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Harsh\Financial Analyst Projects\Impact of 2024–25 US Tariffs on Global Trade, Sector Indices, and Supply Chains\"/>
    </mc:Choice>
  </mc:AlternateContent>
  <xr:revisionPtr revIDLastSave="0" documentId="13_ncr:1_{7A3CEBD8-0B9B-4A52-ADED-3F89C5B4E90C}" xr6:coauthVersionLast="47" xr6:coauthVersionMax="47" xr10:uidLastSave="{00000000-0000-0000-0000-000000000000}"/>
  <bookViews>
    <workbookView xWindow="-110" yWindow="-110" windowWidth="21820" windowHeight="14620" activeTab="3" xr2:uid="{3677BBF4-36EB-4E27-9234-BFE44D6CB95D}"/>
  </bookViews>
  <sheets>
    <sheet name="Tariff_Timeline" sheetId="1" r:id="rId1"/>
    <sheet name="Asset_List" sheetId="2" r:id="rId2"/>
    <sheet name="Price_Data" sheetId="3" r:id="rId3"/>
    <sheet name="Tariff_Impact" sheetId="4" r:id="rId4"/>
    <sheet name="Charts" sheetId="5" r:id="rId5"/>
  </sheets>
  <definedNames>
    <definedName name="Slicer_Sect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4" l="1"/>
  <c r="I12" i="4" s="1"/>
  <c r="F12" i="4"/>
  <c r="G12" i="4" s="1"/>
  <c r="D12" i="4"/>
  <c r="E12" i="4" s="1"/>
  <c r="C12" i="4"/>
  <c r="H11" i="4"/>
  <c r="I11" i="4" s="1"/>
  <c r="F11" i="4"/>
  <c r="G11" i="4" s="1"/>
  <c r="D11" i="4"/>
  <c r="E11" i="4" s="1"/>
  <c r="C11" i="4"/>
  <c r="H10" i="4"/>
  <c r="I10" i="4" s="1"/>
  <c r="F10" i="4"/>
  <c r="G10" i="4" s="1"/>
  <c r="D10" i="4"/>
  <c r="E10" i="4" s="1"/>
  <c r="C10" i="4"/>
  <c r="H9" i="4"/>
  <c r="I9" i="4" s="1"/>
  <c r="F9" i="4"/>
  <c r="G9" i="4" s="1"/>
  <c r="D9" i="4"/>
  <c r="E9" i="4" s="1"/>
  <c r="C9" i="4"/>
  <c r="H8" i="4"/>
  <c r="I8" i="4" s="1"/>
  <c r="F8" i="4"/>
  <c r="G8" i="4" s="1"/>
  <c r="D8" i="4"/>
  <c r="E8" i="4" s="1"/>
  <c r="C8" i="4"/>
  <c r="H7" i="4"/>
  <c r="I7" i="4" s="1"/>
  <c r="F7" i="4"/>
  <c r="G7" i="4" s="1"/>
  <c r="D7" i="4"/>
  <c r="E7" i="4" s="1"/>
  <c r="C7" i="4"/>
  <c r="H6" i="4"/>
  <c r="I6" i="4" s="1"/>
  <c r="F6" i="4"/>
  <c r="G6" i="4" s="1"/>
  <c r="D6" i="4"/>
  <c r="E6" i="4" s="1"/>
  <c r="C6" i="4"/>
  <c r="H5" i="4"/>
  <c r="I5" i="4" s="1"/>
  <c r="F5" i="4"/>
  <c r="G5" i="4" s="1"/>
  <c r="D5" i="4"/>
  <c r="E5" i="4" s="1"/>
  <c r="C5" i="4"/>
  <c r="H4" i="4"/>
  <c r="I4" i="4" s="1"/>
  <c r="F4" i="4"/>
  <c r="G4" i="4" s="1"/>
  <c r="D4" i="4"/>
  <c r="E4" i="4" s="1"/>
  <c r="C4" i="4"/>
  <c r="H3" i="4"/>
  <c r="I3" i="4" s="1"/>
  <c r="F3" i="4"/>
  <c r="G3" i="4" s="1"/>
  <c r="D3" i="4"/>
  <c r="E3" i="4" s="1"/>
  <c r="C3" i="4"/>
  <c r="H2" i="4"/>
  <c r="I2" i="4" s="1"/>
  <c r="F2" i="4"/>
  <c r="G2" i="4" s="1"/>
  <c r="D2" i="4"/>
  <c r="E2" i="4" s="1"/>
  <c r="C2" i="4"/>
</calcChain>
</file>

<file path=xl/sharedStrings.xml><?xml version="1.0" encoding="utf-8"?>
<sst xmlns="http://schemas.openxmlformats.org/spreadsheetml/2006/main" count="105" uniqueCount="69">
  <si>
    <t>Date Announced</t>
  </si>
  <si>
    <t>Effective Date</t>
  </si>
  <si>
    <t>Tariff Desciption</t>
  </si>
  <si>
    <t>Product Examples</t>
  </si>
  <si>
    <t>Country Targeted</t>
  </si>
  <si>
    <t>Source (link)</t>
  </si>
  <si>
    <t>Affected Sector(s)</t>
  </si>
  <si>
    <t>May 14, 2024</t>
  </si>
  <si>
    <t>August 1, 2024</t>
  </si>
  <si>
    <t>EVs (electric vehicles): Tariff raised to 100%
Solar cells: From 25% to 50%
Semiconductors: From 25% to 50%
Lithium-ion EV batteries: From 7.5% to 25%
Battery parts and critical minerals: 25%</t>
  </si>
  <si>
    <t>China</t>
  </si>
  <si>
    <t>USTR Press Release (2024)</t>
  </si>
  <si>
    <t>Electric Vehicles, Semiconductors, Renewable Energy, Battery &amp; Minerals, Auto Components</t>
  </si>
  <si>
    <t>BYD EVs, NIO cars, solar panels, AI chips, lithium batteries, graphite, rare earth metals</t>
  </si>
  <si>
    <t>Asset Name</t>
  </si>
  <si>
    <t>Ticker</t>
  </si>
  <si>
    <t>Category</t>
  </si>
  <si>
    <t>Country</t>
  </si>
  <si>
    <t>Tesla</t>
  </si>
  <si>
    <t>TSLA</t>
  </si>
  <si>
    <t>Company (EV)</t>
  </si>
  <si>
    <t>US</t>
  </si>
  <si>
    <t>BYD</t>
  </si>
  <si>
    <t>BYDDY</t>
  </si>
  <si>
    <t>NIO</t>
  </si>
  <si>
    <t>Nvidia</t>
  </si>
  <si>
    <t>NVDA</t>
  </si>
  <si>
    <t>Company (Semiconductors)</t>
  </si>
  <si>
    <t>TSMC</t>
  </si>
  <si>
    <t>TSM</t>
  </si>
  <si>
    <t>Taiwan</t>
  </si>
  <si>
    <t>Albemarle</t>
  </si>
  <si>
    <t>ALB</t>
  </si>
  <si>
    <t>Company (Lithium mining)</t>
  </si>
  <si>
    <t>Tata Motors</t>
  </si>
  <si>
    <t>TATAMOTORS.NS</t>
  </si>
  <si>
    <t>Company (Auto)</t>
  </si>
  <si>
    <t>India</t>
  </si>
  <si>
    <t>JSW Steel</t>
  </si>
  <si>
    <t>JSWSTEEL.NS</t>
  </si>
  <si>
    <t>Company (Steel, metals)</t>
  </si>
  <si>
    <t>Lithium</t>
  </si>
  <si>
    <t>LIT</t>
  </si>
  <si>
    <t>Copper</t>
  </si>
  <si>
    <t>HG=F</t>
  </si>
  <si>
    <t>Rare Earths</t>
  </si>
  <si>
    <t>REMX</t>
  </si>
  <si>
    <t>ETF (Lithium)</t>
  </si>
  <si>
    <t>Commodity (Metal)</t>
  </si>
  <si>
    <t>ETF (Rare Eaths)</t>
  </si>
  <si>
    <t>Global</t>
  </si>
  <si>
    <t>Global/US</t>
  </si>
  <si>
    <t>Date</t>
  </si>
  <si>
    <t>Asset</t>
  </si>
  <si>
    <t>Price on May 13</t>
  </si>
  <si>
    <t>Price on May 15</t>
  </si>
  <si>
    <t>% Return (1D)</t>
  </si>
  <si>
    <t>Price on May 21</t>
  </si>
  <si>
    <t>% Return (7D)</t>
  </si>
  <si>
    <t>Price on June 14</t>
  </si>
  <si>
    <t>% Return (30D)</t>
  </si>
  <si>
    <t>Sector</t>
  </si>
  <si>
    <t>EV</t>
  </si>
  <si>
    <t>Semiconductors</t>
  </si>
  <si>
    <t>Lithium mining</t>
  </si>
  <si>
    <t>Auto</t>
  </si>
  <si>
    <t>Metal</t>
  </si>
  <si>
    <t>ETF</t>
  </si>
  <si>
    <t>Commodity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</si>
</sst>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0">
    <xf numFmtId="0" fontId="0" fillId="0" borderId="0" xfId="0"/>
    <xf numFmtId="0" fontId="2" fillId="0" borderId="0" xfId="0" applyFont="1"/>
    <xf numFmtId="0" fontId="0" fillId="0" borderId="0" xfId="0" applyAlignment="1">
      <alignment vertical="top"/>
    </xf>
    <xf numFmtId="0" fontId="0" fillId="0" borderId="0" xfId="0" applyAlignment="1">
      <alignment vertical="top" wrapText="1"/>
    </xf>
    <xf numFmtId="0" fontId="3" fillId="0" borderId="0" xfId="2" applyAlignment="1">
      <alignment vertical="top" wrapText="1"/>
    </xf>
    <xf numFmtId="14" fontId="0" fillId="0" borderId="0" xfId="0" applyNumberFormat="1"/>
    <xf numFmtId="2" fontId="0" fillId="0" borderId="0" xfId="0" applyNumberFormat="1"/>
    <xf numFmtId="2" fontId="0" fillId="0" borderId="0" xfId="0" quotePrefix="1" applyNumberFormat="1"/>
    <xf numFmtId="10" fontId="0" fillId="0" borderId="0" xfId="1" applyNumberFormat="1" applyFont="1"/>
    <xf numFmtId="0" fontId="2" fillId="2" borderId="0" xfId="0" applyFont="1" applyFill="1"/>
  </cellXfs>
  <cellStyles count="3">
    <cellStyle name="Hyperlink" xfId="2" builtinId="8"/>
    <cellStyle name="Normal" xfId="0" builtinId="0"/>
    <cellStyle name="Percent" xfId="1" builtinId="5"/>
  </cellStyles>
  <dxfs count="24">
    <dxf>
      <font>
        <b val="0"/>
        <i val="0"/>
        <strike val="0"/>
        <condense val="0"/>
        <extend val="0"/>
        <outline val="0"/>
        <shadow val="0"/>
        <u val="none"/>
        <vertAlign val="baseline"/>
        <sz val="11"/>
        <color theme="1"/>
        <name val="Aptos Narrow"/>
        <family val="2"/>
        <scheme val="minor"/>
      </font>
      <numFmt numFmtId="14" formatCode="0.00%"/>
    </dxf>
    <dxf>
      <numFmt numFmtId="2" formatCode="0.00"/>
    </dxf>
    <dxf>
      <font>
        <b val="0"/>
        <i val="0"/>
        <strike val="0"/>
        <condense val="0"/>
        <extend val="0"/>
        <outline val="0"/>
        <shadow val="0"/>
        <u val="none"/>
        <vertAlign val="baseline"/>
        <sz val="11"/>
        <color theme="1"/>
        <name val="Aptos Narrow"/>
        <family val="2"/>
        <scheme val="minor"/>
      </font>
      <numFmt numFmtId="14" formatCode="0.00%"/>
    </dxf>
    <dxf>
      <numFmt numFmtId="2" formatCode="0.00"/>
    </dxf>
    <dxf>
      <font>
        <b val="0"/>
        <i val="0"/>
        <strike val="0"/>
        <condense val="0"/>
        <extend val="0"/>
        <outline val="0"/>
        <shadow val="0"/>
        <u val="none"/>
        <vertAlign val="baseline"/>
        <sz val="11"/>
        <color theme="1"/>
        <name val="Aptos Narrow"/>
        <family val="2"/>
        <scheme val="minor"/>
      </font>
      <numFmt numFmtId="14" formatCode="0.00%"/>
    </dxf>
    <dxf>
      <numFmt numFmtId="2" formatCode="0.00"/>
    </dxf>
    <dxf>
      <numFmt numFmtId="2" formatCode="0.00"/>
    </dxf>
    <dxf>
      <font>
        <b/>
        <i val="0"/>
        <strike val="0"/>
        <condense val="0"/>
        <extend val="0"/>
        <outline val="0"/>
        <shadow val="0"/>
        <u val="none"/>
        <vertAlign val="baseline"/>
        <sz val="11"/>
        <color theme="1"/>
        <name val="Aptos Narrow"/>
        <family val="2"/>
        <scheme val="minor"/>
      </font>
      <fill>
        <patternFill patternType="solid">
          <fgColor indexed="64"/>
          <bgColor theme="4" tint="0.79998168889431442"/>
        </patternFill>
      </fill>
    </dxf>
    <dxf>
      <font>
        <b/>
        <i val="0"/>
        <strike val="0"/>
        <condense val="0"/>
        <extend val="0"/>
        <outline val="0"/>
        <shadow val="0"/>
        <u val="none"/>
        <vertAlign val="baseline"/>
        <sz val="11"/>
        <color theme="1"/>
        <name val="Aptos Narrow"/>
        <family val="2"/>
        <scheme val="minor"/>
      </font>
      <fill>
        <patternFill patternType="solid">
          <fgColor indexed="64"/>
          <bgColor theme="4" tint="0.79998168889431442"/>
        </patternFill>
      </fill>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1" u="none" strike="noStrike" baseline="0">
                <a:latin typeface="Times New Roman" panose="02020603050405020304" pitchFamily="18" charset="0"/>
                <a:cs typeface="Times New Roman" panose="02020603050405020304" pitchFamily="18" charset="0"/>
              </a:rPr>
              <a:t>Asset Returns After US Tariff Announcement (May 14, 2024)</a:t>
            </a:r>
            <a:endParaRPr lang="en-IN" b="1" i="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Tariff_Impact!$E$1</c:f>
              <c:strCache>
                <c:ptCount val="1"/>
                <c:pt idx="0">
                  <c:v>% Return (1D)</c:v>
                </c:pt>
              </c:strCache>
            </c:strRef>
          </c:tx>
          <c:spPr>
            <a:solidFill>
              <a:schemeClr val="accent1"/>
            </a:solidFill>
            <a:ln>
              <a:noFill/>
            </a:ln>
            <a:effectLst/>
          </c:spPr>
          <c:invertIfNegative val="0"/>
          <c:cat>
            <c:strRef>
              <c:f>Tariff_Impact!$A$2:$A$12</c:f>
              <c:strCache>
                <c:ptCount val="11"/>
                <c:pt idx="0">
                  <c:v>TSLA</c:v>
                </c:pt>
                <c:pt idx="1">
                  <c:v>BYDDY</c:v>
                </c:pt>
                <c:pt idx="2">
                  <c:v>NIO</c:v>
                </c:pt>
                <c:pt idx="3">
                  <c:v>NVDA</c:v>
                </c:pt>
                <c:pt idx="4">
                  <c:v>TSM</c:v>
                </c:pt>
                <c:pt idx="5">
                  <c:v>ALB</c:v>
                </c:pt>
                <c:pt idx="6">
                  <c:v>TATAMOTORS.NS</c:v>
                </c:pt>
                <c:pt idx="7">
                  <c:v>JSWSTEEL.NS</c:v>
                </c:pt>
                <c:pt idx="8">
                  <c:v>LIT</c:v>
                </c:pt>
                <c:pt idx="9">
                  <c:v>HG=F</c:v>
                </c:pt>
                <c:pt idx="10">
                  <c:v>REMX</c:v>
                </c:pt>
              </c:strCache>
            </c:strRef>
          </c:cat>
          <c:val>
            <c:numRef>
              <c:f>Tariff_Impact!$E$2:$E$12</c:f>
              <c:numCache>
                <c:formatCode>0.00%</c:formatCode>
                <c:ptCount val="11"/>
                <c:pt idx="0">
                  <c:v>1.2217151148832142E-2</c:v>
                </c:pt>
                <c:pt idx="1">
                  <c:v>-1.3279721079182138E-2</c:v>
                </c:pt>
                <c:pt idx="2">
                  <c:v>-1.478741699860079E-2</c:v>
                </c:pt>
                <c:pt idx="3">
                  <c:v>4.6803533550945138E-2</c:v>
                </c:pt>
                <c:pt idx="4">
                  <c:v>6.2632381040545637E-2</c:v>
                </c:pt>
                <c:pt idx="5">
                  <c:v>-2.9959615872275285E-2</c:v>
                </c:pt>
                <c:pt idx="6">
                  <c:v>-1.29721946056896E-2</c:v>
                </c:pt>
                <c:pt idx="7">
                  <c:v>1.2026529532959069E-2</c:v>
                </c:pt>
                <c:pt idx="8">
                  <c:v>-4.6532010247063394E-3</c:v>
                </c:pt>
                <c:pt idx="9">
                  <c:v>3.4342794945536756E-2</c:v>
                </c:pt>
                <c:pt idx="10">
                  <c:v>-2.3739028395497967E-3</c:v>
                </c:pt>
              </c:numCache>
            </c:numRef>
          </c:val>
          <c:extLst>
            <c:ext xmlns:c16="http://schemas.microsoft.com/office/drawing/2014/chart" uri="{C3380CC4-5D6E-409C-BE32-E72D297353CC}">
              <c16:uniqueId val="{00000000-AFA2-43B7-9EF1-95E2C778AF44}"/>
            </c:ext>
          </c:extLst>
        </c:ser>
        <c:ser>
          <c:idx val="1"/>
          <c:order val="1"/>
          <c:tx>
            <c:strRef>
              <c:f>Tariff_Impact!$G$1</c:f>
              <c:strCache>
                <c:ptCount val="1"/>
                <c:pt idx="0">
                  <c:v>% Return (7D)</c:v>
                </c:pt>
              </c:strCache>
            </c:strRef>
          </c:tx>
          <c:spPr>
            <a:solidFill>
              <a:schemeClr val="accent2"/>
            </a:solidFill>
            <a:ln>
              <a:noFill/>
            </a:ln>
            <a:effectLst/>
          </c:spPr>
          <c:invertIfNegative val="0"/>
          <c:cat>
            <c:strRef>
              <c:f>Tariff_Impact!$A$2:$A$12</c:f>
              <c:strCache>
                <c:ptCount val="11"/>
                <c:pt idx="0">
                  <c:v>TSLA</c:v>
                </c:pt>
                <c:pt idx="1">
                  <c:v>BYDDY</c:v>
                </c:pt>
                <c:pt idx="2">
                  <c:v>NIO</c:v>
                </c:pt>
                <c:pt idx="3">
                  <c:v>NVDA</c:v>
                </c:pt>
                <c:pt idx="4">
                  <c:v>TSM</c:v>
                </c:pt>
                <c:pt idx="5">
                  <c:v>ALB</c:v>
                </c:pt>
                <c:pt idx="6">
                  <c:v>TATAMOTORS.NS</c:v>
                </c:pt>
                <c:pt idx="7">
                  <c:v>JSWSTEEL.NS</c:v>
                </c:pt>
                <c:pt idx="8">
                  <c:v>LIT</c:v>
                </c:pt>
                <c:pt idx="9">
                  <c:v>HG=F</c:v>
                </c:pt>
                <c:pt idx="10">
                  <c:v>REMX</c:v>
                </c:pt>
              </c:strCache>
            </c:strRef>
          </c:cat>
          <c:val>
            <c:numRef>
              <c:f>Tariff_Impact!$G$2:$G$12</c:f>
              <c:numCache>
                <c:formatCode>0.00%</c:formatCode>
                <c:ptCount val="11"/>
                <c:pt idx="0">
                  <c:v>8.5578025284191672E-2</c:v>
                </c:pt>
                <c:pt idx="1">
                  <c:v>-2.1666963184643295E-2</c:v>
                </c:pt>
                <c:pt idx="2">
                  <c:v>-2.9574833997201743E-2</c:v>
                </c:pt>
                <c:pt idx="3">
                  <c:v>5.5166542089484821E-2</c:v>
                </c:pt>
                <c:pt idx="4">
                  <c:v>4.9586795200251332E-2</c:v>
                </c:pt>
                <c:pt idx="5">
                  <c:v>-3.7031326142282113E-2</c:v>
                </c:pt>
                <c:pt idx="6">
                  <c:v>-8.80440011545576E-3</c:v>
                </c:pt>
                <c:pt idx="7">
                  <c:v>7.3030537086081718E-2</c:v>
                </c:pt>
                <c:pt idx="8">
                  <c:v>-2.2159323308523665E-4</c:v>
                </c:pt>
                <c:pt idx="9">
                  <c:v>6.5459433510125217E-2</c:v>
                </c:pt>
                <c:pt idx="10">
                  <c:v>9.8612392507062135E-3</c:v>
                </c:pt>
              </c:numCache>
            </c:numRef>
          </c:val>
          <c:extLst>
            <c:ext xmlns:c16="http://schemas.microsoft.com/office/drawing/2014/chart" uri="{C3380CC4-5D6E-409C-BE32-E72D297353CC}">
              <c16:uniqueId val="{00000001-AFA2-43B7-9EF1-95E2C778AF44}"/>
            </c:ext>
          </c:extLst>
        </c:ser>
        <c:ser>
          <c:idx val="2"/>
          <c:order val="2"/>
          <c:tx>
            <c:strRef>
              <c:f>Tariff_Impact!$I$1</c:f>
              <c:strCache>
                <c:ptCount val="1"/>
                <c:pt idx="0">
                  <c:v>% Return (30D)</c:v>
                </c:pt>
              </c:strCache>
            </c:strRef>
          </c:tx>
          <c:spPr>
            <a:solidFill>
              <a:schemeClr val="accent3"/>
            </a:solidFill>
            <a:ln>
              <a:noFill/>
            </a:ln>
            <a:effectLst/>
          </c:spPr>
          <c:invertIfNegative val="0"/>
          <c:cat>
            <c:strRef>
              <c:f>Tariff_Impact!$A$2:$A$12</c:f>
              <c:strCache>
                <c:ptCount val="11"/>
                <c:pt idx="0">
                  <c:v>TSLA</c:v>
                </c:pt>
                <c:pt idx="1">
                  <c:v>BYDDY</c:v>
                </c:pt>
                <c:pt idx="2">
                  <c:v>NIO</c:v>
                </c:pt>
                <c:pt idx="3">
                  <c:v>NVDA</c:v>
                </c:pt>
                <c:pt idx="4">
                  <c:v>TSM</c:v>
                </c:pt>
                <c:pt idx="5">
                  <c:v>ALB</c:v>
                </c:pt>
                <c:pt idx="6">
                  <c:v>TATAMOTORS.NS</c:v>
                </c:pt>
                <c:pt idx="7">
                  <c:v>JSWSTEEL.NS</c:v>
                </c:pt>
                <c:pt idx="8">
                  <c:v>LIT</c:v>
                </c:pt>
                <c:pt idx="9">
                  <c:v>HG=F</c:v>
                </c:pt>
                <c:pt idx="10">
                  <c:v>REMX</c:v>
                </c:pt>
              </c:strCache>
            </c:strRef>
          </c:cat>
          <c:val>
            <c:numRef>
              <c:f>Tariff_Impact!$I$2:$I$12</c:f>
              <c:numCache>
                <c:formatCode>0.00%</c:formatCode>
                <c:ptCount val="11"/>
                <c:pt idx="0">
                  <c:v>3.5604137174460669E-2</c:v>
                </c:pt>
                <c:pt idx="1">
                  <c:v>3.2070685375935951E-2</c:v>
                </c:pt>
                <c:pt idx="2">
                  <c:v>-0.19963030576103855</c:v>
                </c:pt>
                <c:pt idx="3">
                  <c:v>0.45898565382503376</c:v>
                </c:pt>
                <c:pt idx="4">
                  <c:v>0.18198374022917885</c:v>
                </c:pt>
                <c:pt idx="5">
                  <c:v>-0.20999169824357986</c:v>
                </c:pt>
                <c:pt idx="6">
                  <c:v>3.506122318078269E-2</c:v>
                </c:pt>
                <c:pt idx="7">
                  <c:v>7.0358046637320315E-2</c:v>
                </c:pt>
                <c:pt idx="8">
                  <c:v>-9.7939328492019279E-2</c:v>
                </c:pt>
                <c:pt idx="9">
                  <c:v>-5.2763030347962474E-2</c:v>
                </c:pt>
                <c:pt idx="10">
                  <c:v>-0.17384945601869442</c:v>
                </c:pt>
              </c:numCache>
            </c:numRef>
          </c:val>
          <c:extLst>
            <c:ext xmlns:c16="http://schemas.microsoft.com/office/drawing/2014/chart" uri="{C3380CC4-5D6E-409C-BE32-E72D297353CC}">
              <c16:uniqueId val="{00000002-AFA2-43B7-9EF1-95E2C778AF44}"/>
            </c:ext>
          </c:extLst>
        </c:ser>
        <c:dLbls>
          <c:showLegendKey val="0"/>
          <c:showVal val="0"/>
          <c:showCatName val="0"/>
          <c:showSerName val="0"/>
          <c:showPercent val="0"/>
          <c:showBubbleSize val="0"/>
        </c:dLbls>
        <c:gapWidth val="219"/>
        <c:overlap val="-27"/>
        <c:axId val="1423000688"/>
        <c:axId val="1423001168"/>
      </c:barChart>
      <c:catAx>
        <c:axId val="14230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1168"/>
        <c:crosses val="autoZero"/>
        <c:auto val="1"/>
        <c:lblAlgn val="ctr"/>
        <c:lblOffset val="100"/>
        <c:noMultiLvlLbl val="0"/>
      </c:catAx>
      <c:valAx>
        <c:axId val="14230011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12</xdr:row>
      <xdr:rowOff>165100</xdr:rowOff>
    </xdr:from>
    <xdr:to>
      <xdr:col>3</xdr:col>
      <xdr:colOff>736600</xdr:colOff>
      <xdr:row>19</xdr:row>
      <xdr:rowOff>152400</xdr:rowOff>
    </xdr:to>
    <mc:AlternateContent xmlns:mc="http://schemas.openxmlformats.org/markup-compatibility/2006">
      <mc:Choice xmlns:sle15="http://schemas.microsoft.com/office/drawing/2012/slicer" Requires="sle15">
        <xdr:graphicFrame macro="">
          <xdr:nvGraphicFramePr>
            <xdr:cNvPr id="2" name="Sector">
              <a:extLst>
                <a:ext uri="{FF2B5EF4-FFF2-40B4-BE49-F238E27FC236}">
                  <a16:creationId xmlns:a16="http://schemas.microsoft.com/office/drawing/2014/main" id="{1749A614-AAD4-4DBA-12ED-068B5A23D4C4}"/>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0" y="2374900"/>
              <a:ext cx="3924300" cy="12763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603250</xdr:colOff>
      <xdr:row>17</xdr:row>
      <xdr:rowOff>177800</xdr:rowOff>
    </xdr:to>
    <xdr:graphicFrame macro="">
      <xdr:nvGraphicFramePr>
        <xdr:cNvPr id="2" name="Chart 1">
          <a:extLst>
            <a:ext uri="{FF2B5EF4-FFF2-40B4-BE49-F238E27FC236}">
              <a16:creationId xmlns:a16="http://schemas.microsoft.com/office/drawing/2014/main" id="{56413AC3-2FB1-A82E-42C6-ACEF048D8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E98AD4CF-79BF-4286-B7BF-2A8188C5279A}" sourceName="Sector">
  <extLst>
    <x:ext xmlns:x15="http://schemas.microsoft.com/office/spreadsheetml/2010/11/main" uri="{2F2917AC-EB37-4324-AD4E-5DD8C200BD13}">
      <x15:tableSlicerCache tableId="3"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1054308-6F28-4843-8497-CA49BC7CF476}" cache="Slicer_Sector" caption="Sector" columnCount="3"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5DFD0-B2F4-4C69-A6AF-5A0255FC4679}" name="tblData" displayName="tblData" ref="A1:L380" totalsRowShown="0" headerRowDxfId="23">
  <autoFilter ref="A1:L380" xr:uid="{FCB5DFD0-B2F4-4C69-A6AF-5A0255FC4679}"/>
  <tableColumns count="12">
    <tableColumn id="1" xr3:uid="{C8689AAE-ECE1-4F4E-98B6-1ED1AA902D01}" name="Date" dataDxfId="22"/>
    <tableColumn id="2" xr3:uid="{950BB841-4B42-43A5-8F05-F49704518037}" name="TSLA" dataDxfId="21"/>
    <tableColumn id="3" xr3:uid="{20BE27A9-7211-4CEA-BAEB-649C93C53C88}" name="BYDDY" dataDxfId="20"/>
    <tableColumn id="4" xr3:uid="{DE210A95-D26E-421E-A8F3-12F733E58AC9}" name="NIO" dataDxfId="19"/>
    <tableColumn id="5" xr3:uid="{75FD7D36-1EAA-4C8B-B43E-CB0F98F14A7A}" name="NVDA" dataDxfId="18"/>
    <tableColumn id="6" xr3:uid="{89BE9A78-7950-45E2-B69D-5200B7D2938A}" name="TSM" dataDxfId="17"/>
    <tableColumn id="7" xr3:uid="{03398981-F5DE-41D8-87CA-DAEF0A1F9A9B}" name="ALB" dataDxfId="16"/>
    <tableColumn id="8" xr3:uid="{22DD8815-CF9E-4896-9F9C-B94C0A43598A}" name="TATAMOTORS.NS" dataDxfId="15"/>
    <tableColumn id="9" xr3:uid="{092FB79F-0110-425D-B07E-2338A17FC274}" name="JSWSTEEL.NS" dataDxfId="14"/>
    <tableColumn id="10" xr3:uid="{BE8C3A46-16EA-4E19-A337-52EED098C230}" name="LIT" dataDxfId="13"/>
    <tableColumn id="11" xr3:uid="{68F5F170-4631-4D1C-B210-41C1544DA33F}" name="HG=F" dataDxfId="12"/>
    <tableColumn id="12" xr3:uid="{6FE4DBB2-71CA-4647-B8B2-E9DDF36D2092}" name="REMX"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070F9E-EE9C-4760-923F-2F8757B7EC2A}" name="Table3" displayName="Table3" ref="A1:I12" totalsRowShown="0" headerRowDxfId="10" dataDxfId="9" dataCellStyle="Percent">
  <autoFilter ref="A1:I12" xr:uid="{26070F9E-EE9C-4760-923F-2F8757B7EC2A}"/>
  <tableColumns count="9">
    <tableColumn id="1" xr3:uid="{19808959-C6DB-4579-91BC-ADC7E4D044F0}" name="Asset" dataDxfId="8"/>
    <tableColumn id="9" xr3:uid="{F3F63284-A651-4F01-8EC2-E48FA6EF8474}" name="Sector" dataDxfId="7"/>
    <tableColumn id="2" xr3:uid="{7F763B2D-5E20-4308-B9AB-F96688419538}" name="Price on May 13" dataDxfId="6"/>
    <tableColumn id="3" xr3:uid="{2C948682-BAE2-428E-8EBC-DD268396ABA4}" name="Price on May 15" dataDxfId="5"/>
    <tableColumn id="4" xr3:uid="{26C759A2-0941-4A8A-9837-43517CA1F91C}" name="% Return (1D)" dataDxfId="4" dataCellStyle="Percent">
      <calculatedColumnFormula>(D2-C2)/C2</calculatedColumnFormula>
    </tableColumn>
    <tableColumn id="5" xr3:uid="{C2CB051B-7C02-49CB-A048-533CB97CBD85}" name="Price on May 21" dataDxfId="3"/>
    <tableColumn id="6" xr3:uid="{92726CEE-3C20-4A56-A32E-BFA4B4646739}" name="% Return (7D)" dataDxfId="2" dataCellStyle="Percent">
      <calculatedColumnFormula>(F2-C2)/C2</calculatedColumnFormula>
    </tableColumn>
    <tableColumn id="7" xr3:uid="{4C18AFEA-8ACB-4526-9617-142C2C93455B}" name="Price on June 14" dataDxfId="1"/>
    <tableColumn id="8" xr3:uid="{E543A885-E395-477B-955C-31F171B60E9B}" name="% Return (30D)" dataDxfId="0" dataCellStyle="Percent">
      <calculatedColumnFormula>(H2-C2)/C2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ustr.gov/about-us/policy-offices/press-office/press-releases/2024/may/ustr-announces-2024-tariff-plan"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B7C11-D8DF-49AC-83F4-5EFDC044C5AC}">
  <dimension ref="A1:G2"/>
  <sheetViews>
    <sheetView workbookViewId="0">
      <selection activeCell="E2" sqref="E2"/>
    </sheetView>
  </sheetViews>
  <sheetFormatPr defaultRowHeight="14.5" x14ac:dyDescent="0.35"/>
  <cols>
    <col min="1" max="1" width="14.7265625" bestFit="1" customWidth="1"/>
    <col min="2" max="2" width="12.453125" bestFit="1" customWidth="1"/>
    <col min="3" max="3" width="21.7265625" customWidth="1"/>
    <col min="4" max="4" width="17.453125" customWidth="1"/>
    <col min="5" max="5" width="18.6328125" customWidth="1"/>
    <col min="6" max="6" width="15.08984375" bestFit="1" customWidth="1"/>
    <col min="7" max="7" width="22.1796875" customWidth="1"/>
  </cols>
  <sheetData>
    <row r="1" spans="1:7" s="1" customFormat="1" x14ac:dyDescent="0.35">
      <c r="A1" s="1" t="s">
        <v>0</v>
      </c>
      <c r="B1" s="1" t="s">
        <v>1</v>
      </c>
      <c r="C1" s="1" t="s">
        <v>2</v>
      </c>
      <c r="D1" s="1" t="s">
        <v>6</v>
      </c>
      <c r="E1" s="1" t="s">
        <v>3</v>
      </c>
      <c r="F1" s="1" t="s">
        <v>4</v>
      </c>
      <c r="G1" s="1" t="s">
        <v>5</v>
      </c>
    </row>
    <row r="2" spans="1:7" ht="203" x14ac:dyDescent="0.35">
      <c r="A2" s="2" t="s">
        <v>7</v>
      </c>
      <c r="B2" s="2" t="s">
        <v>8</v>
      </c>
      <c r="C2" s="3" t="s">
        <v>9</v>
      </c>
      <c r="D2" s="3" t="s">
        <v>12</v>
      </c>
      <c r="E2" s="3" t="s">
        <v>13</v>
      </c>
      <c r="F2" s="2" t="s">
        <v>10</v>
      </c>
      <c r="G2" s="4" t="s">
        <v>11</v>
      </c>
    </row>
  </sheetData>
  <hyperlinks>
    <hyperlink ref="G2" r:id="rId1" xr:uid="{4BD7909F-DF05-4A61-9305-12149B3C80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7963-DC65-4B18-A000-528ECEF843A6}">
  <dimension ref="A1:D13"/>
  <sheetViews>
    <sheetView workbookViewId="0">
      <selection activeCell="K29" sqref="K29"/>
    </sheetView>
  </sheetViews>
  <sheetFormatPr defaultRowHeight="14.5" x14ac:dyDescent="0.35"/>
  <cols>
    <col min="1" max="1" width="10.6328125" bestFit="1" customWidth="1"/>
    <col min="2" max="2" width="14.90625" bestFit="1" customWidth="1"/>
    <col min="3" max="3" width="23.54296875" bestFit="1" customWidth="1"/>
    <col min="4" max="4" width="8.90625" bestFit="1" customWidth="1"/>
  </cols>
  <sheetData>
    <row r="1" spans="1:4" s="1" customFormat="1" x14ac:dyDescent="0.35">
      <c r="A1" s="1" t="s">
        <v>14</v>
      </c>
      <c r="B1" s="1" t="s">
        <v>15</v>
      </c>
      <c r="C1" s="1" t="s">
        <v>16</v>
      </c>
      <c r="D1" s="1" t="s">
        <v>17</v>
      </c>
    </row>
    <row r="2" spans="1:4" x14ac:dyDescent="0.35">
      <c r="A2" t="s">
        <v>18</v>
      </c>
      <c r="B2" t="s">
        <v>19</v>
      </c>
      <c r="C2" t="s">
        <v>20</v>
      </c>
      <c r="D2" t="s">
        <v>21</v>
      </c>
    </row>
    <row r="3" spans="1:4" x14ac:dyDescent="0.35">
      <c r="A3" t="s">
        <v>22</v>
      </c>
      <c r="B3" t="s">
        <v>23</v>
      </c>
      <c r="C3" t="s">
        <v>20</v>
      </c>
      <c r="D3" t="s">
        <v>10</v>
      </c>
    </row>
    <row r="4" spans="1:4" x14ac:dyDescent="0.35">
      <c r="A4" t="s">
        <v>24</v>
      </c>
      <c r="B4" t="s">
        <v>24</v>
      </c>
      <c r="C4" t="s">
        <v>20</v>
      </c>
      <c r="D4" t="s">
        <v>10</v>
      </c>
    </row>
    <row r="5" spans="1:4" x14ac:dyDescent="0.35">
      <c r="A5" t="s">
        <v>25</v>
      </c>
      <c r="B5" t="s">
        <v>26</v>
      </c>
      <c r="C5" t="s">
        <v>27</v>
      </c>
      <c r="D5" t="s">
        <v>21</v>
      </c>
    </row>
    <row r="6" spans="1:4" x14ac:dyDescent="0.35">
      <c r="A6" t="s">
        <v>28</v>
      </c>
      <c r="B6" t="s">
        <v>29</v>
      </c>
      <c r="C6" t="s">
        <v>27</v>
      </c>
      <c r="D6" t="s">
        <v>30</v>
      </c>
    </row>
    <row r="7" spans="1:4" x14ac:dyDescent="0.35">
      <c r="A7" t="s">
        <v>31</v>
      </c>
      <c r="B7" t="s">
        <v>32</v>
      </c>
      <c r="C7" t="s">
        <v>33</v>
      </c>
      <c r="D7" t="s">
        <v>21</v>
      </c>
    </row>
    <row r="8" spans="1:4" x14ac:dyDescent="0.35">
      <c r="A8" t="s">
        <v>34</v>
      </c>
      <c r="B8" t="s">
        <v>35</v>
      </c>
      <c r="C8" t="s">
        <v>36</v>
      </c>
      <c r="D8" t="s">
        <v>37</v>
      </c>
    </row>
    <row r="9" spans="1:4" x14ac:dyDescent="0.35">
      <c r="A9" t="s">
        <v>38</v>
      </c>
      <c r="B9" t="s">
        <v>39</v>
      </c>
      <c r="C9" t="s">
        <v>40</v>
      </c>
      <c r="D9" t="s">
        <v>37</v>
      </c>
    </row>
    <row r="11" spans="1:4" x14ac:dyDescent="0.35">
      <c r="A11" t="s">
        <v>41</v>
      </c>
      <c r="B11" t="s">
        <v>42</v>
      </c>
      <c r="C11" t="s">
        <v>47</v>
      </c>
      <c r="D11" t="s">
        <v>50</v>
      </c>
    </row>
    <row r="12" spans="1:4" x14ac:dyDescent="0.35">
      <c r="A12" t="s">
        <v>43</v>
      </c>
      <c r="B12" t="s">
        <v>44</v>
      </c>
      <c r="C12" t="s">
        <v>48</v>
      </c>
      <c r="D12" t="s">
        <v>51</v>
      </c>
    </row>
    <row r="13" spans="1:4" x14ac:dyDescent="0.35">
      <c r="A13" t="s">
        <v>45</v>
      </c>
      <c r="B13" t="s">
        <v>46</v>
      </c>
      <c r="C13" t="s">
        <v>49</v>
      </c>
      <c r="D13"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BFB3-C9CA-4FBA-A151-3B07F5A39509}">
  <dimension ref="A1:L380"/>
  <sheetViews>
    <sheetView workbookViewId="0">
      <selection activeCell="J15" sqref="J15"/>
    </sheetView>
  </sheetViews>
  <sheetFormatPr defaultRowHeight="14.5" x14ac:dyDescent="0.35"/>
  <cols>
    <col min="1" max="1" width="10.08984375" bestFit="1" customWidth="1"/>
    <col min="8" max="8" width="16.90625" customWidth="1"/>
    <col min="9" max="9" width="14" customWidth="1"/>
  </cols>
  <sheetData>
    <row r="1" spans="1:12" s="1" customFormat="1" x14ac:dyDescent="0.35">
      <c r="A1" s="1" t="s">
        <v>52</v>
      </c>
      <c r="B1" s="1" t="s">
        <v>19</v>
      </c>
      <c r="C1" s="1" t="s">
        <v>23</v>
      </c>
      <c r="D1" s="1" t="s">
        <v>24</v>
      </c>
      <c r="E1" s="1" t="s">
        <v>26</v>
      </c>
      <c r="F1" s="1" t="s">
        <v>29</v>
      </c>
      <c r="G1" s="1" t="s">
        <v>32</v>
      </c>
      <c r="H1" s="1" t="s">
        <v>35</v>
      </c>
      <c r="I1" s="1" t="s">
        <v>39</v>
      </c>
      <c r="J1" s="1" t="s">
        <v>42</v>
      </c>
      <c r="K1" s="1" t="s">
        <v>44</v>
      </c>
      <c r="L1" s="1" t="s">
        <v>46</v>
      </c>
    </row>
    <row r="2" spans="1:12" x14ac:dyDescent="0.35">
      <c r="A2" s="5">
        <v>45293</v>
      </c>
      <c r="B2" s="7">
        <v>248.419998168945</v>
      </c>
      <c r="C2" s="6">
        <v>52.9132080078125</v>
      </c>
      <c r="D2" s="6">
        <v>8.42000007629394</v>
      </c>
      <c r="E2" s="6">
        <v>48.146572113037102</v>
      </c>
      <c r="F2" s="6">
        <v>99.724220275878906</v>
      </c>
      <c r="G2" s="6">
        <v>142.90335083007801</v>
      </c>
      <c r="H2" s="6">
        <v>777.71337890625</v>
      </c>
      <c r="I2" s="6">
        <v>861.11749267578102</v>
      </c>
      <c r="J2" s="6">
        <v>49.645992279052699</v>
      </c>
      <c r="K2" s="6">
        <v>3.8689999580383301</v>
      </c>
      <c r="L2" s="6">
        <v>59.727958679199197</v>
      </c>
    </row>
    <row r="3" spans="1:12" x14ac:dyDescent="0.35">
      <c r="A3" s="5">
        <v>45294</v>
      </c>
      <c r="B3" s="7">
        <v>238.44999694824199</v>
      </c>
      <c r="C3" s="6">
        <v>53.662071228027301</v>
      </c>
      <c r="D3" s="6">
        <v>8.5</v>
      </c>
      <c r="E3" s="6">
        <v>47.547840118408203</v>
      </c>
      <c r="F3" s="6">
        <v>98.388412475585895</v>
      </c>
      <c r="G3" s="6">
        <v>136.37547302246</v>
      </c>
      <c r="H3" s="6">
        <v>774.78851318359295</v>
      </c>
      <c r="I3" s="6">
        <v>828.9072265625</v>
      </c>
      <c r="J3" s="6">
        <v>48.619308471679602</v>
      </c>
      <c r="K3" s="6">
        <v>3.84750008583068</v>
      </c>
      <c r="L3" s="6">
        <v>57.904125213622997</v>
      </c>
    </row>
    <row r="4" spans="1:12" x14ac:dyDescent="0.35">
      <c r="A4" s="5">
        <v>45295</v>
      </c>
      <c r="B4" s="7">
        <v>237.92999267578099</v>
      </c>
      <c r="C4" s="6">
        <v>52.8245239257812</v>
      </c>
      <c r="D4" s="6">
        <v>8.2700004577636701</v>
      </c>
      <c r="E4" s="6">
        <v>47.976654052734297</v>
      </c>
      <c r="F4" s="6">
        <v>97.366905212402301</v>
      </c>
      <c r="G4" s="6">
        <v>132.24078369140599</v>
      </c>
      <c r="H4" s="6">
        <v>788.96661376953102</v>
      </c>
      <c r="I4" s="6">
        <v>828.36291503906205</v>
      </c>
      <c r="J4" s="6">
        <v>47.859169006347599</v>
      </c>
      <c r="K4" s="6">
        <v>3.83100008964538</v>
      </c>
      <c r="L4" s="6">
        <v>57.016593933105398</v>
      </c>
    </row>
    <row r="5" spans="1:12" x14ac:dyDescent="0.35">
      <c r="A5" s="5">
        <v>45296</v>
      </c>
      <c r="B5" s="7">
        <v>237.49000549316401</v>
      </c>
      <c r="C5" s="6">
        <v>52.588039398193303</v>
      </c>
      <c r="D5" s="6">
        <v>8.0600004196166992</v>
      </c>
      <c r="E5" s="6">
        <v>49.075160980224602</v>
      </c>
      <c r="F5" s="6">
        <v>97.838371276855398</v>
      </c>
      <c r="G5" s="6">
        <v>132.14350891113199</v>
      </c>
      <c r="H5" s="6">
        <v>784.20751953125</v>
      </c>
      <c r="I5" s="6">
        <v>820.74328613281205</v>
      </c>
      <c r="J5" s="6">
        <v>47.799934387207003</v>
      </c>
      <c r="K5" s="6">
        <v>3.79450011253356</v>
      </c>
      <c r="L5" s="6">
        <v>56.636226654052699</v>
      </c>
    </row>
    <row r="6" spans="1:12" x14ac:dyDescent="0.35">
      <c r="A6" s="5">
        <v>45299</v>
      </c>
      <c r="B6" s="7">
        <v>240.44999694824199</v>
      </c>
      <c r="C6" s="6">
        <v>52.4205322265625</v>
      </c>
      <c r="D6" s="6">
        <v>7.9299998283386204</v>
      </c>
      <c r="E6" s="6">
        <v>52.2297554016113</v>
      </c>
      <c r="F6" s="6">
        <v>100.421592712402</v>
      </c>
      <c r="G6" s="6">
        <v>132.87316894531199</v>
      </c>
      <c r="H6" s="6">
        <v>782.373291015625</v>
      </c>
      <c r="I6" s="6">
        <v>813.37109375</v>
      </c>
      <c r="J6" s="6">
        <v>47.9085273742675</v>
      </c>
      <c r="K6" s="6">
        <v>3.7994999885559002</v>
      </c>
      <c r="L6" s="6">
        <v>56.626472473144503</v>
      </c>
    </row>
    <row r="7" spans="1:12" x14ac:dyDescent="0.35">
      <c r="A7" s="5">
        <v>45300</v>
      </c>
      <c r="B7" s="7">
        <v>234.96000671386699</v>
      </c>
      <c r="C7" s="6">
        <v>52.282585144042898</v>
      </c>
      <c r="D7" s="6">
        <v>7.5599999427795401</v>
      </c>
      <c r="E7" s="6">
        <v>53.116363525390597</v>
      </c>
      <c r="F7" s="6">
        <v>100.077819824218</v>
      </c>
      <c r="G7" s="6">
        <v>130.04214477539</v>
      </c>
      <c r="H7" s="6">
        <v>792.98205566406205</v>
      </c>
      <c r="I7" s="6">
        <v>812.82684326171795</v>
      </c>
      <c r="J7" s="6">
        <v>46.852230072021399</v>
      </c>
      <c r="K7" s="6">
        <v>3.7485001087188698</v>
      </c>
      <c r="L7" s="6">
        <v>54.939189910888601</v>
      </c>
    </row>
    <row r="8" spans="1:12" x14ac:dyDescent="0.35">
      <c r="A8" s="5">
        <v>45301</v>
      </c>
      <c r="B8" s="7">
        <v>233.94000244140599</v>
      </c>
      <c r="C8" s="6">
        <v>51.750495910644503</v>
      </c>
      <c r="D8" s="6">
        <v>7.4099998474120996</v>
      </c>
      <c r="E8" s="6">
        <v>54.325828552246001</v>
      </c>
      <c r="F8" s="6">
        <v>99.007209777832003</v>
      </c>
      <c r="G8" s="6">
        <v>129.331939697265</v>
      </c>
      <c r="H8" s="6">
        <v>801.558349609375</v>
      </c>
      <c r="I8" s="6">
        <v>821.13916015625</v>
      </c>
      <c r="J8" s="6">
        <v>46.5067138671875</v>
      </c>
      <c r="K8" s="6">
        <v>3.7809998989105198</v>
      </c>
      <c r="L8" s="6">
        <v>53.651775360107401</v>
      </c>
    </row>
    <row r="9" spans="1:12" x14ac:dyDescent="0.35">
      <c r="A9" s="5">
        <v>45302</v>
      </c>
      <c r="B9" s="7">
        <v>227.22000122070301</v>
      </c>
      <c r="C9" s="6">
        <v>53.376319885253899</v>
      </c>
      <c r="D9" s="6">
        <v>7.4000000953674299</v>
      </c>
      <c r="E9" s="6">
        <v>54.797611236572202</v>
      </c>
      <c r="F9" s="6">
        <v>99.419738769531193</v>
      </c>
      <c r="G9" s="6">
        <v>125.158386230468</v>
      </c>
      <c r="H9" s="6">
        <v>808.69696044921795</v>
      </c>
      <c r="I9" s="6">
        <v>813.469970703125</v>
      </c>
      <c r="J9" s="6">
        <v>46.941074371337798</v>
      </c>
      <c r="K9" s="6">
        <v>3.7764999866485498</v>
      </c>
      <c r="L9" s="6">
        <v>53.281162261962798</v>
      </c>
    </row>
    <row r="10" spans="1:12" x14ac:dyDescent="0.35">
      <c r="A10" s="5">
        <v>45303</v>
      </c>
      <c r="B10" s="7">
        <v>218.88999938964801</v>
      </c>
      <c r="C10" s="6">
        <v>53.090568542480398</v>
      </c>
      <c r="D10" s="6">
        <v>7.17000007629394</v>
      </c>
      <c r="E10" s="6">
        <v>54.685661315917898</v>
      </c>
      <c r="F10" s="6">
        <v>99.439376831054602</v>
      </c>
      <c r="G10" s="6">
        <v>122.62895965576099</v>
      </c>
      <c r="H10" s="6">
        <v>809.49017333984295</v>
      </c>
      <c r="I10" s="6">
        <v>817.18084716796795</v>
      </c>
      <c r="J10" s="6">
        <v>46.210559844970703</v>
      </c>
      <c r="K10" s="6">
        <v>3.7400000095367401</v>
      </c>
      <c r="L10" s="6">
        <v>52.861778259277301</v>
      </c>
    </row>
    <row r="11" spans="1:12" x14ac:dyDescent="0.35">
      <c r="A11" s="5">
        <v>45307</v>
      </c>
      <c r="B11" s="7">
        <v>219.91000366210901</v>
      </c>
      <c r="C11" s="6">
        <v>51.376060485839801</v>
      </c>
      <c r="D11" s="6">
        <v>6.5500001907348597</v>
      </c>
      <c r="E11" s="6">
        <v>56.356922149658203</v>
      </c>
      <c r="F11" s="6">
        <v>99.861732482910099</v>
      </c>
      <c r="G11" s="6">
        <v>122.53166198730401</v>
      </c>
      <c r="H11" s="6">
        <v>811.86962890625</v>
      </c>
      <c r="I11" s="6">
        <v>823.613037109375</v>
      </c>
      <c r="J11" s="6">
        <v>45.381313323974602</v>
      </c>
      <c r="K11" s="6">
        <v>3.7664999961853001</v>
      </c>
      <c r="L11" s="6">
        <v>50.833133697509702</v>
      </c>
    </row>
    <row r="12" spans="1:12" x14ac:dyDescent="0.35">
      <c r="A12" s="5">
        <v>45308</v>
      </c>
      <c r="B12" s="7">
        <v>215.55000305175699</v>
      </c>
      <c r="C12" s="6">
        <v>49.3560981750488</v>
      </c>
      <c r="D12" s="6">
        <v>6.3000001907348597</v>
      </c>
      <c r="E12" s="6">
        <v>56.028072357177699</v>
      </c>
      <c r="F12" s="6">
        <v>101.11895751953099</v>
      </c>
      <c r="G12" s="6">
        <v>117.42414855957</v>
      </c>
      <c r="H12" s="6">
        <v>798.68304443359295</v>
      </c>
      <c r="I12" s="6">
        <v>804.168212890625</v>
      </c>
      <c r="J12" s="6">
        <v>44.137447357177699</v>
      </c>
      <c r="K12" s="6">
        <v>3.73250007629394</v>
      </c>
      <c r="L12" s="6">
        <v>49.399429321288999</v>
      </c>
    </row>
    <row r="13" spans="1:12" x14ac:dyDescent="0.35">
      <c r="A13" s="5">
        <v>45309</v>
      </c>
      <c r="B13" s="7">
        <v>211.88000488281199</v>
      </c>
      <c r="C13" s="6">
        <v>49.710823059082003</v>
      </c>
      <c r="D13" s="6">
        <v>6.2800002098083496</v>
      </c>
      <c r="E13" s="6">
        <v>57.081596374511697</v>
      </c>
      <c r="F13" s="6">
        <v>111.019691467285</v>
      </c>
      <c r="G13" s="6">
        <v>114.78768920898401</v>
      </c>
      <c r="H13" s="6">
        <v>812.06799316406205</v>
      </c>
      <c r="I13" s="6">
        <v>795.26208496093705</v>
      </c>
      <c r="J13" s="6">
        <v>44.482967376708899</v>
      </c>
      <c r="K13" s="6">
        <v>3.7449998855590798</v>
      </c>
      <c r="L13" s="6">
        <v>49.4579467773437</v>
      </c>
    </row>
    <row r="14" spans="1:12" x14ac:dyDescent="0.35">
      <c r="A14" s="5">
        <v>45310</v>
      </c>
      <c r="B14" s="7">
        <v>212.19000244140599</v>
      </c>
      <c r="C14" s="6">
        <v>49.809356689453097</v>
      </c>
      <c r="D14" s="6">
        <v>6.0599999427795401</v>
      </c>
      <c r="E14" s="6">
        <v>59.464542388916001</v>
      </c>
      <c r="F14" s="6">
        <v>112.168884277343</v>
      </c>
      <c r="G14" s="6">
        <v>112.005317687988</v>
      </c>
      <c r="H14" s="6">
        <v>816.52960205078102</v>
      </c>
      <c r="I14" s="6">
        <v>808.12640380859295</v>
      </c>
      <c r="J14" s="6">
        <v>44.068344116210902</v>
      </c>
      <c r="K14" s="6">
        <v>3.7869999408721902</v>
      </c>
      <c r="L14" s="6">
        <v>48.550907135009702</v>
      </c>
    </row>
    <row r="15" spans="1:12" x14ac:dyDescent="0.35">
      <c r="A15" s="5">
        <v>45313</v>
      </c>
      <c r="B15" s="7">
        <v>208.80000305175699</v>
      </c>
      <c r="C15" s="6">
        <v>48.9225463867187</v>
      </c>
      <c r="D15" s="6">
        <v>5.9800000190734801</v>
      </c>
      <c r="E15" s="6">
        <v>59.627468109130803</v>
      </c>
      <c r="F15" s="6">
        <v>111.019691467285</v>
      </c>
      <c r="G15" s="6">
        <v>117.47279357910099</v>
      </c>
      <c r="H15" s="6">
        <v>816.52960205078102</v>
      </c>
      <c r="I15" s="6">
        <v>808.12640380859295</v>
      </c>
      <c r="J15" s="6">
        <v>43.3575630187988</v>
      </c>
      <c r="K15" s="6">
        <v>3.7639999389648402</v>
      </c>
      <c r="L15" s="6">
        <v>47.751155853271399</v>
      </c>
    </row>
    <row r="16" spans="1:12" x14ac:dyDescent="0.35">
      <c r="A16" s="5">
        <v>45314</v>
      </c>
      <c r="B16" s="7">
        <v>209.13999938964801</v>
      </c>
      <c r="C16" s="6">
        <v>50.87353515625</v>
      </c>
      <c r="D16" s="6">
        <v>6.21000003814697</v>
      </c>
      <c r="E16" s="6">
        <v>59.846370697021399</v>
      </c>
      <c r="F16" s="6">
        <v>112.100128173828</v>
      </c>
      <c r="G16" s="6">
        <v>119.262855529785</v>
      </c>
      <c r="H16" s="6">
        <v>793.62652587890602</v>
      </c>
      <c r="I16" s="6">
        <v>782.150390625</v>
      </c>
      <c r="J16" s="6">
        <v>43.515518188476499</v>
      </c>
      <c r="K16" s="6">
        <v>3.7904999256134002</v>
      </c>
      <c r="L16" s="6">
        <v>47.692638397216797</v>
      </c>
    </row>
    <row r="17" spans="1:12" x14ac:dyDescent="0.35">
      <c r="A17" s="5">
        <v>45315</v>
      </c>
      <c r="B17" s="7">
        <v>207.83000183105401</v>
      </c>
      <c r="C17" s="6">
        <v>50.489250183105398</v>
      </c>
      <c r="D17" s="6">
        <v>6.0700001716613698</v>
      </c>
      <c r="E17" s="6">
        <v>61.334709167480398</v>
      </c>
      <c r="F17" s="6">
        <v>114.447608947753</v>
      </c>
      <c r="G17" s="6">
        <v>118.387283325195</v>
      </c>
      <c r="H17" s="6">
        <v>803.98748779296795</v>
      </c>
      <c r="I17" s="6">
        <v>803.72283935546795</v>
      </c>
      <c r="J17" s="6">
        <v>43.6241035461425</v>
      </c>
      <c r="K17" s="6">
        <v>3.8824999332427899</v>
      </c>
      <c r="L17" s="6">
        <v>48.619178771972599</v>
      </c>
    </row>
    <row r="18" spans="1:12" x14ac:dyDescent="0.35">
      <c r="A18" s="5">
        <v>45316</v>
      </c>
      <c r="B18" s="7">
        <v>182.63000488281199</v>
      </c>
      <c r="C18" s="6">
        <v>49.769943237304602</v>
      </c>
      <c r="D18" s="6">
        <v>6.0399999618530202</v>
      </c>
      <c r="E18" s="6">
        <v>61.589591979980398</v>
      </c>
      <c r="F18" s="6">
        <v>114.48690032958901</v>
      </c>
      <c r="G18" s="6">
        <v>115.235206604003</v>
      </c>
      <c r="H18" s="6">
        <v>804.92932128906205</v>
      </c>
      <c r="I18" s="6">
        <v>807.186279296875</v>
      </c>
      <c r="J18" s="6">
        <v>42.804737091064403</v>
      </c>
      <c r="K18" s="6">
        <v>3.8654999732971098</v>
      </c>
      <c r="L18" s="6">
        <v>48.4436225891113</v>
      </c>
    </row>
    <row r="19" spans="1:12" x14ac:dyDescent="0.35">
      <c r="A19" s="5">
        <v>45317</v>
      </c>
      <c r="B19" s="6">
        <v>183.25</v>
      </c>
      <c r="C19" s="6">
        <v>48.557964324951101</v>
      </c>
      <c r="D19" s="6">
        <v>6.1399998664855904</v>
      </c>
      <c r="E19" s="6">
        <v>61.003852844238203</v>
      </c>
      <c r="F19" s="6">
        <v>115.17445373535099</v>
      </c>
      <c r="G19" s="6">
        <v>116.58749389648401</v>
      </c>
      <c r="H19" s="6">
        <v>804.92932128906205</v>
      </c>
      <c r="I19" s="6">
        <v>807.186279296875</v>
      </c>
      <c r="J19" s="6">
        <v>42.883708953857401</v>
      </c>
      <c r="K19" s="6">
        <v>3.8505001068115199</v>
      </c>
      <c r="L19" s="6">
        <v>48.404613494872997</v>
      </c>
    </row>
    <row r="20" spans="1:12" x14ac:dyDescent="0.35">
      <c r="A20" s="5">
        <v>45320</v>
      </c>
      <c r="B20" s="7">
        <v>190.92999267578099</v>
      </c>
      <c r="C20" s="6">
        <v>45.917232513427699</v>
      </c>
      <c r="D20" s="6">
        <v>6.1399998664855904</v>
      </c>
      <c r="E20" s="6">
        <v>62.437213897705</v>
      </c>
      <c r="F20" s="6">
        <v>114.899436950683</v>
      </c>
      <c r="G20" s="6">
        <v>119.856300354003</v>
      </c>
      <c r="H20" s="6">
        <v>833.83087158203102</v>
      </c>
      <c r="I20" s="6">
        <v>803.22802734375</v>
      </c>
      <c r="J20" s="6">
        <v>42.775123596191399</v>
      </c>
      <c r="K20" s="6">
        <v>3.8729999065399099</v>
      </c>
      <c r="L20" s="6">
        <v>49.116588592529297</v>
      </c>
    </row>
    <row r="21" spans="1:12" x14ac:dyDescent="0.35">
      <c r="A21" s="5">
        <v>45321</v>
      </c>
      <c r="B21" s="7">
        <v>191.58999633789</v>
      </c>
      <c r="C21" s="6">
        <v>44.813640594482401</v>
      </c>
      <c r="D21" s="6">
        <v>5.7899999618530202</v>
      </c>
      <c r="E21" s="6">
        <v>62.746074676513601</v>
      </c>
      <c r="F21" s="6">
        <v>113.995796203613</v>
      </c>
      <c r="G21" s="6">
        <v>117.04473114013599</v>
      </c>
      <c r="H21" s="6">
        <v>851.52868652343705</v>
      </c>
      <c r="I21" s="6">
        <v>803.52490234375</v>
      </c>
      <c r="J21" s="6">
        <v>41.817539215087798</v>
      </c>
      <c r="K21" s="6">
        <v>3.90650010108947</v>
      </c>
      <c r="L21" s="6">
        <v>47.721897125244098</v>
      </c>
    </row>
    <row r="22" spans="1:12" x14ac:dyDescent="0.35">
      <c r="A22" s="5">
        <v>45322</v>
      </c>
      <c r="B22" s="7">
        <v>187.28999328613199</v>
      </c>
      <c r="C22" s="6">
        <v>44.261844635009702</v>
      </c>
      <c r="D22" s="6">
        <v>5.6199998855590803</v>
      </c>
      <c r="E22" s="6">
        <v>61.4996337890625</v>
      </c>
      <c r="F22" s="6">
        <v>110.95093536376901</v>
      </c>
      <c r="G22" s="6">
        <v>111.625915527343</v>
      </c>
      <c r="H22" s="6">
        <v>876.66259765625</v>
      </c>
      <c r="I22" s="6">
        <v>810.10552978515602</v>
      </c>
      <c r="J22" s="6">
        <v>40.919197082519503</v>
      </c>
      <c r="K22" s="6">
        <v>3.9024999141693102</v>
      </c>
      <c r="L22" s="6">
        <v>46.2296752929687</v>
      </c>
    </row>
    <row r="23" spans="1:12" x14ac:dyDescent="0.35">
      <c r="A23" s="5">
        <v>45323</v>
      </c>
      <c r="B23" s="7">
        <v>188.86000061035099</v>
      </c>
      <c r="C23" s="6">
        <v>44.636280059814403</v>
      </c>
      <c r="D23" s="6">
        <v>5.71000003814697</v>
      </c>
      <c r="E23" s="6">
        <v>62.998966217041001</v>
      </c>
      <c r="F23" s="6">
        <v>111.373275756835</v>
      </c>
      <c r="G23" s="6">
        <v>113.610542297363</v>
      </c>
      <c r="H23" s="6">
        <v>871.01116943359295</v>
      </c>
      <c r="I23" s="6">
        <v>793.33245849609295</v>
      </c>
      <c r="J23" s="6">
        <v>41.333812713622997</v>
      </c>
      <c r="K23" s="6">
        <v>3.8524999618530198</v>
      </c>
      <c r="L23" s="6">
        <v>46.200412750244098</v>
      </c>
    </row>
    <row r="24" spans="1:12" x14ac:dyDescent="0.35">
      <c r="A24" s="5">
        <v>45324</v>
      </c>
      <c r="B24" s="7">
        <v>187.91000366210901</v>
      </c>
      <c r="C24" s="6">
        <v>43.562248229980398</v>
      </c>
      <c r="D24" s="6">
        <v>5.5399999618530202</v>
      </c>
      <c r="E24" s="6">
        <v>66.130584716796804</v>
      </c>
      <c r="F24" s="6">
        <v>113.69130706787099</v>
      </c>
      <c r="G24" s="6">
        <v>111.149208068847</v>
      </c>
      <c r="H24" s="6">
        <v>871.259033203125</v>
      </c>
      <c r="I24" s="6">
        <v>814.954345703125</v>
      </c>
      <c r="J24" s="6">
        <v>40.010974884033203</v>
      </c>
      <c r="K24" s="6">
        <v>3.8215000629425</v>
      </c>
      <c r="L24" s="6">
        <v>44.795967102050703</v>
      </c>
    </row>
    <row r="25" spans="1:12" x14ac:dyDescent="0.35">
      <c r="A25" s="5">
        <v>45327</v>
      </c>
      <c r="B25" s="7">
        <v>181.05999755859301</v>
      </c>
      <c r="C25" s="6">
        <v>43.040016174316399</v>
      </c>
      <c r="D25" s="6">
        <v>5.38000011444091</v>
      </c>
      <c r="E25" s="6">
        <v>69.301162719726506</v>
      </c>
      <c r="F25" s="6">
        <v>116.677238464355</v>
      </c>
      <c r="G25" s="6">
        <v>105.77902984619099</v>
      </c>
      <c r="H25" s="6">
        <v>918.89947509765602</v>
      </c>
      <c r="I25" s="6">
        <v>806.14727783203102</v>
      </c>
      <c r="J25" s="6">
        <v>38.944808959960902</v>
      </c>
      <c r="K25" s="6">
        <v>3.77200007438659</v>
      </c>
      <c r="L25" s="6">
        <v>43.137939453125</v>
      </c>
    </row>
    <row r="26" spans="1:12" x14ac:dyDescent="0.35">
      <c r="A26" s="5">
        <v>45328</v>
      </c>
      <c r="B26" s="7">
        <v>185.100006103515</v>
      </c>
      <c r="C26" s="6">
        <v>46.202983856201101</v>
      </c>
      <c r="D26" s="6">
        <v>6.0300002098083496</v>
      </c>
      <c r="E26" s="6">
        <v>68.192657470703097</v>
      </c>
      <c r="F26" s="6">
        <v>117.25675201416</v>
      </c>
      <c r="G26" s="6">
        <v>109.952583312988</v>
      </c>
      <c r="H26" s="6">
        <v>931.540771484375</v>
      </c>
      <c r="I26" s="6">
        <v>810.20446777343705</v>
      </c>
      <c r="J26" s="6">
        <v>40.553936004638601</v>
      </c>
      <c r="K26" s="6">
        <v>3.7825000286102202</v>
      </c>
      <c r="L26" s="6">
        <v>45.010536193847599</v>
      </c>
    </row>
    <row r="27" spans="1:12" x14ac:dyDescent="0.35">
      <c r="A27" s="5">
        <v>45329</v>
      </c>
      <c r="B27" s="7">
        <v>187.58000183105401</v>
      </c>
      <c r="C27" s="6">
        <v>46.301521301269503</v>
      </c>
      <c r="D27" s="6">
        <v>5.8600001335143999</v>
      </c>
      <c r="E27" s="6">
        <v>70.067810058593693</v>
      </c>
      <c r="F27" s="6">
        <v>122.757148742675</v>
      </c>
      <c r="G27" s="6">
        <v>111.92749786376901</v>
      </c>
      <c r="H27" s="6">
        <v>925.83978271484295</v>
      </c>
      <c r="I27" s="6">
        <v>827.8681640625</v>
      </c>
      <c r="J27" s="6">
        <v>40.682262420654297</v>
      </c>
      <c r="K27" s="6">
        <v>3.7374999523162802</v>
      </c>
      <c r="L27" s="6">
        <v>45.771278381347599</v>
      </c>
    </row>
    <row r="28" spans="1:12" x14ac:dyDescent="0.35">
      <c r="A28" s="5">
        <v>45330</v>
      </c>
      <c r="B28" s="7">
        <v>189.55999755859301</v>
      </c>
      <c r="C28" s="6">
        <v>46.321224212646399</v>
      </c>
      <c r="D28" s="6">
        <v>5.8200001716613698</v>
      </c>
      <c r="E28" s="6">
        <v>69.610023498535099</v>
      </c>
      <c r="F28" s="6">
        <v>131.35151672363199</v>
      </c>
      <c r="G28" s="6">
        <v>111.22703552246</v>
      </c>
      <c r="H28" s="6">
        <v>916.42077636718705</v>
      </c>
      <c r="I28" s="6">
        <v>813.51947021484295</v>
      </c>
      <c r="J28" s="6">
        <v>41.156120300292898</v>
      </c>
      <c r="K28" s="6">
        <v>3.7054998874664302</v>
      </c>
      <c r="L28" s="6">
        <v>46.278438568115199</v>
      </c>
    </row>
    <row r="29" spans="1:12" x14ac:dyDescent="0.35">
      <c r="A29" s="5">
        <v>45331</v>
      </c>
      <c r="B29" s="7">
        <v>193.57000732421801</v>
      </c>
      <c r="C29" s="6">
        <v>46.340930938720703</v>
      </c>
      <c r="D29" s="6">
        <v>5.9299998283386204</v>
      </c>
      <c r="E29" s="6">
        <v>72.100929260253906</v>
      </c>
      <c r="F29" s="6">
        <v>130.74256896972599</v>
      </c>
      <c r="G29" s="6">
        <v>112.63768005371</v>
      </c>
      <c r="H29" s="6">
        <v>907.20007324218705</v>
      </c>
      <c r="I29" s="6">
        <v>803.27752685546795</v>
      </c>
      <c r="J29" s="6">
        <v>41.30419921875</v>
      </c>
      <c r="K29" s="6">
        <v>3.6860001087188698</v>
      </c>
      <c r="L29" s="6">
        <v>46.902637481689403</v>
      </c>
    </row>
    <row r="30" spans="1:12" x14ac:dyDescent="0.35">
      <c r="A30" s="5">
        <v>45334</v>
      </c>
      <c r="B30" s="7">
        <v>188.13000488281199</v>
      </c>
      <c r="C30" s="6">
        <v>47.483936309814403</v>
      </c>
      <c r="D30" s="6">
        <v>6.0799999237060502</v>
      </c>
      <c r="E30" s="6">
        <v>72.215866088867102</v>
      </c>
      <c r="F30" s="6">
        <v>128.13969421386699</v>
      </c>
      <c r="G30" s="6">
        <v>116.83070373535099</v>
      </c>
      <c r="H30" s="6">
        <v>903.82897949218705</v>
      </c>
      <c r="I30" s="6">
        <v>803.03015136718705</v>
      </c>
      <c r="J30" s="6">
        <v>41.975494384765597</v>
      </c>
      <c r="K30" s="6">
        <v>3.72849988937377</v>
      </c>
      <c r="L30" s="6">
        <v>47.643871307372997</v>
      </c>
    </row>
    <row r="31" spans="1:12" x14ac:dyDescent="0.35">
      <c r="A31" s="5">
        <v>45335</v>
      </c>
      <c r="B31" s="7">
        <v>184.02000427246</v>
      </c>
      <c r="C31" s="6">
        <v>46.271957397460902</v>
      </c>
      <c r="D31" s="6">
        <v>5.6999998092651296</v>
      </c>
      <c r="E31" s="6">
        <v>72.095924377441406</v>
      </c>
      <c r="F31" s="6">
        <v>125.281440734863</v>
      </c>
      <c r="G31" s="6">
        <v>109.15483856201099</v>
      </c>
      <c r="H31" s="6">
        <v>899.16912841796795</v>
      </c>
      <c r="I31" s="6">
        <v>804.168212890625</v>
      </c>
      <c r="J31" s="6">
        <v>40.474956512451101</v>
      </c>
      <c r="K31" s="6">
        <v>3.7139999866485498</v>
      </c>
      <c r="L31" s="6">
        <v>45.030040740966797</v>
      </c>
    </row>
    <row r="32" spans="1:12" x14ac:dyDescent="0.35">
      <c r="A32" s="5">
        <v>45336</v>
      </c>
      <c r="B32" s="7">
        <v>188.71000671386699</v>
      </c>
      <c r="C32" s="6">
        <v>46.478878021240199</v>
      </c>
      <c r="D32" s="6">
        <v>6</v>
      </c>
      <c r="E32" s="6">
        <v>73.867134094238196</v>
      </c>
      <c r="F32" s="6">
        <v>126.97084808349599</v>
      </c>
      <c r="G32" s="6">
        <v>111.28540802001901</v>
      </c>
      <c r="H32" s="6">
        <v>910.471923828125</v>
      </c>
      <c r="I32" s="6">
        <v>804.76184082031205</v>
      </c>
      <c r="J32" s="6">
        <v>41.225223541259702</v>
      </c>
      <c r="K32" s="6">
        <v>3.70050001144409</v>
      </c>
      <c r="L32" s="6">
        <v>46.239425659179602</v>
      </c>
    </row>
    <row r="33" spans="1:12" x14ac:dyDescent="0.35">
      <c r="A33" s="5">
        <v>45337</v>
      </c>
      <c r="B33" s="7">
        <v>200.44999694824199</v>
      </c>
      <c r="C33" s="6">
        <v>46.390201568603501</v>
      </c>
      <c r="D33" s="6">
        <v>6.0900001525878897</v>
      </c>
      <c r="E33" s="6">
        <v>72.625679016113196</v>
      </c>
      <c r="F33" s="6">
        <v>126.735107421875</v>
      </c>
      <c r="G33" s="6">
        <v>114.310997009277</v>
      </c>
      <c r="H33" s="6">
        <v>912.70269775390602</v>
      </c>
      <c r="I33" s="6">
        <v>803.87127685546795</v>
      </c>
      <c r="J33" s="6">
        <v>41.847156524658203</v>
      </c>
      <c r="K33" s="6">
        <v>3.7565000057220401</v>
      </c>
      <c r="L33" s="6">
        <v>47.078193664550703</v>
      </c>
    </row>
    <row r="34" spans="1:12" x14ac:dyDescent="0.35">
      <c r="A34" s="5">
        <v>45338</v>
      </c>
      <c r="B34" s="7">
        <v>199.94999694824199</v>
      </c>
      <c r="C34" s="6">
        <v>47.986465454101499</v>
      </c>
      <c r="D34" s="6">
        <v>6.1399998664855904</v>
      </c>
      <c r="E34" s="6">
        <v>72.580696105957003</v>
      </c>
      <c r="F34" s="6">
        <v>124.43673706054599</v>
      </c>
      <c r="G34" s="6">
        <v>119.262855529785</v>
      </c>
      <c r="H34" s="6">
        <v>930.59881591796795</v>
      </c>
      <c r="I34" s="6">
        <v>811.39196777343705</v>
      </c>
      <c r="J34" s="6">
        <v>42.982429504394503</v>
      </c>
      <c r="K34" s="6">
        <v>3.8380000591278001</v>
      </c>
      <c r="L34" s="6">
        <v>48.999553680419901</v>
      </c>
    </row>
    <row r="35" spans="1:12" x14ac:dyDescent="0.35">
      <c r="A35" s="5">
        <v>45342</v>
      </c>
      <c r="B35" s="7">
        <v>193.759994506835</v>
      </c>
      <c r="C35" s="6">
        <v>45.907379150390597</v>
      </c>
      <c r="D35" s="6">
        <v>5.96000003814697</v>
      </c>
      <c r="E35" s="6">
        <v>69.421112060546804</v>
      </c>
      <c r="F35" s="6">
        <v>123.10092163085901</v>
      </c>
      <c r="G35" s="6">
        <v>111.703735351562</v>
      </c>
      <c r="H35" s="6">
        <v>918.45324707031205</v>
      </c>
      <c r="I35" s="6">
        <v>812.62890625</v>
      </c>
      <c r="J35" s="6">
        <v>41.580612182617102</v>
      </c>
      <c r="K35" s="6">
        <v>3.8664999008178702</v>
      </c>
      <c r="L35" s="6">
        <v>46.922142028808501</v>
      </c>
    </row>
    <row r="36" spans="1:12" x14ac:dyDescent="0.35">
      <c r="A36" s="5">
        <v>45343</v>
      </c>
      <c r="B36" s="7">
        <v>194.77000427246</v>
      </c>
      <c r="C36" s="6">
        <v>46.892726898193303</v>
      </c>
      <c r="D36" s="6">
        <v>5.9699997901916504</v>
      </c>
      <c r="E36" s="6">
        <v>67.441993713378906</v>
      </c>
      <c r="F36" s="6">
        <v>123.11074066162099</v>
      </c>
      <c r="G36" s="6">
        <v>115.33250427246</v>
      </c>
      <c r="H36" s="6">
        <v>913.198486328125</v>
      </c>
      <c r="I36" s="6">
        <v>819.60528564453102</v>
      </c>
      <c r="J36" s="6">
        <v>42.182804107666001</v>
      </c>
      <c r="K36" s="6">
        <v>3.87450003623962</v>
      </c>
      <c r="L36" s="6">
        <v>47.517082214355398</v>
      </c>
    </row>
    <row r="37" spans="1:12" x14ac:dyDescent="0.35">
      <c r="A37" s="5">
        <v>45344</v>
      </c>
      <c r="B37" s="7">
        <v>197.41000366210901</v>
      </c>
      <c r="C37" s="6">
        <v>46.961700439453097</v>
      </c>
      <c r="D37" s="6">
        <v>5.8499999046325604</v>
      </c>
      <c r="E37" s="6">
        <v>78.503059387207003</v>
      </c>
      <c r="F37" s="6">
        <v>126.77439880371</v>
      </c>
      <c r="G37" s="6">
        <v>114.97254943847599</v>
      </c>
      <c r="H37" s="6">
        <v>924.3525390625</v>
      </c>
      <c r="I37" s="6">
        <v>820.00115966796795</v>
      </c>
      <c r="J37" s="6">
        <v>42.212417602538999</v>
      </c>
      <c r="K37" s="6">
        <v>3.89750003814697</v>
      </c>
      <c r="L37" s="6">
        <v>47.097698211669901</v>
      </c>
    </row>
    <row r="38" spans="1:12" x14ac:dyDescent="0.35">
      <c r="A38" s="5">
        <v>45345</v>
      </c>
      <c r="B38" s="7">
        <v>191.97000122070301</v>
      </c>
      <c r="C38" s="6">
        <v>46.340930938720703</v>
      </c>
      <c r="D38" s="6">
        <v>5.4000000953674299</v>
      </c>
      <c r="E38" s="6">
        <v>78.781936645507798</v>
      </c>
      <c r="F38" s="6">
        <v>127.22621154785099</v>
      </c>
      <c r="G38" s="6">
        <v>117.375511169433</v>
      </c>
      <c r="H38" s="6">
        <v>929.40911865234295</v>
      </c>
      <c r="I38" s="6">
        <v>812.43096923828102</v>
      </c>
      <c r="J38" s="6">
        <v>42.478958129882798</v>
      </c>
      <c r="K38" s="6">
        <v>3.8819999694824201</v>
      </c>
      <c r="L38" s="6">
        <v>47.146465301513601</v>
      </c>
    </row>
    <row r="39" spans="1:12" x14ac:dyDescent="0.35">
      <c r="A39" s="5">
        <v>45348</v>
      </c>
      <c r="B39" s="7">
        <v>199.39999389648401</v>
      </c>
      <c r="C39" s="6">
        <v>48.488990783691399</v>
      </c>
      <c r="D39" s="6">
        <v>5.6500000953674299</v>
      </c>
      <c r="E39" s="6">
        <v>79.056831359863196</v>
      </c>
      <c r="F39" s="6">
        <v>128.316482543945</v>
      </c>
      <c r="G39" s="6">
        <v>118.22190093994099</v>
      </c>
      <c r="H39" s="6">
        <v>928.96295166015602</v>
      </c>
      <c r="I39" s="6">
        <v>800.308837890625</v>
      </c>
      <c r="J39" s="6">
        <v>42.982429504394503</v>
      </c>
      <c r="K39" s="6">
        <v>3.8239998817443799</v>
      </c>
      <c r="L39" s="6">
        <v>47.634117126464801</v>
      </c>
    </row>
    <row r="40" spans="1:12" x14ac:dyDescent="0.35">
      <c r="A40" s="5">
        <v>45349</v>
      </c>
      <c r="B40" s="7">
        <v>199.72999572753901</v>
      </c>
      <c r="C40" s="6">
        <v>50.331596374511697</v>
      </c>
      <c r="D40" s="6">
        <v>5.7800002098083496</v>
      </c>
      <c r="E40" s="6">
        <v>78.665985107421804</v>
      </c>
      <c r="F40" s="6">
        <v>126.302940368652</v>
      </c>
      <c r="G40" s="6">
        <v>125.10001373291</v>
      </c>
      <c r="H40" s="6">
        <v>954.49346923828102</v>
      </c>
      <c r="I40" s="6">
        <v>810.40234375</v>
      </c>
      <c r="J40" s="6">
        <v>43.683338165283203</v>
      </c>
      <c r="K40" s="6">
        <v>3.83100008964538</v>
      </c>
      <c r="L40" s="6">
        <v>48.463130950927699</v>
      </c>
    </row>
    <row r="41" spans="1:12" x14ac:dyDescent="0.35">
      <c r="A41" s="5">
        <v>45350</v>
      </c>
      <c r="B41" s="7">
        <v>202.03999328613199</v>
      </c>
      <c r="C41" s="6">
        <v>48.341190338134702</v>
      </c>
      <c r="D41" s="6">
        <v>5.4299998283386204</v>
      </c>
      <c r="E41" s="6">
        <v>77.628463745117102</v>
      </c>
      <c r="F41" s="6">
        <v>125.114463806152</v>
      </c>
      <c r="G41" s="6">
        <v>128.47584533691401</v>
      </c>
      <c r="H41" s="6">
        <v>949.883056640625</v>
      </c>
      <c r="I41" s="6">
        <v>790.26477050781205</v>
      </c>
      <c r="J41" s="6">
        <v>43.900524139404297</v>
      </c>
      <c r="K41" s="6">
        <v>3.8275001049041699</v>
      </c>
      <c r="L41" s="6">
        <v>49.496959686279297</v>
      </c>
    </row>
    <row r="42" spans="1:12" x14ac:dyDescent="0.35">
      <c r="A42" s="5">
        <v>45351</v>
      </c>
      <c r="B42" s="7">
        <v>201.88000488281199</v>
      </c>
      <c r="C42" s="6">
        <v>48.656501770019503</v>
      </c>
      <c r="D42" s="6">
        <v>5.75</v>
      </c>
      <c r="E42" s="6">
        <v>79.076805114746094</v>
      </c>
      <c r="F42" s="6">
        <v>126.381507873535</v>
      </c>
      <c r="G42" s="6">
        <v>134.10867309570301</v>
      </c>
      <c r="H42" s="6">
        <v>942.09997558593705</v>
      </c>
      <c r="I42" s="6">
        <v>791.74908447265602</v>
      </c>
      <c r="J42" s="6">
        <v>45.470161437988203</v>
      </c>
      <c r="K42" s="6">
        <v>3.83450007438659</v>
      </c>
      <c r="L42" s="6">
        <v>51.242763519287102</v>
      </c>
    </row>
    <row r="43" spans="1:12" x14ac:dyDescent="0.35">
      <c r="A43" s="5">
        <v>45352</v>
      </c>
      <c r="B43" s="7">
        <v>202.63999938964801</v>
      </c>
      <c r="C43" s="6">
        <v>49.139320373535099</v>
      </c>
      <c r="D43" s="6">
        <v>5.7800002098083496</v>
      </c>
      <c r="E43" s="6">
        <v>82.242393493652301</v>
      </c>
      <c r="F43" s="6">
        <v>131.51849365234301</v>
      </c>
      <c r="G43" s="6">
        <v>138.92436218261699</v>
      </c>
      <c r="H43" s="6">
        <v>969.068115234375</v>
      </c>
      <c r="I43" s="6">
        <v>827.47235107421795</v>
      </c>
      <c r="J43" s="6">
        <v>46.556072235107401</v>
      </c>
      <c r="K43" s="6">
        <v>3.8550000190734801</v>
      </c>
      <c r="L43" s="6">
        <v>52.978813171386697</v>
      </c>
    </row>
    <row r="44" spans="1:12" x14ac:dyDescent="0.35">
      <c r="A44" s="5">
        <v>45355</v>
      </c>
      <c r="B44" s="7">
        <v>188.13999938964801</v>
      </c>
      <c r="C44" s="6">
        <v>47.533206939697202</v>
      </c>
      <c r="D44" s="6">
        <v>5.3299999237060502</v>
      </c>
      <c r="E44" s="6">
        <v>85.199081420898395</v>
      </c>
      <c r="F44" s="6">
        <v>135.80094909667901</v>
      </c>
      <c r="G44" s="6">
        <v>129.58488464355401</v>
      </c>
      <c r="H44" s="6">
        <v>978.78460693359295</v>
      </c>
      <c r="I44" s="6">
        <v>815.696533203125</v>
      </c>
      <c r="J44" s="6">
        <v>45.183872222900298</v>
      </c>
      <c r="K44" s="6">
        <v>3.85199999809265</v>
      </c>
      <c r="L44" s="6">
        <v>51.535358428955</v>
      </c>
    </row>
    <row r="45" spans="1:12" x14ac:dyDescent="0.35">
      <c r="A45" s="5">
        <v>45356</v>
      </c>
      <c r="B45" s="7">
        <v>180.74000549316401</v>
      </c>
      <c r="C45" s="6">
        <v>48.016025543212798</v>
      </c>
      <c r="D45" s="6">
        <v>5.4800000190734801</v>
      </c>
      <c r="E45" s="6">
        <v>85.929801940917898</v>
      </c>
      <c r="F45" s="6">
        <v>132.56947326660099</v>
      </c>
      <c r="G45" s="6">
        <v>106.43083953857401</v>
      </c>
      <c r="H45" s="6">
        <v>1013.18878173828</v>
      </c>
      <c r="I45" s="6">
        <v>810.74871826171795</v>
      </c>
      <c r="J45" s="6">
        <v>42.814605712890597</v>
      </c>
      <c r="K45" s="6">
        <v>3.84400010108947</v>
      </c>
      <c r="L45" s="6">
        <v>47.8291816711425</v>
      </c>
    </row>
    <row r="46" spans="1:12" x14ac:dyDescent="0.35">
      <c r="A46" s="5">
        <v>45357</v>
      </c>
      <c r="B46" s="7">
        <v>176.53999328613199</v>
      </c>
      <c r="C46" s="6">
        <v>48.557964324951101</v>
      </c>
      <c r="D46" s="6">
        <v>5.7699999809265101</v>
      </c>
      <c r="E46" s="6">
        <v>88.664703369140597</v>
      </c>
      <c r="F46" s="6">
        <v>139.05209350585901</v>
      </c>
      <c r="G46" s="6">
        <v>116.344261169433</v>
      </c>
      <c r="H46" s="6">
        <v>1008.97503662109</v>
      </c>
      <c r="I46" s="6">
        <v>804.41558837890602</v>
      </c>
      <c r="J46" s="6">
        <v>44.068344116210902</v>
      </c>
      <c r="K46" s="6">
        <v>3.87050008773803</v>
      </c>
      <c r="L46" s="6">
        <v>49.8870849609375</v>
      </c>
    </row>
    <row r="47" spans="1:12" x14ac:dyDescent="0.35">
      <c r="A47" s="5">
        <v>45358</v>
      </c>
      <c r="B47" s="7">
        <v>178.64999389648401</v>
      </c>
      <c r="C47" s="6">
        <v>47.6218872070312</v>
      </c>
      <c r="D47" s="6">
        <v>5.7699999809265101</v>
      </c>
      <c r="E47" s="6">
        <v>92.632118225097599</v>
      </c>
      <c r="F47" s="6">
        <v>146.54637145996</v>
      </c>
      <c r="G47" s="6">
        <v>119.330963134765</v>
      </c>
      <c r="H47" s="6">
        <v>1030.44055175781</v>
      </c>
      <c r="I47" s="6">
        <v>821.33703613281205</v>
      </c>
      <c r="J47" s="6">
        <v>44.186805725097599</v>
      </c>
      <c r="K47" s="6">
        <v>3.91950011253356</v>
      </c>
      <c r="L47" s="6">
        <v>50.550296783447202</v>
      </c>
    </row>
    <row r="48" spans="1:12" x14ac:dyDescent="0.35">
      <c r="A48" s="5">
        <v>45359</v>
      </c>
      <c r="B48" s="7">
        <v>175.33999633789</v>
      </c>
      <c r="C48" s="6">
        <v>47.060234069824197</v>
      </c>
      <c r="D48" s="6">
        <v>5.8000001907348597</v>
      </c>
      <c r="E48" s="6">
        <v>87.493179321289006</v>
      </c>
      <c r="F48" s="6">
        <v>143.76670837402301</v>
      </c>
      <c r="G48" s="6">
        <v>115.118476867675</v>
      </c>
      <c r="H48" s="6">
        <v>1030.44055175781</v>
      </c>
      <c r="I48" s="6">
        <v>821.33703613281205</v>
      </c>
      <c r="J48" s="6">
        <v>43.614234924316399</v>
      </c>
      <c r="K48" s="6">
        <v>3.8849999904632502</v>
      </c>
      <c r="L48" s="6">
        <v>49.574985504150298</v>
      </c>
    </row>
    <row r="49" spans="1:12" x14ac:dyDescent="0.35">
      <c r="A49" s="5">
        <v>45362</v>
      </c>
      <c r="B49" s="7">
        <v>177.77000427246</v>
      </c>
      <c r="C49" s="6">
        <v>49.878330230712798</v>
      </c>
      <c r="D49" s="6">
        <v>6.0999999046325604</v>
      </c>
      <c r="E49" s="6">
        <v>85.739875793457003</v>
      </c>
      <c r="F49" s="6">
        <v>136.54745483398401</v>
      </c>
      <c r="G49" s="6">
        <v>121.36423492431599</v>
      </c>
      <c r="H49" s="6">
        <v>1019.23675537109</v>
      </c>
      <c r="I49" s="6">
        <v>821.13916015625</v>
      </c>
      <c r="J49" s="6">
        <v>45.519515991210902</v>
      </c>
      <c r="K49" s="6">
        <v>3.9224998950958199</v>
      </c>
      <c r="L49" s="6">
        <v>51.1062202453613</v>
      </c>
    </row>
    <row r="50" spans="1:12" x14ac:dyDescent="0.35">
      <c r="A50" s="5">
        <v>45363</v>
      </c>
      <c r="B50" s="7">
        <v>177.53999328613199</v>
      </c>
      <c r="C50" s="6">
        <v>52.469799041747997</v>
      </c>
      <c r="D50" s="6">
        <v>6.1900000572204501</v>
      </c>
      <c r="E50" s="6">
        <v>91.876426696777301</v>
      </c>
      <c r="F50" s="6">
        <v>141.83174133300699</v>
      </c>
      <c r="G50" s="6">
        <v>120.56649017333901</v>
      </c>
      <c r="H50" s="6">
        <v>1007.83477783203</v>
      </c>
      <c r="I50" s="6">
        <v>809.264404296875</v>
      </c>
      <c r="J50" s="6">
        <v>45.904525756835902</v>
      </c>
      <c r="K50" s="6">
        <v>3.9249999523162802</v>
      </c>
      <c r="L50" s="6">
        <v>50.6770820617675</v>
      </c>
    </row>
    <row r="51" spans="1:12" x14ac:dyDescent="0.35">
      <c r="A51" s="5">
        <v>45364</v>
      </c>
      <c r="B51" s="7">
        <v>169.47999572753901</v>
      </c>
      <c r="C51" s="6">
        <v>52.154487609863203</v>
      </c>
      <c r="D51" s="6">
        <v>5.92000007629394</v>
      </c>
      <c r="E51" s="6">
        <v>90.851829528808594</v>
      </c>
      <c r="F51" s="6">
        <v>139.61193847656199</v>
      </c>
      <c r="G51" s="6">
        <v>122.376022338867</v>
      </c>
      <c r="H51" s="6">
        <v>964.90393066406205</v>
      </c>
      <c r="I51" s="6">
        <v>784.67376708984295</v>
      </c>
      <c r="J51" s="6">
        <v>45.874912261962798</v>
      </c>
      <c r="K51" s="6">
        <v>4.0524997711181596</v>
      </c>
      <c r="L51" s="6">
        <v>51.31103515625</v>
      </c>
    </row>
    <row r="52" spans="1:12" x14ac:dyDescent="0.35">
      <c r="A52" s="5">
        <v>45365</v>
      </c>
      <c r="B52" s="6">
        <v>162.5</v>
      </c>
      <c r="C52" s="6">
        <v>52.519065856933501</v>
      </c>
      <c r="D52" s="6">
        <v>5.5799999237060502</v>
      </c>
      <c r="E52" s="6">
        <v>87.909004211425696</v>
      </c>
      <c r="F52" s="6">
        <v>137.13674926757801</v>
      </c>
      <c r="G52" s="6">
        <v>117.00821685791</v>
      </c>
      <c r="H52" s="6">
        <v>959.50036621093705</v>
      </c>
      <c r="I52" s="6">
        <v>777.25201416015602</v>
      </c>
      <c r="J52" s="6">
        <v>44.759380340576101</v>
      </c>
      <c r="K52" s="6">
        <v>4.0370001792907697</v>
      </c>
      <c r="L52" s="6">
        <v>50.004119873046797</v>
      </c>
    </row>
    <row r="53" spans="1:12" x14ac:dyDescent="0.35">
      <c r="A53" s="5">
        <v>45366</v>
      </c>
      <c r="B53" s="7">
        <v>163.57000732421801</v>
      </c>
      <c r="C53" s="6">
        <v>52.637306213378899</v>
      </c>
      <c r="D53" s="6">
        <v>5.5799999237060502</v>
      </c>
      <c r="E53" s="6">
        <v>87.802047729492102</v>
      </c>
      <c r="F53" s="6">
        <v>134.543701171875</v>
      </c>
      <c r="G53" s="6">
        <v>119.204132080078</v>
      </c>
      <c r="H53" s="6">
        <v>937.78704833984295</v>
      </c>
      <c r="I53" s="6">
        <v>772.502197265625</v>
      </c>
      <c r="J53" s="6">
        <v>44.759380340576101</v>
      </c>
      <c r="K53" s="6">
        <v>4.1125001907348597</v>
      </c>
      <c r="L53" s="6">
        <v>50.364986419677699</v>
      </c>
    </row>
    <row r="54" spans="1:12" x14ac:dyDescent="0.35">
      <c r="A54" s="5">
        <v>45369</v>
      </c>
      <c r="B54" s="7">
        <v>173.80000305175699</v>
      </c>
      <c r="C54" s="6">
        <v>54.085769653320298</v>
      </c>
      <c r="D54" s="6">
        <v>5.5399999618530202</v>
      </c>
      <c r="E54" s="6">
        <v>88.419807434082003</v>
      </c>
      <c r="F54" s="6">
        <v>134.75476074218699</v>
      </c>
      <c r="G54" s="6">
        <v>121.585472106933</v>
      </c>
      <c r="H54" s="6">
        <v>964.16033935546795</v>
      </c>
      <c r="I54" s="6">
        <v>796.00427246093705</v>
      </c>
      <c r="J54" s="6">
        <v>45.519515991210902</v>
      </c>
      <c r="K54" s="6">
        <v>4.1145000457763601</v>
      </c>
      <c r="L54" s="6">
        <v>50.335727691650298</v>
      </c>
    </row>
    <row r="55" spans="1:12" x14ac:dyDescent="0.35">
      <c r="A55" s="5">
        <v>45370</v>
      </c>
      <c r="B55" s="7">
        <v>171.32000732421801</v>
      </c>
      <c r="C55" s="6">
        <v>54.066062927246001</v>
      </c>
      <c r="D55" s="6">
        <v>5.1900000572204501</v>
      </c>
      <c r="E55" s="6">
        <v>89.362434387207003</v>
      </c>
      <c r="F55" s="6">
        <v>133.009185791015</v>
      </c>
      <c r="G55" s="6">
        <v>117.64259338378901</v>
      </c>
      <c r="H55" s="6">
        <v>949.58563232421795</v>
      </c>
      <c r="I55" s="6">
        <v>792.689208984375</v>
      </c>
      <c r="J55" s="6">
        <v>45.104896545410099</v>
      </c>
      <c r="K55" s="6">
        <v>4.0584998130798304</v>
      </c>
      <c r="L55" s="6">
        <v>49.5554809570312</v>
      </c>
    </row>
    <row r="56" spans="1:12" x14ac:dyDescent="0.35">
      <c r="A56" s="5">
        <v>45371</v>
      </c>
      <c r="B56" s="7">
        <v>175.66000366210901</v>
      </c>
      <c r="C56" s="6">
        <v>54.499618530273402</v>
      </c>
      <c r="D56" s="6">
        <v>5.0999999046325604</v>
      </c>
      <c r="E56" s="6">
        <v>90.336044311523395</v>
      </c>
      <c r="F56" s="6">
        <v>134.86326599121</v>
      </c>
      <c r="G56" s="6">
        <v>121.458595275878</v>
      </c>
      <c r="H56" s="6">
        <v>932.43310546875</v>
      </c>
      <c r="I56" s="6">
        <v>786.35601806640602</v>
      </c>
      <c r="J56" s="6">
        <v>46.052604675292898</v>
      </c>
      <c r="K56" s="6">
        <v>4.0384998321533203</v>
      </c>
      <c r="L56" s="6">
        <v>51.369552612304602</v>
      </c>
    </row>
    <row r="57" spans="1:12" x14ac:dyDescent="0.35">
      <c r="A57" s="5">
        <v>45372</v>
      </c>
      <c r="B57" s="7">
        <v>172.82000732421801</v>
      </c>
      <c r="C57" s="6">
        <v>53.918262481689403</v>
      </c>
      <c r="D57" s="6">
        <v>5</v>
      </c>
      <c r="E57" s="6">
        <v>91.398612976074205</v>
      </c>
      <c r="F57" s="6">
        <v>137.52600097656199</v>
      </c>
      <c r="G57" s="6">
        <v>121.858741760253</v>
      </c>
      <c r="H57" s="6">
        <v>956.67468261718705</v>
      </c>
      <c r="I57" s="6">
        <v>803.87127685546795</v>
      </c>
      <c r="J57" s="6">
        <v>45.480033874511697</v>
      </c>
      <c r="K57" s="6">
        <v>4.0465002059936497</v>
      </c>
      <c r="L57" s="6">
        <v>50.940418243408203</v>
      </c>
    </row>
    <row r="58" spans="1:12" x14ac:dyDescent="0.35">
      <c r="A58" s="5">
        <v>45373</v>
      </c>
      <c r="B58" s="7">
        <v>170.83000183105401</v>
      </c>
      <c r="C58" s="6">
        <v>53.652217864990199</v>
      </c>
      <c r="D58" s="6">
        <v>4.8899998664855904</v>
      </c>
      <c r="E58" s="6">
        <v>94.251480102539006</v>
      </c>
      <c r="F58" s="6">
        <v>138.60093688964801</v>
      </c>
      <c r="G58" s="6">
        <v>117.95488739013599</v>
      </c>
      <c r="H58" s="6">
        <v>971.44763183593705</v>
      </c>
      <c r="I58" s="6">
        <v>816.19128417968705</v>
      </c>
      <c r="J58" s="6">
        <v>44.640918731689403</v>
      </c>
      <c r="K58" s="6">
        <v>3.99600005149841</v>
      </c>
      <c r="L58" s="6">
        <v>49.418933868408203</v>
      </c>
    </row>
    <row r="59" spans="1:12" x14ac:dyDescent="0.35">
      <c r="A59" s="5">
        <v>45376</v>
      </c>
      <c r="B59" s="7">
        <v>172.63000488281199</v>
      </c>
      <c r="C59" s="6">
        <v>53.090568542480398</v>
      </c>
      <c r="D59" s="6">
        <v>4.9099998474120996</v>
      </c>
      <c r="E59" s="6">
        <v>94.964195251464801</v>
      </c>
      <c r="F59" s="6">
        <v>138.29521179199199</v>
      </c>
      <c r="G59" s="6">
        <v>115.50521850585901</v>
      </c>
      <c r="H59" s="6">
        <v>971.44763183593705</v>
      </c>
      <c r="I59" s="6">
        <v>816.19128417968705</v>
      </c>
      <c r="J59" s="6">
        <v>44.167064666747997</v>
      </c>
      <c r="K59" s="6">
        <v>4.0069999694824201</v>
      </c>
      <c r="L59" s="6">
        <v>48.941032409667898</v>
      </c>
    </row>
    <row r="60" spans="1:12" x14ac:dyDescent="0.35">
      <c r="A60" s="5">
        <v>45377</v>
      </c>
      <c r="B60" s="7">
        <v>177.669998168945</v>
      </c>
      <c r="C60" s="6">
        <v>53.455146789550703</v>
      </c>
      <c r="D60" s="6">
        <v>4.7800002098083496</v>
      </c>
      <c r="E60" s="6">
        <v>92.524169921875</v>
      </c>
      <c r="F60" s="6">
        <v>136.92440795898401</v>
      </c>
      <c r="G60" s="6">
        <v>116.149368286132</v>
      </c>
      <c r="H60" s="6">
        <v>977.79309082031205</v>
      </c>
      <c r="I60" s="6">
        <v>813.32165527343705</v>
      </c>
      <c r="J60" s="6">
        <v>44.127574920654297</v>
      </c>
      <c r="K60" s="6">
        <v>3.99600005149841</v>
      </c>
      <c r="L60" s="6">
        <v>48.082759857177699</v>
      </c>
    </row>
    <row r="61" spans="1:12" x14ac:dyDescent="0.35">
      <c r="A61" s="5">
        <v>45378</v>
      </c>
      <c r="B61" s="7">
        <v>179.83000183105401</v>
      </c>
      <c r="C61" s="6">
        <v>50.853828430175703</v>
      </c>
      <c r="D61" s="6">
        <v>4.67000007629394</v>
      </c>
      <c r="E61" s="6">
        <v>90.214088439941406</v>
      </c>
      <c r="F61" s="6">
        <v>134.80407714843699</v>
      </c>
      <c r="G61" s="6">
        <v>125.704055786132</v>
      </c>
      <c r="H61" s="6">
        <v>970.30749511718705</v>
      </c>
      <c r="I61" s="6">
        <v>809.51177978515602</v>
      </c>
      <c r="J61" s="6">
        <v>44.818611145019503</v>
      </c>
      <c r="K61" s="6">
        <v>3.9925000667571999</v>
      </c>
      <c r="L61" s="6">
        <v>49.4579467773437</v>
      </c>
    </row>
    <row r="62" spans="1:12" x14ac:dyDescent="0.35">
      <c r="A62" s="5">
        <v>45379</v>
      </c>
      <c r="B62" s="7">
        <v>175.78999328613199</v>
      </c>
      <c r="C62" s="6">
        <v>50.026134490966797</v>
      </c>
      <c r="D62" s="6">
        <v>4.5</v>
      </c>
      <c r="E62" s="6">
        <v>90.320045471191406</v>
      </c>
      <c r="F62" s="6">
        <v>134.172927856445</v>
      </c>
      <c r="G62" s="6">
        <v>128.57339477539</v>
      </c>
      <c r="H62" s="6">
        <v>984.33685302734295</v>
      </c>
      <c r="I62" s="6">
        <v>821.53497314453102</v>
      </c>
      <c r="J62" s="6">
        <v>44.710018157958899</v>
      </c>
      <c r="K62" s="6">
        <v>4.00349998474121</v>
      </c>
      <c r="L62" s="6">
        <v>50.091899871826101</v>
      </c>
    </row>
    <row r="63" spans="1:12" x14ac:dyDescent="0.35">
      <c r="A63" s="5">
        <v>45383</v>
      </c>
      <c r="B63" s="7">
        <v>175.22000122070301</v>
      </c>
      <c r="C63" s="6">
        <v>51.031192779541001</v>
      </c>
      <c r="D63" s="6">
        <v>4.6399998664855904</v>
      </c>
      <c r="E63" s="6">
        <v>90.327041625976506</v>
      </c>
      <c r="F63" s="6">
        <v>139.53787231445301</v>
      </c>
      <c r="G63" s="6">
        <v>126.074905395507</v>
      </c>
      <c r="H63" s="6">
        <v>983.79150390625</v>
      </c>
      <c r="I63" s="6">
        <v>862.84924316406205</v>
      </c>
      <c r="J63" s="6">
        <v>44.996307373046797</v>
      </c>
      <c r="K63" s="6">
        <v>4.0460000038146902</v>
      </c>
      <c r="L63" s="6">
        <v>50.716094970703097</v>
      </c>
    </row>
    <row r="64" spans="1:12" x14ac:dyDescent="0.35">
      <c r="A64" s="5">
        <v>45384</v>
      </c>
      <c r="B64" s="7">
        <v>166.63000488281199</v>
      </c>
      <c r="C64" s="6">
        <v>50.794708251953097</v>
      </c>
      <c r="D64" s="6">
        <v>4.5399999618530202</v>
      </c>
      <c r="E64" s="6">
        <v>89.416404724121094</v>
      </c>
      <c r="F64" s="6">
        <v>138.28536987304599</v>
      </c>
      <c r="G64" s="6">
        <v>123.439811706542</v>
      </c>
      <c r="H64" s="6">
        <v>996.08587646484295</v>
      </c>
      <c r="I64" s="6">
        <v>870.072998046875</v>
      </c>
      <c r="J64" s="6">
        <v>44.779125213622997</v>
      </c>
      <c r="K64" s="6">
        <v>4.0700001716613698</v>
      </c>
      <c r="L64" s="6">
        <v>50.6770820617675</v>
      </c>
    </row>
    <row r="65" spans="1:12" x14ac:dyDescent="0.35">
      <c r="A65" s="5">
        <v>45385</v>
      </c>
      <c r="B65" s="7">
        <v>168.38000488281199</v>
      </c>
      <c r="C65" s="6">
        <v>50.430130004882798</v>
      </c>
      <c r="D65" s="6">
        <v>4.4899997711181596</v>
      </c>
      <c r="E65" s="6">
        <v>88.928596496582003</v>
      </c>
      <c r="F65" s="6">
        <v>140.04083251953099</v>
      </c>
      <c r="G65" s="6">
        <v>125.77235412597599</v>
      </c>
      <c r="H65" s="6">
        <v>1000.54748535156</v>
      </c>
      <c r="I65" s="6">
        <v>859.92999267578102</v>
      </c>
      <c r="J65" s="6">
        <v>45.223365783691399</v>
      </c>
      <c r="K65" s="6">
        <v>4.1929998397827104</v>
      </c>
      <c r="L65" s="6">
        <v>52.042518615722599</v>
      </c>
    </row>
    <row r="66" spans="1:12" x14ac:dyDescent="0.35">
      <c r="A66" s="5">
        <v>45386</v>
      </c>
      <c r="B66" s="7">
        <v>171.11000061035099</v>
      </c>
      <c r="C66" s="6">
        <v>50.193641662597599</v>
      </c>
      <c r="D66" s="6">
        <v>4.5</v>
      </c>
      <c r="E66" s="6">
        <v>85.870811462402301</v>
      </c>
      <c r="F66" s="6">
        <v>137.73310852050699</v>
      </c>
      <c r="G66" s="6">
        <v>118.20864868164</v>
      </c>
      <c r="H66" s="6">
        <v>1002.9765625</v>
      </c>
      <c r="I66" s="6">
        <v>853.497802734375</v>
      </c>
      <c r="J66" s="6">
        <v>44.680400848388601</v>
      </c>
      <c r="K66" s="6">
        <v>4.2465000152587802</v>
      </c>
      <c r="L66" s="6">
        <v>51.242763519287102</v>
      </c>
    </row>
    <row r="67" spans="1:12" x14ac:dyDescent="0.35">
      <c r="A67" s="5">
        <v>45387</v>
      </c>
      <c r="B67" s="7">
        <v>164.89999389648401</v>
      </c>
      <c r="C67" s="6">
        <v>50.193641662597599</v>
      </c>
      <c r="D67" s="6">
        <v>4.3899998664855904</v>
      </c>
      <c r="E67" s="6">
        <v>87.972984313964801</v>
      </c>
      <c r="F67" s="6">
        <v>139.40965270996</v>
      </c>
      <c r="G67" s="6">
        <v>120.482627868652</v>
      </c>
      <c r="H67" s="6">
        <v>998.514892578125</v>
      </c>
      <c r="I67" s="6">
        <v>848.15417480468705</v>
      </c>
      <c r="J67" s="6">
        <v>44.394119262695298</v>
      </c>
      <c r="K67" s="6">
        <v>4.2395000457763601</v>
      </c>
      <c r="L67" s="6">
        <v>50.9306640625</v>
      </c>
    </row>
    <row r="68" spans="1:12" x14ac:dyDescent="0.35">
      <c r="A68" s="5">
        <v>45390</v>
      </c>
      <c r="B68" s="7">
        <v>172.97999572753901</v>
      </c>
      <c r="C68" s="6">
        <v>51.198699951171797</v>
      </c>
      <c r="D68" s="6">
        <v>4.3699998855590803</v>
      </c>
      <c r="E68" s="6">
        <v>87.098327636718693</v>
      </c>
      <c r="F68" s="6">
        <v>140.81991577148401</v>
      </c>
      <c r="G68" s="6">
        <v>128.52458190917901</v>
      </c>
      <c r="H68" s="6">
        <v>1004.56292724609</v>
      </c>
      <c r="I68" s="6">
        <v>867.30224609375</v>
      </c>
      <c r="J68" s="6">
        <v>45.144382476806598</v>
      </c>
      <c r="K68" s="6">
        <v>4.2769999504089302</v>
      </c>
      <c r="L68" s="6">
        <v>52.140048980712798</v>
      </c>
    </row>
    <row r="69" spans="1:12" x14ac:dyDescent="0.35">
      <c r="A69" s="5">
        <v>45391</v>
      </c>
      <c r="B69" s="7">
        <v>176.88000488281199</v>
      </c>
      <c r="C69" s="6">
        <v>52.6668701171875</v>
      </c>
      <c r="D69" s="6">
        <v>4.71000003814697</v>
      </c>
      <c r="E69" s="6">
        <v>85.320022583007798</v>
      </c>
      <c r="F69" s="6">
        <v>143.39389038085901</v>
      </c>
      <c r="G69" s="6">
        <v>126.05539703369099</v>
      </c>
      <c r="H69" s="6">
        <v>999.90301513671795</v>
      </c>
      <c r="I69" s="6">
        <v>865.47149658203102</v>
      </c>
      <c r="J69" s="6">
        <v>46.042732238769503</v>
      </c>
      <c r="K69" s="6">
        <v>4.2859997749328604</v>
      </c>
      <c r="L69" s="6">
        <v>53.6712837219238</v>
      </c>
    </row>
    <row r="70" spans="1:12" x14ac:dyDescent="0.35">
      <c r="A70" s="5">
        <v>45392</v>
      </c>
      <c r="B70" s="7">
        <v>171.759994506835</v>
      </c>
      <c r="C70" s="6">
        <v>52.2037544250488</v>
      </c>
      <c r="D70" s="6">
        <v>4.5900001525878897</v>
      </c>
      <c r="E70" s="6">
        <v>87.004371643066406</v>
      </c>
      <c r="F70" s="6">
        <v>144.20260620117099</v>
      </c>
      <c r="G70" s="6">
        <v>124.58169555664</v>
      </c>
      <c r="H70" s="6">
        <v>1004.8603515625</v>
      </c>
      <c r="I70" s="6">
        <v>874.72399902343705</v>
      </c>
      <c r="J70" s="6">
        <v>44.719890594482401</v>
      </c>
      <c r="K70" s="6">
        <v>4.28200006484985</v>
      </c>
      <c r="L70" s="6">
        <v>52.530174255371001</v>
      </c>
    </row>
    <row r="71" spans="1:12" x14ac:dyDescent="0.35">
      <c r="A71" s="5">
        <v>45393</v>
      </c>
      <c r="B71" s="7">
        <v>174.600006103515</v>
      </c>
      <c r="C71" s="6">
        <v>52.676719665527301</v>
      </c>
      <c r="D71" s="6">
        <v>4.46000003814697</v>
      </c>
      <c r="E71" s="6">
        <v>90.579933166503906</v>
      </c>
      <c r="F71" s="6">
        <v>145.16906738281199</v>
      </c>
      <c r="G71" s="6">
        <v>127.17774963378901</v>
      </c>
      <c r="H71" s="6">
        <v>1004.8603515625</v>
      </c>
      <c r="I71" s="6">
        <v>874.72399902343705</v>
      </c>
      <c r="J71" s="6">
        <v>45.252975463867102</v>
      </c>
      <c r="K71" s="6">
        <v>4.2519998550415004</v>
      </c>
      <c r="L71" s="6">
        <v>53.212890625</v>
      </c>
    </row>
    <row r="72" spans="1:12" x14ac:dyDescent="0.35">
      <c r="A72" s="5">
        <v>45394</v>
      </c>
      <c r="B72" s="7">
        <v>171.05000305175699</v>
      </c>
      <c r="C72" s="6">
        <v>51.809616088867102</v>
      </c>
      <c r="D72" s="6">
        <v>4.1100001335143999</v>
      </c>
      <c r="E72" s="6">
        <v>88.150917053222599</v>
      </c>
      <c r="F72" s="6">
        <v>140.55364990234301</v>
      </c>
      <c r="G72" s="6">
        <v>119.63355255126901</v>
      </c>
      <c r="H72" s="6">
        <v>1009.81774902343</v>
      </c>
      <c r="I72" s="6">
        <v>857.40661621093705</v>
      </c>
      <c r="J72" s="6">
        <v>43.515518188476499</v>
      </c>
      <c r="K72" s="6">
        <v>4.2575001716613698</v>
      </c>
      <c r="L72" s="6">
        <v>50.8818969726562</v>
      </c>
    </row>
    <row r="73" spans="1:12" x14ac:dyDescent="0.35">
      <c r="A73" s="5">
        <v>45397</v>
      </c>
      <c r="B73" s="7">
        <v>161.47999572753901</v>
      </c>
      <c r="C73" s="6">
        <v>51.208553314208899</v>
      </c>
      <c r="D73" s="6">
        <v>3.8900001049041699</v>
      </c>
      <c r="E73" s="6">
        <v>85.966766357421804</v>
      </c>
      <c r="F73" s="6">
        <v>138.20648193359301</v>
      </c>
      <c r="G73" s="6">
        <v>117.603553771972</v>
      </c>
      <c r="H73" s="6">
        <v>990.28570556640602</v>
      </c>
      <c r="I73" s="6">
        <v>851.46923828125</v>
      </c>
      <c r="J73" s="6">
        <v>43.466156005859297</v>
      </c>
      <c r="K73" s="6">
        <v>4.3790001869201598</v>
      </c>
      <c r="L73" s="6">
        <v>50.3454780578613</v>
      </c>
    </row>
    <row r="74" spans="1:12" x14ac:dyDescent="0.35">
      <c r="A74" s="5">
        <v>45398</v>
      </c>
      <c r="B74" s="7">
        <v>157.11000061035099</v>
      </c>
      <c r="C74" s="6">
        <v>51.3957710266113</v>
      </c>
      <c r="D74" s="6">
        <v>3.8099999427795401</v>
      </c>
      <c r="E74" s="6">
        <v>87.380218505859304</v>
      </c>
      <c r="F74" s="6">
        <v>137.871170043945</v>
      </c>
      <c r="G74" s="6">
        <v>111.367149353027</v>
      </c>
      <c r="H74" s="6">
        <v>984.33685302734295</v>
      </c>
      <c r="I74" s="6">
        <v>836.42785644531205</v>
      </c>
      <c r="J74" s="6">
        <v>42.192680358886697</v>
      </c>
      <c r="K74" s="6">
        <v>4.3055000305175701</v>
      </c>
      <c r="L74" s="6">
        <v>48.863006591796797</v>
      </c>
    </row>
    <row r="75" spans="1:12" x14ac:dyDescent="0.35">
      <c r="A75" s="5">
        <v>45399</v>
      </c>
      <c r="B75" s="7">
        <v>155.44999694824199</v>
      </c>
      <c r="C75" s="6">
        <v>50.784854888916001</v>
      </c>
      <c r="D75" s="6">
        <v>3.91000008583068</v>
      </c>
      <c r="E75" s="6">
        <v>84.001556396484304</v>
      </c>
      <c r="F75" s="6">
        <v>137.11180114746</v>
      </c>
      <c r="G75" s="6">
        <v>111.640419006347</v>
      </c>
      <c r="H75" s="6">
        <v>984.33685302734295</v>
      </c>
      <c r="I75" s="6">
        <v>836.42785644531205</v>
      </c>
      <c r="J75" s="6">
        <v>42.597427368163999</v>
      </c>
      <c r="K75" s="6">
        <v>4.3425002098083496</v>
      </c>
      <c r="L75" s="6">
        <v>49.7310371398925</v>
      </c>
    </row>
    <row r="76" spans="1:12" x14ac:dyDescent="0.35">
      <c r="A76" s="5">
        <v>45400</v>
      </c>
      <c r="B76" s="7">
        <v>149.92999267578099</v>
      </c>
      <c r="C76" s="6">
        <v>51.297237396240199</v>
      </c>
      <c r="D76" s="6">
        <v>4</v>
      </c>
      <c r="E76" s="6">
        <v>84.637298583984304</v>
      </c>
      <c r="F76" s="6">
        <v>130.445068359375</v>
      </c>
      <c r="G76" s="6">
        <v>109.112670898437</v>
      </c>
      <c r="H76" s="6">
        <v>963.06964111328102</v>
      </c>
      <c r="I76" s="6">
        <v>835.98254394531205</v>
      </c>
      <c r="J76" s="6">
        <v>42.360496520996001</v>
      </c>
      <c r="K76" s="6">
        <v>4.4404997825622496</v>
      </c>
      <c r="L76" s="6">
        <v>49.058071136474602</v>
      </c>
    </row>
    <row r="77" spans="1:12" x14ac:dyDescent="0.35">
      <c r="A77" s="5">
        <v>45401</v>
      </c>
      <c r="B77" s="7">
        <v>147.05000305175699</v>
      </c>
      <c r="C77" s="6">
        <v>50.548370361328097</v>
      </c>
      <c r="D77" s="6">
        <v>3.7999999523162802</v>
      </c>
      <c r="E77" s="6">
        <v>76.169685363769503</v>
      </c>
      <c r="F77" s="6">
        <v>125.938110351562</v>
      </c>
      <c r="G77" s="6">
        <v>109.45425415039</v>
      </c>
      <c r="H77" s="6">
        <v>954.98919677734295</v>
      </c>
      <c r="I77" s="6">
        <v>855.77380371093705</v>
      </c>
      <c r="J77" s="6">
        <v>41.8767700195312</v>
      </c>
      <c r="K77" s="6">
        <v>4.5019998550415004</v>
      </c>
      <c r="L77" s="6">
        <v>48.863006591796797</v>
      </c>
    </row>
    <row r="78" spans="1:12" x14ac:dyDescent="0.35">
      <c r="A78" s="5">
        <v>45404</v>
      </c>
      <c r="B78" s="7">
        <v>142.05000305175699</v>
      </c>
      <c r="C78" s="6">
        <v>50.794708251953097</v>
      </c>
      <c r="D78" s="6">
        <v>4</v>
      </c>
      <c r="E78" s="6">
        <v>79.486358642578097</v>
      </c>
      <c r="F78" s="6">
        <v>127.959831237792</v>
      </c>
      <c r="G78" s="6">
        <v>109.59088897705</v>
      </c>
      <c r="H78" s="6">
        <v>965.25091552734295</v>
      </c>
      <c r="I78" s="6">
        <v>845.878173828125</v>
      </c>
      <c r="J78" s="6">
        <v>41.787929534912102</v>
      </c>
      <c r="K78" s="6">
        <v>4.5005002021789497</v>
      </c>
      <c r="L78" s="6">
        <v>48.424121856689403</v>
      </c>
    </row>
    <row r="79" spans="1:12" x14ac:dyDescent="0.35">
      <c r="A79" s="5">
        <v>45405</v>
      </c>
      <c r="B79" s="7">
        <v>144.67999267578099</v>
      </c>
      <c r="C79" s="6">
        <v>49.464488983154297</v>
      </c>
      <c r="D79" s="6">
        <v>4.0100002288818297</v>
      </c>
      <c r="E79" s="6">
        <v>82.390197753906193</v>
      </c>
      <c r="F79" s="6">
        <v>131.58906555175699</v>
      </c>
      <c r="G79" s="6">
        <v>111.46473693847599</v>
      </c>
      <c r="H79" s="6">
        <v>978.33843994140602</v>
      </c>
      <c r="I79" s="6">
        <v>842.46417236328102</v>
      </c>
      <c r="J79" s="6">
        <v>41.797798156738203</v>
      </c>
      <c r="K79" s="6">
        <v>4.4904999732971103</v>
      </c>
      <c r="L79" s="6">
        <v>48.355850219726499</v>
      </c>
    </row>
    <row r="80" spans="1:12" x14ac:dyDescent="0.35">
      <c r="A80" s="5">
        <v>45406</v>
      </c>
      <c r="B80" s="7">
        <v>162.13000488281199</v>
      </c>
      <c r="C80" s="6">
        <v>50.459686279296797</v>
      </c>
      <c r="D80" s="6">
        <v>4.1500000953674299</v>
      </c>
      <c r="E80" s="6">
        <v>79.645301818847599</v>
      </c>
      <c r="F80" s="6">
        <v>131.13542175292901</v>
      </c>
      <c r="G80" s="6">
        <v>112.49925994873</v>
      </c>
      <c r="H80" s="6">
        <v>983.19665527343705</v>
      </c>
      <c r="I80" s="6">
        <v>873.48699951171795</v>
      </c>
      <c r="J80" s="6">
        <v>41.353561401367102</v>
      </c>
      <c r="K80" s="6">
        <v>4.4670000076293901</v>
      </c>
      <c r="L80" s="6">
        <v>48.024242401122997</v>
      </c>
    </row>
    <row r="81" spans="1:12" x14ac:dyDescent="0.35">
      <c r="A81" s="5">
        <v>45407</v>
      </c>
      <c r="B81" s="7">
        <v>170.17999267578099</v>
      </c>
      <c r="C81" s="6">
        <v>51.425327301025298</v>
      </c>
      <c r="D81" s="6">
        <v>4.13000011444091</v>
      </c>
      <c r="E81" s="6">
        <v>82.59912109375</v>
      </c>
      <c r="F81" s="6">
        <v>134.69560241699199</v>
      </c>
      <c r="G81" s="6">
        <v>112.21623992919901</v>
      </c>
      <c r="H81" s="6">
        <v>992.71478271484295</v>
      </c>
      <c r="I81" s="6">
        <v>896.34588623046795</v>
      </c>
      <c r="J81" s="6">
        <v>41.659591674804602</v>
      </c>
      <c r="K81" s="6">
        <v>4.5704998970031703</v>
      </c>
      <c r="L81" s="6">
        <v>48.580169677734297</v>
      </c>
    </row>
    <row r="82" spans="1:12" x14ac:dyDescent="0.35">
      <c r="A82" s="5">
        <v>45408</v>
      </c>
      <c r="B82" s="7">
        <v>168.28999328613199</v>
      </c>
      <c r="C82" s="6">
        <v>53.524120330810497</v>
      </c>
      <c r="D82" s="6">
        <v>4.4899997711181596</v>
      </c>
      <c r="E82" s="6">
        <v>87.700088500976506</v>
      </c>
      <c r="F82" s="6">
        <v>136.39186096191401</v>
      </c>
      <c r="G82" s="6">
        <v>114.07054901123</v>
      </c>
      <c r="H82" s="6">
        <v>990.979736328125</v>
      </c>
      <c r="I82" s="6">
        <v>877.98956298828102</v>
      </c>
      <c r="J82" s="6">
        <v>42.261775970458899</v>
      </c>
      <c r="K82" s="6">
        <v>4.5689997673034597</v>
      </c>
      <c r="L82" s="6">
        <v>49.106834411621001</v>
      </c>
    </row>
    <row r="83" spans="1:12" x14ac:dyDescent="0.35">
      <c r="A83" s="5">
        <v>45411</v>
      </c>
      <c r="B83" s="7">
        <v>194.05000305175699</v>
      </c>
      <c r="C83" s="6">
        <v>54.539028167724602</v>
      </c>
      <c r="D83" s="6">
        <v>4.5999999046325604</v>
      </c>
      <c r="E83" s="6">
        <v>87.722076416015597</v>
      </c>
      <c r="F83" s="6">
        <v>136.589111328125</v>
      </c>
      <c r="G83" s="6">
        <v>122.707832336425</v>
      </c>
      <c r="H83" s="6">
        <v>992.0703125</v>
      </c>
      <c r="I83" s="6">
        <v>886.40075683593705</v>
      </c>
      <c r="J83" s="6">
        <v>44.344757080078097</v>
      </c>
      <c r="K83" s="6">
        <v>4.6589999198913503</v>
      </c>
      <c r="L83" s="6">
        <v>51.272022247314403</v>
      </c>
    </row>
    <row r="84" spans="1:12" x14ac:dyDescent="0.35">
      <c r="A84" s="5">
        <v>45412</v>
      </c>
      <c r="B84" s="7">
        <v>183.27999877929599</v>
      </c>
      <c r="C84" s="6">
        <v>53.671924591064403</v>
      </c>
      <c r="D84" s="6">
        <v>4.7199997901916504</v>
      </c>
      <c r="E84" s="6">
        <v>86.367630004882798</v>
      </c>
      <c r="F84" s="6">
        <v>135.44511413574199</v>
      </c>
      <c r="G84" s="6">
        <v>117.41810607910099</v>
      </c>
      <c r="H84" s="6">
        <v>999.30816650390602</v>
      </c>
      <c r="I84" s="6">
        <v>872.99224853515602</v>
      </c>
      <c r="J84" s="6">
        <v>43.258842468261697</v>
      </c>
      <c r="K84" s="6">
        <v>4.5644998550415004</v>
      </c>
      <c r="L84" s="6">
        <v>49.711528778076101</v>
      </c>
    </row>
    <row r="85" spans="1:12" x14ac:dyDescent="0.35">
      <c r="A85" s="5">
        <v>45413</v>
      </c>
      <c r="B85" s="7">
        <v>179.99000549316401</v>
      </c>
      <c r="C85" s="6">
        <v>54.292694091796797</v>
      </c>
      <c r="D85" s="6">
        <v>5.2699999809265101</v>
      </c>
      <c r="E85" s="6">
        <v>83.007949829101506</v>
      </c>
      <c r="F85" s="6">
        <v>133.07821655273401</v>
      </c>
      <c r="G85" s="6">
        <v>116.139595031738</v>
      </c>
      <c r="H85" s="6">
        <v>999.30816650390602</v>
      </c>
      <c r="I85" s="6">
        <v>872.99224853515602</v>
      </c>
      <c r="J85" s="6">
        <v>43.495777130126903</v>
      </c>
      <c r="K85" s="6">
        <v>4.5524997711181596</v>
      </c>
      <c r="L85" s="6">
        <v>49.692024230957003</v>
      </c>
    </row>
    <row r="86" spans="1:12" x14ac:dyDescent="0.35">
      <c r="A86" s="5">
        <v>45414</v>
      </c>
      <c r="B86" s="7">
        <v>180.009994506835</v>
      </c>
      <c r="C86" s="6">
        <v>57.820240020751903</v>
      </c>
      <c r="D86" s="6">
        <v>5.5900001525878897</v>
      </c>
      <c r="E86" s="6">
        <v>85.782852172851506</v>
      </c>
      <c r="F86" s="6">
        <v>134.35043334960901</v>
      </c>
      <c r="G86" s="6">
        <v>122.28817749023401</v>
      </c>
      <c r="H86" s="6">
        <v>1019.03851318359</v>
      </c>
      <c r="I86" s="6">
        <v>881.05712890625</v>
      </c>
      <c r="J86" s="6">
        <v>45.045669555663999</v>
      </c>
      <c r="K86" s="6">
        <v>4.4939999580383301</v>
      </c>
      <c r="L86" s="6">
        <v>51.154987335205</v>
      </c>
    </row>
    <row r="87" spans="1:12" x14ac:dyDescent="0.35">
      <c r="A87" s="5">
        <v>45415</v>
      </c>
      <c r="B87" s="7">
        <v>181.19000244140599</v>
      </c>
      <c r="C87" s="6">
        <v>57.298007965087798</v>
      </c>
      <c r="D87" s="6">
        <v>5.5700001716613698</v>
      </c>
      <c r="E87" s="6">
        <v>88.753669738769503</v>
      </c>
      <c r="F87" s="6">
        <v>139.60687255859301</v>
      </c>
      <c r="G87" s="6">
        <v>125.020874023437</v>
      </c>
      <c r="H87" s="6">
        <v>1004.76123046875</v>
      </c>
      <c r="I87" s="6">
        <v>865.07568359375</v>
      </c>
      <c r="J87" s="6">
        <v>45.410926818847599</v>
      </c>
      <c r="K87" s="6">
        <v>4.5735001564025799</v>
      </c>
      <c r="L87" s="6">
        <v>51.779182434082003</v>
      </c>
    </row>
    <row r="88" spans="1:12" x14ac:dyDescent="0.35">
      <c r="A88" s="5">
        <v>45418</v>
      </c>
      <c r="B88" s="7">
        <v>184.759994506835</v>
      </c>
      <c r="C88" s="6">
        <v>57.081230163574197</v>
      </c>
      <c r="D88" s="6">
        <v>5.6900000572204501</v>
      </c>
      <c r="E88" s="6">
        <v>92.103332519531193</v>
      </c>
      <c r="F88" s="6">
        <v>140.85939025878901</v>
      </c>
      <c r="G88" s="6">
        <v>127.636459350585</v>
      </c>
      <c r="H88" s="6">
        <v>1007.53735351562</v>
      </c>
      <c r="I88" s="6">
        <v>871.45843505859295</v>
      </c>
      <c r="J88" s="6">
        <v>45.736701965332003</v>
      </c>
      <c r="K88" s="6">
        <v>4.63450002670288</v>
      </c>
      <c r="L88" s="6">
        <v>52.130294799804602</v>
      </c>
    </row>
    <row r="89" spans="1:12" x14ac:dyDescent="0.35">
      <c r="A89" s="5">
        <v>45419</v>
      </c>
      <c r="B89" s="7">
        <v>177.80999755859301</v>
      </c>
      <c r="C89" s="6">
        <v>57.169910430908203</v>
      </c>
      <c r="D89" s="6">
        <v>5.5100002288818297</v>
      </c>
      <c r="E89" s="6">
        <v>90.517959594726506</v>
      </c>
      <c r="F89" s="6">
        <v>139.16310119628901</v>
      </c>
      <c r="G89" s="6">
        <v>128.387939453125</v>
      </c>
      <c r="H89" s="6">
        <v>980.123046875</v>
      </c>
      <c r="I89" s="6">
        <v>848.40155029296795</v>
      </c>
      <c r="J89" s="6">
        <v>45.480033874511697</v>
      </c>
      <c r="K89" s="6">
        <v>4.6255002021789497</v>
      </c>
      <c r="L89" s="6">
        <v>52.695972442626903</v>
      </c>
    </row>
    <row r="90" spans="1:12" x14ac:dyDescent="0.35">
      <c r="A90" s="5">
        <v>45420</v>
      </c>
      <c r="B90" s="7">
        <v>174.72000122070301</v>
      </c>
      <c r="C90" s="6">
        <v>56.066322326660099</v>
      </c>
      <c r="D90" s="6">
        <v>5.2199997901916504</v>
      </c>
      <c r="E90" s="6">
        <v>90.376029968261705</v>
      </c>
      <c r="F90" s="6">
        <v>141.61874389648401</v>
      </c>
      <c r="G90" s="6">
        <v>127.324157714843</v>
      </c>
      <c r="H90" s="6">
        <v>1003.47229003906</v>
      </c>
      <c r="I90" s="6">
        <v>855.62542724609295</v>
      </c>
      <c r="J90" s="6">
        <v>44.946945190429602</v>
      </c>
      <c r="K90" s="6">
        <v>4.5619997978210396</v>
      </c>
      <c r="L90" s="6">
        <v>52.471652984619098</v>
      </c>
    </row>
    <row r="91" spans="1:12" x14ac:dyDescent="0.35">
      <c r="A91" s="5">
        <v>45421</v>
      </c>
      <c r="B91" s="7">
        <v>171.97000122070301</v>
      </c>
      <c r="C91" s="6">
        <v>57.110790252685497</v>
      </c>
      <c r="D91" s="6">
        <v>5.3299999237060502</v>
      </c>
      <c r="E91" s="6">
        <v>88.711685180664006</v>
      </c>
      <c r="F91" s="6">
        <v>140.81991577148401</v>
      </c>
      <c r="G91" s="6">
        <v>130.33984375</v>
      </c>
      <c r="H91" s="6">
        <v>1021.51721191406</v>
      </c>
      <c r="I91" s="6">
        <v>825.83953857421795</v>
      </c>
      <c r="J91" s="6">
        <v>45.865036010742102</v>
      </c>
      <c r="K91" s="6">
        <v>4.60750007629394</v>
      </c>
      <c r="L91" s="6">
        <v>53.876102447509702</v>
      </c>
    </row>
    <row r="92" spans="1:12" x14ac:dyDescent="0.35">
      <c r="A92" s="5">
        <v>45422</v>
      </c>
      <c r="B92" s="7">
        <v>168.47000122070301</v>
      </c>
      <c r="C92" s="6">
        <v>55.9480781555175</v>
      </c>
      <c r="D92" s="6">
        <v>5.0700001716613698</v>
      </c>
      <c r="E92" s="6">
        <v>89.842231750488196</v>
      </c>
      <c r="F92" s="6">
        <v>147.20063781738199</v>
      </c>
      <c r="G92" s="6">
        <v>126.50432586669901</v>
      </c>
      <c r="H92" s="6">
        <v>1037.72778320312</v>
      </c>
      <c r="I92" s="6">
        <v>844.69073486328102</v>
      </c>
      <c r="J92" s="6">
        <v>44.364505767822202</v>
      </c>
      <c r="K92" s="6">
        <v>4.6935000419616699</v>
      </c>
      <c r="L92" s="6">
        <v>53.222640991210902</v>
      </c>
    </row>
    <row r="93" spans="1:12" x14ac:dyDescent="0.35">
      <c r="A93" s="5">
        <v>45425</v>
      </c>
      <c r="B93" s="7">
        <v>171.88999938964801</v>
      </c>
      <c r="C93" s="6">
        <v>56.391487121582003</v>
      </c>
      <c r="D93" s="6">
        <v>5.4099998474120996</v>
      </c>
      <c r="E93" s="6">
        <v>90.363029479980398</v>
      </c>
      <c r="F93" s="6">
        <v>144.38996887207</v>
      </c>
      <c r="G93" s="6">
        <v>128.34889221191401</v>
      </c>
      <c r="H93" s="6">
        <v>951.568603515625</v>
      </c>
      <c r="I93" s="6">
        <v>851.61761474609295</v>
      </c>
      <c r="J93" s="6">
        <v>44.552066802978501</v>
      </c>
      <c r="K93" s="6">
        <v>4.80450010299682</v>
      </c>
      <c r="L93" s="6">
        <v>53.407947540283203</v>
      </c>
    </row>
    <row r="94" spans="1:12" x14ac:dyDescent="0.35">
      <c r="A94" s="5">
        <v>45426</v>
      </c>
      <c r="B94" s="7">
        <v>177.55000305175699</v>
      </c>
      <c r="C94" s="6">
        <v>56.214122772216797</v>
      </c>
      <c r="D94" s="6">
        <v>5.7899999618530202</v>
      </c>
      <c r="E94" s="6">
        <v>91.319648742675696</v>
      </c>
      <c r="F94" s="6">
        <v>149.85354614257801</v>
      </c>
      <c r="G94" s="6">
        <v>132.20396423339801</v>
      </c>
      <c r="H94" s="6">
        <v>956.42681884765602</v>
      </c>
      <c r="I94" s="6">
        <v>872.299560546875</v>
      </c>
      <c r="J94" s="6">
        <v>45.203617095947202</v>
      </c>
      <c r="K94" s="6">
        <v>4.9534997940063397</v>
      </c>
      <c r="L94" s="6">
        <v>54.568569183349602</v>
      </c>
    </row>
    <row r="95" spans="1:12" x14ac:dyDescent="0.35">
      <c r="A95" s="5">
        <v>45427</v>
      </c>
      <c r="B95" s="7">
        <v>173.99000549316401</v>
      </c>
      <c r="C95" s="6">
        <v>55.642623901367102</v>
      </c>
      <c r="D95" s="6">
        <v>5.3299999237060502</v>
      </c>
      <c r="E95" s="6">
        <v>94.592338562011705</v>
      </c>
      <c r="F95" s="6">
        <v>153.43345642089801</v>
      </c>
      <c r="G95" s="6">
        <v>124.503608703613</v>
      </c>
      <c r="H95" s="6">
        <v>939.22467041015602</v>
      </c>
      <c r="I95" s="6">
        <v>861.859619140625</v>
      </c>
      <c r="J95" s="6">
        <v>44.344757080078097</v>
      </c>
      <c r="K95" s="6">
        <v>4.96950006484985</v>
      </c>
      <c r="L95" s="6">
        <v>53.281162261962798</v>
      </c>
    </row>
    <row r="96" spans="1:12" x14ac:dyDescent="0.35">
      <c r="A96" s="5">
        <v>45428</v>
      </c>
      <c r="B96" s="7">
        <v>174.83999633789</v>
      </c>
      <c r="C96" s="6">
        <v>56.273242950439403</v>
      </c>
      <c r="D96" s="6">
        <v>5.2600002288818297</v>
      </c>
      <c r="E96" s="6">
        <v>94.321449279785099</v>
      </c>
      <c r="F96" s="6">
        <v>150.12968444824199</v>
      </c>
      <c r="G96" s="6">
        <v>126.084671020507</v>
      </c>
      <c r="H96" s="6">
        <v>928.41766357421795</v>
      </c>
      <c r="I96" s="6">
        <v>877.1484375</v>
      </c>
      <c r="J96" s="6">
        <v>44.561939239501903</v>
      </c>
      <c r="K96" s="6">
        <v>4.8920001983642498</v>
      </c>
      <c r="L96" s="6">
        <v>53.398197174072202</v>
      </c>
    </row>
    <row r="97" spans="1:12" x14ac:dyDescent="0.35">
      <c r="A97" s="5">
        <v>45429</v>
      </c>
      <c r="B97" s="7">
        <v>177.46000671386699</v>
      </c>
      <c r="C97" s="6">
        <v>56.480167388916001</v>
      </c>
      <c r="D97" s="6">
        <v>5.2800002098083496</v>
      </c>
      <c r="E97" s="6">
        <v>92.442199707031193</v>
      </c>
      <c r="F97" s="6">
        <v>149.58724975585901</v>
      </c>
      <c r="G97" s="6">
        <v>127.96826171875</v>
      </c>
      <c r="H97" s="6">
        <v>937.63836669921795</v>
      </c>
      <c r="I97" s="6">
        <v>897.97869873046795</v>
      </c>
      <c r="J97" s="6">
        <v>45.213489532470703</v>
      </c>
      <c r="K97" s="6">
        <v>5.0570001602172798</v>
      </c>
      <c r="L97" s="6">
        <v>55.446346282958899</v>
      </c>
    </row>
    <row r="98" spans="1:12" x14ac:dyDescent="0.35">
      <c r="A98" s="5">
        <v>45432</v>
      </c>
      <c r="B98" s="7">
        <v>174.94999694824199</v>
      </c>
      <c r="C98" s="6">
        <v>56.657527923583899</v>
      </c>
      <c r="D98" s="6">
        <v>5.2199997901916504</v>
      </c>
      <c r="E98" s="6">
        <v>94.742294311523395</v>
      </c>
      <c r="F98" s="6">
        <v>151.43147277832</v>
      </c>
      <c r="G98" s="6">
        <v>127.021591186523</v>
      </c>
      <c r="H98" s="6">
        <v>937.63836669921795</v>
      </c>
      <c r="I98" s="6">
        <v>897.97869873046795</v>
      </c>
      <c r="J98" s="6">
        <v>45.055538177490199</v>
      </c>
      <c r="K98" s="6">
        <v>5.0875000953674299</v>
      </c>
      <c r="L98" s="6">
        <v>55.046470642089801</v>
      </c>
    </row>
    <row r="99" spans="1:12" x14ac:dyDescent="0.35">
      <c r="A99" s="5">
        <v>45433</v>
      </c>
      <c r="B99" s="7">
        <v>186.600006103515</v>
      </c>
      <c r="C99" s="6">
        <v>55.169654846191399</v>
      </c>
      <c r="D99" s="6">
        <v>5.25</v>
      </c>
      <c r="E99" s="6">
        <v>95.348045349121094</v>
      </c>
      <c r="F99" s="6">
        <v>151.5498046875</v>
      </c>
      <c r="G99" s="6">
        <v>123.59596252441401</v>
      </c>
      <c r="H99" s="6">
        <v>943.19061279296795</v>
      </c>
      <c r="I99" s="6">
        <v>913.81170654296795</v>
      </c>
      <c r="J99" s="6">
        <v>44.542194366455</v>
      </c>
      <c r="K99" s="6">
        <v>5.1189999580383301</v>
      </c>
      <c r="L99" s="6">
        <v>53.934616088867102</v>
      </c>
    </row>
    <row r="100" spans="1:12" x14ac:dyDescent="0.35">
      <c r="A100" s="5">
        <v>45434</v>
      </c>
      <c r="B100" s="7">
        <v>180.11000061035099</v>
      </c>
      <c r="C100" s="6">
        <v>53.711338043212798</v>
      </c>
      <c r="D100" s="6">
        <v>5.2399997711181596</v>
      </c>
      <c r="E100" s="6">
        <v>94.912223815917898</v>
      </c>
      <c r="F100" s="6">
        <v>153.99557495117099</v>
      </c>
      <c r="G100" s="6">
        <v>123.439811706542</v>
      </c>
      <c r="H100" s="6">
        <v>939.42297363281205</v>
      </c>
      <c r="I100" s="6">
        <v>906.24151611328102</v>
      </c>
      <c r="J100" s="6">
        <v>44.236167907714801</v>
      </c>
      <c r="K100" s="6">
        <v>4.8674998283386204</v>
      </c>
      <c r="L100" s="6">
        <v>52.5009155273437</v>
      </c>
    </row>
    <row r="101" spans="1:12" x14ac:dyDescent="0.35">
      <c r="A101" s="5">
        <v>45435</v>
      </c>
      <c r="B101" s="7">
        <v>173.74000549316401</v>
      </c>
      <c r="C101" s="6">
        <v>52.292434692382798</v>
      </c>
      <c r="D101" s="6">
        <v>4.8000001907348597</v>
      </c>
      <c r="E101" s="6">
        <v>103.75770568847599</v>
      </c>
      <c r="F101" s="6">
        <v>154.92263793945301</v>
      </c>
      <c r="G101" s="6">
        <v>119.994659423828</v>
      </c>
      <c r="H101" s="6">
        <v>954.14636230468705</v>
      </c>
      <c r="I101" s="6">
        <v>907.42901611328102</v>
      </c>
      <c r="J101" s="6">
        <v>43.288455963134702</v>
      </c>
      <c r="K101" s="6">
        <v>4.8165001869201598</v>
      </c>
      <c r="L101" s="6">
        <v>51.233009338378899</v>
      </c>
    </row>
    <row r="102" spans="1:12" x14ac:dyDescent="0.35">
      <c r="A102" s="5">
        <v>45436</v>
      </c>
      <c r="B102" s="7">
        <v>179.24000549316401</v>
      </c>
      <c r="C102" s="6">
        <v>52.617603302001903</v>
      </c>
      <c r="D102" s="6">
        <v>4.8299999237060502</v>
      </c>
      <c r="E102" s="6">
        <v>106.426643371582</v>
      </c>
      <c r="F102" s="6">
        <v>157.79248046875</v>
      </c>
      <c r="G102" s="6">
        <v>124.52311706542901</v>
      </c>
      <c r="H102" s="6">
        <v>952.36175537109295</v>
      </c>
      <c r="I102" s="6">
        <v>899.16613769531205</v>
      </c>
      <c r="J102" s="6">
        <v>43.722824096679602</v>
      </c>
      <c r="K102" s="6">
        <v>4.7785000801086399</v>
      </c>
      <c r="L102" s="6">
        <v>52.003505706787102</v>
      </c>
    </row>
    <row r="103" spans="1:12" x14ac:dyDescent="0.35">
      <c r="A103" s="5">
        <v>45440</v>
      </c>
      <c r="B103" s="6">
        <v>176.75</v>
      </c>
      <c r="C103" s="6">
        <v>51.977123260497997</v>
      </c>
      <c r="D103" s="6">
        <v>4.9000000953674299</v>
      </c>
      <c r="E103" s="6">
        <v>113.85568237304599</v>
      </c>
      <c r="F103" s="6">
        <v>157.21060180664</v>
      </c>
      <c r="G103" s="6">
        <v>124.689041137695</v>
      </c>
      <c r="H103" s="6">
        <v>939.47253417968705</v>
      </c>
      <c r="I103" s="6">
        <v>897.87969970703102</v>
      </c>
      <c r="J103" s="6">
        <v>43.466156005859297</v>
      </c>
      <c r="K103" s="6">
        <v>4.8755002021789497</v>
      </c>
      <c r="L103" s="6">
        <v>51.788936614990199</v>
      </c>
    </row>
    <row r="104" spans="1:12" x14ac:dyDescent="0.35">
      <c r="A104" s="5">
        <v>45441</v>
      </c>
      <c r="B104" s="7">
        <v>176.19000244140599</v>
      </c>
      <c r="C104" s="6">
        <v>54.8050727844238</v>
      </c>
      <c r="D104" s="6">
        <v>4.9299998283386204</v>
      </c>
      <c r="E104" s="6">
        <v>114.77930450439401</v>
      </c>
      <c r="F104" s="6">
        <v>152.21054077148401</v>
      </c>
      <c r="G104" s="6">
        <v>120.47287750244099</v>
      </c>
      <c r="H104" s="6">
        <v>935.55621337890602</v>
      </c>
      <c r="I104" s="6">
        <v>892.48663330078102</v>
      </c>
      <c r="J104" s="6">
        <v>42.804737091064403</v>
      </c>
      <c r="K104" s="6">
        <v>4.8055000305175701</v>
      </c>
      <c r="L104" s="6">
        <v>51.194000244140597</v>
      </c>
    </row>
    <row r="105" spans="1:12" x14ac:dyDescent="0.35">
      <c r="A105" s="5">
        <v>45442</v>
      </c>
      <c r="B105" s="7">
        <v>178.78999328613199</v>
      </c>
      <c r="C105" s="6">
        <v>56.066322326660099</v>
      </c>
      <c r="D105" s="6">
        <v>5.4000000953674299</v>
      </c>
      <c r="E105" s="6">
        <v>110.45603179931599</v>
      </c>
      <c r="F105" s="6">
        <v>150.84962463378901</v>
      </c>
      <c r="G105" s="6">
        <v>120.80470275878901</v>
      </c>
      <c r="H105" s="6">
        <v>916.07379150390602</v>
      </c>
      <c r="I105" s="6">
        <v>874.47662353515602</v>
      </c>
      <c r="J105" s="6">
        <v>43.150253295898402</v>
      </c>
      <c r="K105" s="6">
        <v>4.6719999313354403</v>
      </c>
      <c r="L105" s="6">
        <v>50.755111694335902</v>
      </c>
    </row>
    <row r="106" spans="1:12" x14ac:dyDescent="0.35">
      <c r="A106" s="5">
        <v>45443</v>
      </c>
      <c r="B106" s="7">
        <v>178.08000183105401</v>
      </c>
      <c r="C106" s="6">
        <v>55.287895202636697</v>
      </c>
      <c r="D106" s="6">
        <v>5.3899998664855904</v>
      </c>
      <c r="E106" s="6">
        <v>109.589378356933</v>
      </c>
      <c r="F106" s="6">
        <v>148.95608520507801</v>
      </c>
      <c r="G106" s="6">
        <v>119.64330291748</v>
      </c>
      <c r="H106" s="6">
        <v>915.1318359375</v>
      </c>
      <c r="I106" s="6">
        <v>871.35943603515602</v>
      </c>
      <c r="J106" s="6">
        <v>42.903453826904297</v>
      </c>
      <c r="K106" s="6">
        <v>4.6100001335143999</v>
      </c>
      <c r="L106" s="6">
        <v>50.423503875732401</v>
      </c>
    </row>
    <row r="107" spans="1:12" x14ac:dyDescent="0.35">
      <c r="A107" s="5">
        <v>45446</v>
      </c>
      <c r="B107" s="7">
        <v>176.28999328613199</v>
      </c>
      <c r="C107" s="6">
        <v>57.524639129638601</v>
      </c>
      <c r="D107" s="6">
        <v>5.3400001525878897</v>
      </c>
      <c r="E107" s="6">
        <v>114.95424652099599</v>
      </c>
      <c r="F107" s="6">
        <v>152.81214904785099</v>
      </c>
      <c r="G107" s="6">
        <v>117.984176635742</v>
      </c>
      <c r="H107" s="6">
        <v>942.34783935546795</v>
      </c>
      <c r="I107" s="6">
        <v>905.74670410156205</v>
      </c>
      <c r="J107" s="6">
        <v>43.081150054931598</v>
      </c>
      <c r="K107" s="6">
        <v>4.6770000457763601</v>
      </c>
      <c r="L107" s="6">
        <v>49.9651069641113</v>
      </c>
    </row>
    <row r="108" spans="1:12" x14ac:dyDescent="0.35">
      <c r="A108" s="5">
        <v>45447</v>
      </c>
      <c r="B108" s="7">
        <v>174.77000427246</v>
      </c>
      <c r="C108" s="6">
        <v>57.918773651122997</v>
      </c>
      <c r="D108" s="6">
        <v>5.21000003814697</v>
      </c>
      <c r="E108" s="6">
        <v>116.390663146972</v>
      </c>
      <c r="F108" s="6">
        <v>150.36636352539</v>
      </c>
      <c r="G108" s="6">
        <v>115.466178894042</v>
      </c>
      <c r="H108" s="6">
        <v>896.19470214843705</v>
      </c>
      <c r="I108" s="6">
        <v>833.06335449218705</v>
      </c>
      <c r="J108" s="6">
        <v>43.130504608154297</v>
      </c>
      <c r="K108" s="6">
        <v>4.5479998588562003</v>
      </c>
      <c r="L108" s="6">
        <v>49.106834411621001</v>
      </c>
    </row>
    <row r="109" spans="1:12" x14ac:dyDescent="0.35">
      <c r="A109" s="5">
        <v>45448</v>
      </c>
      <c r="B109" s="6">
        <v>175</v>
      </c>
      <c r="C109" s="6">
        <v>59.071632385253899</v>
      </c>
      <c r="D109" s="6">
        <v>5.2699999809265101</v>
      </c>
      <c r="E109" s="6">
        <v>122.39128112792901</v>
      </c>
      <c r="F109" s="6">
        <v>160.67219543457</v>
      </c>
      <c r="G109" s="6">
        <v>115.798011779785</v>
      </c>
      <c r="H109" s="6">
        <v>922.02264404296795</v>
      </c>
      <c r="I109" s="6">
        <v>869.23193359375</v>
      </c>
      <c r="J109" s="6">
        <v>43.515518188476499</v>
      </c>
      <c r="K109" s="6">
        <v>4.6195001602172798</v>
      </c>
      <c r="L109" s="6">
        <v>49.243381500244098</v>
      </c>
    </row>
    <row r="110" spans="1:12" x14ac:dyDescent="0.35">
      <c r="A110" s="5">
        <v>45449</v>
      </c>
      <c r="B110" s="7">
        <v>177.94000244140599</v>
      </c>
      <c r="C110" s="6">
        <v>57.682292938232401</v>
      </c>
      <c r="D110" s="6">
        <v>4.9099998474120996</v>
      </c>
      <c r="E110" s="6">
        <v>120.94985198974599</v>
      </c>
      <c r="F110" s="6">
        <v>159.83392333984301</v>
      </c>
      <c r="G110" s="6">
        <v>115.339317321777</v>
      </c>
      <c r="H110" s="6">
        <v>930.25183105468705</v>
      </c>
      <c r="I110" s="6">
        <v>878.83056640625</v>
      </c>
      <c r="J110" s="6">
        <v>43.347690582275298</v>
      </c>
      <c r="K110" s="6">
        <v>4.69099998474121</v>
      </c>
      <c r="L110" s="6">
        <v>48.902019500732401</v>
      </c>
    </row>
    <row r="111" spans="1:12" x14ac:dyDescent="0.35">
      <c r="A111" s="5">
        <v>45450</v>
      </c>
      <c r="B111" s="7">
        <v>177.47999572753901</v>
      </c>
      <c r="C111" s="6">
        <v>56.785625457763601</v>
      </c>
      <c r="D111" s="6">
        <v>4.8299999237060502</v>
      </c>
      <c r="E111" s="6">
        <v>120.83989715576099</v>
      </c>
      <c r="F111" s="6">
        <v>162.12190246582</v>
      </c>
      <c r="G111" s="6">
        <v>112.177200317382</v>
      </c>
      <c r="H111" s="6">
        <v>962.22692871093705</v>
      </c>
      <c r="I111" s="6">
        <v>902.629638671875</v>
      </c>
      <c r="J111" s="6">
        <v>42.123569488525298</v>
      </c>
      <c r="K111" s="6">
        <v>4.4945001602172798</v>
      </c>
      <c r="L111" s="6">
        <v>47.546340942382798</v>
      </c>
    </row>
    <row r="112" spans="1:12" x14ac:dyDescent="0.35">
      <c r="A112" s="5">
        <v>45453</v>
      </c>
      <c r="B112" s="7">
        <v>173.78999328613199</v>
      </c>
      <c r="C112" s="6">
        <v>56.696945190429602</v>
      </c>
      <c r="D112" s="6">
        <v>4.7199997901916504</v>
      </c>
      <c r="E112" s="6">
        <v>121.74153900146401</v>
      </c>
      <c r="F112" s="6">
        <v>165.83988952636699</v>
      </c>
      <c r="G112" s="6">
        <v>111.31833648681599</v>
      </c>
      <c r="H112" s="6">
        <v>966.83734130859295</v>
      </c>
      <c r="I112" s="6">
        <v>906.34051513671795</v>
      </c>
      <c r="J112" s="6">
        <v>42.291393280029297</v>
      </c>
      <c r="K112" s="6">
        <v>4.5564999580383301</v>
      </c>
      <c r="L112" s="6">
        <v>47.682884216308501</v>
      </c>
    </row>
    <row r="113" spans="1:12" x14ac:dyDescent="0.35">
      <c r="A113" s="5">
        <v>45454</v>
      </c>
      <c r="B113" s="7">
        <v>170.66000366210901</v>
      </c>
      <c r="C113" s="6">
        <v>57.701999664306598</v>
      </c>
      <c r="D113" s="6">
        <v>4.46000003814697</v>
      </c>
      <c r="E113" s="6">
        <v>120.87181854248</v>
      </c>
      <c r="F113" s="6">
        <v>163.42370605468699</v>
      </c>
      <c r="G113" s="6">
        <v>111.230506896972</v>
      </c>
      <c r="H113" s="6">
        <v>978.68542480468705</v>
      </c>
      <c r="I113" s="6">
        <v>900.60101318359295</v>
      </c>
      <c r="J113" s="6">
        <v>41.758312225341797</v>
      </c>
      <c r="K113" s="6">
        <v>4.5229997634887598</v>
      </c>
      <c r="L113" s="6">
        <v>46.717327117919901</v>
      </c>
    </row>
    <row r="114" spans="1:12" x14ac:dyDescent="0.35">
      <c r="A114" s="5">
        <v>45455</v>
      </c>
      <c r="B114" s="7">
        <v>177.28999328613199</v>
      </c>
      <c r="C114" s="6">
        <v>57.009998321533203</v>
      </c>
      <c r="D114" s="6">
        <v>4.4499998092651296</v>
      </c>
      <c r="E114" s="6">
        <v>125.16046142578099</v>
      </c>
      <c r="F114" s="6">
        <v>170.59338378906199</v>
      </c>
      <c r="G114" s="6">
        <v>109.942245483398</v>
      </c>
      <c r="H114" s="6">
        <v>980.27178955078102</v>
      </c>
      <c r="I114" s="6">
        <v>907.330078125</v>
      </c>
      <c r="J114" s="6">
        <v>41.807670593261697</v>
      </c>
      <c r="K114" s="6">
        <v>4.5815000534057599</v>
      </c>
      <c r="L114" s="6">
        <v>46.912387847900298</v>
      </c>
    </row>
    <row r="115" spans="1:12" x14ac:dyDescent="0.35">
      <c r="A115" s="5">
        <v>45456</v>
      </c>
      <c r="B115" s="7">
        <v>182.47000122070301</v>
      </c>
      <c r="C115" s="6">
        <v>58.659999847412102</v>
      </c>
      <c r="D115" s="6">
        <v>4.4099998474120996</v>
      </c>
      <c r="E115" s="6">
        <v>129.569076538085</v>
      </c>
      <c r="F115" s="6">
        <v>171.06233215332</v>
      </c>
      <c r="G115" s="6">
        <v>105.6284866333</v>
      </c>
      <c r="H115" s="6">
        <v>977.446044921875</v>
      </c>
      <c r="I115" s="6">
        <v>906.19201660156205</v>
      </c>
      <c r="J115" s="6">
        <v>40.869834899902301</v>
      </c>
      <c r="K115" s="6">
        <v>4.5075001716613698</v>
      </c>
      <c r="L115" s="6">
        <v>45.3713989257812</v>
      </c>
    </row>
    <row r="116" spans="1:12" x14ac:dyDescent="0.35">
      <c r="A116" s="5">
        <v>45457</v>
      </c>
      <c r="B116" s="7">
        <v>178.009994506835</v>
      </c>
      <c r="C116" s="6">
        <v>58.200000762939403</v>
      </c>
      <c r="D116" s="6">
        <v>4.3299999237060502</v>
      </c>
      <c r="E116" s="6">
        <v>131.83836364746</v>
      </c>
      <c r="F116" s="6">
        <v>170.66659545898401</v>
      </c>
      <c r="G116" s="6">
        <v>101.396690368652</v>
      </c>
      <c r="H116" s="6">
        <v>984.93176269531205</v>
      </c>
      <c r="I116" s="6">
        <v>911.53576660156205</v>
      </c>
      <c r="J116" s="6">
        <v>40.188667297363203</v>
      </c>
      <c r="K116" s="6">
        <v>4.5510001182556099</v>
      </c>
      <c r="L116" s="6">
        <v>44.12300491333</v>
      </c>
    </row>
    <row r="117" spans="1:12" x14ac:dyDescent="0.35">
      <c r="A117" s="5">
        <v>45460</v>
      </c>
      <c r="B117" s="7">
        <v>187.44000244140599</v>
      </c>
      <c r="C117" s="6">
        <v>59.380001068115199</v>
      </c>
      <c r="D117" s="6">
        <v>4.4299998283386204</v>
      </c>
      <c r="E117" s="6">
        <v>130.93864440917901</v>
      </c>
      <c r="F117" s="6">
        <v>175.34605407714801</v>
      </c>
      <c r="G117" s="6">
        <v>98.575469970703097</v>
      </c>
      <c r="H117" s="6">
        <v>984.93176269531205</v>
      </c>
      <c r="I117" s="6">
        <v>911.53576660156205</v>
      </c>
      <c r="J117" s="6">
        <v>40.494701385497997</v>
      </c>
      <c r="K117" s="6">
        <v>4.5215001106262198</v>
      </c>
      <c r="L117" s="6">
        <v>43.937694549560497</v>
      </c>
    </row>
    <row r="118" spans="1:12" x14ac:dyDescent="0.35">
      <c r="A118" s="5">
        <v>45461</v>
      </c>
      <c r="B118" s="7">
        <v>184.86000061035099</v>
      </c>
      <c r="C118" s="6">
        <v>60.450000762939403</v>
      </c>
      <c r="D118" s="6">
        <v>4.4299998283386204</v>
      </c>
      <c r="E118" s="6">
        <v>135.537185668945</v>
      </c>
      <c r="F118" s="6">
        <v>177.76988220214801</v>
      </c>
      <c r="G118" s="6">
        <v>97.507736206054602</v>
      </c>
      <c r="H118" s="6">
        <v>977.49566650390602</v>
      </c>
      <c r="I118" s="6">
        <v>915.69183349609295</v>
      </c>
      <c r="J118" s="6">
        <v>40.672397613525298</v>
      </c>
      <c r="K118" s="6">
        <v>4.5619997978210396</v>
      </c>
      <c r="L118" s="6">
        <v>43.927944183349602</v>
      </c>
    </row>
    <row r="119" spans="1:12" x14ac:dyDescent="0.35">
      <c r="A119" s="5">
        <v>45463</v>
      </c>
      <c r="B119" s="7">
        <v>181.57000732421801</v>
      </c>
      <c r="C119" s="6">
        <v>60.4799995422363</v>
      </c>
      <c r="D119" s="6">
        <v>4.3299999237060502</v>
      </c>
      <c r="E119" s="6">
        <v>130.73870849609301</v>
      </c>
      <c r="F119" s="6">
        <v>173.505935668945</v>
      </c>
      <c r="G119" s="6">
        <v>91.875129699707003</v>
      </c>
      <c r="H119" s="6">
        <v>969.910888671875</v>
      </c>
      <c r="I119" s="6">
        <v>919.94696044921795</v>
      </c>
      <c r="J119" s="6">
        <v>39.576610565185497</v>
      </c>
      <c r="K119" s="6">
        <v>4.6180000305175701</v>
      </c>
      <c r="L119" s="6">
        <v>43.069667816162102</v>
      </c>
    </row>
    <row r="120" spans="1:12" x14ac:dyDescent="0.35">
      <c r="A120" s="5">
        <v>45464</v>
      </c>
      <c r="B120" s="7">
        <v>183.009994506835</v>
      </c>
      <c r="C120" s="6">
        <v>60.389999389648402</v>
      </c>
      <c r="D120" s="6">
        <v>4.3000001907348597</v>
      </c>
      <c r="E120" s="6">
        <v>126.53002166748</v>
      </c>
      <c r="F120" s="6">
        <v>172.10108947753901</v>
      </c>
      <c r="G120" s="6">
        <v>92.727363586425696</v>
      </c>
      <c r="H120" s="6">
        <v>953.60107421875</v>
      </c>
      <c r="I120" s="6">
        <v>927.121337890625</v>
      </c>
      <c r="J120" s="6">
        <v>39.063270568847599</v>
      </c>
      <c r="K120" s="6">
        <v>4.4939999580383301</v>
      </c>
      <c r="L120" s="6">
        <v>42.347938537597599</v>
      </c>
    </row>
    <row r="121" spans="1:12" x14ac:dyDescent="0.35">
      <c r="A121" s="5">
        <v>45467</v>
      </c>
      <c r="B121" s="7">
        <v>182.58000183105401</v>
      </c>
      <c r="C121" s="6">
        <v>61.380001068115199</v>
      </c>
      <c r="D121" s="6">
        <v>4.4400000572204501</v>
      </c>
      <c r="E121" s="6">
        <v>118.072692871093</v>
      </c>
      <c r="F121" s="6">
        <v>166.01681518554599</v>
      </c>
      <c r="G121" s="6">
        <v>94.431846618652301</v>
      </c>
      <c r="H121" s="6">
        <v>949.883056640625</v>
      </c>
      <c r="I121" s="6">
        <v>925.58746337890602</v>
      </c>
      <c r="J121" s="6">
        <v>39.1619873046875</v>
      </c>
      <c r="K121" s="6">
        <v>4.5269999504089302</v>
      </c>
      <c r="L121" s="6">
        <v>42.357692718505803</v>
      </c>
    </row>
    <row r="122" spans="1:12" x14ac:dyDescent="0.35">
      <c r="A122" s="5">
        <v>45468</v>
      </c>
      <c r="B122" s="7">
        <v>187.350006103515</v>
      </c>
      <c r="C122" s="6">
        <v>60.819999694824197</v>
      </c>
      <c r="D122" s="6">
        <v>4.3699998855590803</v>
      </c>
      <c r="E122" s="6">
        <v>126.050178527832</v>
      </c>
      <c r="F122" s="6">
        <v>170.75564575195301</v>
      </c>
      <c r="G122" s="6">
        <v>90.875961303710895</v>
      </c>
      <c r="H122" s="6">
        <v>946.85906982421795</v>
      </c>
      <c r="I122" s="6">
        <v>920.19439697265602</v>
      </c>
      <c r="J122" s="6">
        <v>38.480827331542898</v>
      </c>
      <c r="K122" s="6">
        <v>4.3810000419616699</v>
      </c>
      <c r="L122" s="6">
        <v>41.5579414367675</v>
      </c>
    </row>
    <row r="123" spans="1:12" x14ac:dyDescent="0.35">
      <c r="A123" s="5">
        <v>45469</v>
      </c>
      <c r="B123" s="7">
        <v>196.36999511718699</v>
      </c>
      <c r="C123" s="6">
        <v>60.439998626708899</v>
      </c>
      <c r="D123" s="6">
        <v>4.6399998664855904</v>
      </c>
      <c r="E123" s="6">
        <v>126.36008453369099</v>
      </c>
      <c r="F123" s="6">
        <v>170.23130798339801</v>
      </c>
      <c r="G123" s="6">
        <v>98.232620239257798</v>
      </c>
      <c r="H123" s="6">
        <v>943.73590087890602</v>
      </c>
      <c r="I123" s="6">
        <v>909.60607910156205</v>
      </c>
      <c r="J123" s="6">
        <v>39.645713806152301</v>
      </c>
      <c r="K123" s="6">
        <v>4.3674998283386204</v>
      </c>
      <c r="L123" s="6">
        <v>42.767322540283203</v>
      </c>
    </row>
    <row r="124" spans="1:12" x14ac:dyDescent="0.35">
      <c r="A124" s="5">
        <v>45470</v>
      </c>
      <c r="B124" s="7">
        <v>197.419998168945</v>
      </c>
      <c r="C124" s="6">
        <v>58.75</v>
      </c>
      <c r="D124" s="6">
        <v>4.3899998664855904</v>
      </c>
      <c r="E124" s="6">
        <v>123.95083618164</v>
      </c>
      <c r="F124" s="6">
        <v>169.79600524902301</v>
      </c>
      <c r="G124" s="6">
        <v>94.304496765136705</v>
      </c>
      <c r="H124" s="6">
        <v>963.81329345703102</v>
      </c>
      <c r="I124" s="6">
        <v>933.30609130859295</v>
      </c>
      <c r="J124" s="6">
        <v>39.168891906738203</v>
      </c>
      <c r="K124" s="6">
        <v>4.3284997940063397</v>
      </c>
      <c r="L124" s="6">
        <v>42.065101623535099</v>
      </c>
    </row>
    <row r="125" spans="1:12" x14ac:dyDescent="0.35">
      <c r="A125" s="5">
        <v>45471</v>
      </c>
      <c r="B125" s="7">
        <v>197.88000488281199</v>
      </c>
      <c r="C125" s="6">
        <v>59.080001831054602</v>
      </c>
      <c r="D125" s="6">
        <v>4.1599998474120996</v>
      </c>
      <c r="E125" s="6">
        <v>123.50098419189401</v>
      </c>
      <c r="F125" s="6">
        <v>171.95269775390599</v>
      </c>
      <c r="G125" s="6">
        <v>93.569808959960895</v>
      </c>
      <c r="H125" s="6">
        <v>981.31286621093705</v>
      </c>
      <c r="I125" s="6">
        <v>921.77764892578102</v>
      </c>
      <c r="J125" s="6">
        <v>38.553001403808501</v>
      </c>
      <c r="K125" s="6">
        <v>4.3905000686645499</v>
      </c>
      <c r="L125" s="6">
        <v>41.470161437988203</v>
      </c>
    </row>
    <row r="126" spans="1:12" x14ac:dyDescent="0.35">
      <c r="A126" s="5">
        <v>45474</v>
      </c>
      <c r="B126" s="7">
        <v>209.86000061035099</v>
      </c>
      <c r="C126" s="6">
        <v>59.740001678466797</v>
      </c>
      <c r="D126" s="6">
        <v>4.4400000572204501</v>
      </c>
      <c r="E126" s="6">
        <v>124.26075744628901</v>
      </c>
      <c r="F126" s="6">
        <v>170.488525390625</v>
      </c>
      <c r="G126" s="6">
        <v>95.421234130859304</v>
      </c>
      <c r="H126" s="6">
        <v>993.50799560546795</v>
      </c>
      <c r="I126" s="6">
        <v>934.04821777343705</v>
      </c>
      <c r="J126" s="6">
        <v>38.721874237060497</v>
      </c>
      <c r="K126" s="6">
        <v>4.4264998435974103</v>
      </c>
      <c r="L126" s="6">
        <v>41.909053802490199</v>
      </c>
    </row>
    <row r="127" spans="1:12" x14ac:dyDescent="0.35">
      <c r="A127" s="5">
        <v>45475</v>
      </c>
      <c r="B127" s="7">
        <v>231.259994506835</v>
      </c>
      <c r="C127" s="6">
        <v>58.959999084472599</v>
      </c>
      <c r="D127" s="6">
        <v>4.5300002098083496</v>
      </c>
      <c r="E127" s="6">
        <v>122.631256103515</v>
      </c>
      <c r="F127" s="6">
        <v>173.822494506835</v>
      </c>
      <c r="G127" s="6">
        <v>95.078369140625</v>
      </c>
      <c r="H127" s="6">
        <v>972.93487548828102</v>
      </c>
      <c r="I127" s="6">
        <v>928.45721435546795</v>
      </c>
      <c r="J127" s="6">
        <v>38.741741180419901</v>
      </c>
      <c r="K127" s="6">
        <v>4.42950010299682</v>
      </c>
      <c r="L127" s="6">
        <v>41.743247985839801</v>
      </c>
    </row>
    <row r="128" spans="1:12" x14ac:dyDescent="0.35">
      <c r="A128" s="5">
        <v>45476</v>
      </c>
      <c r="B128" s="7">
        <v>246.38999938964801</v>
      </c>
      <c r="C128" s="6">
        <v>59.5</v>
      </c>
      <c r="D128" s="6">
        <v>4.8699998855590803</v>
      </c>
      <c r="E128" s="6">
        <v>128.239486694335</v>
      </c>
      <c r="F128" s="6">
        <v>180.539947509765</v>
      </c>
      <c r="G128" s="6">
        <v>98.046501159667898</v>
      </c>
      <c r="H128" s="6">
        <v>967.33306884765602</v>
      </c>
      <c r="I128" s="6">
        <v>940.48046875</v>
      </c>
      <c r="J128" s="6">
        <v>40.221878051757798</v>
      </c>
      <c r="K128" s="6">
        <v>4.5409998893737704</v>
      </c>
      <c r="L128" s="6">
        <v>43.157447814941399</v>
      </c>
    </row>
    <row r="129" spans="1:12" x14ac:dyDescent="0.35">
      <c r="A129" s="5">
        <v>45478</v>
      </c>
      <c r="B129" s="7">
        <v>251.52000427246</v>
      </c>
      <c r="C129" s="6">
        <v>60.099998474121001</v>
      </c>
      <c r="D129" s="6">
        <v>4.6199998855590803</v>
      </c>
      <c r="E129" s="6">
        <v>125.790267944335</v>
      </c>
      <c r="F129" s="6">
        <v>182.02394104003901</v>
      </c>
      <c r="G129" s="6">
        <v>96.342041015625</v>
      </c>
      <c r="H129" s="6">
        <v>985.17962646484295</v>
      </c>
      <c r="I129" s="6">
        <v>944.09228515625</v>
      </c>
      <c r="J129" s="6">
        <v>39.834453582763601</v>
      </c>
      <c r="K129" s="6">
        <v>4.6585001945495597</v>
      </c>
      <c r="L129" s="6">
        <v>42.933128356933501</v>
      </c>
    </row>
    <row r="130" spans="1:12" x14ac:dyDescent="0.35">
      <c r="A130" s="5">
        <v>45481</v>
      </c>
      <c r="B130" s="7">
        <v>252.94000244140599</v>
      </c>
      <c r="C130" s="6">
        <v>59.450000762939403</v>
      </c>
      <c r="D130" s="6">
        <v>4.46000003814697</v>
      </c>
      <c r="E130" s="6">
        <v>128.15951538085901</v>
      </c>
      <c r="F130" s="6">
        <v>184.63572692871</v>
      </c>
      <c r="G130" s="6">
        <v>97.125701904296804</v>
      </c>
      <c r="H130" s="6">
        <v>994.05328369140602</v>
      </c>
      <c r="I130" s="6">
        <v>929.39727783203102</v>
      </c>
      <c r="J130" s="6">
        <v>39.784786224365199</v>
      </c>
      <c r="K130" s="6">
        <v>4.6220002174377397</v>
      </c>
      <c r="L130" s="6">
        <v>42.513744354247997</v>
      </c>
    </row>
    <row r="131" spans="1:12" x14ac:dyDescent="0.35">
      <c r="A131" s="5">
        <v>45482</v>
      </c>
      <c r="B131" s="7">
        <v>262.329986572265</v>
      </c>
      <c r="C131" s="6">
        <v>60.400001525878899</v>
      </c>
      <c r="D131" s="6">
        <v>4.5</v>
      </c>
      <c r="E131" s="6">
        <v>131.33851623535099</v>
      </c>
      <c r="F131" s="6">
        <v>182.54826354980401</v>
      </c>
      <c r="G131" s="6">
        <v>88.622917175292898</v>
      </c>
      <c r="H131" s="6">
        <v>1006.29803466796</v>
      </c>
      <c r="I131" s="6">
        <v>932.78814697265602</v>
      </c>
      <c r="J131" s="6">
        <v>39.208629608154297</v>
      </c>
      <c r="K131" s="6">
        <v>4.5780000686645499</v>
      </c>
      <c r="L131" s="6">
        <v>41.577445983886697</v>
      </c>
    </row>
    <row r="132" spans="1:12" x14ac:dyDescent="0.35">
      <c r="A132" s="5">
        <v>45483</v>
      </c>
      <c r="B132" s="6">
        <v>263.260009765625</v>
      </c>
      <c r="C132" s="6">
        <v>61.310001373291001</v>
      </c>
      <c r="D132" s="6">
        <v>4.6199998855590803</v>
      </c>
      <c r="E132" s="6">
        <v>134.86740112304599</v>
      </c>
      <c r="F132" s="6">
        <v>189.00848388671801</v>
      </c>
      <c r="G132" s="6">
        <v>94.921630859375</v>
      </c>
      <c r="H132" s="6">
        <v>996.92858886718705</v>
      </c>
      <c r="I132" s="6">
        <v>922.91473388671795</v>
      </c>
      <c r="J132" s="6">
        <v>39.715251922607401</v>
      </c>
      <c r="K132" s="6">
        <v>4.60750007629394</v>
      </c>
      <c r="L132" s="6">
        <v>42.211395263671797</v>
      </c>
    </row>
    <row r="133" spans="1:12" x14ac:dyDescent="0.35">
      <c r="A133" s="5">
        <v>45484</v>
      </c>
      <c r="B133" s="7">
        <v>241.02999877929599</v>
      </c>
      <c r="C133" s="6">
        <v>62.580001831054602</v>
      </c>
      <c r="D133" s="6">
        <v>4.6799998283386204</v>
      </c>
      <c r="E133" s="6">
        <v>127.359771728515</v>
      </c>
      <c r="F133" s="6">
        <v>182.52847290039</v>
      </c>
      <c r="G133" s="6">
        <v>95.950202941894503</v>
      </c>
      <c r="H133" s="6">
        <v>1012.09814453125</v>
      </c>
      <c r="I133" s="6">
        <v>922.51580810546795</v>
      </c>
      <c r="J133" s="6">
        <v>40.589424133300703</v>
      </c>
      <c r="K133" s="6">
        <v>4.50850009918212</v>
      </c>
      <c r="L133" s="6">
        <v>43.606090545654297</v>
      </c>
    </row>
    <row r="134" spans="1:12" x14ac:dyDescent="0.35">
      <c r="A134" s="5">
        <v>45485</v>
      </c>
      <c r="B134" s="7">
        <v>248.22999572753901</v>
      </c>
      <c r="C134" s="6">
        <v>63.049999237060497</v>
      </c>
      <c r="D134" s="6">
        <v>4.8699998855590803</v>
      </c>
      <c r="E134" s="6">
        <v>129.19918823242099</v>
      </c>
      <c r="F134" s="6">
        <v>185.34803771972599</v>
      </c>
      <c r="G134" s="6">
        <v>95.871833801269503</v>
      </c>
      <c r="H134" s="6">
        <v>1008.08270263671</v>
      </c>
      <c r="I134" s="6">
        <v>931.89056396484295</v>
      </c>
      <c r="J134" s="6">
        <v>41.145713806152301</v>
      </c>
      <c r="K134" s="6">
        <v>4.5984997749328604</v>
      </c>
      <c r="L134" s="6">
        <v>44.1717720031738</v>
      </c>
    </row>
    <row r="135" spans="1:12" x14ac:dyDescent="0.35">
      <c r="A135" s="5">
        <v>45488</v>
      </c>
      <c r="B135" s="7">
        <v>252.63999938964801</v>
      </c>
      <c r="C135" s="6">
        <v>62.25</v>
      </c>
      <c r="D135" s="6">
        <v>4.63000011444091</v>
      </c>
      <c r="E135" s="6">
        <v>128.39944458007801</v>
      </c>
      <c r="F135" s="6">
        <v>183.24078369140599</v>
      </c>
      <c r="G135" s="6">
        <v>93.540420532226506</v>
      </c>
      <c r="H135" s="6">
        <v>1015.71697998046</v>
      </c>
      <c r="I135" s="6">
        <v>929.19781494140602</v>
      </c>
      <c r="J135" s="6">
        <v>40.241741180419901</v>
      </c>
      <c r="K135" s="6">
        <v>4.5289998054504297</v>
      </c>
      <c r="L135" s="6">
        <v>43.430534362792898</v>
      </c>
    </row>
    <row r="136" spans="1:12" x14ac:dyDescent="0.35">
      <c r="A136" s="5">
        <v>45489</v>
      </c>
      <c r="B136" s="7">
        <v>256.55999755859301</v>
      </c>
      <c r="C136" s="6">
        <v>61.930000305175703</v>
      </c>
      <c r="D136" s="6">
        <v>4.9000000953674299</v>
      </c>
      <c r="E136" s="6">
        <v>126.320098876953</v>
      </c>
      <c r="F136" s="6">
        <v>184.052001953125</v>
      </c>
      <c r="G136" s="6">
        <v>95.715103149414006</v>
      </c>
      <c r="H136" s="6">
        <v>1012.44519042968</v>
      </c>
      <c r="I136" s="6">
        <v>931.84069824218705</v>
      </c>
      <c r="J136" s="6">
        <v>41.036445617675703</v>
      </c>
      <c r="K136" s="6">
        <v>4.4439997673034597</v>
      </c>
      <c r="L136" s="6">
        <v>43.957202911376903</v>
      </c>
    </row>
    <row r="137" spans="1:12" x14ac:dyDescent="0.35">
      <c r="A137" s="5">
        <v>45490</v>
      </c>
      <c r="B137" s="6">
        <v>248.5</v>
      </c>
      <c r="C137" s="6">
        <v>60.75</v>
      </c>
      <c r="D137" s="6">
        <v>4.5900001525878897</v>
      </c>
      <c r="E137" s="6">
        <v>117.952743530273</v>
      </c>
      <c r="F137" s="6">
        <v>169.37057495117099</v>
      </c>
      <c r="G137" s="6">
        <v>93.1387939453125</v>
      </c>
      <c r="H137" s="6">
        <v>1012.44519042968</v>
      </c>
      <c r="I137" s="6">
        <v>931.84069824218705</v>
      </c>
      <c r="J137" s="6">
        <v>40.202007293701101</v>
      </c>
      <c r="K137" s="6">
        <v>4.3990001678466797</v>
      </c>
      <c r="L137" s="6">
        <v>43.020904541015597</v>
      </c>
    </row>
    <row r="138" spans="1:12" x14ac:dyDescent="0.35">
      <c r="A138" s="5">
        <v>45491</v>
      </c>
      <c r="B138" s="7">
        <v>249.22999572753901</v>
      </c>
      <c r="C138" s="6">
        <v>61.180000305175703</v>
      </c>
      <c r="D138" s="6">
        <v>4.5399999618530202</v>
      </c>
      <c r="E138" s="6">
        <v>121.0517578125</v>
      </c>
      <c r="F138" s="6">
        <v>170.03341674804599</v>
      </c>
      <c r="G138" s="6">
        <v>91.894721984863196</v>
      </c>
      <c r="H138" s="6">
        <v>1015.81622314453</v>
      </c>
      <c r="I138" s="6">
        <v>928.948486328125</v>
      </c>
      <c r="J138" s="6">
        <v>39.834453582763601</v>
      </c>
      <c r="K138" s="6">
        <v>4.2659997940063397</v>
      </c>
      <c r="L138" s="6">
        <v>42.026088714599602</v>
      </c>
    </row>
    <row r="139" spans="1:12" x14ac:dyDescent="0.35">
      <c r="A139" s="5">
        <v>45492</v>
      </c>
      <c r="B139" s="7">
        <v>239.19999694824199</v>
      </c>
      <c r="C139" s="6">
        <v>62.049999237060497</v>
      </c>
      <c r="D139" s="6">
        <v>4.46000003814697</v>
      </c>
      <c r="E139" s="6">
        <v>117.89275360107401</v>
      </c>
      <c r="F139" s="6">
        <v>163.998611450195</v>
      </c>
      <c r="G139" s="6">
        <v>90.2098388671875</v>
      </c>
      <c r="H139" s="6">
        <v>981.56072998046795</v>
      </c>
      <c r="I139" s="6">
        <v>887.061279296875</v>
      </c>
      <c r="J139" s="6">
        <v>39.745052337646399</v>
      </c>
      <c r="K139" s="6">
        <v>4.2189998626708896</v>
      </c>
      <c r="L139" s="6">
        <v>41.909053802490199</v>
      </c>
    </row>
    <row r="140" spans="1:12" x14ac:dyDescent="0.35">
      <c r="A140" s="5">
        <v>45495</v>
      </c>
      <c r="B140" s="7">
        <v>251.509994506835</v>
      </c>
      <c r="C140" s="6">
        <v>63.150001525878899</v>
      </c>
      <c r="D140" s="6">
        <v>4.6900000572204501</v>
      </c>
      <c r="E140" s="6">
        <v>123.50098419189401</v>
      </c>
      <c r="F140" s="6">
        <v>167.54037475585901</v>
      </c>
      <c r="G140" s="6">
        <v>91.659622192382798</v>
      </c>
      <c r="H140" s="6">
        <v>994.5986328125</v>
      </c>
      <c r="I140" s="6">
        <v>886.16369628906205</v>
      </c>
      <c r="J140" s="6">
        <v>39.8245239257812</v>
      </c>
      <c r="K140" s="6">
        <v>4.1805000305175701</v>
      </c>
      <c r="L140" s="6">
        <v>41.831024169921797</v>
      </c>
    </row>
    <row r="141" spans="1:12" x14ac:dyDescent="0.35">
      <c r="A141" s="5">
        <v>45496</v>
      </c>
      <c r="B141" s="7">
        <v>246.38000488281199</v>
      </c>
      <c r="C141" s="6">
        <v>60.700000762939403</v>
      </c>
      <c r="D141" s="6">
        <v>4.4800000190734801</v>
      </c>
      <c r="E141" s="6">
        <v>122.55127716064401</v>
      </c>
      <c r="F141" s="6">
        <v>168.00534057617099</v>
      </c>
      <c r="G141" s="6">
        <v>89.612297058105398</v>
      </c>
      <c r="H141" s="6">
        <v>993.26013183593705</v>
      </c>
      <c r="I141" s="6">
        <v>891.54919433593705</v>
      </c>
      <c r="J141" s="6">
        <v>38.890750885009702</v>
      </c>
      <c r="K141" s="6">
        <v>4.1459999084472603</v>
      </c>
      <c r="L141" s="6">
        <v>40.914237976074197</v>
      </c>
    </row>
    <row r="142" spans="1:12" x14ac:dyDescent="0.35">
      <c r="A142" s="5">
        <v>45497</v>
      </c>
      <c r="B142" s="7">
        <v>215.99000549316401</v>
      </c>
      <c r="C142" s="6">
        <v>59.119998931884702</v>
      </c>
      <c r="D142" s="6">
        <v>4.3000001907348597</v>
      </c>
      <c r="E142" s="6">
        <v>114.213912963867</v>
      </c>
      <c r="F142" s="6">
        <v>158.09240722656199</v>
      </c>
      <c r="G142" s="6">
        <v>89.0245361328125</v>
      </c>
      <c r="H142" s="6">
        <v>1018.93927001953</v>
      </c>
      <c r="I142" s="6">
        <v>878.98303222656205</v>
      </c>
      <c r="J142" s="6">
        <v>37.708625793457003</v>
      </c>
      <c r="K142" s="6">
        <v>4.0989999771118102</v>
      </c>
      <c r="L142" s="6">
        <v>39.763370513916001</v>
      </c>
    </row>
    <row r="143" spans="1:12" x14ac:dyDescent="0.35">
      <c r="A143" s="5">
        <v>45498</v>
      </c>
      <c r="B143" s="6">
        <v>220.25</v>
      </c>
      <c r="C143" s="6">
        <v>60.470001220703097</v>
      </c>
      <c r="D143" s="6">
        <v>4.2699999809265101</v>
      </c>
      <c r="E143" s="6">
        <v>112.244537353515</v>
      </c>
      <c r="F143" s="6">
        <v>158.56727600097599</v>
      </c>
      <c r="G143" s="6">
        <v>89.14208984375</v>
      </c>
      <c r="H143" s="6">
        <v>1081.65014648437</v>
      </c>
      <c r="I143" s="6">
        <v>872.15142822265602</v>
      </c>
      <c r="J143" s="6">
        <v>38.135780334472599</v>
      </c>
      <c r="K143" s="6">
        <v>4.1125001907348597</v>
      </c>
      <c r="L143" s="6">
        <v>40.094974517822202</v>
      </c>
    </row>
    <row r="144" spans="1:12" x14ac:dyDescent="0.35">
      <c r="A144" s="5">
        <v>45499</v>
      </c>
      <c r="B144" s="7">
        <v>219.80000305175699</v>
      </c>
      <c r="C144" s="6">
        <v>60.689998626708899</v>
      </c>
      <c r="D144" s="6">
        <v>4.4299998283386204</v>
      </c>
      <c r="E144" s="6">
        <v>113.024291992187</v>
      </c>
      <c r="F144" s="6">
        <v>160.209548950195</v>
      </c>
      <c r="G144" s="6">
        <v>90.905342102050696</v>
      </c>
      <c r="H144" s="6">
        <v>1108.76708984375</v>
      </c>
      <c r="I144" s="6">
        <v>898.13146972656205</v>
      </c>
      <c r="J144" s="6">
        <v>38.7318115234375</v>
      </c>
      <c r="K144" s="6">
        <v>4.1044998168945304</v>
      </c>
      <c r="L144" s="6">
        <v>40.953250885009702</v>
      </c>
    </row>
    <row r="145" spans="1:12" x14ac:dyDescent="0.35">
      <c r="A145" s="5">
        <v>45502</v>
      </c>
      <c r="B145" s="7">
        <v>232.100006103515</v>
      </c>
      <c r="C145" s="6">
        <v>59.299999237060497</v>
      </c>
      <c r="D145" s="6">
        <v>4.3899998664855904</v>
      </c>
      <c r="E145" s="6">
        <v>111.55475616455</v>
      </c>
      <c r="F145" s="6">
        <v>158.30015563964801</v>
      </c>
      <c r="G145" s="6">
        <v>89.798416137695298</v>
      </c>
      <c r="H145" s="6">
        <v>1114.41845703125</v>
      </c>
      <c r="I145" s="6">
        <v>896.13684082031205</v>
      </c>
      <c r="J145" s="6">
        <v>38.185447692871001</v>
      </c>
      <c r="K145" s="6">
        <v>4.0619997978210396</v>
      </c>
      <c r="L145" s="6">
        <v>40.182754516601499</v>
      </c>
    </row>
    <row r="146" spans="1:12" x14ac:dyDescent="0.35">
      <c r="A146" s="5">
        <v>45503</v>
      </c>
      <c r="B146" s="7">
        <v>222.61999511718699</v>
      </c>
      <c r="C146" s="6">
        <v>57.349998474121001</v>
      </c>
      <c r="D146" s="6">
        <v>4.42000007629394</v>
      </c>
      <c r="E146" s="6">
        <v>103.69724273681599</v>
      </c>
      <c r="F146" s="6">
        <v>152.88861083984301</v>
      </c>
      <c r="G146" s="6">
        <v>90.621269226074205</v>
      </c>
      <c r="H146" s="6">
        <v>1151.94580078125</v>
      </c>
      <c r="I146" s="6">
        <v>899.67730712890602</v>
      </c>
      <c r="J146" s="6">
        <v>37.98677444458</v>
      </c>
      <c r="K146" s="6">
        <v>4.0630002021789497</v>
      </c>
      <c r="L146" s="6">
        <v>39.851150512695298</v>
      </c>
    </row>
    <row r="147" spans="1:12" x14ac:dyDescent="0.35">
      <c r="A147" s="5">
        <v>45504</v>
      </c>
      <c r="B147" s="7">
        <v>232.07000732421801</v>
      </c>
      <c r="C147" s="6">
        <v>59.529998779296797</v>
      </c>
      <c r="D147" s="6">
        <v>4.4400000572204501</v>
      </c>
      <c r="E147" s="6">
        <v>116.983032226562</v>
      </c>
      <c r="F147" s="6">
        <v>164.02830505371</v>
      </c>
      <c r="G147" s="6">
        <v>91.757583618164006</v>
      </c>
      <c r="H147" s="6">
        <v>1146.79016113281</v>
      </c>
      <c r="I147" s="6">
        <v>925.757080078125</v>
      </c>
      <c r="J147" s="6">
        <v>38.910614013671797</v>
      </c>
      <c r="K147" s="6">
        <v>4.1599998474120996</v>
      </c>
      <c r="L147" s="6">
        <v>40.826457977294901</v>
      </c>
    </row>
    <row r="148" spans="1:12" x14ac:dyDescent="0.35">
      <c r="A148" s="5">
        <v>45505</v>
      </c>
      <c r="B148" s="7">
        <v>216.86000061035099</v>
      </c>
      <c r="C148" s="6">
        <v>57.259998321533203</v>
      </c>
      <c r="D148" s="6">
        <v>4.0599999427795401</v>
      </c>
      <c r="E148" s="6">
        <v>109.17551422119099</v>
      </c>
      <c r="F148" s="6">
        <v>156.48971557617099</v>
      </c>
      <c r="G148" s="6">
        <v>91.267784118652301</v>
      </c>
      <c r="H148" s="6">
        <v>1134.64453125</v>
      </c>
      <c r="I148" s="6">
        <v>932.04016113281205</v>
      </c>
      <c r="J148" s="6">
        <v>37.698692321777301</v>
      </c>
      <c r="K148" s="6">
        <v>4.0665001869201598</v>
      </c>
      <c r="L148" s="6">
        <v>39.470779418945298</v>
      </c>
    </row>
    <row r="149" spans="1:12" x14ac:dyDescent="0.35">
      <c r="A149" s="5">
        <v>45506</v>
      </c>
      <c r="B149" s="7">
        <v>207.669998168945</v>
      </c>
      <c r="C149" s="6">
        <v>55.759998321533203</v>
      </c>
      <c r="D149" s="6">
        <v>4.0500001907348597</v>
      </c>
      <c r="E149" s="6">
        <v>107.236122131347</v>
      </c>
      <c r="F149" s="6">
        <v>148.25862121582</v>
      </c>
      <c r="G149" s="6">
        <v>85.213966369628906</v>
      </c>
      <c r="H149" s="6">
        <v>1087.30163574218</v>
      </c>
      <c r="I149" s="6">
        <v>897.13415527343705</v>
      </c>
      <c r="J149" s="6">
        <v>37.043064117431598</v>
      </c>
      <c r="K149" s="6">
        <v>4.0840001106262198</v>
      </c>
      <c r="L149" s="6">
        <v>38.163864135742102</v>
      </c>
    </row>
    <row r="150" spans="1:12" x14ac:dyDescent="0.35">
      <c r="A150" s="5">
        <v>45509</v>
      </c>
      <c r="B150" s="7">
        <v>198.88000488281199</v>
      </c>
      <c r="C150" s="6">
        <v>54.700000762939403</v>
      </c>
      <c r="D150" s="6">
        <v>3.8900001049041699</v>
      </c>
      <c r="E150" s="6">
        <v>100.41827392578099</v>
      </c>
      <c r="F150" s="6">
        <v>146.36903381347599</v>
      </c>
      <c r="G150" s="6">
        <v>81.814804077148395</v>
      </c>
      <c r="H150" s="6">
        <v>1007.78521728515</v>
      </c>
      <c r="I150" s="6">
        <v>861.48016357421795</v>
      </c>
      <c r="J150" s="6">
        <v>36.029819488525298</v>
      </c>
      <c r="K150" s="6">
        <v>3.9839999675750701</v>
      </c>
      <c r="L150" s="6">
        <v>37.022750854492102</v>
      </c>
    </row>
    <row r="151" spans="1:12" x14ac:dyDescent="0.35">
      <c r="A151" s="5">
        <v>45510</v>
      </c>
      <c r="B151" s="7">
        <v>200.63999938964801</v>
      </c>
      <c r="C151" s="6">
        <v>53.849998474121001</v>
      </c>
      <c r="D151" s="6">
        <v>3.7699999809265101</v>
      </c>
      <c r="E151" s="6">
        <v>104.217079162597</v>
      </c>
      <c r="F151" s="6">
        <v>153.72953796386699</v>
      </c>
      <c r="G151" s="6">
        <v>77.906265258789006</v>
      </c>
      <c r="H151" s="6">
        <v>1005.10827636718</v>
      </c>
      <c r="I151" s="6">
        <v>881.62591552734295</v>
      </c>
      <c r="J151" s="6">
        <v>35.702003479003899</v>
      </c>
      <c r="K151" s="6">
        <v>4.0114998817443803</v>
      </c>
      <c r="L151" s="6">
        <v>37.012996673583899</v>
      </c>
    </row>
    <row r="152" spans="1:12" x14ac:dyDescent="0.35">
      <c r="A152" s="5">
        <v>45511</v>
      </c>
      <c r="B152" s="7">
        <v>191.759994506835</v>
      </c>
      <c r="C152" s="6">
        <v>53.770000457763601</v>
      </c>
      <c r="D152" s="6">
        <v>3.67000007629394</v>
      </c>
      <c r="E152" s="6">
        <v>98.878768920898395</v>
      </c>
      <c r="F152" s="6">
        <v>153.38327026367099</v>
      </c>
      <c r="G152" s="6">
        <v>77.445861816406193</v>
      </c>
      <c r="H152" s="6">
        <v>1016.55981445312</v>
      </c>
      <c r="I152" s="6">
        <v>904.015625</v>
      </c>
      <c r="J152" s="6">
        <v>35.4437255859375</v>
      </c>
      <c r="K152" s="6">
        <v>3.9375</v>
      </c>
      <c r="L152" s="6">
        <v>37.032505035400298</v>
      </c>
    </row>
    <row r="153" spans="1:12" x14ac:dyDescent="0.35">
      <c r="A153" s="5">
        <v>45512</v>
      </c>
      <c r="B153" s="7">
        <v>198.83999633789</v>
      </c>
      <c r="C153" s="6">
        <v>53.950000762939403</v>
      </c>
      <c r="D153" s="6">
        <v>3.8199999332427899</v>
      </c>
      <c r="E153" s="6">
        <v>104.93685150146401</v>
      </c>
      <c r="F153" s="6">
        <v>162.79165649414</v>
      </c>
      <c r="G153" s="6">
        <v>80.159317016601506</v>
      </c>
      <c r="H153" s="6">
        <v>1032.86950683593</v>
      </c>
      <c r="I153" s="6">
        <v>885.16638183593705</v>
      </c>
      <c r="J153" s="6">
        <v>36.049686431884702</v>
      </c>
      <c r="K153" s="6">
        <v>3.9449999332427899</v>
      </c>
      <c r="L153" s="6">
        <v>37.939544677734297</v>
      </c>
    </row>
    <row r="154" spans="1:12" x14ac:dyDescent="0.35">
      <c r="A154" s="5">
        <v>45513</v>
      </c>
      <c r="B154" s="6">
        <v>200</v>
      </c>
      <c r="C154" s="6">
        <v>54.990001678466797</v>
      </c>
      <c r="D154" s="6">
        <v>3.7799999713897701</v>
      </c>
      <c r="E154" s="6">
        <v>104.716918945312</v>
      </c>
      <c r="F154" s="6">
        <v>165.33418273925699</v>
      </c>
      <c r="G154" s="6">
        <v>79.982986450195298</v>
      </c>
      <c r="H154" s="6">
        <v>1058.99487304687</v>
      </c>
      <c r="I154" s="6">
        <v>902.66925048828102</v>
      </c>
      <c r="J154" s="6">
        <v>35.920547485351499</v>
      </c>
      <c r="K154" s="6">
        <v>3.9800000190734801</v>
      </c>
      <c r="L154" s="6">
        <v>37.705467224121001</v>
      </c>
    </row>
    <row r="155" spans="1:12" x14ac:dyDescent="0.35">
      <c r="A155" s="5">
        <v>45516</v>
      </c>
      <c r="B155" s="7">
        <v>197.49000549316401</v>
      </c>
      <c r="C155" s="6">
        <v>54.700000762939403</v>
      </c>
      <c r="D155" s="6">
        <v>3.7599999904632502</v>
      </c>
      <c r="E155" s="6">
        <v>108.98557281494099</v>
      </c>
      <c r="F155" s="6">
        <v>165.83874511718699</v>
      </c>
      <c r="G155" s="6">
        <v>74.448348999023395</v>
      </c>
      <c r="H155" s="6">
        <v>1066.97631835937</v>
      </c>
      <c r="I155" s="6">
        <v>914.88635253906205</v>
      </c>
      <c r="J155" s="6">
        <v>35.284786224365199</v>
      </c>
      <c r="K155" s="6">
        <v>4.0549998283386204</v>
      </c>
      <c r="L155" s="6">
        <v>37.120281219482401</v>
      </c>
    </row>
    <row r="156" spans="1:12" x14ac:dyDescent="0.35">
      <c r="A156" s="5">
        <v>45517</v>
      </c>
      <c r="B156" s="7">
        <v>207.83000183105401</v>
      </c>
      <c r="C156" s="6">
        <v>55.139999389648402</v>
      </c>
      <c r="D156" s="6">
        <v>3.8900001049041699</v>
      </c>
      <c r="E156" s="6">
        <v>116.103317260742</v>
      </c>
      <c r="F156" s="6">
        <v>170.49841308593699</v>
      </c>
      <c r="G156" s="6">
        <v>75.6434326171875</v>
      </c>
      <c r="H156" s="6">
        <v>1044.4697265625</v>
      </c>
      <c r="I156" s="6">
        <v>905.411865234375</v>
      </c>
      <c r="J156" s="6">
        <v>36.109287261962798</v>
      </c>
      <c r="K156" s="6">
        <v>4.0359997749328604</v>
      </c>
      <c r="L156" s="6">
        <v>37.549419403076101</v>
      </c>
    </row>
    <row r="157" spans="1:12" x14ac:dyDescent="0.35">
      <c r="A157" s="5">
        <v>45518</v>
      </c>
      <c r="B157" s="7">
        <v>201.38000488281199</v>
      </c>
      <c r="C157" s="6">
        <v>54.720001220703097</v>
      </c>
      <c r="D157" s="6">
        <v>3.7200000286102202</v>
      </c>
      <c r="E157" s="6">
        <v>118.04271697998</v>
      </c>
      <c r="F157" s="6">
        <v>168.15373229980401</v>
      </c>
      <c r="G157" s="6">
        <v>71.362655639648395</v>
      </c>
      <c r="H157" s="6">
        <v>1053.2939453125</v>
      </c>
      <c r="I157" s="6">
        <v>887.90899658203102</v>
      </c>
      <c r="J157" s="6">
        <v>35.344390869140597</v>
      </c>
      <c r="K157" s="6">
        <v>4.0250000953674299</v>
      </c>
      <c r="L157" s="6">
        <v>36.8081855773925</v>
      </c>
    </row>
    <row r="158" spans="1:12" x14ac:dyDescent="0.35">
      <c r="A158" s="5">
        <v>45519</v>
      </c>
      <c r="B158" s="7">
        <v>214.13999938964801</v>
      </c>
      <c r="C158" s="6">
        <v>55.790000915527301</v>
      </c>
      <c r="D158" s="6">
        <v>3.8299999237060498</v>
      </c>
      <c r="E158" s="6">
        <v>122.82120513916</v>
      </c>
      <c r="F158" s="6">
        <v>172.10108947753901</v>
      </c>
      <c r="G158" s="6">
        <v>77.524230957031193</v>
      </c>
      <c r="H158" s="6">
        <v>1053.2939453125</v>
      </c>
      <c r="I158" s="6">
        <v>887.90899658203102</v>
      </c>
      <c r="J158" s="6">
        <v>36.1192207336425</v>
      </c>
      <c r="K158" s="6">
        <v>4.1389999389648402</v>
      </c>
      <c r="L158" s="6">
        <v>37.881023406982401</v>
      </c>
    </row>
    <row r="159" spans="1:12" x14ac:dyDescent="0.35">
      <c r="A159" s="5">
        <v>45520</v>
      </c>
      <c r="B159" s="7">
        <v>216.11999511718699</v>
      </c>
      <c r="C159" s="6">
        <v>57.060001373291001</v>
      </c>
      <c r="D159" s="6">
        <v>3.95000004768371</v>
      </c>
      <c r="E159" s="6">
        <v>124.540657043457</v>
      </c>
      <c r="F159" s="6">
        <v>172.67489624023401</v>
      </c>
      <c r="G159" s="6">
        <v>77.749534606933594</v>
      </c>
      <c r="H159" s="6">
        <v>1088.98706054687</v>
      </c>
      <c r="I159" s="6">
        <v>906.01025390625</v>
      </c>
      <c r="J159" s="6">
        <v>36.139091491699197</v>
      </c>
      <c r="K159" s="6">
        <v>4.1275000572204501</v>
      </c>
      <c r="L159" s="6">
        <v>38.017566680908203</v>
      </c>
    </row>
    <row r="160" spans="1:12" x14ac:dyDescent="0.35">
      <c r="A160" s="5">
        <v>45523</v>
      </c>
      <c r="B160" s="7">
        <v>222.72000122070301</v>
      </c>
      <c r="C160" s="6">
        <v>57.349998474121001</v>
      </c>
      <c r="D160" s="6">
        <v>4.0700001716613698</v>
      </c>
      <c r="E160" s="6">
        <v>129.95892333984301</v>
      </c>
      <c r="F160" s="6">
        <v>173.57516479492099</v>
      </c>
      <c r="G160" s="6">
        <v>81.089920043945298</v>
      </c>
      <c r="H160" s="6">
        <v>1078.42785644531</v>
      </c>
      <c r="I160" s="6">
        <v>915.28527832031205</v>
      </c>
      <c r="J160" s="6">
        <v>36.496707916259702</v>
      </c>
      <c r="K160" s="6">
        <v>4.1665000915527299</v>
      </c>
      <c r="L160" s="6">
        <v>38.651519775390597</v>
      </c>
    </row>
    <row r="161" spans="1:12" x14ac:dyDescent="0.35">
      <c r="A161" s="5">
        <v>45524</v>
      </c>
      <c r="B161" s="7">
        <v>221.100006103515</v>
      </c>
      <c r="C161" s="6">
        <v>56.549999237060497</v>
      </c>
      <c r="D161" s="6">
        <v>3.8499999046325599</v>
      </c>
      <c r="E161" s="6">
        <v>127.209815979003</v>
      </c>
      <c r="F161" s="6">
        <v>170.20161437988199</v>
      </c>
      <c r="G161" s="6">
        <v>82.500526428222599</v>
      </c>
      <c r="H161" s="6">
        <v>1077.634765625</v>
      </c>
      <c r="I161" s="6">
        <v>914.68695068359295</v>
      </c>
      <c r="J161" s="6">
        <v>36.258296966552699</v>
      </c>
      <c r="K161" s="6">
        <v>4.1494998931884703</v>
      </c>
      <c r="L161" s="6">
        <v>38.310157775878899</v>
      </c>
    </row>
    <row r="162" spans="1:12" x14ac:dyDescent="0.35">
      <c r="A162" s="5">
        <v>45525</v>
      </c>
      <c r="B162" s="7">
        <v>223.27000427246</v>
      </c>
      <c r="C162" s="6">
        <v>57.880001068115199</v>
      </c>
      <c r="D162" s="6">
        <v>3.9900000095367401</v>
      </c>
      <c r="E162" s="6">
        <v>128.45941162109301</v>
      </c>
      <c r="F162" s="6">
        <v>169.60803222656199</v>
      </c>
      <c r="G162" s="6">
        <v>86.791091918945298</v>
      </c>
      <c r="H162" s="6">
        <v>1075.94909667968</v>
      </c>
      <c r="I162" s="6">
        <v>923.31365966796795</v>
      </c>
      <c r="J162" s="6">
        <v>37.549686431884702</v>
      </c>
      <c r="K162" s="6">
        <v>4.1814999580383301</v>
      </c>
      <c r="L162" s="6">
        <v>40.260776519775298</v>
      </c>
    </row>
    <row r="163" spans="1:12" x14ac:dyDescent="0.35">
      <c r="A163" s="5">
        <v>45526</v>
      </c>
      <c r="B163" s="7">
        <v>210.66000366210901</v>
      </c>
      <c r="C163" s="6">
        <v>57.540000915527301</v>
      </c>
      <c r="D163" s="6">
        <v>3.9900000095367401</v>
      </c>
      <c r="E163" s="6">
        <v>123.70092010498</v>
      </c>
      <c r="F163" s="6">
        <v>164.66146850585901</v>
      </c>
      <c r="G163" s="6">
        <v>85.106208801269503</v>
      </c>
      <c r="H163" s="6">
        <v>1059.34191894531</v>
      </c>
      <c r="I163" s="6">
        <v>930.74365234375</v>
      </c>
      <c r="J163" s="6">
        <v>36.695381164550703</v>
      </c>
      <c r="K163" s="6">
        <v>4.1409997940063397</v>
      </c>
      <c r="L163" s="6">
        <v>39.236701965332003</v>
      </c>
    </row>
    <row r="164" spans="1:12" x14ac:dyDescent="0.35">
      <c r="A164" s="5">
        <v>45527</v>
      </c>
      <c r="B164" s="7">
        <v>220.32000732421801</v>
      </c>
      <c r="C164" s="6">
        <v>58.119998931884702</v>
      </c>
      <c r="D164" s="6">
        <v>4.0799999237060502</v>
      </c>
      <c r="E164" s="6">
        <v>129.32913208007801</v>
      </c>
      <c r="F164" s="6">
        <v>169.44972229003901</v>
      </c>
      <c r="G164" s="6">
        <v>88.652305603027301</v>
      </c>
      <c r="H164" s="6">
        <v>1075.89965820312</v>
      </c>
      <c r="I164" s="6">
        <v>938.522705078125</v>
      </c>
      <c r="J164" s="6">
        <v>37.460281372070298</v>
      </c>
      <c r="K164" s="6">
        <v>4.1944999694824201</v>
      </c>
      <c r="L164" s="6">
        <v>39.529293060302699</v>
      </c>
    </row>
    <row r="165" spans="1:12" x14ac:dyDescent="0.35">
      <c r="A165" s="5">
        <v>45530</v>
      </c>
      <c r="B165" s="7">
        <v>213.21000671386699</v>
      </c>
      <c r="C165" s="6">
        <v>57.840000152587798</v>
      </c>
      <c r="D165" s="6">
        <v>4.0300002098083496</v>
      </c>
      <c r="E165" s="6">
        <v>126.42006683349599</v>
      </c>
      <c r="F165" s="6">
        <v>167.26336669921801</v>
      </c>
      <c r="G165" s="6">
        <v>87.124153137207003</v>
      </c>
      <c r="H165" s="6">
        <v>1083.08776855468</v>
      </c>
      <c r="I165" s="6">
        <v>960.91241455078102</v>
      </c>
      <c r="J165" s="6">
        <v>37.261604309082003</v>
      </c>
      <c r="K165" s="6">
        <v>4.2115001678466797</v>
      </c>
      <c r="L165" s="6">
        <v>39.548801422119098</v>
      </c>
    </row>
    <row r="166" spans="1:12" x14ac:dyDescent="0.35">
      <c r="A166" s="5">
        <v>45531</v>
      </c>
      <c r="B166" s="7">
        <v>209.21000671386699</v>
      </c>
      <c r="C166" s="6">
        <v>58.380001068115199</v>
      </c>
      <c r="D166" s="6">
        <v>4</v>
      </c>
      <c r="E166" s="6">
        <v>128.25949096679599</v>
      </c>
      <c r="F166" s="6">
        <v>168.72755432128901</v>
      </c>
      <c r="G166" s="6">
        <v>87.163337707519503</v>
      </c>
      <c r="H166" s="6">
        <v>1068.06689453125</v>
      </c>
      <c r="I166" s="6">
        <v>941.46478271484295</v>
      </c>
      <c r="J166" s="6">
        <v>37.072864532470703</v>
      </c>
      <c r="K166" s="6">
        <v>4.2305002212524396</v>
      </c>
      <c r="L166" s="6">
        <v>39.080654144287102</v>
      </c>
    </row>
    <row r="167" spans="1:12" x14ac:dyDescent="0.35">
      <c r="A167" s="5">
        <v>45532</v>
      </c>
      <c r="B167" s="6">
        <v>205.75</v>
      </c>
      <c r="C167" s="6">
        <v>56.680000305175703</v>
      </c>
      <c r="D167" s="6">
        <v>3.70000004768371</v>
      </c>
      <c r="E167" s="6">
        <v>125.570335388183</v>
      </c>
      <c r="F167" s="6">
        <v>167.39196777343699</v>
      </c>
      <c r="G167" s="6">
        <v>86.203346252441406</v>
      </c>
      <c r="H167" s="6">
        <v>1065.39001464843</v>
      </c>
      <c r="I167" s="6">
        <v>946.70068359375</v>
      </c>
      <c r="J167" s="6">
        <v>36.466903686523402</v>
      </c>
      <c r="K167" s="6">
        <v>4.1449999809265101</v>
      </c>
      <c r="L167" s="6">
        <v>38.7685546875</v>
      </c>
    </row>
    <row r="168" spans="1:12" x14ac:dyDescent="0.35">
      <c r="A168" s="5">
        <v>45533</v>
      </c>
      <c r="B168" s="7">
        <v>206.27999877929599</v>
      </c>
      <c r="C168" s="6">
        <v>58.459999084472599</v>
      </c>
      <c r="D168" s="6">
        <v>3.9400000572204501</v>
      </c>
      <c r="E168" s="6">
        <v>117.552856445312</v>
      </c>
      <c r="F168" s="6">
        <v>167.34248352050699</v>
      </c>
      <c r="G168" s="6">
        <v>89.778823852539006</v>
      </c>
      <c r="H168" s="6">
        <v>1112.08850097656</v>
      </c>
      <c r="I168" s="6">
        <v>937.17633056640602</v>
      </c>
      <c r="J168" s="6">
        <v>37.152339935302699</v>
      </c>
      <c r="K168" s="6">
        <v>4.14750003814697</v>
      </c>
      <c r="L168" s="6">
        <v>39.373245239257798</v>
      </c>
    </row>
    <row r="169" spans="1:12" x14ac:dyDescent="0.35">
      <c r="A169" s="5">
        <v>45534</v>
      </c>
      <c r="B169" s="7">
        <v>214.11000061035099</v>
      </c>
      <c r="C169" s="6">
        <v>60.959999084472599</v>
      </c>
      <c r="D169" s="6">
        <v>4.0399999618530202</v>
      </c>
      <c r="E169" s="6">
        <v>119.332305908203</v>
      </c>
      <c r="F169" s="6">
        <v>169.865234375</v>
      </c>
      <c r="G169" s="6">
        <v>88.407402038574205</v>
      </c>
      <c r="H169" s="6">
        <v>1101.87622070312</v>
      </c>
      <c r="I169" s="6">
        <v>938.57257080078102</v>
      </c>
      <c r="J169" s="6">
        <v>37.658958435058501</v>
      </c>
      <c r="K169" s="6">
        <v>4.1449999809265101</v>
      </c>
      <c r="L169" s="6">
        <v>38.905097961425703</v>
      </c>
    </row>
    <row r="170" spans="1:12" x14ac:dyDescent="0.35">
      <c r="A170" s="5">
        <v>45538</v>
      </c>
      <c r="B170" s="7">
        <v>210.600006103515</v>
      </c>
      <c r="C170" s="6">
        <v>59.700000762939403</v>
      </c>
      <c r="D170" s="6">
        <v>4.1500000953674299</v>
      </c>
      <c r="E170" s="6">
        <v>107.96588897705</v>
      </c>
      <c r="F170" s="6">
        <v>158.77503967285099</v>
      </c>
      <c r="G170" s="6">
        <v>82.402557373046804</v>
      </c>
      <c r="H170" s="6">
        <v>1075.84997558593</v>
      </c>
      <c r="I170" s="6">
        <v>928.44982910156205</v>
      </c>
      <c r="J170" s="6">
        <v>36.387435913085902</v>
      </c>
      <c r="K170" s="6">
        <v>4.03200006484985</v>
      </c>
      <c r="L170" s="6">
        <v>37.110527038574197</v>
      </c>
    </row>
    <row r="171" spans="1:12" x14ac:dyDescent="0.35">
      <c r="A171" s="5">
        <v>45539</v>
      </c>
      <c r="B171" s="7">
        <v>219.41000366210901</v>
      </c>
      <c r="C171" s="6">
        <v>60.119998931884702</v>
      </c>
      <c r="D171" s="6">
        <v>4.2399997711181596</v>
      </c>
      <c r="E171" s="6">
        <v>106.176460266113</v>
      </c>
      <c r="F171" s="6">
        <v>159.15097045898401</v>
      </c>
      <c r="G171" s="6">
        <v>83.019691467285099</v>
      </c>
      <c r="H171" s="6">
        <v>1071.23962402343</v>
      </c>
      <c r="I171" s="6">
        <v>930.544189453125</v>
      </c>
      <c r="J171" s="6">
        <v>36.476840972900298</v>
      </c>
      <c r="K171" s="6">
        <v>4.0194997787475497</v>
      </c>
      <c r="L171" s="6">
        <v>37.169048309326101</v>
      </c>
    </row>
    <row r="172" spans="1:12" x14ac:dyDescent="0.35">
      <c r="A172" s="5">
        <v>45540</v>
      </c>
      <c r="B172" s="7">
        <v>230.169998168945</v>
      </c>
      <c r="C172" s="6">
        <v>60.830001831054602</v>
      </c>
      <c r="D172" s="6">
        <v>4.8499999046325604</v>
      </c>
      <c r="E172" s="6">
        <v>107.176139831542</v>
      </c>
      <c r="F172" s="6">
        <v>161.95072937011699</v>
      </c>
      <c r="G172" s="6">
        <v>80.913589477539006</v>
      </c>
      <c r="H172" s="6">
        <v>1060.03601074218</v>
      </c>
      <c r="I172" s="6">
        <v>922.964599609375</v>
      </c>
      <c r="J172" s="6">
        <v>36.496707916259702</v>
      </c>
      <c r="K172" s="6">
        <v>4.0774998664855904</v>
      </c>
      <c r="L172" s="6">
        <v>37.022750854492102</v>
      </c>
    </row>
    <row r="173" spans="1:12" x14ac:dyDescent="0.35">
      <c r="A173" s="5">
        <v>45541</v>
      </c>
      <c r="B173" s="7">
        <v>210.72999572753901</v>
      </c>
      <c r="C173" s="6">
        <v>59.849998474121001</v>
      </c>
      <c r="D173" s="6">
        <v>5.0199999809265101</v>
      </c>
      <c r="E173" s="6">
        <v>102.79751586914</v>
      </c>
      <c r="F173" s="6">
        <v>155.14425659179599</v>
      </c>
      <c r="G173" s="6">
        <v>75.329971313476506</v>
      </c>
      <c r="H173" s="6">
        <v>1040.40478515625</v>
      </c>
      <c r="I173" s="6">
        <v>930.29486083984295</v>
      </c>
      <c r="J173" s="6">
        <v>34.778160095214801</v>
      </c>
      <c r="K173" s="6">
        <v>4.0145001411437899</v>
      </c>
      <c r="L173" s="6">
        <v>35.4427490234375</v>
      </c>
    </row>
    <row r="174" spans="1:12" x14ac:dyDescent="0.35">
      <c r="A174" s="5">
        <v>45544</v>
      </c>
      <c r="B174" s="7">
        <v>216.27000427246</v>
      </c>
      <c r="C174" s="6">
        <v>60.610000610351499</v>
      </c>
      <c r="D174" s="6">
        <v>5.5700001716613698</v>
      </c>
      <c r="E174" s="6">
        <v>106.436386108398</v>
      </c>
      <c r="F174" s="6">
        <v>161.04055786132801</v>
      </c>
      <c r="G174" s="6">
        <v>76.809143066406193</v>
      </c>
      <c r="H174" s="6">
        <v>1029.84545898437</v>
      </c>
      <c r="I174" s="6">
        <v>931.740966796875</v>
      </c>
      <c r="J174" s="6">
        <v>35.135776519775298</v>
      </c>
      <c r="K174" s="6">
        <v>4.0844998359680096</v>
      </c>
      <c r="L174" s="6">
        <v>36.018180847167898</v>
      </c>
    </row>
    <row r="175" spans="1:12" x14ac:dyDescent="0.35">
      <c r="A175" s="5">
        <v>45545</v>
      </c>
      <c r="B175" s="7">
        <v>226.169998168945</v>
      </c>
      <c r="C175" s="6">
        <v>60.159999847412102</v>
      </c>
      <c r="D175" s="6">
        <v>5.4800000190734801</v>
      </c>
      <c r="E175" s="6">
        <v>108.065856933593</v>
      </c>
      <c r="F175" s="6">
        <v>160.69429016113199</v>
      </c>
      <c r="G175" s="6">
        <v>77.014854431152301</v>
      </c>
      <c r="H175" s="6">
        <v>1026.97033691406</v>
      </c>
      <c r="I175" s="6">
        <v>936.22888183593705</v>
      </c>
      <c r="J175" s="6">
        <v>34.857631683349602</v>
      </c>
      <c r="K175" s="6">
        <v>4.0405001640319798</v>
      </c>
      <c r="L175" s="6">
        <v>35.550033569335902</v>
      </c>
    </row>
    <row r="176" spans="1:12" x14ac:dyDescent="0.35">
      <c r="A176" s="5">
        <v>45546</v>
      </c>
      <c r="B176" s="7">
        <v>228.13000488281199</v>
      </c>
      <c r="C176" s="6">
        <v>61.919998168945298</v>
      </c>
      <c r="D176" s="6">
        <v>5.5999999046325604</v>
      </c>
      <c r="E176" s="6">
        <v>116.873085021972</v>
      </c>
      <c r="F176" s="6">
        <v>168.41094970703099</v>
      </c>
      <c r="G176" s="6">
        <v>87.476799011230398</v>
      </c>
      <c r="H176" s="6">
        <v>967.97747802734295</v>
      </c>
      <c r="I176" s="6">
        <v>925.25842285156205</v>
      </c>
      <c r="J176" s="6">
        <v>37.460281372070298</v>
      </c>
      <c r="K176" s="6">
        <v>4.0830001831054599</v>
      </c>
      <c r="L176" s="6">
        <v>38.095592498779297</v>
      </c>
    </row>
    <row r="177" spans="1:12" x14ac:dyDescent="0.35">
      <c r="A177" s="5">
        <v>45547</v>
      </c>
      <c r="B177" s="7">
        <v>229.80999755859301</v>
      </c>
      <c r="C177" s="6">
        <v>61.180000305175703</v>
      </c>
      <c r="D177" s="6">
        <v>5.2800002098083496</v>
      </c>
      <c r="E177" s="6">
        <v>119.11256408691401</v>
      </c>
      <c r="F177" s="6">
        <v>170.22410583496</v>
      </c>
      <c r="G177" s="6">
        <v>86.693138122558594</v>
      </c>
      <c r="H177" s="6">
        <v>977.74353027343705</v>
      </c>
      <c r="I177" s="6">
        <v>952.23577880859295</v>
      </c>
      <c r="J177" s="6">
        <v>37.4304809570312</v>
      </c>
      <c r="K177" s="6">
        <v>4.1329998970031703</v>
      </c>
      <c r="L177" s="6">
        <v>38.173614501953097</v>
      </c>
    </row>
    <row r="178" spans="1:12" x14ac:dyDescent="0.35">
      <c r="A178" s="5">
        <v>45548</v>
      </c>
      <c r="B178" s="7">
        <v>230.28999328613199</v>
      </c>
      <c r="C178" s="6">
        <v>61.279998779296797</v>
      </c>
      <c r="D178" s="6">
        <v>5.5500001907348597</v>
      </c>
      <c r="E178" s="6">
        <v>119.07256317138599</v>
      </c>
      <c r="F178" s="6">
        <v>171.28657531738199</v>
      </c>
      <c r="G178" s="6">
        <v>86.048553466796804</v>
      </c>
      <c r="H178" s="6">
        <v>983.64276123046795</v>
      </c>
      <c r="I178" s="6">
        <v>951.98645019531205</v>
      </c>
      <c r="J178" s="6">
        <v>36.894058227538999</v>
      </c>
      <c r="K178" s="6">
        <v>4.1750001907348597</v>
      </c>
      <c r="L178" s="6">
        <v>37.881023406982401</v>
      </c>
    </row>
    <row r="179" spans="1:12" x14ac:dyDescent="0.35">
      <c r="A179" s="5">
        <v>45551</v>
      </c>
      <c r="B179" s="7">
        <v>226.77999877929599</v>
      </c>
      <c r="C179" s="6">
        <v>61.349998474121001</v>
      </c>
      <c r="D179" s="6">
        <v>5.4000000953674299</v>
      </c>
      <c r="E179" s="6">
        <v>116.75309753417901</v>
      </c>
      <c r="F179" s="6">
        <v>167.89064025878901</v>
      </c>
      <c r="G179" s="6">
        <v>87.928161621093693</v>
      </c>
      <c r="H179" s="6">
        <v>979.974365234375</v>
      </c>
      <c r="I179" s="6">
        <v>968.39227294921795</v>
      </c>
      <c r="J179" s="6">
        <v>37.033126831054602</v>
      </c>
      <c r="K179" s="6">
        <v>4.2129998207092196</v>
      </c>
      <c r="L179" s="6">
        <v>38.095592498779297</v>
      </c>
    </row>
    <row r="180" spans="1:12" x14ac:dyDescent="0.35">
      <c r="A180" s="5">
        <v>45552</v>
      </c>
      <c r="B180" s="7">
        <v>227.86999511718699</v>
      </c>
      <c r="C180" s="6">
        <v>61.950000762939403</v>
      </c>
      <c r="D180" s="6">
        <v>5.4099998474120996</v>
      </c>
      <c r="E180" s="6">
        <v>115.56337738037099</v>
      </c>
      <c r="F180" s="6">
        <v>166.17282104492099</v>
      </c>
      <c r="G180" s="6">
        <v>88.390686035156193</v>
      </c>
      <c r="H180" s="6">
        <v>966.63903808593705</v>
      </c>
      <c r="I180" s="6">
        <v>961.660400390625</v>
      </c>
      <c r="J180" s="6">
        <v>37.003330230712798</v>
      </c>
      <c r="K180" s="6">
        <v>4.21350002288818</v>
      </c>
      <c r="L180" s="6">
        <v>38.163864135742102</v>
      </c>
    </row>
    <row r="181" spans="1:12" x14ac:dyDescent="0.35">
      <c r="A181" s="5">
        <v>45553</v>
      </c>
      <c r="B181" s="7">
        <v>227.19999694824199</v>
      </c>
      <c r="C181" s="6">
        <v>62.169998168945298</v>
      </c>
      <c r="D181" s="6">
        <v>5.0199999809265101</v>
      </c>
      <c r="E181" s="6">
        <v>113.34388732910099</v>
      </c>
      <c r="F181" s="6">
        <v>166.10330200195301</v>
      </c>
      <c r="G181" s="6">
        <v>85.212081909179602</v>
      </c>
      <c r="H181" s="6">
        <v>953.84893798828102</v>
      </c>
      <c r="I181" s="6">
        <v>954.13067626953102</v>
      </c>
      <c r="J181" s="6">
        <v>36.566246032714801</v>
      </c>
      <c r="K181" s="6">
        <v>4.2379999160766602</v>
      </c>
      <c r="L181" s="6">
        <v>37.715217590332003</v>
      </c>
    </row>
    <row r="182" spans="1:12" x14ac:dyDescent="0.35">
      <c r="A182" s="5">
        <v>45554</v>
      </c>
      <c r="B182" s="7">
        <v>243.919998168945</v>
      </c>
      <c r="C182" s="6">
        <v>63.209999084472599</v>
      </c>
      <c r="D182" s="6">
        <v>5.4000000953674299</v>
      </c>
      <c r="E182" s="6">
        <v>117.84285736083901</v>
      </c>
      <c r="F182" s="6">
        <v>174.98042297363199</v>
      </c>
      <c r="G182" s="6">
        <v>87.908493041992102</v>
      </c>
      <c r="H182" s="6">
        <v>958.75677490234295</v>
      </c>
      <c r="I182" s="6">
        <v>945.85296630859295</v>
      </c>
      <c r="J182" s="6">
        <v>37.380813598632798</v>
      </c>
      <c r="K182" s="6">
        <v>4.2859997749328604</v>
      </c>
      <c r="L182" s="6">
        <v>39.051395416259702</v>
      </c>
    </row>
    <row r="183" spans="1:12" x14ac:dyDescent="0.35">
      <c r="A183" s="5">
        <v>45555</v>
      </c>
      <c r="B183" s="6">
        <v>238.25</v>
      </c>
      <c r="C183" s="6">
        <v>62.569999694824197</v>
      </c>
      <c r="D183" s="6">
        <v>5.2800002098083496</v>
      </c>
      <c r="E183" s="6">
        <v>115.97328186035099</v>
      </c>
      <c r="F183" s="6">
        <v>172.85548400878901</v>
      </c>
      <c r="G183" s="6">
        <v>84.660987854003906</v>
      </c>
      <c r="H183" s="6">
        <v>962.57391357421795</v>
      </c>
      <c r="I183" s="6">
        <v>978.91394042968705</v>
      </c>
      <c r="J183" s="6">
        <v>36.5265083312988</v>
      </c>
      <c r="K183" s="6">
        <v>4.2814998626708896</v>
      </c>
      <c r="L183" s="6">
        <v>38.095592498779297</v>
      </c>
    </row>
    <row r="184" spans="1:12" x14ac:dyDescent="0.35">
      <c r="A184" s="5">
        <v>45558</v>
      </c>
      <c r="B184" s="6">
        <v>250</v>
      </c>
      <c r="C184" s="6">
        <v>62.2299995422363</v>
      </c>
      <c r="D184" s="6">
        <v>5.3200001716613698</v>
      </c>
      <c r="E184" s="6">
        <v>116.23323059082</v>
      </c>
      <c r="F184" s="6">
        <v>173.530670166015</v>
      </c>
      <c r="G184" s="6">
        <v>87.29833984375</v>
      </c>
      <c r="H184" s="6">
        <v>963.515869140625</v>
      </c>
      <c r="I184" s="6">
        <v>979.46246337890602</v>
      </c>
      <c r="J184" s="6">
        <v>37.013259887695298</v>
      </c>
      <c r="K184" s="6">
        <v>4.2890000343322701</v>
      </c>
      <c r="L184" s="6">
        <v>38.836826324462798</v>
      </c>
    </row>
    <row r="185" spans="1:12" x14ac:dyDescent="0.35">
      <c r="A185" s="5">
        <v>45559</v>
      </c>
      <c r="B185" s="7">
        <v>254.27000427246</v>
      </c>
      <c r="C185" s="6">
        <v>65.800003051757798</v>
      </c>
      <c r="D185" s="6">
        <v>5.9400000572204501</v>
      </c>
      <c r="E185" s="6">
        <v>120.842163085937</v>
      </c>
      <c r="F185" s="6">
        <v>180.68997192382801</v>
      </c>
      <c r="G185" s="6">
        <v>89.020500183105398</v>
      </c>
      <c r="H185" s="6">
        <v>968.96893310546795</v>
      </c>
      <c r="I185" s="6">
        <v>987.04205322265602</v>
      </c>
      <c r="J185" s="6">
        <v>39.208629608154297</v>
      </c>
      <c r="K185" s="6">
        <v>4.42950010299682</v>
      </c>
      <c r="L185" s="6">
        <v>41.450656890869098</v>
      </c>
    </row>
    <row r="186" spans="1:12" x14ac:dyDescent="0.35">
      <c r="A186" s="5">
        <v>45560</v>
      </c>
      <c r="B186" s="7">
        <v>257.01998901367102</v>
      </c>
      <c r="C186" s="6">
        <v>65.050003051757798</v>
      </c>
      <c r="D186" s="6">
        <v>5.6500000953674299</v>
      </c>
      <c r="E186" s="6">
        <v>123.481559753417</v>
      </c>
      <c r="F186" s="6">
        <v>181.06730651855401</v>
      </c>
      <c r="G186" s="6">
        <v>85.202247619628906</v>
      </c>
      <c r="H186" s="6">
        <v>955.3857421875</v>
      </c>
      <c r="I186" s="6">
        <v>980.010986328125</v>
      </c>
      <c r="J186" s="6">
        <v>38.682136535644503</v>
      </c>
      <c r="K186" s="6">
        <v>4.4279999732971103</v>
      </c>
      <c r="L186" s="6">
        <v>40.348556518554602</v>
      </c>
    </row>
    <row r="187" spans="1:12" x14ac:dyDescent="0.35">
      <c r="A187" s="5">
        <v>45561</v>
      </c>
      <c r="B187" s="7">
        <v>254.22000122070301</v>
      </c>
      <c r="C187" s="6">
        <v>68.199996948242102</v>
      </c>
      <c r="D187" s="6">
        <v>5.7800002098083496</v>
      </c>
      <c r="E187" s="6">
        <v>124.011436462402</v>
      </c>
      <c r="F187" s="6">
        <v>185.51579284667901</v>
      </c>
      <c r="G187" s="6">
        <v>93.655548095703097</v>
      </c>
      <c r="H187" s="6">
        <v>984.68389892578102</v>
      </c>
      <c r="I187" s="6">
        <v>1002.84948730468</v>
      </c>
      <c r="J187" s="6">
        <v>40.8377685546875</v>
      </c>
      <c r="K187" s="6">
        <v>4.5809998512268004</v>
      </c>
      <c r="L187" s="6">
        <v>43.508560180663999</v>
      </c>
    </row>
    <row r="188" spans="1:12" x14ac:dyDescent="0.35">
      <c r="A188" s="5">
        <v>45562</v>
      </c>
      <c r="B188" s="7">
        <v>260.45999145507801</v>
      </c>
      <c r="C188" s="6">
        <v>70.839996337890597</v>
      </c>
      <c r="D188" s="6">
        <v>6.5199999809265101</v>
      </c>
      <c r="E188" s="6">
        <v>121.37204742431599</v>
      </c>
      <c r="F188" s="6">
        <v>176.71810913085901</v>
      </c>
      <c r="G188" s="6">
        <v>94.521545410156193</v>
      </c>
      <c r="H188" s="6">
        <v>984.53515625</v>
      </c>
      <c r="I188" s="6">
        <v>998.86022949218705</v>
      </c>
      <c r="J188" s="6">
        <v>42.228496551513601</v>
      </c>
      <c r="K188" s="6">
        <v>4.5409998893737704</v>
      </c>
      <c r="L188" s="6">
        <v>44.357078552246001</v>
      </c>
    </row>
    <row r="189" spans="1:12" x14ac:dyDescent="0.35">
      <c r="A189" s="5">
        <v>45565</v>
      </c>
      <c r="B189" s="7">
        <v>261.63000488281199</v>
      </c>
      <c r="C189" s="6">
        <v>70.959999084472599</v>
      </c>
      <c r="D189" s="6">
        <v>6.6799998283386204</v>
      </c>
      <c r="E189" s="6">
        <v>121.41203308105401</v>
      </c>
      <c r="F189" s="6">
        <v>172.44836425781199</v>
      </c>
      <c r="G189" s="6">
        <v>93.202865600585895</v>
      </c>
      <c r="H189" s="6">
        <v>966.34161376953102</v>
      </c>
      <c r="I189" s="6">
        <v>1027.28369140625</v>
      </c>
      <c r="J189" s="6">
        <v>43.301345825195298</v>
      </c>
      <c r="K189" s="6">
        <v>4.4959998130798304</v>
      </c>
      <c r="L189" s="6">
        <v>44.981273651122997</v>
      </c>
    </row>
    <row r="190" spans="1:12" x14ac:dyDescent="0.35">
      <c r="A190" s="5">
        <v>45566</v>
      </c>
      <c r="B190" s="7">
        <v>258.01998901367102</v>
      </c>
      <c r="C190" s="6">
        <v>74.5</v>
      </c>
      <c r="D190" s="6">
        <v>7.0300002098083496</v>
      </c>
      <c r="E190" s="6">
        <v>116.973052978515</v>
      </c>
      <c r="F190" s="6">
        <v>170.859619140625</v>
      </c>
      <c r="G190" s="6">
        <v>92.819076538085895</v>
      </c>
      <c r="H190" s="6">
        <v>956.97210693359295</v>
      </c>
      <c r="I190" s="6">
        <v>1024.54113769531</v>
      </c>
      <c r="J190" s="6">
        <v>43.817901611328097</v>
      </c>
      <c r="K190" s="6">
        <v>4.53550004959106</v>
      </c>
      <c r="L190" s="6">
        <v>45.205596923828097</v>
      </c>
    </row>
    <row r="191" spans="1:12" x14ac:dyDescent="0.35">
      <c r="A191" s="5">
        <v>45567</v>
      </c>
      <c r="B191" s="7">
        <v>249.02000427246</v>
      </c>
      <c r="C191" s="6">
        <v>76.319999694824205</v>
      </c>
      <c r="D191" s="6">
        <v>7.21000003814697</v>
      </c>
      <c r="E191" s="6">
        <v>118.822624206542</v>
      </c>
      <c r="F191" s="6">
        <v>174.563385009765</v>
      </c>
      <c r="G191" s="6">
        <v>92.573059082031193</v>
      </c>
      <c r="H191" s="6">
        <v>956.97210693359295</v>
      </c>
      <c r="I191" s="6">
        <v>1024.54113769531</v>
      </c>
      <c r="J191" s="6">
        <v>45.099361419677699</v>
      </c>
      <c r="K191" s="6">
        <v>4.5960001945495597</v>
      </c>
      <c r="L191" s="6">
        <v>46.356460571288999</v>
      </c>
    </row>
    <row r="192" spans="1:12" x14ac:dyDescent="0.35">
      <c r="A192" s="5">
        <v>45568</v>
      </c>
      <c r="B192" s="7">
        <v>240.66000366210901</v>
      </c>
      <c r="C192" s="6">
        <v>76.069999694824205</v>
      </c>
      <c r="D192" s="6">
        <v>6.6999998092651296</v>
      </c>
      <c r="E192" s="6">
        <v>122.82170867919901</v>
      </c>
      <c r="F192" s="6">
        <v>178.21746826171801</v>
      </c>
      <c r="G192" s="6">
        <v>92.809234619140597</v>
      </c>
      <c r="H192" s="6">
        <v>917.808837890625</v>
      </c>
      <c r="I192" s="6">
        <v>1036.30932617187</v>
      </c>
      <c r="J192" s="6">
        <v>44.195388793945298</v>
      </c>
      <c r="K192" s="6">
        <v>4.5019998550415004</v>
      </c>
      <c r="L192" s="6">
        <v>45.049545288085902</v>
      </c>
    </row>
    <row r="193" spans="1:12" x14ac:dyDescent="0.35">
      <c r="A193" s="5">
        <v>45569</v>
      </c>
      <c r="B193" s="7">
        <v>250.08000183105401</v>
      </c>
      <c r="C193" s="6">
        <v>77.790000915527301</v>
      </c>
      <c r="D193" s="6">
        <v>6.7699999809265101</v>
      </c>
      <c r="E193" s="6">
        <v>124.891227722167</v>
      </c>
      <c r="F193" s="6">
        <v>179.88568115234301</v>
      </c>
      <c r="G193" s="6">
        <v>100.46542358398401</v>
      </c>
      <c r="H193" s="6">
        <v>922.81579589843705</v>
      </c>
      <c r="I193" s="6">
        <v>1030.97375488281</v>
      </c>
      <c r="J193" s="6">
        <v>45.764923095703097</v>
      </c>
      <c r="K193" s="6">
        <v>4.52250003814697</v>
      </c>
      <c r="L193" s="6">
        <v>46.483253479003899</v>
      </c>
    </row>
    <row r="194" spans="1:12" x14ac:dyDescent="0.35">
      <c r="A194" s="5">
        <v>45572</v>
      </c>
      <c r="B194" s="7">
        <v>240.83000183105401</v>
      </c>
      <c r="C194" s="6">
        <v>83.519996643066406</v>
      </c>
      <c r="D194" s="6">
        <v>6.7899999618530202</v>
      </c>
      <c r="E194" s="6">
        <v>127.690589904785</v>
      </c>
      <c r="F194" s="6">
        <v>183.21209716796801</v>
      </c>
      <c r="G194" s="6">
        <v>102.807556152343</v>
      </c>
      <c r="H194" s="6">
        <v>919.94049072265602</v>
      </c>
      <c r="I194" s="6">
        <v>1016.01403808593</v>
      </c>
      <c r="J194" s="6">
        <v>48.645721435546797</v>
      </c>
      <c r="K194" s="6">
        <v>4.5190000534057599</v>
      </c>
      <c r="L194" s="6">
        <v>49.506710052490199</v>
      </c>
    </row>
    <row r="195" spans="1:12" x14ac:dyDescent="0.35">
      <c r="A195" s="5">
        <v>45573</v>
      </c>
      <c r="B195" s="6">
        <v>244.5</v>
      </c>
      <c r="C195" s="6">
        <v>75.699996948242102</v>
      </c>
      <c r="D195" s="6">
        <v>6.2399997711181596</v>
      </c>
      <c r="E195" s="6">
        <v>132.85939025878901</v>
      </c>
      <c r="F195" s="6">
        <v>184.74127197265599</v>
      </c>
      <c r="G195" s="6">
        <v>98.66455078125</v>
      </c>
      <c r="H195" s="6">
        <v>911.95910644531205</v>
      </c>
      <c r="I195" s="6">
        <v>995.51922607421795</v>
      </c>
      <c r="J195" s="6">
        <v>46.599361419677699</v>
      </c>
      <c r="K195" s="6">
        <v>4.4120001792907697</v>
      </c>
      <c r="L195" s="6">
        <v>46.610042572021399</v>
      </c>
    </row>
    <row r="196" spans="1:12" x14ac:dyDescent="0.35">
      <c r="A196" s="5">
        <v>45574</v>
      </c>
      <c r="B196" s="7">
        <v>241.05000305175699</v>
      </c>
      <c r="C196" s="6">
        <v>74.860000610351506</v>
      </c>
      <c r="D196" s="6">
        <v>6.2899999618530202</v>
      </c>
      <c r="E196" s="6">
        <v>132.61943054199199</v>
      </c>
      <c r="F196" s="6">
        <v>185.82359313964801</v>
      </c>
      <c r="G196" s="6">
        <v>100.298133850097</v>
      </c>
      <c r="H196" s="6">
        <v>931.14422607421795</v>
      </c>
      <c r="I196" s="6">
        <v>991.82916259765602</v>
      </c>
      <c r="J196" s="6">
        <v>45.427173614501903</v>
      </c>
      <c r="K196" s="6">
        <v>4.3550000190734801</v>
      </c>
      <c r="L196" s="6">
        <v>46.717327117919901</v>
      </c>
    </row>
    <row r="197" spans="1:12" x14ac:dyDescent="0.35">
      <c r="A197" s="5">
        <v>45575</v>
      </c>
      <c r="B197" s="7">
        <v>238.77000427246</v>
      </c>
      <c r="C197" s="6">
        <v>76.410003662109304</v>
      </c>
      <c r="D197" s="6">
        <v>6.2199997901916504</v>
      </c>
      <c r="E197" s="6">
        <v>134.77894592285099</v>
      </c>
      <c r="F197" s="6">
        <v>184.47315979003901</v>
      </c>
      <c r="G197" s="6">
        <v>101.32158660888599</v>
      </c>
      <c r="H197" s="6">
        <v>920.5849609375</v>
      </c>
      <c r="I197" s="6">
        <v>1004.69451904296</v>
      </c>
      <c r="J197" s="6">
        <v>45.437110900878899</v>
      </c>
      <c r="K197" s="6">
        <v>4.3850002288818297</v>
      </c>
      <c r="L197" s="6">
        <v>46.990413665771399</v>
      </c>
    </row>
    <row r="198" spans="1:12" x14ac:dyDescent="0.35">
      <c r="A198" s="5">
        <v>45576</v>
      </c>
      <c r="B198" s="7">
        <v>217.80000305175699</v>
      </c>
      <c r="C198" s="6">
        <v>76.529998779296804</v>
      </c>
      <c r="D198" s="6">
        <v>6.2399997711181596</v>
      </c>
      <c r="E198" s="6">
        <v>134.76896667480401</v>
      </c>
      <c r="F198" s="6">
        <v>189.46778869628901</v>
      </c>
      <c r="G198" s="6">
        <v>100.39653778076099</v>
      </c>
      <c r="H198" s="6">
        <v>922.76623535156205</v>
      </c>
      <c r="I198" s="6">
        <v>1009.33203125</v>
      </c>
      <c r="J198" s="6">
        <v>44.602672576904297</v>
      </c>
      <c r="K198" s="6">
        <v>4.4514999389648402</v>
      </c>
      <c r="L198" s="6">
        <v>47.2732543945312</v>
      </c>
    </row>
    <row r="199" spans="1:12" x14ac:dyDescent="0.35">
      <c r="A199" s="5">
        <v>45579</v>
      </c>
      <c r="B199" s="7">
        <v>219.16000366210901</v>
      </c>
      <c r="C199" s="6">
        <v>73.209999084472599</v>
      </c>
      <c r="D199" s="6">
        <v>5.7899999618530202</v>
      </c>
      <c r="E199" s="6">
        <v>138.03822326660099</v>
      </c>
      <c r="F199" s="6">
        <v>190.85794067382801</v>
      </c>
      <c r="G199" s="6">
        <v>98.015045166015597</v>
      </c>
      <c r="H199" s="6">
        <v>920.33709716796795</v>
      </c>
      <c r="I199" s="6">
        <v>1009.7808227539</v>
      </c>
      <c r="J199" s="6">
        <v>43.738430023193303</v>
      </c>
      <c r="K199" s="6">
        <v>4.3635001182556099</v>
      </c>
      <c r="L199" s="6">
        <v>46.493003845214801</v>
      </c>
    </row>
    <row r="200" spans="1:12" x14ac:dyDescent="0.35">
      <c r="A200" s="5">
        <v>45580</v>
      </c>
      <c r="B200" s="7">
        <v>219.57000732421801</v>
      </c>
      <c r="C200" s="6">
        <v>69.5</v>
      </c>
      <c r="D200" s="6">
        <v>5.6199998855590803</v>
      </c>
      <c r="E200" s="6">
        <v>131.56970214843699</v>
      </c>
      <c r="F200" s="6">
        <v>185.81367492675699</v>
      </c>
      <c r="G200" s="6">
        <v>94.216476440429602</v>
      </c>
      <c r="H200" s="6">
        <v>909.48040771484295</v>
      </c>
      <c r="I200" s="6">
        <v>998.162109375</v>
      </c>
      <c r="J200" s="6">
        <v>42.218563079833899</v>
      </c>
      <c r="K200" s="6">
        <v>4.3004999160766602</v>
      </c>
      <c r="L200" s="6">
        <v>45.176338195800703</v>
      </c>
    </row>
    <row r="201" spans="1:12" x14ac:dyDescent="0.35">
      <c r="A201" s="5">
        <v>45581</v>
      </c>
      <c r="B201" s="7">
        <v>221.33000183105401</v>
      </c>
      <c r="C201" s="6">
        <v>69.860000610351506</v>
      </c>
      <c r="D201" s="6">
        <v>5.5100002288818297</v>
      </c>
      <c r="E201" s="6">
        <v>135.68873596191401</v>
      </c>
      <c r="F201" s="6">
        <v>186.161209106445</v>
      </c>
      <c r="G201" s="6">
        <v>96.686538696289006</v>
      </c>
      <c r="H201" s="6">
        <v>899.71441650390602</v>
      </c>
      <c r="I201" s="6">
        <v>986.69299316406205</v>
      </c>
      <c r="J201" s="6">
        <v>42.526512145996001</v>
      </c>
      <c r="K201" s="6">
        <v>4.3315000534057599</v>
      </c>
      <c r="L201" s="6">
        <v>45.761524200439403</v>
      </c>
    </row>
    <row r="202" spans="1:12" x14ac:dyDescent="0.35">
      <c r="A202" s="5">
        <v>45582</v>
      </c>
      <c r="B202" s="7">
        <v>220.88999938964801</v>
      </c>
      <c r="C202" s="6">
        <v>68.779998779296804</v>
      </c>
      <c r="D202" s="6">
        <v>5.1500000953674299</v>
      </c>
      <c r="E202" s="6">
        <v>136.89846801757801</v>
      </c>
      <c r="F202" s="6">
        <v>204.39205932617099</v>
      </c>
      <c r="G202" s="6">
        <v>93.163505554199205</v>
      </c>
      <c r="H202" s="6">
        <v>883.99951171875</v>
      </c>
      <c r="I202" s="6">
        <v>976.86944580078102</v>
      </c>
      <c r="J202" s="6">
        <v>41.483463287353501</v>
      </c>
      <c r="K202" s="6">
        <v>4.2864999771118102</v>
      </c>
      <c r="L202" s="6">
        <v>44.8349800109863</v>
      </c>
    </row>
    <row r="203" spans="1:12" x14ac:dyDescent="0.35">
      <c r="A203" s="5">
        <v>45583</v>
      </c>
      <c r="B203" s="7">
        <v>220.69999694824199</v>
      </c>
      <c r="C203" s="6">
        <v>73.589996337890597</v>
      </c>
      <c r="D203" s="6">
        <v>5.2199997901916504</v>
      </c>
      <c r="E203" s="6">
        <v>137.96821594238199</v>
      </c>
      <c r="F203" s="6">
        <v>199.36766052246</v>
      </c>
      <c r="G203" s="6">
        <v>93.626022338867102</v>
      </c>
      <c r="H203" s="6">
        <v>902.39141845703102</v>
      </c>
      <c r="I203" s="6">
        <v>989.93426513671795</v>
      </c>
      <c r="J203" s="6">
        <v>42.576179504394503</v>
      </c>
      <c r="K203" s="6">
        <v>4.3460001945495597</v>
      </c>
      <c r="L203" s="6">
        <v>45.5957221984863</v>
      </c>
    </row>
    <row r="204" spans="1:12" x14ac:dyDescent="0.35">
      <c r="A204" s="5">
        <v>45586</v>
      </c>
      <c r="B204" s="7">
        <v>218.850006103515</v>
      </c>
      <c r="C204" s="6">
        <v>73.860000610351506</v>
      </c>
      <c r="D204" s="6">
        <v>5.1399998664855904</v>
      </c>
      <c r="E204" s="6">
        <v>143.67691040039</v>
      </c>
      <c r="F204" s="6">
        <v>200.52941894531199</v>
      </c>
      <c r="G204" s="6">
        <v>92.346710205078097</v>
      </c>
      <c r="H204" s="6">
        <v>895.59979248046795</v>
      </c>
      <c r="I204" s="6">
        <v>978.814208984375</v>
      </c>
      <c r="J204" s="6">
        <v>42.099357604980398</v>
      </c>
      <c r="K204" s="6">
        <v>4.3229999542236301</v>
      </c>
      <c r="L204" s="6">
        <v>45.078807830810497</v>
      </c>
    </row>
    <row r="205" spans="1:12" x14ac:dyDescent="0.35">
      <c r="A205" s="5">
        <v>45587</v>
      </c>
      <c r="B205" s="7">
        <v>217.97000122070301</v>
      </c>
      <c r="C205" s="6">
        <v>73.519996643066406</v>
      </c>
      <c r="D205" s="6">
        <v>5.2300000190734801</v>
      </c>
      <c r="E205" s="6">
        <v>143.55694580078099</v>
      </c>
      <c r="F205" s="6">
        <v>197.08383178710901</v>
      </c>
      <c r="G205" s="6">
        <v>94.925025939941406</v>
      </c>
      <c r="H205" s="6">
        <v>872.002685546875</v>
      </c>
      <c r="I205" s="6">
        <v>961.06201171875</v>
      </c>
      <c r="J205" s="6">
        <v>42.764919281005803</v>
      </c>
      <c r="K205" s="6">
        <v>4.34800004959106</v>
      </c>
      <c r="L205" s="6">
        <v>46.1321411132812</v>
      </c>
    </row>
    <row r="206" spans="1:12" x14ac:dyDescent="0.35">
      <c r="A206" s="5">
        <v>45588</v>
      </c>
      <c r="B206" s="7">
        <v>213.64999389648401</v>
      </c>
      <c r="C206" s="6">
        <v>73.169998168945298</v>
      </c>
      <c r="D206" s="6">
        <v>5.1900000572204501</v>
      </c>
      <c r="E206" s="6">
        <v>139.52786254882801</v>
      </c>
      <c r="F206" s="6">
        <v>199.44709777832</v>
      </c>
      <c r="G206" s="6">
        <v>92.464805603027301</v>
      </c>
      <c r="H206" s="6">
        <v>870.16845703125</v>
      </c>
      <c r="I206" s="6">
        <v>951.88671875</v>
      </c>
      <c r="J206" s="6">
        <v>42.228496551513601</v>
      </c>
      <c r="K206" s="6">
        <v>4.30450010299682</v>
      </c>
      <c r="L206" s="6">
        <v>45.225101470947202</v>
      </c>
    </row>
    <row r="207" spans="1:12" x14ac:dyDescent="0.35">
      <c r="A207" s="5">
        <v>45589</v>
      </c>
      <c r="B207" s="7">
        <v>260.48001098632801</v>
      </c>
      <c r="C207" s="6">
        <v>73.410003662109304</v>
      </c>
      <c r="D207" s="6">
        <v>4.9800000190734801</v>
      </c>
      <c r="E207" s="6">
        <v>140.377670288085</v>
      </c>
      <c r="F207" s="6">
        <v>196.53770446777301</v>
      </c>
      <c r="G207" s="6">
        <v>93.635871887207003</v>
      </c>
      <c r="H207" s="6">
        <v>872.49841308593705</v>
      </c>
      <c r="I207" s="6">
        <v>955.52691650390602</v>
      </c>
      <c r="J207" s="6">
        <v>42.596046447753899</v>
      </c>
      <c r="K207" s="6">
        <v>4.3194999694824201</v>
      </c>
      <c r="L207" s="6">
        <v>45.303131103515597</v>
      </c>
    </row>
    <row r="208" spans="1:12" x14ac:dyDescent="0.35">
      <c r="A208" s="5">
        <v>45590</v>
      </c>
      <c r="B208" s="7">
        <v>269.19000244140602</v>
      </c>
      <c r="C208" s="6">
        <v>75.129997253417898</v>
      </c>
      <c r="D208" s="6">
        <v>5.2600002288818297</v>
      </c>
      <c r="E208" s="6">
        <v>141.507400512695</v>
      </c>
      <c r="F208" s="6">
        <v>202.00895690917901</v>
      </c>
      <c r="G208" s="6">
        <v>92.021965026855398</v>
      </c>
      <c r="H208" s="6">
        <v>856.93225097656205</v>
      </c>
      <c r="I208" s="6">
        <v>941.315185546875</v>
      </c>
      <c r="J208" s="6">
        <v>43.4205513000488</v>
      </c>
      <c r="K208" s="6">
        <v>4.3394999504089302</v>
      </c>
      <c r="L208" s="6">
        <v>46.015106201171797</v>
      </c>
    </row>
    <row r="209" spans="1:12" x14ac:dyDescent="0.35">
      <c r="A209" s="5">
        <v>45593</v>
      </c>
      <c r="B209" s="6">
        <v>262.510009765625</v>
      </c>
      <c r="C209" s="6">
        <v>76.400001525878906</v>
      </c>
      <c r="D209" s="6">
        <v>5.8099999427795401</v>
      </c>
      <c r="E209" s="6">
        <v>140.48765563964801</v>
      </c>
      <c r="F209" s="6">
        <v>193.31056213378901</v>
      </c>
      <c r="G209" s="6">
        <v>96.578292846679602</v>
      </c>
      <c r="H209" s="6">
        <v>870.96160888671795</v>
      </c>
      <c r="I209" s="6">
        <v>964.65234375</v>
      </c>
      <c r="J209" s="6">
        <v>44.205322265625</v>
      </c>
      <c r="K209" s="6">
        <v>4.3319997787475497</v>
      </c>
      <c r="L209" s="6">
        <v>47.136711120605398</v>
      </c>
    </row>
    <row r="210" spans="1:12" x14ac:dyDescent="0.35">
      <c r="A210" s="5">
        <v>45594</v>
      </c>
      <c r="B210" s="7">
        <v>259.51998901367102</v>
      </c>
      <c r="C210" s="6">
        <v>76.029998779296804</v>
      </c>
      <c r="D210" s="6">
        <v>5.5999999046325604</v>
      </c>
      <c r="E210" s="6">
        <v>141.21746826171801</v>
      </c>
      <c r="F210" s="6">
        <v>195.55467224121</v>
      </c>
      <c r="G210" s="6">
        <v>95.111991882324205</v>
      </c>
      <c r="H210" s="6">
        <v>835.56591796875</v>
      </c>
      <c r="I210" s="6">
        <v>956.22503662109295</v>
      </c>
      <c r="J210" s="6">
        <v>43.450355529785099</v>
      </c>
      <c r="K210" s="6">
        <v>4.3324999809265101</v>
      </c>
      <c r="L210" s="6">
        <v>46.619796752929602</v>
      </c>
    </row>
    <row r="211" spans="1:12" x14ac:dyDescent="0.35">
      <c r="A211" s="5">
        <v>45595</v>
      </c>
      <c r="B211" s="7">
        <v>257.54998779296801</v>
      </c>
      <c r="C211" s="6">
        <v>76.5</v>
      </c>
      <c r="D211" s="6">
        <v>5.3499999046325604</v>
      </c>
      <c r="E211" s="6">
        <v>139.30790710449199</v>
      </c>
      <c r="F211" s="6">
        <v>193.11196899414</v>
      </c>
      <c r="G211" s="6">
        <v>93.999977111816406</v>
      </c>
      <c r="H211" s="6">
        <v>833.03771972656205</v>
      </c>
      <c r="I211" s="6">
        <v>954.72906494140602</v>
      </c>
      <c r="J211" s="6">
        <v>43.043071746826101</v>
      </c>
      <c r="K211" s="6">
        <v>4.3274998664855904</v>
      </c>
      <c r="L211" s="6">
        <v>45.488437652587798</v>
      </c>
    </row>
    <row r="212" spans="1:12" x14ac:dyDescent="0.35">
      <c r="A212" s="5">
        <v>45596</v>
      </c>
      <c r="B212" s="7">
        <v>249.850006103515</v>
      </c>
      <c r="C212" s="6">
        <v>72.75</v>
      </c>
      <c r="D212" s="6">
        <v>5.0999999046325604</v>
      </c>
      <c r="E212" s="6">
        <v>132.72943115234301</v>
      </c>
      <c r="F212" s="6">
        <v>189.19967651367099</v>
      </c>
      <c r="G212" s="6">
        <v>93.222557067871094</v>
      </c>
      <c r="H212" s="6">
        <v>826.94012451171795</v>
      </c>
      <c r="I212" s="6">
        <v>961.06201171875</v>
      </c>
      <c r="J212" s="6">
        <v>43.072868347167898</v>
      </c>
      <c r="K212" s="6">
        <v>4.3134999275207502</v>
      </c>
      <c r="L212" s="6">
        <v>45.439670562744098</v>
      </c>
    </row>
    <row r="213" spans="1:12" x14ac:dyDescent="0.35">
      <c r="A213" s="5">
        <v>45597</v>
      </c>
      <c r="B213" s="7">
        <v>248.97999572753901</v>
      </c>
      <c r="C213" s="6">
        <v>72.050003051757798</v>
      </c>
      <c r="D213" s="6">
        <v>5.0999999046325604</v>
      </c>
      <c r="E213" s="6">
        <v>135.36882019042901</v>
      </c>
      <c r="F213" s="6">
        <v>191.59272766113199</v>
      </c>
      <c r="G213" s="6">
        <v>96.676696777343693</v>
      </c>
      <c r="H213" s="6">
        <v>836.260009765625</v>
      </c>
      <c r="I213" s="6">
        <v>965.69952392578102</v>
      </c>
      <c r="J213" s="6">
        <v>43.390750885009702</v>
      </c>
      <c r="K213" s="6">
        <v>4.3474998474120996</v>
      </c>
      <c r="L213" s="6">
        <v>47.029426574707003</v>
      </c>
    </row>
    <row r="214" spans="1:12" x14ac:dyDescent="0.35">
      <c r="A214" s="5">
        <v>45600</v>
      </c>
      <c r="B214" s="7">
        <v>242.83999633789</v>
      </c>
      <c r="C214" s="6">
        <v>73.480003356933594</v>
      </c>
      <c r="D214" s="6">
        <v>5.1399998664855904</v>
      </c>
      <c r="E214" s="6">
        <v>136.01867675781199</v>
      </c>
      <c r="F214" s="6">
        <v>190.21250915527301</v>
      </c>
      <c r="G214" s="6">
        <v>98.969619750976506</v>
      </c>
      <c r="H214" s="6">
        <v>817.07489013671795</v>
      </c>
      <c r="I214" s="6">
        <v>952.33551025390602</v>
      </c>
      <c r="J214" s="6">
        <v>43.7881050109863</v>
      </c>
      <c r="K214" s="6">
        <v>4.40700006484985</v>
      </c>
      <c r="L214" s="6">
        <v>47.312263488769503</v>
      </c>
    </row>
    <row r="215" spans="1:12" x14ac:dyDescent="0.35">
      <c r="A215" s="5">
        <v>45601</v>
      </c>
      <c r="B215" s="7">
        <v>251.44000244140599</v>
      </c>
      <c r="C215" s="6">
        <v>75.339996337890597</v>
      </c>
      <c r="D215" s="6">
        <v>5.2800002098083496</v>
      </c>
      <c r="E215" s="6">
        <v>139.87777709960901</v>
      </c>
      <c r="F215" s="6">
        <v>194.38296508789</v>
      </c>
      <c r="G215" s="6">
        <v>98.192184448242102</v>
      </c>
      <c r="H215" s="6">
        <v>828.52648925781205</v>
      </c>
      <c r="I215" s="6">
        <v>996.81573486328102</v>
      </c>
      <c r="J215" s="6">
        <v>44.9205513000488</v>
      </c>
      <c r="K215" s="6">
        <v>4.45050001144409</v>
      </c>
      <c r="L215" s="6">
        <v>48.336341857910099</v>
      </c>
    </row>
    <row r="216" spans="1:12" x14ac:dyDescent="0.35">
      <c r="A216" s="5">
        <v>45602</v>
      </c>
      <c r="B216" s="7">
        <v>288.52999877929602</v>
      </c>
      <c r="C216" s="6">
        <v>71.930000305175696</v>
      </c>
      <c r="D216" s="6">
        <v>5</v>
      </c>
      <c r="E216" s="6">
        <v>145.57646179199199</v>
      </c>
      <c r="F216" s="6">
        <v>191.86083984375</v>
      </c>
      <c r="G216" s="6">
        <v>95.043113708496094</v>
      </c>
      <c r="H216" s="6">
        <v>832.54193115234295</v>
      </c>
      <c r="I216" s="6">
        <v>1005.94116210937</v>
      </c>
      <c r="J216" s="6">
        <v>43.569557189941399</v>
      </c>
      <c r="K216" s="6">
        <v>4.2224998474120996</v>
      </c>
      <c r="L216" s="6">
        <v>47.107452392578097</v>
      </c>
    </row>
    <row r="217" spans="1:12" x14ac:dyDescent="0.35">
      <c r="A217" s="5">
        <v>45603</v>
      </c>
      <c r="B217" s="7">
        <v>296.91000366210898</v>
      </c>
      <c r="C217" s="6">
        <v>73.849998474121094</v>
      </c>
      <c r="D217" s="6">
        <v>5.3099999427795401</v>
      </c>
      <c r="E217" s="6">
        <v>148.84573364257801</v>
      </c>
      <c r="F217" s="6">
        <v>199.77478027343699</v>
      </c>
      <c r="G217" s="6">
        <v>98.339805603027301</v>
      </c>
      <c r="H217" s="6">
        <v>812.76202392578102</v>
      </c>
      <c r="I217" s="6">
        <v>987.14178466796795</v>
      </c>
      <c r="J217" s="6">
        <v>45.039756774902301</v>
      </c>
      <c r="K217" s="6">
        <v>4.4099998474120996</v>
      </c>
      <c r="L217" s="6">
        <v>48.297328948974602</v>
      </c>
    </row>
    <row r="218" spans="1:12" x14ac:dyDescent="0.35">
      <c r="A218" s="5">
        <v>45604</v>
      </c>
      <c r="B218" s="7">
        <v>321.22000122070301</v>
      </c>
      <c r="C218" s="6">
        <v>70.510002136230398</v>
      </c>
      <c r="D218" s="6">
        <v>5.0900001525878897</v>
      </c>
      <c r="E218" s="6">
        <v>147.59599304199199</v>
      </c>
      <c r="F218" s="6">
        <v>199.78468322753901</v>
      </c>
      <c r="G218" s="6">
        <v>99.235321044921804</v>
      </c>
      <c r="H218" s="6">
        <v>798.58392333984295</v>
      </c>
      <c r="I218" s="6">
        <v>993.72406005859295</v>
      </c>
      <c r="J218" s="6">
        <v>44.086112976074197</v>
      </c>
      <c r="K218" s="6">
        <v>4.2864999771118102</v>
      </c>
      <c r="L218" s="6">
        <v>46.697822570800703</v>
      </c>
    </row>
    <row r="219" spans="1:12" x14ac:dyDescent="0.35">
      <c r="A219" s="5">
        <v>45607</v>
      </c>
      <c r="B219" s="6">
        <v>350</v>
      </c>
      <c r="C219" s="6">
        <v>70.930000305175696</v>
      </c>
      <c r="D219" s="6">
        <v>5.0599999427795401</v>
      </c>
      <c r="E219" s="6">
        <v>145.22653198242099</v>
      </c>
      <c r="F219" s="6">
        <v>192.68499755859301</v>
      </c>
      <c r="G219" s="6">
        <v>108.73176574707</v>
      </c>
      <c r="H219" s="6">
        <v>797.84033203125</v>
      </c>
      <c r="I219" s="6">
        <v>976.37078857421795</v>
      </c>
      <c r="J219" s="6">
        <v>46.688766479492102</v>
      </c>
      <c r="K219" s="6">
        <v>4.2109999656677202</v>
      </c>
      <c r="L219" s="6">
        <v>47.8291816711425</v>
      </c>
    </row>
    <row r="220" spans="1:12" x14ac:dyDescent="0.35">
      <c r="A220" s="5">
        <v>45608</v>
      </c>
      <c r="B220" s="6">
        <v>328.489990234375</v>
      </c>
      <c r="C220" s="6">
        <v>69.699996948242102</v>
      </c>
      <c r="D220" s="6">
        <v>4.5799999237060502</v>
      </c>
      <c r="E220" s="6">
        <v>148.25582885742099</v>
      </c>
      <c r="F220" s="6">
        <v>190.42103576660099</v>
      </c>
      <c r="G220" s="6">
        <v>101.16413116455</v>
      </c>
      <c r="H220" s="6">
        <v>778.15948486328102</v>
      </c>
      <c r="I220" s="6">
        <v>954.67919921875</v>
      </c>
      <c r="J220" s="6">
        <v>45.566246032714801</v>
      </c>
      <c r="K220" s="6">
        <v>4.1195001602172798</v>
      </c>
      <c r="L220" s="6">
        <v>46.551525115966797</v>
      </c>
    </row>
    <row r="221" spans="1:12" x14ac:dyDescent="0.35">
      <c r="A221" s="5">
        <v>45609</v>
      </c>
      <c r="B221" s="6">
        <v>330.239990234375</v>
      </c>
      <c r="C221" s="6">
        <v>69.839996337890597</v>
      </c>
      <c r="D221" s="6">
        <v>4.6100001335143999</v>
      </c>
      <c r="E221" s="6">
        <v>146.23631286621</v>
      </c>
      <c r="F221" s="6">
        <v>185.34698486328099</v>
      </c>
      <c r="G221" s="6">
        <v>106.468360900878</v>
      </c>
      <c r="H221" s="6">
        <v>779.547607421875</v>
      </c>
      <c r="I221" s="6">
        <v>933.43640136718705</v>
      </c>
      <c r="J221" s="6">
        <v>46.072872161865199</v>
      </c>
      <c r="K221" s="6">
        <v>4.06599998474121</v>
      </c>
      <c r="L221" s="6">
        <v>46.8441162109375</v>
      </c>
    </row>
    <row r="222" spans="1:12" x14ac:dyDescent="0.35">
      <c r="A222" s="5">
        <v>45610</v>
      </c>
      <c r="B222" s="7">
        <v>311.17999267578102</v>
      </c>
      <c r="C222" s="6">
        <v>67.720001220703097</v>
      </c>
      <c r="D222" s="6">
        <v>4.4299998283386204</v>
      </c>
      <c r="E222" s="6">
        <v>146.72618103027301</v>
      </c>
      <c r="F222" s="6">
        <v>187.17404174804599</v>
      </c>
      <c r="G222" s="6">
        <v>100.47526550292901</v>
      </c>
      <c r="H222" s="6">
        <v>767.699462890625</v>
      </c>
      <c r="I222" s="6">
        <v>936.528076171875</v>
      </c>
      <c r="J222" s="6">
        <v>44.433795928955</v>
      </c>
      <c r="K222" s="6">
        <v>4.0729999542236301</v>
      </c>
      <c r="L222" s="6">
        <v>45.030040740966797</v>
      </c>
    </row>
    <row r="223" spans="1:12" x14ac:dyDescent="0.35">
      <c r="A223" s="5">
        <v>45611</v>
      </c>
      <c r="B223" s="7">
        <v>320.72000122070301</v>
      </c>
      <c r="C223" s="6">
        <v>67.830001831054602</v>
      </c>
      <c r="D223" s="6">
        <v>4.4899997711181596</v>
      </c>
      <c r="E223" s="6">
        <v>141.94729614257801</v>
      </c>
      <c r="F223" s="6">
        <v>184.70155334472599</v>
      </c>
      <c r="G223" s="6">
        <v>101.882514953613</v>
      </c>
      <c r="H223" s="6">
        <v>767.699462890625</v>
      </c>
      <c r="I223" s="6">
        <v>936.528076171875</v>
      </c>
      <c r="J223" s="6">
        <v>43.569557189941399</v>
      </c>
      <c r="K223" s="6">
        <v>4.0510001182556099</v>
      </c>
      <c r="L223" s="6">
        <v>44.454612731933501</v>
      </c>
    </row>
    <row r="224" spans="1:12" x14ac:dyDescent="0.35">
      <c r="A224" s="5">
        <v>45614</v>
      </c>
      <c r="B224" s="6">
        <v>338.739990234375</v>
      </c>
      <c r="C224" s="6">
        <v>69.029998779296804</v>
      </c>
      <c r="D224" s="6">
        <v>4.67000007629394</v>
      </c>
      <c r="E224" s="6">
        <v>140.11770629882801</v>
      </c>
      <c r="F224" s="6">
        <v>186.161209106445</v>
      </c>
      <c r="G224" s="6">
        <v>102.374549865722</v>
      </c>
      <c r="H224" s="6">
        <v>765.31994628906205</v>
      </c>
      <c r="I224" s="6">
        <v>947.299072265625</v>
      </c>
      <c r="J224" s="6">
        <v>44.016578674316399</v>
      </c>
      <c r="K224" s="6">
        <v>4.1079998016357404</v>
      </c>
      <c r="L224" s="6">
        <v>44.737449645996001</v>
      </c>
    </row>
    <row r="225" spans="1:12" x14ac:dyDescent="0.35">
      <c r="A225" s="5">
        <v>45615</v>
      </c>
      <c r="B225" s="6">
        <v>346</v>
      </c>
      <c r="C225" s="6">
        <v>68.410003662109304</v>
      </c>
      <c r="D225" s="6">
        <v>4.63000011444091</v>
      </c>
      <c r="E225" s="6">
        <v>146.97613525390599</v>
      </c>
      <c r="F225" s="6">
        <v>188.33580017089801</v>
      </c>
      <c r="G225" s="6">
        <v>104.756042480468</v>
      </c>
      <c r="H225" s="6">
        <v>776.52362060546795</v>
      </c>
      <c r="I225" s="6">
        <v>944.75592041015602</v>
      </c>
      <c r="J225" s="6">
        <v>44.910617828369098</v>
      </c>
      <c r="K225" s="6">
        <v>4.13000011444091</v>
      </c>
      <c r="L225" s="6">
        <v>45.176338195800703</v>
      </c>
    </row>
    <row r="226" spans="1:12" x14ac:dyDescent="0.35">
      <c r="A226" s="5">
        <v>45616</v>
      </c>
      <c r="B226" s="7">
        <v>342.02999877929602</v>
      </c>
      <c r="C226" s="6">
        <v>67.860000610351506</v>
      </c>
      <c r="D226" s="6">
        <v>4.6500000953674299</v>
      </c>
      <c r="E226" s="6">
        <v>145.85639953613199</v>
      </c>
      <c r="F226" s="6">
        <v>187.03501892089801</v>
      </c>
      <c r="G226" s="6">
        <v>107.806716918945</v>
      </c>
      <c r="H226" s="6">
        <v>776.52362060546795</v>
      </c>
      <c r="I226" s="6">
        <v>944.75592041015602</v>
      </c>
      <c r="J226" s="6">
        <v>44.980152130126903</v>
      </c>
      <c r="K226" s="6">
        <v>4.1434998512268004</v>
      </c>
      <c r="L226" s="6">
        <v>45.166587829589801</v>
      </c>
    </row>
    <row r="227" spans="1:12" x14ac:dyDescent="0.35">
      <c r="A227" s="5">
        <v>45617</v>
      </c>
      <c r="B227" s="7">
        <v>339.64001464843699</v>
      </c>
      <c r="C227" s="6">
        <v>67.629997253417898</v>
      </c>
      <c r="D227" s="6">
        <v>4.6999998092651296</v>
      </c>
      <c r="E227" s="6">
        <v>146.63623046875</v>
      </c>
      <c r="F227" s="6">
        <v>189.894775390625</v>
      </c>
      <c r="G227" s="6">
        <v>107.245788574218</v>
      </c>
      <c r="H227" s="6">
        <v>767.25323486328102</v>
      </c>
      <c r="I227" s="6">
        <v>941.61437988281205</v>
      </c>
      <c r="J227" s="6">
        <v>45.268234252929602</v>
      </c>
      <c r="K227" s="6">
        <v>4.1129999160766602</v>
      </c>
      <c r="L227" s="6">
        <v>45.410415649413999</v>
      </c>
    </row>
    <row r="228" spans="1:12" x14ac:dyDescent="0.35">
      <c r="A228" s="5">
        <v>45618</v>
      </c>
      <c r="B228" s="7">
        <v>352.55999755859301</v>
      </c>
      <c r="C228" s="6">
        <v>66.779998779296804</v>
      </c>
      <c r="D228" s="6">
        <v>4.8400001525878897</v>
      </c>
      <c r="E228" s="6">
        <v>141.91729736328099</v>
      </c>
      <c r="F228" s="6">
        <v>188.742919921875</v>
      </c>
      <c r="G228" s="6">
        <v>106.65533447265599</v>
      </c>
      <c r="H228" s="6">
        <v>784.257080078125</v>
      </c>
      <c r="I228" s="6">
        <v>974.72521972656205</v>
      </c>
      <c r="J228" s="6">
        <v>44.672206878662102</v>
      </c>
      <c r="K228" s="6">
        <v>4.0739998817443803</v>
      </c>
      <c r="L228" s="6">
        <v>44.961769104003899</v>
      </c>
    </row>
    <row r="229" spans="1:12" x14ac:dyDescent="0.35">
      <c r="A229" s="5">
        <v>45621</v>
      </c>
      <c r="B229" s="7">
        <v>338.58999633789</v>
      </c>
      <c r="C229" s="6">
        <v>66.660003662109304</v>
      </c>
      <c r="D229" s="6">
        <v>4.67000007629394</v>
      </c>
      <c r="E229" s="6">
        <v>135.988677978515</v>
      </c>
      <c r="F229" s="6">
        <v>183.77810668945301</v>
      </c>
      <c r="G229" s="6">
        <v>108.22988128662099</v>
      </c>
      <c r="H229" s="6">
        <v>789.809326171875</v>
      </c>
      <c r="I229" s="6">
        <v>950.73980712890602</v>
      </c>
      <c r="J229" s="6">
        <v>45.188766479492102</v>
      </c>
      <c r="K229" s="6">
        <v>4.0914998054504297</v>
      </c>
      <c r="L229" s="6">
        <v>45.2153511047363</v>
      </c>
    </row>
    <row r="230" spans="1:12" x14ac:dyDescent="0.35">
      <c r="A230" s="5">
        <v>45622</v>
      </c>
      <c r="B230" s="7">
        <v>338.23001098632801</v>
      </c>
      <c r="C230" s="6">
        <v>65.720001220703097</v>
      </c>
      <c r="D230" s="6">
        <v>4.3099999427795401</v>
      </c>
      <c r="E230" s="6">
        <v>136.88847351074199</v>
      </c>
      <c r="F230" s="6">
        <v>182.54681396484301</v>
      </c>
      <c r="G230" s="6">
        <v>105.09063720703099</v>
      </c>
      <c r="H230" s="6">
        <v>776.32531738281205</v>
      </c>
      <c r="I230" s="6">
        <v>961.01214599609295</v>
      </c>
      <c r="J230" s="6">
        <v>43.639095306396399</v>
      </c>
      <c r="K230" s="6">
        <v>4.0390000343322701</v>
      </c>
      <c r="L230" s="6">
        <v>43.976707458496001</v>
      </c>
    </row>
    <row r="231" spans="1:12" x14ac:dyDescent="0.35">
      <c r="A231" s="5">
        <v>45623</v>
      </c>
      <c r="B231" s="7">
        <v>332.89001464843699</v>
      </c>
      <c r="C231" s="6">
        <v>66.680000305175696</v>
      </c>
      <c r="D231" s="6">
        <v>4.38000011444091</v>
      </c>
      <c r="E231" s="6">
        <v>135.308822631835</v>
      </c>
      <c r="F231" s="6">
        <v>179.91546630859301</v>
      </c>
      <c r="G231" s="6">
        <v>106.26170349121</v>
      </c>
      <c r="H231" s="6">
        <v>777.26721191406205</v>
      </c>
      <c r="I231" s="6">
        <v>966.248046875</v>
      </c>
      <c r="J231" s="6">
        <v>44.3543281555175</v>
      </c>
      <c r="K231" s="6">
        <v>4.0669999122619602</v>
      </c>
      <c r="L231" s="6">
        <v>44.717941284179602</v>
      </c>
    </row>
    <row r="232" spans="1:12" x14ac:dyDescent="0.35">
      <c r="A232" s="5">
        <v>45625</v>
      </c>
      <c r="B232" s="7">
        <v>345.16000366210898</v>
      </c>
      <c r="C232" s="6">
        <v>65.910003662109304</v>
      </c>
      <c r="D232" s="6">
        <v>4.4800000190734801</v>
      </c>
      <c r="E232" s="6">
        <v>138.218170166015</v>
      </c>
      <c r="F232" s="6">
        <v>183.36105346679599</v>
      </c>
      <c r="G232" s="6">
        <v>105.986152648925</v>
      </c>
      <c r="H232" s="6">
        <v>779.74591064453102</v>
      </c>
      <c r="I232" s="6">
        <v>963.40570068359295</v>
      </c>
      <c r="J232" s="6">
        <v>44.403995513916001</v>
      </c>
      <c r="K232" s="6">
        <v>4.0805001258850098</v>
      </c>
      <c r="L232" s="6">
        <v>44.815475463867102</v>
      </c>
    </row>
    <row r="233" spans="1:12" x14ac:dyDescent="0.35">
      <c r="A233" s="5">
        <v>45628</v>
      </c>
      <c r="B233" s="7">
        <v>357.08999633789</v>
      </c>
      <c r="C233" s="6">
        <v>67.279998779296804</v>
      </c>
      <c r="D233" s="6">
        <v>4.4000000953674299</v>
      </c>
      <c r="E233" s="6">
        <v>138.59806823730401</v>
      </c>
      <c r="F233" s="6">
        <v>193.03253173828099</v>
      </c>
      <c r="G233" s="6">
        <v>109.52886962890599</v>
      </c>
      <c r="H233" s="6">
        <v>783.315185546875</v>
      </c>
      <c r="I233" s="6">
        <v>987.14178466796795</v>
      </c>
      <c r="J233" s="6">
        <v>44.860950469970703</v>
      </c>
      <c r="K233" s="6">
        <v>4.07550001144409</v>
      </c>
      <c r="L233" s="6">
        <v>44.864238739013601</v>
      </c>
    </row>
    <row r="234" spans="1:12" x14ac:dyDescent="0.35">
      <c r="A234" s="5">
        <v>45629</v>
      </c>
      <c r="B234" s="7">
        <v>351.42001342773398</v>
      </c>
      <c r="C234" s="6">
        <v>67.099998474121094</v>
      </c>
      <c r="D234" s="6">
        <v>4.6399998664855904</v>
      </c>
      <c r="E234" s="6">
        <v>140.22770690917901</v>
      </c>
      <c r="F234" s="6">
        <v>197.490951538085</v>
      </c>
      <c r="G234" s="6">
        <v>107.334358215332</v>
      </c>
      <c r="H234" s="6">
        <v>794.41973876953102</v>
      </c>
      <c r="I234" s="6">
        <v>996.11761474609295</v>
      </c>
      <c r="J234" s="6">
        <v>44.076179504394503</v>
      </c>
      <c r="K234" s="6">
        <v>4.1459999084472603</v>
      </c>
      <c r="L234" s="6">
        <v>45.244609832763601</v>
      </c>
    </row>
    <row r="235" spans="1:12" x14ac:dyDescent="0.35">
      <c r="A235" s="5">
        <v>45630</v>
      </c>
      <c r="B235" s="7">
        <v>357.92999267578102</v>
      </c>
      <c r="C235" s="6">
        <v>66.589996337890597</v>
      </c>
      <c r="D235" s="6">
        <v>4.5999999046325604</v>
      </c>
      <c r="E235" s="6">
        <v>145.10658264160099</v>
      </c>
      <c r="F235" s="6">
        <v>199.27828979492099</v>
      </c>
      <c r="G235" s="6">
        <v>100.977157592773</v>
      </c>
      <c r="H235" s="6">
        <v>781.38177490234295</v>
      </c>
      <c r="I235" s="6">
        <v>992.17822265625</v>
      </c>
      <c r="J235" s="6">
        <v>43.062931060791001</v>
      </c>
      <c r="K235" s="6">
        <v>4.1420001983642498</v>
      </c>
      <c r="L235" s="6">
        <v>43.703620910644503</v>
      </c>
    </row>
    <row r="236" spans="1:12" x14ac:dyDescent="0.35">
      <c r="A236" s="5">
        <v>45631</v>
      </c>
      <c r="B236" s="6">
        <v>369.489990234375</v>
      </c>
      <c r="C236" s="6">
        <v>65.830001831054602</v>
      </c>
      <c r="D236" s="6">
        <v>4.6100001335143999</v>
      </c>
      <c r="E236" s="6">
        <v>145.03659057617099</v>
      </c>
      <c r="F236" s="6">
        <v>202.86288452148401</v>
      </c>
      <c r="G236" s="6">
        <v>99.491188049316406</v>
      </c>
      <c r="H236" s="6">
        <v>785.79388427734295</v>
      </c>
      <c r="I236" s="6">
        <v>996.51654052734295</v>
      </c>
      <c r="J236" s="6">
        <v>43.053001403808501</v>
      </c>
      <c r="K236" s="6">
        <v>4.1350002288818297</v>
      </c>
      <c r="L236" s="6">
        <v>42.796585083007798</v>
      </c>
    </row>
    <row r="237" spans="1:12" x14ac:dyDescent="0.35">
      <c r="A237" s="5">
        <v>45632</v>
      </c>
      <c r="B237" s="7">
        <v>389.22000122070301</v>
      </c>
      <c r="C237" s="6">
        <v>68</v>
      </c>
      <c r="D237" s="6">
        <v>4.6100001335143999</v>
      </c>
      <c r="E237" s="6">
        <v>142.41700744628901</v>
      </c>
      <c r="F237" s="6">
        <v>201.59190368652301</v>
      </c>
      <c r="G237" s="6">
        <v>103.289756774902</v>
      </c>
      <c r="H237" s="6">
        <v>809.837158203125</v>
      </c>
      <c r="I237" s="6">
        <v>1001.10418701171</v>
      </c>
      <c r="J237" s="6">
        <v>43.887439727783203</v>
      </c>
      <c r="K237" s="6">
        <v>4.1385002136230398</v>
      </c>
      <c r="L237" s="6">
        <v>42.699050903320298</v>
      </c>
    </row>
    <row r="238" spans="1:12" x14ac:dyDescent="0.35">
      <c r="A238" s="5">
        <v>45635</v>
      </c>
      <c r="B238" s="7">
        <v>389.79000854492102</v>
      </c>
      <c r="C238" s="6">
        <v>72.660003662109304</v>
      </c>
      <c r="D238" s="6">
        <v>5.1799998283386204</v>
      </c>
      <c r="E238" s="6">
        <v>138.78758239746</v>
      </c>
      <c r="F238" s="6">
        <v>197.76898193359301</v>
      </c>
      <c r="G238" s="6">
        <v>107.91497039794901</v>
      </c>
      <c r="H238" s="6">
        <v>791.94104003906205</v>
      </c>
      <c r="I238" s="6">
        <v>1009.18243408203</v>
      </c>
      <c r="J238" s="6">
        <v>45.536449432372997</v>
      </c>
      <c r="K238" s="6">
        <v>4.2234997749328604</v>
      </c>
      <c r="L238" s="6">
        <v>44.12300491333</v>
      </c>
    </row>
    <row r="239" spans="1:12" x14ac:dyDescent="0.35">
      <c r="A239" s="5">
        <v>45636</v>
      </c>
      <c r="B239" s="6">
        <v>400.989990234375</v>
      </c>
      <c r="C239" s="6">
        <v>70.139999389648395</v>
      </c>
      <c r="D239" s="6">
        <v>4.7699999809265101</v>
      </c>
      <c r="E239" s="6">
        <v>135.04820251464801</v>
      </c>
      <c r="F239" s="6">
        <v>190.58982849121</v>
      </c>
      <c r="G239" s="6">
        <v>102.32536315917901</v>
      </c>
      <c r="H239" s="6">
        <v>793.08123779296795</v>
      </c>
      <c r="I239" s="6">
        <v>1010.22961425781</v>
      </c>
      <c r="J239" s="6">
        <v>43.748367309570298</v>
      </c>
      <c r="K239" s="6">
        <v>4.2234997749328604</v>
      </c>
      <c r="L239" s="6">
        <v>43.098926544189403</v>
      </c>
    </row>
    <row r="240" spans="1:12" x14ac:dyDescent="0.35">
      <c r="A240" s="5">
        <v>45637</v>
      </c>
      <c r="B240" s="7">
        <v>424.76998901367102</v>
      </c>
      <c r="C240" s="6">
        <v>70.339996337890597</v>
      </c>
      <c r="D240" s="6">
        <v>4.67000007629394</v>
      </c>
      <c r="E240" s="6">
        <v>139.287506103515</v>
      </c>
      <c r="F240" s="6">
        <v>193.23114013671801</v>
      </c>
      <c r="G240" s="6">
        <v>102.18758392333901</v>
      </c>
      <c r="H240" s="6">
        <v>792.28802490234295</v>
      </c>
      <c r="I240" s="6">
        <v>997.51385498046795</v>
      </c>
      <c r="J240" s="6">
        <v>43.98677444458</v>
      </c>
      <c r="K240" s="6">
        <v>4.2140002250671298</v>
      </c>
      <c r="L240" s="6">
        <v>42.8063354492187</v>
      </c>
    </row>
    <row r="241" spans="1:12" x14ac:dyDescent="0.35">
      <c r="A241" s="5">
        <v>45638</v>
      </c>
      <c r="B241" s="7">
        <v>418.100006103515</v>
      </c>
      <c r="C241" s="6">
        <v>71.269996643066406</v>
      </c>
      <c r="D241" s="6">
        <v>4.5900001525878897</v>
      </c>
      <c r="E241" s="6">
        <v>137.31782531738199</v>
      </c>
      <c r="F241" s="6">
        <v>190.71693420410099</v>
      </c>
      <c r="G241" s="6">
        <v>101.65618133544901</v>
      </c>
      <c r="H241" s="6">
        <v>779.646728515625</v>
      </c>
      <c r="I241" s="6">
        <v>1003.09881591796</v>
      </c>
      <c r="J241" s="6">
        <v>44.115917205810497</v>
      </c>
      <c r="K241" s="6">
        <v>4.1950001716613698</v>
      </c>
      <c r="L241" s="6">
        <v>42.572261810302699</v>
      </c>
    </row>
    <row r="242" spans="1:12" x14ac:dyDescent="0.35">
      <c r="A242" s="5">
        <v>45639</v>
      </c>
      <c r="B242" s="7">
        <v>436.23001098632801</v>
      </c>
      <c r="C242" s="6">
        <v>69.180000305175696</v>
      </c>
      <c r="D242" s="6">
        <v>4.5100002288818297</v>
      </c>
      <c r="E242" s="6">
        <v>134.22833251953099</v>
      </c>
      <c r="F242" s="6">
        <v>200.20994567871</v>
      </c>
      <c r="G242" s="6">
        <v>98.183494567871094</v>
      </c>
      <c r="H242" s="6">
        <v>783.56304931640602</v>
      </c>
      <c r="I242" s="6">
        <v>997.164794921875</v>
      </c>
      <c r="J242" s="6">
        <v>43.470218658447202</v>
      </c>
      <c r="K242" s="6">
        <v>4.1490001678466797</v>
      </c>
      <c r="L242" s="6">
        <v>41.684730529785099</v>
      </c>
    </row>
    <row r="243" spans="1:12" x14ac:dyDescent="0.35">
      <c r="A243" s="5">
        <v>45642</v>
      </c>
      <c r="B243" s="7">
        <v>463.01998901367102</v>
      </c>
      <c r="C243" s="6">
        <v>67.180000305175696</v>
      </c>
      <c r="D243" s="6">
        <v>4.42000007629394</v>
      </c>
      <c r="E243" s="6">
        <v>131.97868347167901</v>
      </c>
      <c r="F243" s="6">
        <v>201.43516540527301</v>
      </c>
      <c r="G243" s="6">
        <v>98.341567993164006</v>
      </c>
      <c r="H243" s="6">
        <v>778.10992431640602</v>
      </c>
      <c r="I243" s="6">
        <v>987.69030761718705</v>
      </c>
      <c r="J243" s="6">
        <v>43.241741180419901</v>
      </c>
      <c r="K243" s="6">
        <v>4.1434998512268004</v>
      </c>
      <c r="L243" s="6">
        <v>41.021522521972599</v>
      </c>
    </row>
    <row r="244" spans="1:12" x14ac:dyDescent="0.35">
      <c r="A244" s="5">
        <v>45643</v>
      </c>
      <c r="B244" s="7">
        <v>479.85998535156199</v>
      </c>
      <c r="C244" s="6">
        <v>68.989997863769503</v>
      </c>
      <c r="D244" s="6">
        <v>4.5399999618530202</v>
      </c>
      <c r="E244" s="6">
        <v>130.36895751953099</v>
      </c>
      <c r="F244" s="6">
        <v>199.88122558593699</v>
      </c>
      <c r="G244" s="6">
        <v>96.375534057617102</v>
      </c>
      <c r="H244" s="6">
        <v>773.10296630859295</v>
      </c>
      <c r="I244" s="6">
        <v>964.25341796875</v>
      </c>
      <c r="J244" s="6">
        <v>43.162273406982401</v>
      </c>
      <c r="K244" s="6">
        <v>4.0914998054504297</v>
      </c>
      <c r="L244" s="6">
        <v>40.7971992492675</v>
      </c>
    </row>
    <row r="245" spans="1:12" x14ac:dyDescent="0.35">
      <c r="A245" s="5">
        <v>45644</v>
      </c>
      <c r="B245" s="7">
        <v>440.13000488281199</v>
      </c>
      <c r="C245" s="6">
        <v>67.849998474121094</v>
      </c>
      <c r="D245" s="6">
        <v>4.3200001716613698</v>
      </c>
      <c r="E245" s="6">
        <v>128.88919067382801</v>
      </c>
      <c r="F245" s="6">
        <v>194.801010131835</v>
      </c>
      <c r="G245" s="6">
        <v>89.449928283691406</v>
      </c>
      <c r="H245" s="6">
        <v>749.25799560546795</v>
      </c>
      <c r="I245" s="6">
        <v>944.30712890625</v>
      </c>
      <c r="J245" s="6">
        <v>41.692073822021399</v>
      </c>
      <c r="K245" s="6">
        <v>4.0999999046325604</v>
      </c>
      <c r="L245" s="6">
        <v>39.587814331054602</v>
      </c>
    </row>
    <row r="246" spans="1:12" x14ac:dyDescent="0.35">
      <c r="A246" s="5">
        <v>45645</v>
      </c>
      <c r="B246" s="7">
        <v>436.17001342773398</v>
      </c>
      <c r="C246" s="6">
        <v>68.690002441406193</v>
      </c>
      <c r="D246" s="6">
        <v>4.4000000953674299</v>
      </c>
      <c r="E246" s="6">
        <v>130.65888977050699</v>
      </c>
      <c r="F246" s="6">
        <v>193.88458251953099</v>
      </c>
      <c r="G246" s="6">
        <v>87.849426269531193</v>
      </c>
      <c r="H246" s="6">
        <v>737.70733642578102</v>
      </c>
      <c r="I246" s="6">
        <v>923.46325683593705</v>
      </c>
      <c r="J246" s="6">
        <v>41.622539520263601</v>
      </c>
      <c r="K246" s="6">
        <v>4.0205001831054599</v>
      </c>
      <c r="L246" s="6">
        <v>39.382999420166001</v>
      </c>
    </row>
    <row r="247" spans="1:12" x14ac:dyDescent="0.35">
      <c r="A247" s="5">
        <v>45646</v>
      </c>
      <c r="B247" s="7">
        <v>421.05999755859301</v>
      </c>
      <c r="C247" s="6">
        <v>69.099998474121094</v>
      </c>
      <c r="D247" s="6">
        <v>4.5399999618530202</v>
      </c>
      <c r="E247" s="6">
        <v>134.67825317382801</v>
      </c>
      <c r="F247" s="6">
        <v>196.44461059570301</v>
      </c>
      <c r="G247" s="6">
        <v>87.582679748535099</v>
      </c>
      <c r="H247" s="6">
        <v>717.87780761718705</v>
      </c>
      <c r="I247" s="6">
        <v>914.88635253906205</v>
      </c>
      <c r="J247" s="6">
        <v>41.88081741333</v>
      </c>
      <c r="K247" s="6">
        <v>4.0409998893737704</v>
      </c>
      <c r="L247" s="6">
        <v>39.382999420166001</v>
      </c>
    </row>
    <row r="248" spans="1:12" x14ac:dyDescent="0.35">
      <c r="A248" s="5">
        <v>45649</v>
      </c>
      <c r="B248" s="7">
        <v>430.600006103515</v>
      </c>
      <c r="C248" s="6">
        <v>69.089996337890597</v>
      </c>
      <c r="D248" s="6">
        <v>4.4800000190734801</v>
      </c>
      <c r="E248" s="6">
        <v>139.64744567871</v>
      </c>
      <c r="F248" s="6">
        <v>206.55522155761699</v>
      </c>
      <c r="G248" s="6">
        <v>88.126052856445298</v>
      </c>
      <c r="H248" s="6">
        <v>716.04357910156205</v>
      </c>
      <c r="I248" s="6">
        <v>934.533447265625</v>
      </c>
      <c r="J248" s="6">
        <v>41.870883941650298</v>
      </c>
      <c r="K248" s="6">
        <v>4.0229997634887598</v>
      </c>
      <c r="L248" s="6">
        <v>39.759998321533203</v>
      </c>
    </row>
    <row r="249" spans="1:12" x14ac:dyDescent="0.35">
      <c r="A249" s="5">
        <v>45650</v>
      </c>
      <c r="B249" s="7">
        <v>462.27999877929602</v>
      </c>
      <c r="C249" s="6">
        <v>71.150001525878906</v>
      </c>
      <c r="D249" s="6">
        <v>4.6199998855590803</v>
      </c>
      <c r="E249" s="6">
        <v>140.19737243652301</v>
      </c>
      <c r="F249" s="6">
        <v>205.52922058105401</v>
      </c>
      <c r="G249" s="6">
        <v>88.906547546386705</v>
      </c>
      <c r="H249" s="6">
        <v>729.82507324218705</v>
      </c>
      <c r="I249" s="6">
        <v>919.374267578125</v>
      </c>
      <c r="J249" s="6">
        <v>42.456977844238203</v>
      </c>
      <c r="K249" s="6">
        <v>4.0494999885559002</v>
      </c>
      <c r="L249" s="6">
        <v>40.330001831054602</v>
      </c>
    </row>
    <row r="250" spans="1:12" x14ac:dyDescent="0.35">
      <c r="A250" s="5">
        <v>45652</v>
      </c>
      <c r="B250" s="7">
        <v>454.13000488281199</v>
      </c>
      <c r="C250" s="6">
        <v>71.089996337890597</v>
      </c>
      <c r="D250" s="6">
        <v>4.6900000572204501</v>
      </c>
      <c r="E250" s="6">
        <v>139.90740966796801</v>
      </c>
      <c r="F250" s="6">
        <v>202.27189636230401</v>
      </c>
      <c r="G250" s="6">
        <v>88.076667785644503</v>
      </c>
      <c r="H250" s="6">
        <v>734.48498535156205</v>
      </c>
      <c r="I250" s="6">
        <v>911.994140625</v>
      </c>
      <c r="J250" s="6">
        <v>42.069553375244098</v>
      </c>
      <c r="K250" s="6">
        <v>4.07200002670288</v>
      </c>
      <c r="L250" s="6">
        <v>40.299999237060497</v>
      </c>
    </row>
    <row r="251" spans="1:12" x14ac:dyDescent="0.35">
      <c r="A251" s="5">
        <v>45653</v>
      </c>
      <c r="B251" s="7">
        <v>431.66000366210898</v>
      </c>
      <c r="C251" s="6">
        <v>70.040000915527301</v>
      </c>
      <c r="D251" s="6">
        <v>4.4800000190734801</v>
      </c>
      <c r="E251" s="6">
        <v>136.98788452148401</v>
      </c>
      <c r="F251" s="6">
        <v>200.84745788574199</v>
      </c>
      <c r="G251" s="6">
        <v>87.227012634277301</v>
      </c>
      <c r="H251" s="6">
        <v>744.10235595703102</v>
      </c>
      <c r="I251" s="6">
        <v>910.84722900390602</v>
      </c>
      <c r="J251" s="6">
        <v>41.692073822021399</v>
      </c>
      <c r="K251" s="6">
        <v>4.0625</v>
      </c>
      <c r="L251" s="6">
        <v>39.939998626708899</v>
      </c>
    </row>
    <row r="252" spans="1:12" x14ac:dyDescent="0.35">
      <c r="A252" s="5">
        <v>45656</v>
      </c>
      <c r="B252" s="7">
        <v>417.41000366210898</v>
      </c>
      <c r="C252" s="6">
        <v>68.529998779296804</v>
      </c>
      <c r="D252" s="6">
        <v>4.38000011444091</v>
      </c>
      <c r="E252" s="6">
        <v>137.46780395507801</v>
      </c>
      <c r="F252" s="6">
        <v>199.61225891113199</v>
      </c>
      <c r="G252" s="6">
        <v>85.102897644042898</v>
      </c>
      <c r="H252" s="6">
        <v>727.39599609375</v>
      </c>
      <c r="I252" s="6">
        <v>896.53576660156205</v>
      </c>
      <c r="J252" s="6">
        <v>41.393135070800703</v>
      </c>
      <c r="K252" s="6">
        <v>4.0454998016357404</v>
      </c>
      <c r="L252" s="6">
        <v>39.360000610351499</v>
      </c>
    </row>
    <row r="253" spans="1:12" x14ac:dyDescent="0.35">
      <c r="A253" s="5">
        <v>45657</v>
      </c>
      <c r="B253" s="7">
        <v>403.83999633789</v>
      </c>
      <c r="C253" s="6">
        <v>67.970001220703097</v>
      </c>
      <c r="D253" s="6">
        <v>4.3600001335143999</v>
      </c>
      <c r="E253" s="6">
        <v>134.26832580566401</v>
      </c>
      <c r="F253" s="6">
        <v>196.72352600097599</v>
      </c>
      <c r="G253" s="6">
        <v>85.043624877929602</v>
      </c>
      <c r="H253" s="6">
        <v>733.840576171875</v>
      </c>
      <c r="I253" s="6">
        <v>899.07891845703102</v>
      </c>
      <c r="J253" s="6">
        <v>40.6358222961425</v>
      </c>
      <c r="K253" s="6">
        <v>3.98600006103515</v>
      </c>
      <c r="L253" s="6">
        <v>39.009998321533203</v>
      </c>
    </row>
    <row r="254" spans="1:12" x14ac:dyDescent="0.35">
      <c r="A254" s="5">
        <v>45659</v>
      </c>
      <c r="B254" s="7">
        <v>379.27999877929602</v>
      </c>
      <c r="C254" s="6">
        <v>66.599998474121094</v>
      </c>
      <c r="D254" s="6">
        <v>4.5500001907348597</v>
      </c>
      <c r="E254" s="6">
        <v>138.287673950195</v>
      </c>
      <c r="F254" s="6">
        <v>200.79765319824199</v>
      </c>
      <c r="G254" s="6">
        <v>84.203857421875</v>
      </c>
      <c r="H254" s="6">
        <v>758.5283203125</v>
      </c>
      <c r="I254" s="6">
        <v>910.04937744140602</v>
      </c>
      <c r="J254" s="6">
        <v>39.978153228759702</v>
      </c>
      <c r="K254" s="6">
        <v>3.9885001182556099</v>
      </c>
      <c r="L254" s="6">
        <v>39.389999389648402</v>
      </c>
    </row>
    <row r="255" spans="1:12" x14ac:dyDescent="0.35">
      <c r="A255" s="5">
        <v>45660</v>
      </c>
      <c r="B255" s="7">
        <v>410.44000244140602</v>
      </c>
      <c r="C255" s="6">
        <v>67.339996337890597</v>
      </c>
      <c r="D255" s="6">
        <v>4.63000011444091</v>
      </c>
      <c r="E255" s="6">
        <v>144.446685791015</v>
      </c>
      <c r="F255" s="6">
        <v>207.800369262695</v>
      </c>
      <c r="G255" s="6">
        <v>86.7330322265625</v>
      </c>
      <c r="H255" s="6">
        <v>783.66223144531205</v>
      </c>
      <c r="I255" s="6">
        <v>912.592529296875</v>
      </c>
      <c r="J255" s="6">
        <v>40.536174774169901</v>
      </c>
      <c r="K255" s="6">
        <v>4.0395002365112296</v>
      </c>
      <c r="L255" s="6">
        <v>40.020000457763601</v>
      </c>
    </row>
    <row r="256" spans="1:12" x14ac:dyDescent="0.35">
      <c r="A256" s="5">
        <v>45663</v>
      </c>
      <c r="B256" s="7">
        <v>411.04998779296801</v>
      </c>
      <c r="C256" s="6">
        <v>66.150001525878906</v>
      </c>
      <c r="D256" s="6">
        <v>4.71000003814697</v>
      </c>
      <c r="E256" s="6">
        <v>149.40586853027301</v>
      </c>
      <c r="F256" s="6">
        <v>219.15611267089801</v>
      </c>
      <c r="G256" s="6">
        <v>89.104141235351506</v>
      </c>
      <c r="H256" s="6">
        <v>769.6328125</v>
      </c>
      <c r="I256" s="6">
        <v>898.48059082031205</v>
      </c>
      <c r="J256" s="6">
        <v>40.805221557617102</v>
      </c>
      <c r="K256" s="6">
        <v>4.1269998550415004</v>
      </c>
      <c r="L256" s="6">
        <v>41.209999084472599</v>
      </c>
    </row>
    <row r="257" spans="1:12" x14ac:dyDescent="0.35">
      <c r="A257" s="5">
        <v>45664</v>
      </c>
      <c r="B257" s="7">
        <v>394.35998535156199</v>
      </c>
      <c r="C257" s="6">
        <v>66.730003356933594</v>
      </c>
      <c r="D257" s="6">
        <v>4.5100002288818297</v>
      </c>
      <c r="E257" s="6">
        <v>140.11737060546801</v>
      </c>
      <c r="F257" s="6">
        <v>210.59945678710901</v>
      </c>
      <c r="G257" s="6">
        <v>88.896667480468693</v>
      </c>
      <c r="H257" s="6">
        <v>786.48791503906205</v>
      </c>
      <c r="I257" s="6">
        <v>909.35125732421795</v>
      </c>
      <c r="J257" s="6">
        <v>40.934764862060497</v>
      </c>
      <c r="K257" s="6">
        <v>4.16050004959106</v>
      </c>
      <c r="L257" s="6">
        <v>41.450000762939403</v>
      </c>
    </row>
    <row r="258" spans="1:12" x14ac:dyDescent="0.35">
      <c r="A258" s="5">
        <v>45665</v>
      </c>
      <c r="B258" s="7">
        <v>394.94000244140602</v>
      </c>
      <c r="C258" s="6">
        <v>65.5</v>
      </c>
      <c r="D258" s="6">
        <v>4.3200001716613698</v>
      </c>
      <c r="E258" s="6">
        <v>140.08738708496</v>
      </c>
      <c r="F258" s="6">
        <v>206.316146850585</v>
      </c>
      <c r="G258" s="6">
        <v>86.327964782714801</v>
      </c>
      <c r="H258" s="6">
        <v>788.17340087890602</v>
      </c>
      <c r="I258" s="6">
        <v>899.87677001953102</v>
      </c>
      <c r="J258" s="6">
        <v>40.486354827880803</v>
      </c>
      <c r="K258" s="6">
        <v>4.2274999618530202</v>
      </c>
      <c r="L258" s="6">
        <v>40.819999694824197</v>
      </c>
    </row>
    <row r="259" spans="1:12" x14ac:dyDescent="0.35">
      <c r="A259" s="5">
        <v>45667</v>
      </c>
      <c r="B259" s="6">
        <v>394.739990234375</v>
      </c>
      <c r="C259" s="6">
        <v>64.150001525878906</v>
      </c>
      <c r="D259" s="6">
        <v>4.17000007629394</v>
      </c>
      <c r="E259" s="6">
        <v>135.88807678222599</v>
      </c>
      <c r="F259" s="6">
        <v>207.56129455566401</v>
      </c>
      <c r="G259" s="6">
        <v>85.488204956054602</v>
      </c>
      <c r="H259" s="6">
        <v>768.04650878906205</v>
      </c>
      <c r="I259" s="6">
        <v>897.68267822265602</v>
      </c>
      <c r="J259" s="6">
        <v>39.62939453125</v>
      </c>
      <c r="K259" s="6">
        <v>4.2744998931884703</v>
      </c>
      <c r="L259" s="6">
        <v>40.290000915527301</v>
      </c>
    </row>
    <row r="260" spans="1:12" x14ac:dyDescent="0.35">
      <c r="A260" s="5">
        <v>45670</v>
      </c>
      <c r="B260" s="7">
        <v>403.30999755859301</v>
      </c>
      <c r="C260" s="6">
        <v>63.700000762939403</v>
      </c>
      <c r="D260" s="6">
        <v>4.0599999427795401</v>
      </c>
      <c r="E260" s="6">
        <v>133.20849609375</v>
      </c>
      <c r="F260" s="6">
        <v>200.57850646972599</v>
      </c>
      <c r="G260" s="6">
        <v>90.408248901367102</v>
      </c>
      <c r="H260" s="6">
        <v>744.59808349609295</v>
      </c>
      <c r="I260" s="6">
        <v>881.37658691406205</v>
      </c>
      <c r="J260" s="6">
        <v>40.386703491210902</v>
      </c>
      <c r="K260" s="6">
        <v>4.2954998016357404</v>
      </c>
      <c r="L260" s="6">
        <v>41.049999237060497</v>
      </c>
    </row>
    <row r="261" spans="1:12" x14ac:dyDescent="0.35">
      <c r="A261" s="5">
        <v>45671</v>
      </c>
      <c r="B261" s="7">
        <v>396.35998535156199</v>
      </c>
      <c r="C261" s="6">
        <v>66.160003662109304</v>
      </c>
      <c r="D261" s="6">
        <v>4.0799999237060502</v>
      </c>
      <c r="E261" s="6">
        <v>131.73872375488199</v>
      </c>
      <c r="F261" s="6">
        <v>200.66815185546801</v>
      </c>
      <c r="G261" s="6">
        <v>91.514762878417898</v>
      </c>
      <c r="H261" s="6">
        <v>763.93182373046795</v>
      </c>
      <c r="I261" s="6">
        <v>903.61669921875</v>
      </c>
      <c r="J261" s="6">
        <v>41.024440765380803</v>
      </c>
      <c r="K261" s="6">
        <v>4.3105001449584899</v>
      </c>
      <c r="L261" s="6">
        <v>41.630001068115199</v>
      </c>
    </row>
    <row r="262" spans="1:12" x14ac:dyDescent="0.35">
      <c r="A262" s="5">
        <v>45672</v>
      </c>
      <c r="B262" s="7">
        <v>428.22000122070301</v>
      </c>
      <c r="C262" s="6">
        <v>66.809997558593693</v>
      </c>
      <c r="D262" s="6">
        <v>4.0999999046325604</v>
      </c>
      <c r="E262" s="6">
        <v>136.218017578125</v>
      </c>
      <c r="F262" s="6">
        <v>205.99739074707</v>
      </c>
      <c r="G262" s="6">
        <v>94.004425048828097</v>
      </c>
      <c r="H262" s="6">
        <v>757.09063720703102</v>
      </c>
      <c r="I262" s="6">
        <v>901.6220703125</v>
      </c>
      <c r="J262" s="6">
        <v>41.721965789794901</v>
      </c>
      <c r="K262" s="6">
        <v>4.3594999313354403</v>
      </c>
      <c r="L262" s="6">
        <v>42.590000152587798</v>
      </c>
    </row>
    <row r="263" spans="1:12" x14ac:dyDescent="0.35">
      <c r="A263" s="5">
        <v>45673</v>
      </c>
      <c r="B263" s="7">
        <v>413.82000732421801</v>
      </c>
      <c r="C263" s="6">
        <v>66.75</v>
      </c>
      <c r="D263" s="6">
        <v>4.1599998474120996</v>
      </c>
      <c r="E263" s="6">
        <v>133.54844665527301</v>
      </c>
      <c r="F263" s="6">
        <v>213.95637512207</v>
      </c>
      <c r="G263" s="6">
        <v>93.184417724609304</v>
      </c>
      <c r="H263" s="6">
        <v>767.7490234375</v>
      </c>
      <c r="I263" s="6">
        <v>904.36468505859295</v>
      </c>
      <c r="J263" s="6">
        <v>41.472850799560497</v>
      </c>
      <c r="K263" s="6">
        <v>4.41050004959106</v>
      </c>
      <c r="L263" s="6">
        <v>42.400001525878899</v>
      </c>
    </row>
    <row r="264" spans="1:12" x14ac:dyDescent="0.35">
      <c r="A264" s="5">
        <v>45674</v>
      </c>
      <c r="B264" s="6">
        <v>426.5</v>
      </c>
      <c r="C264" s="6">
        <v>68.089996337890597</v>
      </c>
      <c r="D264" s="6">
        <v>4.3600001335143999</v>
      </c>
      <c r="E264" s="6">
        <v>137.68777465820301</v>
      </c>
      <c r="F264" s="6">
        <v>210.67915344238199</v>
      </c>
      <c r="G264" s="6">
        <v>96.316246032714801</v>
      </c>
      <c r="H264" s="6">
        <v>773.10296630859295</v>
      </c>
      <c r="I264" s="6">
        <v>906.15985107421795</v>
      </c>
      <c r="J264" s="6">
        <v>42.130516052246001</v>
      </c>
      <c r="K264" s="6">
        <v>4.3375000953674299</v>
      </c>
      <c r="L264" s="6">
        <v>42.840000152587798</v>
      </c>
    </row>
    <row r="265" spans="1:12" x14ac:dyDescent="0.35">
      <c r="A265" s="5">
        <v>45678</v>
      </c>
      <c r="B265" s="7">
        <v>424.07000732421801</v>
      </c>
      <c r="C265" s="6">
        <v>70.660003662109304</v>
      </c>
      <c r="D265" s="6">
        <v>4.1799998283386204</v>
      </c>
      <c r="E265" s="6">
        <v>140.80726623535099</v>
      </c>
      <c r="F265" s="6">
        <v>217.85119628906199</v>
      </c>
      <c r="G265" s="6">
        <v>92.917671203613196</v>
      </c>
      <c r="H265" s="6">
        <v>754.26495361328102</v>
      </c>
      <c r="I265" s="6">
        <v>924.36083984375</v>
      </c>
      <c r="J265" s="6">
        <v>42.050804138183501</v>
      </c>
      <c r="K265" s="6">
        <v>4.3109998703002903</v>
      </c>
      <c r="L265" s="6">
        <v>42.529998779296797</v>
      </c>
    </row>
    <row r="266" spans="1:12" x14ac:dyDescent="0.35">
      <c r="A266" s="5">
        <v>45679</v>
      </c>
      <c r="B266" s="7">
        <v>415.10998535156199</v>
      </c>
      <c r="C266" s="6">
        <v>70.980003356933594</v>
      </c>
      <c r="D266" s="6">
        <v>4.2800002098083496</v>
      </c>
      <c r="E266" s="6">
        <v>147.04627990722599</v>
      </c>
      <c r="F266" s="6">
        <v>222.333740234375</v>
      </c>
      <c r="G266" s="6">
        <v>89.163414001464801</v>
      </c>
      <c r="H266" s="6">
        <v>736.41839599609295</v>
      </c>
      <c r="I266" s="6">
        <v>916.930908203125</v>
      </c>
      <c r="J266" s="6">
        <v>41.432994842529297</v>
      </c>
      <c r="K266" s="6">
        <v>4.2715001106262198</v>
      </c>
      <c r="L266" s="6">
        <v>41.779998779296797</v>
      </c>
    </row>
    <row r="267" spans="1:12" x14ac:dyDescent="0.35">
      <c r="A267" s="5">
        <v>45680</v>
      </c>
      <c r="B267" s="7">
        <v>412.38000488281199</v>
      </c>
      <c r="C267" s="6">
        <v>69.620002746582003</v>
      </c>
      <c r="D267" s="6">
        <v>4.13000011444091</v>
      </c>
      <c r="E267" s="6">
        <v>147.19624328613199</v>
      </c>
      <c r="F267" s="6">
        <v>223.74822998046801</v>
      </c>
      <c r="G267" s="6">
        <v>88.718833923339801</v>
      </c>
      <c r="H267" s="6">
        <v>746.08526611328102</v>
      </c>
      <c r="I267" s="6">
        <v>927.40264892578102</v>
      </c>
      <c r="J267" s="6">
        <v>41.144020080566399</v>
      </c>
      <c r="K267" s="6">
        <v>4.2994999885559002</v>
      </c>
      <c r="L267" s="6">
        <v>41.599998474121001</v>
      </c>
    </row>
    <row r="268" spans="1:12" x14ac:dyDescent="0.35">
      <c r="A268" s="5">
        <v>45681</v>
      </c>
      <c r="B268" s="7">
        <v>406.579986572265</v>
      </c>
      <c r="C268" s="6">
        <v>70.519996643066406</v>
      </c>
      <c r="D268" s="6">
        <v>4.2899999618530202</v>
      </c>
      <c r="E268" s="6">
        <v>142.59696960449199</v>
      </c>
      <c r="F268" s="6">
        <v>221.01885986328099</v>
      </c>
      <c r="G268" s="6">
        <v>87.691360473632798</v>
      </c>
      <c r="H268" s="6">
        <v>727.84210205078102</v>
      </c>
      <c r="I268" s="6">
        <v>929.94580078125</v>
      </c>
      <c r="J268" s="6">
        <v>41.343315124511697</v>
      </c>
      <c r="K268" s="6">
        <v>4.2899999618530202</v>
      </c>
      <c r="L268" s="6">
        <v>41.720001220703097</v>
      </c>
    </row>
    <row r="269" spans="1:12" x14ac:dyDescent="0.35">
      <c r="A269" s="5">
        <v>45684</v>
      </c>
      <c r="B269" s="7">
        <v>397.14999389648398</v>
      </c>
      <c r="C269" s="6">
        <v>70.300003051757798</v>
      </c>
      <c r="D269" s="6">
        <v>4.2699999809265101</v>
      </c>
      <c r="E269" s="6">
        <v>118.40087890625</v>
      </c>
      <c r="F269" s="6">
        <v>191.56362915039</v>
      </c>
      <c r="G269" s="6">
        <v>87.711112976074205</v>
      </c>
      <c r="H269" s="6">
        <v>706.97155761718705</v>
      </c>
      <c r="I269" s="6">
        <v>916.88098144531205</v>
      </c>
      <c r="J269" s="6">
        <v>40.865005493163999</v>
      </c>
      <c r="K269" s="6">
        <v>4.2034997940063397</v>
      </c>
      <c r="L269" s="6">
        <v>41.470001220703097</v>
      </c>
    </row>
    <row r="270" spans="1:12" x14ac:dyDescent="0.35">
      <c r="A270" s="5">
        <v>45685</v>
      </c>
      <c r="B270" s="7">
        <v>398.08999633789</v>
      </c>
      <c r="C270" s="6">
        <v>70.360000610351506</v>
      </c>
      <c r="D270" s="6">
        <v>4.3200001716613698</v>
      </c>
      <c r="E270" s="6">
        <v>128.96919250488199</v>
      </c>
      <c r="F270" s="6">
        <v>201.61445617675699</v>
      </c>
      <c r="G270" s="6">
        <v>84.865791320800696</v>
      </c>
      <c r="H270" s="6">
        <v>722.0419921875</v>
      </c>
      <c r="I270" s="6">
        <v>913.68963623046795</v>
      </c>
      <c r="J270" s="6">
        <v>40.526210784912102</v>
      </c>
      <c r="K270" s="6">
        <v>4.2204999923706001</v>
      </c>
      <c r="L270" s="6">
        <v>40.880001068115199</v>
      </c>
    </row>
    <row r="271" spans="1:12" x14ac:dyDescent="0.35">
      <c r="A271" s="5">
        <v>45686</v>
      </c>
      <c r="B271" s="7">
        <v>389.100006103515</v>
      </c>
      <c r="C271" s="6">
        <v>70.349998474121094</v>
      </c>
      <c r="D271" s="6">
        <v>4.2199997901916504</v>
      </c>
      <c r="E271" s="6">
        <v>123.680030822753</v>
      </c>
      <c r="F271" s="6">
        <v>201.54473876953099</v>
      </c>
      <c r="G271" s="6">
        <v>85.2412109375</v>
      </c>
      <c r="H271" s="6">
        <v>746.08526611328102</v>
      </c>
      <c r="I271" s="6">
        <v>935.08197021484295</v>
      </c>
      <c r="J271" s="6">
        <v>40.645786285400298</v>
      </c>
      <c r="K271" s="6">
        <v>4.2575001716613698</v>
      </c>
      <c r="L271" s="6">
        <v>40.950000762939403</v>
      </c>
    </row>
    <row r="272" spans="1:12" x14ac:dyDescent="0.35">
      <c r="A272" s="5">
        <v>45687</v>
      </c>
      <c r="B272" s="7">
        <v>400.27999877929602</v>
      </c>
      <c r="C272" s="6">
        <v>71.599998474121094</v>
      </c>
      <c r="D272" s="6">
        <v>4.4400000572204501</v>
      </c>
      <c r="E272" s="6">
        <v>124.6298828125</v>
      </c>
      <c r="F272" s="6">
        <v>207.34214782714801</v>
      </c>
      <c r="G272" s="6">
        <v>84.618797302246094</v>
      </c>
      <c r="H272" s="6">
        <v>690.90966796875</v>
      </c>
      <c r="I272" s="6">
        <v>948.29638671875</v>
      </c>
      <c r="J272" s="6">
        <v>40.964656829833899</v>
      </c>
      <c r="K272" s="6">
        <v>4.2880001068115199</v>
      </c>
      <c r="L272" s="6">
        <v>41.060001373291001</v>
      </c>
    </row>
    <row r="273" spans="1:12" x14ac:dyDescent="0.35">
      <c r="A273" s="5">
        <v>45688</v>
      </c>
      <c r="B273" s="7">
        <v>404.600006103515</v>
      </c>
      <c r="C273" s="6">
        <v>70.080001831054602</v>
      </c>
      <c r="D273" s="6">
        <v>4.3200001716613698</v>
      </c>
      <c r="E273" s="6">
        <v>120.05062103271401</v>
      </c>
      <c r="F273" s="6">
        <v>208.50761413574199</v>
      </c>
      <c r="G273" s="6">
        <v>83.176383972167898</v>
      </c>
      <c r="H273" s="6">
        <v>709.99554443359295</v>
      </c>
      <c r="I273" s="6">
        <v>942.46209716796795</v>
      </c>
      <c r="J273" s="6">
        <v>40.346847534179602</v>
      </c>
      <c r="K273" s="6">
        <v>4.2620000839233398</v>
      </c>
      <c r="L273" s="6">
        <v>40.610000610351499</v>
      </c>
    </row>
    <row r="274" spans="1:12" x14ac:dyDescent="0.35">
      <c r="A274" s="5">
        <v>45691</v>
      </c>
      <c r="B274" s="7">
        <v>383.67999267578102</v>
      </c>
      <c r="C274" s="6">
        <v>70.919998168945298</v>
      </c>
      <c r="D274" s="6">
        <v>4.2800002098083496</v>
      </c>
      <c r="E274" s="6">
        <v>116.64117431640599</v>
      </c>
      <c r="F274" s="6">
        <v>199.02456665039</v>
      </c>
      <c r="G274" s="6">
        <v>79.481399536132798</v>
      </c>
      <c r="H274" s="6">
        <v>681.58984375</v>
      </c>
      <c r="I274" s="6">
        <v>931.44177246093705</v>
      </c>
      <c r="J274" s="6">
        <v>39.4898872375488</v>
      </c>
      <c r="K274" s="6">
        <v>4.2940001487731898</v>
      </c>
      <c r="L274" s="6">
        <v>40.209999084472599</v>
      </c>
    </row>
    <row r="275" spans="1:12" x14ac:dyDescent="0.35">
      <c r="A275" s="5">
        <v>45692</v>
      </c>
      <c r="B275" s="7">
        <v>392.20999145507801</v>
      </c>
      <c r="C275" s="6">
        <v>73.309997558593693</v>
      </c>
      <c r="D275" s="6">
        <v>4.3899998664855904</v>
      </c>
      <c r="E275" s="6">
        <v>118.630851745605</v>
      </c>
      <c r="F275" s="6">
        <v>203.25807189941401</v>
      </c>
      <c r="G275" s="6">
        <v>81.486968994140597</v>
      </c>
      <c r="H275" s="6">
        <v>704.49285888671795</v>
      </c>
      <c r="I275" s="6">
        <v>941.714111328125</v>
      </c>
      <c r="J275" s="6">
        <v>40.207340240478501</v>
      </c>
      <c r="K275" s="6">
        <v>4.3425002098083496</v>
      </c>
      <c r="L275" s="6">
        <v>41.220001220703097</v>
      </c>
    </row>
    <row r="276" spans="1:12" x14ac:dyDescent="0.35">
      <c r="A276" s="5">
        <v>45693</v>
      </c>
      <c r="B276" s="7">
        <v>378.17001342773398</v>
      </c>
      <c r="C276" s="6">
        <v>72.760002136230398</v>
      </c>
      <c r="D276" s="6">
        <v>4.1999998092651296</v>
      </c>
      <c r="E276" s="6">
        <v>124.809852600097</v>
      </c>
      <c r="F276" s="6">
        <v>207.76052856445301</v>
      </c>
      <c r="G276" s="6">
        <v>78.918266296386705</v>
      </c>
      <c r="H276" s="6">
        <v>710.93743896484295</v>
      </c>
      <c r="I276" s="6">
        <v>947.34893798828102</v>
      </c>
      <c r="J276" s="6">
        <v>40.227272033691399</v>
      </c>
      <c r="K276" s="6">
        <v>4.4345002174377397</v>
      </c>
      <c r="L276" s="6">
        <v>41.099998474121001</v>
      </c>
    </row>
    <row r="277" spans="1:12" x14ac:dyDescent="0.35">
      <c r="A277" s="5">
        <v>45694</v>
      </c>
      <c r="B277" s="7">
        <v>374.32000732421801</v>
      </c>
      <c r="C277" s="6">
        <v>79.550003051757798</v>
      </c>
      <c r="D277" s="6">
        <v>4.1999998092651296</v>
      </c>
      <c r="E277" s="6">
        <v>128.65921020507801</v>
      </c>
      <c r="F277" s="6">
        <v>209.68302917480401</v>
      </c>
      <c r="G277" s="6">
        <v>78.048858642578097</v>
      </c>
      <c r="H277" s="6">
        <v>703.6005859375</v>
      </c>
      <c r="I277" s="6">
        <v>945.85296630859295</v>
      </c>
      <c r="J277" s="6">
        <v>40.994548797607401</v>
      </c>
      <c r="K277" s="6">
        <v>4.4534997940063397</v>
      </c>
      <c r="L277" s="6">
        <v>41.590000152587798</v>
      </c>
    </row>
    <row r="278" spans="1:12" x14ac:dyDescent="0.35">
      <c r="A278" s="5">
        <v>45695</v>
      </c>
      <c r="B278" s="7">
        <v>361.61999511718699</v>
      </c>
      <c r="C278" s="6">
        <v>84.529998779296804</v>
      </c>
      <c r="D278" s="6">
        <v>4.2399997711181596</v>
      </c>
      <c r="E278" s="6">
        <v>129.81903076171801</v>
      </c>
      <c r="F278" s="6">
        <v>205.32002258300699</v>
      </c>
      <c r="G278" s="6">
        <v>76.438491821289006</v>
      </c>
      <c r="H278" s="6">
        <v>700.72528076171795</v>
      </c>
      <c r="I278" s="6">
        <v>978.11608886718705</v>
      </c>
      <c r="J278" s="6">
        <v>40.994548797607401</v>
      </c>
      <c r="K278" s="6">
        <v>4.5815000534057599</v>
      </c>
      <c r="L278" s="6">
        <v>41.459999084472599</v>
      </c>
    </row>
    <row r="279" spans="1:12" x14ac:dyDescent="0.35">
      <c r="A279" s="5">
        <v>45698</v>
      </c>
      <c r="B279" s="7">
        <v>350.73001098632801</v>
      </c>
      <c r="C279" s="6">
        <v>86.620002746582003</v>
      </c>
      <c r="D279" s="6">
        <v>4.3299999237060502</v>
      </c>
      <c r="E279" s="6">
        <v>133.54844665527301</v>
      </c>
      <c r="F279" s="6">
        <v>207.14292907714801</v>
      </c>
      <c r="G279" s="6">
        <v>74.235336303710895</v>
      </c>
      <c r="H279" s="6">
        <v>690.06689453125</v>
      </c>
      <c r="I279" s="6">
        <v>956.57409667968705</v>
      </c>
      <c r="J279" s="6">
        <v>40.874973297119098</v>
      </c>
      <c r="K279" s="6">
        <v>4.70050001144409</v>
      </c>
      <c r="L279" s="6">
        <v>41.430000305175703</v>
      </c>
    </row>
    <row r="280" spans="1:12" x14ac:dyDescent="0.35">
      <c r="A280" s="5">
        <v>45699</v>
      </c>
      <c r="B280" s="6">
        <v>328.5</v>
      </c>
      <c r="C280" s="6">
        <v>84.870002746582003</v>
      </c>
      <c r="D280" s="6">
        <v>4.0399999618530202</v>
      </c>
      <c r="E280" s="6">
        <v>132.77857971191401</v>
      </c>
      <c r="F280" s="6">
        <v>207.92987060546801</v>
      </c>
      <c r="G280" s="6">
        <v>74.788589477539006</v>
      </c>
      <c r="H280" s="6">
        <v>671.97247314453102</v>
      </c>
      <c r="I280" s="6">
        <v>951.93658447265602</v>
      </c>
      <c r="J280" s="6">
        <v>40.117660522460902</v>
      </c>
      <c r="K280" s="6">
        <v>4.59450006484985</v>
      </c>
      <c r="L280" s="6">
        <v>40.939998626708899</v>
      </c>
    </row>
    <row r="281" spans="1:12" x14ac:dyDescent="0.35">
      <c r="A281" s="5">
        <v>45700</v>
      </c>
      <c r="B281" s="6">
        <v>336.510009765625</v>
      </c>
      <c r="C281" s="6">
        <v>91.569999694824205</v>
      </c>
      <c r="D281" s="6">
        <v>4.21000003814697</v>
      </c>
      <c r="E281" s="6">
        <v>131.11883544921801</v>
      </c>
      <c r="F281" s="6">
        <v>205.57902526855401</v>
      </c>
      <c r="G281" s="6">
        <v>75.677757263183594</v>
      </c>
      <c r="H281" s="6">
        <v>678.51623535156205</v>
      </c>
      <c r="I281" s="6">
        <v>953.83148193359295</v>
      </c>
      <c r="J281" s="6">
        <v>41.283523559570298</v>
      </c>
      <c r="K281" s="6">
        <v>4.6979999542236301</v>
      </c>
      <c r="L281" s="6">
        <v>41.340000152587798</v>
      </c>
    </row>
    <row r="282" spans="1:12" x14ac:dyDescent="0.35">
      <c r="A282" s="5">
        <v>45701</v>
      </c>
      <c r="B282" s="7">
        <v>355.94000244140602</v>
      </c>
      <c r="C282" s="6">
        <v>88.349998474121094</v>
      </c>
      <c r="D282" s="6">
        <v>4.2600002288818297</v>
      </c>
      <c r="E282" s="6">
        <v>135.26815795898401</v>
      </c>
      <c r="F282" s="6">
        <v>201.04667663574199</v>
      </c>
      <c r="G282" s="6">
        <v>78.295852661132798</v>
      </c>
      <c r="H282" s="6">
        <v>678.02044677734295</v>
      </c>
      <c r="I282" s="6">
        <v>967.19549560546795</v>
      </c>
      <c r="J282" s="6">
        <v>42.180343627929602</v>
      </c>
      <c r="K282" s="6">
        <v>4.7690000534057599</v>
      </c>
      <c r="L282" s="6">
        <v>42.069999694824197</v>
      </c>
    </row>
    <row r="283" spans="1:12" x14ac:dyDescent="0.35">
      <c r="A283" s="5">
        <v>45702</v>
      </c>
      <c r="B283" s="7">
        <v>355.83999633789</v>
      </c>
      <c r="C283" s="6">
        <v>93.379997253417898</v>
      </c>
      <c r="D283" s="6">
        <v>4.4400000572204501</v>
      </c>
      <c r="E283" s="6">
        <v>138.82759094238199</v>
      </c>
      <c r="F283" s="6">
        <v>203.108642578125</v>
      </c>
      <c r="G283" s="6">
        <v>80.232261657714801</v>
      </c>
      <c r="H283" s="6">
        <v>674.84777832031205</v>
      </c>
      <c r="I283" s="6">
        <v>962.00946044921795</v>
      </c>
      <c r="J283" s="6">
        <v>42.1903076171875</v>
      </c>
      <c r="K283" s="6">
        <v>4.6564998626708896</v>
      </c>
      <c r="L283" s="6">
        <v>41.209999084472599</v>
      </c>
    </row>
    <row r="284" spans="1:12" x14ac:dyDescent="0.35">
      <c r="A284" s="5">
        <v>45706</v>
      </c>
      <c r="B284" s="7">
        <v>354.10998535156199</v>
      </c>
      <c r="C284" s="6">
        <v>93.199996948242102</v>
      </c>
      <c r="D284" s="6">
        <v>4.3600001335143999</v>
      </c>
      <c r="E284" s="6">
        <v>139.37750244140599</v>
      </c>
      <c r="F284" s="6">
        <v>201.95315551757801</v>
      </c>
      <c r="G284" s="6">
        <v>82.573722839355398</v>
      </c>
      <c r="H284" s="6">
        <v>676.58288574218705</v>
      </c>
      <c r="I284" s="6">
        <v>976.17132568359295</v>
      </c>
      <c r="J284" s="6">
        <v>42.210235595703097</v>
      </c>
      <c r="K284" s="6">
        <v>4.58500003814697</v>
      </c>
      <c r="L284" s="6">
        <v>41.220001220703097</v>
      </c>
    </row>
    <row r="285" spans="1:12" x14ac:dyDescent="0.35">
      <c r="A285" s="5">
        <v>45707</v>
      </c>
      <c r="B285" s="7">
        <v>360.55999755859301</v>
      </c>
      <c r="C285" s="6">
        <v>93.879997253417898</v>
      </c>
      <c r="D285" s="6">
        <v>4.3899998664855904</v>
      </c>
      <c r="E285" s="6">
        <v>139.20751953125</v>
      </c>
      <c r="F285" s="6">
        <v>200.17008972167901</v>
      </c>
      <c r="G285" s="6">
        <v>82.662643432617102</v>
      </c>
      <c r="H285" s="6">
        <v>675.19476318359295</v>
      </c>
      <c r="I285" s="6">
        <v>974.72521972656205</v>
      </c>
      <c r="J285" s="6">
        <v>42.090660095214801</v>
      </c>
      <c r="K285" s="6">
        <v>4.5570001602172798</v>
      </c>
      <c r="L285" s="6">
        <v>40.919998168945298</v>
      </c>
    </row>
    <row r="286" spans="1:12" x14ac:dyDescent="0.35">
      <c r="A286" s="5">
        <v>45708</v>
      </c>
      <c r="B286" s="7">
        <v>354.39999389648398</v>
      </c>
      <c r="C286" s="6">
        <v>98.629997253417898</v>
      </c>
      <c r="D286" s="6">
        <v>4.3699998855590803</v>
      </c>
      <c r="E286" s="6">
        <v>140.08738708496</v>
      </c>
      <c r="F286" s="6">
        <v>199.32339477539</v>
      </c>
      <c r="G286" s="6">
        <v>81.516609191894503</v>
      </c>
      <c r="H286" s="6">
        <v>683.91973876953102</v>
      </c>
      <c r="I286" s="6">
        <v>978.51501464843705</v>
      </c>
      <c r="J286" s="6">
        <v>42.6885375976562</v>
      </c>
      <c r="K286" s="6">
        <v>4.6079998016357404</v>
      </c>
      <c r="L286" s="6">
        <v>42.009998321533203</v>
      </c>
    </row>
    <row r="287" spans="1:12" x14ac:dyDescent="0.35">
      <c r="A287" s="5">
        <v>45709</v>
      </c>
      <c r="B287" s="7">
        <v>337.79998779296801</v>
      </c>
      <c r="C287" s="6">
        <v>100.900001525878</v>
      </c>
      <c r="D287" s="6">
        <v>4.4400000572204501</v>
      </c>
      <c r="E287" s="6">
        <v>134.40829467773401</v>
      </c>
      <c r="F287" s="6">
        <v>197.470611572265</v>
      </c>
      <c r="G287" s="6">
        <v>80.222373962402301</v>
      </c>
      <c r="H287" s="6">
        <v>667.46130371093705</v>
      </c>
      <c r="I287" s="6">
        <v>979.26300048828102</v>
      </c>
      <c r="J287" s="6">
        <v>42.439422607421797</v>
      </c>
      <c r="K287" s="6">
        <v>4.5599999427795401</v>
      </c>
      <c r="L287" s="6">
        <v>41.2299995422363</v>
      </c>
    </row>
    <row r="288" spans="1:12" x14ac:dyDescent="0.35">
      <c r="A288" s="5">
        <v>45712</v>
      </c>
      <c r="B288" s="7">
        <v>330.52999877929602</v>
      </c>
      <c r="C288" s="6">
        <v>98.370002746582003</v>
      </c>
      <c r="D288" s="6">
        <v>4.3600001335143999</v>
      </c>
      <c r="E288" s="6">
        <v>130.25897216796801</v>
      </c>
      <c r="F288" s="6">
        <v>190.90618896484301</v>
      </c>
      <c r="G288" s="6">
        <v>80.054428100585895</v>
      </c>
      <c r="H288" s="6">
        <v>662.553466796875</v>
      </c>
      <c r="I288" s="6">
        <v>964.20355224609295</v>
      </c>
      <c r="J288" s="6">
        <v>42.100624084472599</v>
      </c>
      <c r="K288" s="6">
        <v>4.5170001983642498</v>
      </c>
      <c r="L288" s="6">
        <v>40.830001831054602</v>
      </c>
    </row>
    <row r="289" spans="1:12" x14ac:dyDescent="0.35">
      <c r="A289" s="5">
        <v>45713</v>
      </c>
      <c r="B289" s="7">
        <v>302.79998779296801</v>
      </c>
      <c r="C289" s="6">
        <v>100.169998168945</v>
      </c>
      <c r="D289" s="6">
        <v>4.2699999809265101</v>
      </c>
      <c r="E289" s="6">
        <v>126.609565734863</v>
      </c>
      <c r="F289" s="6">
        <v>188.63502502441401</v>
      </c>
      <c r="G289" s="6">
        <v>77.475845336914006</v>
      </c>
      <c r="H289" s="6">
        <v>655.96014404296795</v>
      </c>
      <c r="I289" s="6">
        <v>956.17517089843705</v>
      </c>
      <c r="J289" s="6">
        <v>41.602394104003899</v>
      </c>
      <c r="K289" s="6">
        <v>4.48600006103515</v>
      </c>
      <c r="L289" s="6">
        <v>40.549999237060497</v>
      </c>
    </row>
    <row r="290" spans="1:12" x14ac:dyDescent="0.35">
      <c r="A290" s="5">
        <v>45714</v>
      </c>
      <c r="B290" s="7">
        <v>290.79998779296801</v>
      </c>
      <c r="C290" s="6">
        <v>100.16000366210901</v>
      </c>
      <c r="D290" s="6">
        <v>4.7199997901916504</v>
      </c>
      <c r="E290" s="6">
        <v>131.25881958007801</v>
      </c>
      <c r="F290" s="6">
        <v>193.864654541015</v>
      </c>
      <c r="G290" s="6">
        <v>76.5965576171875</v>
      </c>
      <c r="H290" s="6">
        <v>655.96014404296795</v>
      </c>
      <c r="I290" s="6">
        <v>956.17517089843705</v>
      </c>
      <c r="J290" s="6">
        <v>41.851509094238203</v>
      </c>
      <c r="K290" s="6">
        <v>4.5419998168945304</v>
      </c>
      <c r="L290" s="6">
        <v>40.560001373291001</v>
      </c>
    </row>
    <row r="291" spans="1:12" x14ac:dyDescent="0.35">
      <c r="A291" s="5">
        <v>45715</v>
      </c>
      <c r="B291" s="7">
        <v>281.95001220703102</v>
      </c>
      <c r="C291" s="6">
        <v>102.550003051757</v>
      </c>
      <c r="D291" s="6">
        <v>4.7899999618530202</v>
      </c>
      <c r="E291" s="6">
        <v>120.130615234375</v>
      </c>
      <c r="F291" s="6">
        <v>180.38716125488199</v>
      </c>
      <c r="G291" s="6">
        <v>78.019226074218693</v>
      </c>
      <c r="H291" s="6">
        <v>643.02142333984295</v>
      </c>
      <c r="I291" s="6">
        <v>972.38153076171795</v>
      </c>
      <c r="J291" s="6">
        <v>41.652214050292898</v>
      </c>
      <c r="K291" s="6">
        <v>4.5799999237060502</v>
      </c>
      <c r="L291" s="6">
        <v>40.330001831054602</v>
      </c>
    </row>
    <row r="292" spans="1:12" x14ac:dyDescent="0.35">
      <c r="A292" s="5">
        <v>45716</v>
      </c>
      <c r="B292" s="7">
        <v>292.98001098632801</v>
      </c>
      <c r="C292" s="6">
        <v>95.819999694824205</v>
      </c>
      <c r="D292" s="6">
        <v>4.63000011444091</v>
      </c>
      <c r="E292" s="6">
        <v>124.89983367919901</v>
      </c>
      <c r="F292" s="6">
        <v>179.829345703125</v>
      </c>
      <c r="G292" s="6">
        <v>76.102577209472599</v>
      </c>
      <c r="H292" s="6">
        <v>615.35925292968705</v>
      </c>
      <c r="I292" s="6">
        <v>948.14678955078102</v>
      </c>
      <c r="J292" s="6">
        <v>40.5959663391113</v>
      </c>
      <c r="K292" s="6">
        <v>4.5145001411437899</v>
      </c>
      <c r="L292" s="6">
        <v>39.810001373291001</v>
      </c>
    </row>
    <row r="293" spans="1:12" x14ac:dyDescent="0.35">
      <c r="A293" s="5">
        <v>45719</v>
      </c>
      <c r="B293" s="7">
        <v>284.64999389648398</v>
      </c>
      <c r="C293" s="6">
        <v>87.099998474121094</v>
      </c>
      <c r="D293" s="6">
        <v>4.2300000190734801</v>
      </c>
      <c r="E293" s="6">
        <v>114.04158782958901</v>
      </c>
      <c r="F293" s="6">
        <v>172.29869079589801</v>
      </c>
      <c r="G293" s="6">
        <v>69.107818603515597</v>
      </c>
      <c r="H293" s="6">
        <v>615.85498046875</v>
      </c>
      <c r="I293" s="6">
        <v>973.4287109375</v>
      </c>
      <c r="J293" s="6">
        <v>40.426563262939403</v>
      </c>
      <c r="K293" s="6">
        <v>4.5764999389648402</v>
      </c>
      <c r="L293" s="6">
        <v>39.270000457763601</v>
      </c>
    </row>
    <row r="294" spans="1:12" x14ac:dyDescent="0.35">
      <c r="A294" s="5">
        <v>45720</v>
      </c>
      <c r="B294" s="7">
        <v>272.04000854492102</v>
      </c>
      <c r="C294" s="6">
        <v>89.029998779296804</v>
      </c>
      <c r="D294" s="6">
        <v>4.2199997901916504</v>
      </c>
      <c r="E294" s="6">
        <v>115.97127532958901</v>
      </c>
      <c r="F294" s="6">
        <v>179.30140686035099</v>
      </c>
      <c r="G294" s="6">
        <v>71.291221618652301</v>
      </c>
      <c r="H294" s="6">
        <v>613.921630859375</v>
      </c>
      <c r="I294" s="6">
        <v>971.48394775390602</v>
      </c>
      <c r="J294" s="6">
        <v>40.157516479492102</v>
      </c>
      <c r="K294" s="6">
        <v>4.5275001525878897</v>
      </c>
      <c r="L294" s="6">
        <v>39.599998474121001</v>
      </c>
    </row>
    <row r="295" spans="1:12" x14ac:dyDescent="0.35">
      <c r="A295" s="5">
        <v>45721</v>
      </c>
      <c r="B295" s="7">
        <v>279.100006103515</v>
      </c>
      <c r="C295" s="6">
        <v>91.25</v>
      </c>
      <c r="D295" s="6">
        <v>4.3499999046325604</v>
      </c>
      <c r="E295" s="6">
        <v>117.28106689453099</v>
      </c>
      <c r="F295" s="6">
        <v>183.56478881835901</v>
      </c>
      <c r="G295" s="6">
        <v>73.316535949707003</v>
      </c>
      <c r="H295" s="6">
        <v>635.33746337890602</v>
      </c>
      <c r="I295" s="6">
        <v>1000.00714111328</v>
      </c>
      <c r="J295" s="6">
        <v>40.675682067871001</v>
      </c>
      <c r="K295" s="6">
        <v>4.7664999961853001</v>
      </c>
      <c r="L295" s="6">
        <v>41.520000457763601</v>
      </c>
    </row>
    <row r="296" spans="1:12" x14ac:dyDescent="0.35">
      <c r="A296" s="5">
        <v>45722</v>
      </c>
      <c r="B296" s="7">
        <v>263.45001220703102</v>
      </c>
      <c r="C296" s="6">
        <v>92.360000610351506</v>
      </c>
      <c r="D296" s="6">
        <v>4.2399997711181596</v>
      </c>
      <c r="E296" s="6">
        <v>110.552154541015</v>
      </c>
      <c r="F296" s="6">
        <v>175.16751098632801</v>
      </c>
      <c r="G296" s="6">
        <v>75.5592041015625</v>
      </c>
      <c r="H296" s="6">
        <v>634.19732666015602</v>
      </c>
      <c r="I296" s="6">
        <v>1008.38458251953</v>
      </c>
      <c r="J296" s="6">
        <v>40.825149536132798</v>
      </c>
      <c r="K296" s="6">
        <v>4.7789998054504297</v>
      </c>
      <c r="L296" s="6">
        <v>41.700000762939403</v>
      </c>
    </row>
    <row r="297" spans="1:12" x14ac:dyDescent="0.35">
      <c r="A297" s="5">
        <v>45723</v>
      </c>
      <c r="B297" s="7">
        <v>262.67001342773398</v>
      </c>
      <c r="C297" s="6">
        <v>90.370002746582003</v>
      </c>
      <c r="D297" s="6">
        <v>4.4699997901916504</v>
      </c>
      <c r="E297" s="6">
        <v>112.671813964843</v>
      </c>
      <c r="F297" s="6">
        <v>176.41265869140599</v>
      </c>
      <c r="G297" s="6">
        <v>74.600883483886705</v>
      </c>
      <c r="H297" s="6">
        <v>642.77355957031205</v>
      </c>
      <c r="I297" s="6">
        <v>1008.43444824218</v>
      </c>
      <c r="J297" s="6">
        <v>40.605926513671797</v>
      </c>
      <c r="K297" s="6">
        <v>4.68300008773803</v>
      </c>
      <c r="L297" s="6">
        <v>41.869998931884702</v>
      </c>
    </row>
    <row r="298" spans="1:12" x14ac:dyDescent="0.35">
      <c r="A298" s="5">
        <v>45726</v>
      </c>
      <c r="B298" s="7">
        <v>222.14999389648401</v>
      </c>
      <c r="C298" s="6">
        <v>87.099998474121094</v>
      </c>
      <c r="D298" s="6">
        <v>4.46000003814697</v>
      </c>
      <c r="E298" s="6">
        <v>106.96273040771401</v>
      </c>
      <c r="F298" s="6">
        <v>169.98768615722599</v>
      </c>
      <c r="G298" s="6">
        <v>75.470291137695298</v>
      </c>
      <c r="H298" s="6">
        <v>642.62481689453102</v>
      </c>
      <c r="I298" s="6">
        <v>1010.77813720703</v>
      </c>
      <c r="J298" s="6">
        <v>39.709110260009702</v>
      </c>
      <c r="K298" s="6">
        <v>4.6395001411437899</v>
      </c>
      <c r="L298" s="6">
        <v>40.779998779296797</v>
      </c>
    </row>
    <row r="299" spans="1:12" x14ac:dyDescent="0.35">
      <c r="A299" s="5">
        <v>45727</v>
      </c>
      <c r="B299" s="7">
        <v>230.58000183105401</v>
      </c>
      <c r="C299" s="6">
        <v>90.080001831054602</v>
      </c>
      <c r="D299" s="6">
        <v>5.2199997901916504</v>
      </c>
      <c r="E299" s="6">
        <v>108.74244689941401</v>
      </c>
      <c r="F299" s="6">
        <v>170.30645751953099</v>
      </c>
      <c r="G299" s="6">
        <v>71.795074462890597</v>
      </c>
      <c r="H299" s="6">
        <v>642.525634765625</v>
      </c>
      <c r="I299" s="6">
        <v>1015.91430664062</v>
      </c>
      <c r="J299" s="6">
        <v>39.838649749755803</v>
      </c>
      <c r="K299" s="6">
        <v>4.7399997711181596</v>
      </c>
      <c r="L299" s="6">
        <v>41.099998474121001</v>
      </c>
    </row>
    <row r="300" spans="1:12" x14ac:dyDescent="0.35">
      <c r="A300" s="5">
        <v>45728</v>
      </c>
      <c r="B300" s="7">
        <v>248.08999633789</v>
      </c>
      <c r="C300" s="6">
        <v>92.010002136230398</v>
      </c>
      <c r="D300" s="6">
        <v>5.0999999046325604</v>
      </c>
      <c r="E300" s="6">
        <v>115.731964111328</v>
      </c>
      <c r="F300" s="6">
        <v>176.48239135742099</v>
      </c>
      <c r="G300" s="6">
        <v>71.933387756347599</v>
      </c>
      <c r="H300" s="6">
        <v>662.60302734375</v>
      </c>
      <c r="I300" s="6">
        <v>1007.68646240234</v>
      </c>
      <c r="J300" s="6">
        <v>40.018013000488203</v>
      </c>
      <c r="K300" s="6">
        <v>4.82100009918212</v>
      </c>
      <c r="L300" s="6">
        <v>40.889999389648402</v>
      </c>
    </row>
    <row r="301" spans="1:12" x14ac:dyDescent="0.35">
      <c r="A301" s="5">
        <v>45729</v>
      </c>
      <c r="B301" s="7">
        <v>240.67999267578099</v>
      </c>
      <c r="C301" s="6">
        <v>94.629997253417898</v>
      </c>
      <c r="D301" s="6">
        <v>4.7300000190734801</v>
      </c>
      <c r="E301" s="6">
        <v>115.571975708007</v>
      </c>
      <c r="F301" s="6">
        <v>170.92404174804599</v>
      </c>
      <c r="G301" s="6">
        <v>71.528327941894503</v>
      </c>
      <c r="H301" s="6">
        <v>649.91217041015602</v>
      </c>
      <c r="I301" s="6">
        <v>998.51116943359295</v>
      </c>
      <c r="J301" s="6">
        <v>39.709110260009702</v>
      </c>
      <c r="K301" s="6">
        <v>4.8984999656677202</v>
      </c>
      <c r="L301" s="6">
        <v>41.279998779296797</v>
      </c>
    </row>
    <row r="302" spans="1:12" x14ac:dyDescent="0.35">
      <c r="A302" s="5">
        <v>45730</v>
      </c>
      <c r="B302" s="7">
        <v>249.97999572753901</v>
      </c>
      <c r="C302" s="6">
        <v>100.08999633789</v>
      </c>
      <c r="D302" s="6">
        <v>4.9000000953674299</v>
      </c>
      <c r="E302" s="6">
        <v>121.66155242919901</v>
      </c>
      <c r="F302" s="6">
        <v>173.41433715820301</v>
      </c>
      <c r="G302" s="6">
        <v>74.742355346679602</v>
      </c>
      <c r="H302" s="6">
        <v>649.91217041015602</v>
      </c>
      <c r="I302" s="6">
        <v>998.51116943359295</v>
      </c>
      <c r="J302" s="6">
        <v>40.695610046386697</v>
      </c>
      <c r="K302" s="6">
        <v>4.8695001602172798</v>
      </c>
      <c r="L302" s="6">
        <v>42.799999237060497</v>
      </c>
    </row>
    <row r="303" spans="1:12" x14ac:dyDescent="0.35">
      <c r="A303" s="5">
        <v>45733</v>
      </c>
      <c r="B303" s="7">
        <v>238.009994506835</v>
      </c>
      <c r="C303" s="6">
        <v>102.699996948242</v>
      </c>
      <c r="D303" s="6">
        <v>5.0300002098083496</v>
      </c>
      <c r="E303" s="6">
        <v>119.52169799804599</v>
      </c>
      <c r="F303" s="6">
        <v>175.55599975585901</v>
      </c>
      <c r="G303" s="6">
        <v>78.825706481933594</v>
      </c>
      <c r="H303" s="6">
        <v>655.41485595703102</v>
      </c>
      <c r="I303" s="6">
        <v>1002.99908447265</v>
      </c>
      <c r="J303" s="6">
        <v>41.452922821044901</v>
      </c>
      <c r="K303" s="6">
        <v>4.9334998130798304</v>
      </c>
      <c r="L303" s="6">
        <v>44.119998931884702</v>
      </c>
    </row>
    <row r="304" spans="1:12" x14ac:dyDescent="0.35">
      <c r="A304" s="5">
        <v>45734</v>
      </c>
      <c r="B304" s="7">
        <v>225.30999755859301</v>
      </c>
      <c r="C304" s="6">
        <v>105.400001525878</v>
      </c>
      <c r="D304" s="6">
        <v>5.1900000572204501</v>
      </c>
      <c r="E304" s="6">
        <v>115.421981811523</v>
      </c>
      <c r="F304" s="6">
        <v>173.13000488281199</v>
      </c>
      <c r="G304" s="6">
        <v>77.991157531738196</v>
      </c>
      <c r="H304" s="6">
        <v>655.41485595703102</v>
      </c>
      <c r="I304" s="6">
        <v>1002.99908447265</v>
      </c>
      <c r="J304" s="6">
        <v>41.343315124511697</v>
      </c>
      <c r="K304" s="6">
        <v>4.9930000305175701</v>
      </c>
      <c r="L304" s="6">
        <v>44.5</v>
      </c>
    </row>
    <row r="305" spans="1:12" x14ac:dyDescent="0.35">
      <c r="A305" s="5">
        <v>45735</v>
      </c>
      <c r="B305" s="7">
        <v>235.86000061035099</v>
      </c>
      <c r="C305" s="6">
        <v>108.480003356933</v>
      </c>
      <c r="D305" s="6">
        <v>5.17000007629394</v>
      </c>
      <c r="E305" s="6">
        <v>117.511833190917</v>
      </c>
      <c r="F305" s="6">
        <v>173.759994506835</v>
      </c>
      <c r="G305" s="6">
        <v>78.974739074707003</v>
      </c>
      <c r="H305" s="6">
        <v>676.43414306640602</v>
      </c>
      <c r="I305" s="6">
        <v>1030.57482910156</v>
      </c>
      <c r="J305" s="6">
        <v>41.333347320556598</v>
      </c>
      <c r="K305" s="6">
        <v>5.0760002136230398</v>
      </c>
      <c r="L305" s="6">
        <v>44.279998779296797</v>
      </c>
    </row>
    <row r="306" spans="1:12" x14ac:dyDescent="0.35">
      <c r="A306" s="5">
        <v>45736</v>
      </c>
      <c r="B306" s="7">
        <v>236.259994506835</v>
      </c>
      <c r="C306" s="6">
        <v>107.75</v>
      </c>
      <c r="D306" s="6">
        <v>4.71000003814697</v>
      </c>
      <c r="E306" s="6">
        <v>118.521766662597</v>
      </c>
      <c r="F306" s="6">
        <v>177.47000122070301</v>
      </c>
      <c r="G306" s="6">
        <v>76.530685424804602</v>
      </c>
      <c r="H306" s="6">
        <v>684.16760253906205</v>
      </c>
      <c r="I306" s="6">
        <v>1047.42944335937</v>
      </c>
      <c r="J306" s="6">
        <v>40.855045318603501</v>
      </c>
      <c r="K306" s="6">
        <v>5.08500003814697</v>
      </c>
      <c r="L306" s="6">
        <v>43.069999694824197</v>
      </c>
    </row>
    <row r="307" spans="1:12" x14ac:dyDescent="0.35">
      <c r="A307" s="5">
        <v>45737</v>
      </c>
      <c r="B307" s="7">
        <v>248.71000671386699</v>
      </c>
      <c r="C307" s="6">
        <v>101.16000366210901</v>
      </c>
      <c r="D307" s="6">
        <v>4.5</v>
      </c>
      <c r="E307" s="6">
        <v>117.69182586669901</v>
      </c>
      <c r="F307" s="6">
        <v>176.72999572753901</v>
      </c>
      <c r="G307" s="6">
        <v>77.0572509765625</v>
      </c>
      <c r="H307" s="6">
        <v>696.95770263671795</v>
      </c>
      <c r="I307" s="6">
        <v>1055.85668945312</v>
      </c>
      <c r="J307" s="6">
        <v>40.257167816162102</v>
      </c>
      <c r="K307" s="6">
        <v>5.0875000953674299</v>
      </c>
      <c r="L307" s="6">
        <v>42.580001831054602</v>
      </c>
    </row>
    <row r="308" spans="1:12" x14ac:dyDescent="0.35">
      <c r="A308" s="5">
        <v>45740</v>
      </c>
      <c r="B308" s="7">
        <v>278.39001464843699</v>
      </c>
      <c r="C308" s="6">
        <v>106.59999847412099</v>
      </c>
      <c r="D308" s="6">
        <v>4.38000011444091</v>
      </c>
      <c r="E308" s="6">
        <v>121.401573181152</v>
      </c>
      <c r="F308" s="6">
        <v>181.16000366210901</v>
      </c>
      <c r="G308" s="6">
        <v>77.047317504882798</v>
      </c>
      <c r="H308" s="6">
        <v>707.417724609375</v>
      </c>
      <c r="I308" s="6">
        <v>1058.49963378906</v>
      </c>
      <c r="J308" s="6">
        <v>40.655750274658203</v>
      </c>
      <c r="K308" s="6">
        <v>5.0640001296996999</v>
      </c>
      <c r="L308" s="6">
        <v>42.450000762939403</v>
      </c>
    </row>
    <row r="309" spans="1:12" x14ac:dyDescent="0.35">
      <c r="A309" s="5">
        <v>45741</v>
      </c>
      <c r="B309" s="7">
        <v>288.14001464843699</v>
      </c>
      <c r="C309" s="6">
        <v>101.300003051757</v>
      </c>
      <c r="D309" s="6">
        <v>4.3899998664855904</v>
      </c>
      <c r="E309" s="6">
        <v>120.68162536621</v>
      </c>
      <c r="F309" s="6">
        <v>180.89999389648401</v>
      </c>
      <c r="G309" s="6">
        <v>77.166534423828097</v>
      </c>
      <c r="H309" s="6">
        <v>704.24499511718705</v>
      </c>
      <c r="I309" s="6">
        <v>1058.8486328125</v>
      </c>
      <c r="J309" s="6">
        <v>40.506282806396399</v>
      </c>
      <c r="K309" s="6">
        <v>5.18300008773803</v>
      </c>
      <c r="L309" s="6">
        <v>42.439998626708899</v>
      </c>
    </row>
    <row r="310" spans="1:12" x14ac:dyDescent="0.35">
      <c r="A310" s="5">
        <v>45742</v>
      </c>
      <c r="B310" s="7">
        <v>272.05999755859301</v>
      </c>
      <c r="C310" s="6">
        <v>102.09999847412099</v>
      </c>
      <c r="D310" s="6">
        <v>4.2199997901916504</v>
      </c>
      <c r="E310" s="6">
        <v>113.75210571289</v>
      </c>
      <c r="F310" s="6">
        <v>173.5</v>
      </c>
      <c r="G310" s="6">
        <v>75.229179382324205</v>
      </c>
      <c r="H310" s="6">
        <v>702.21252441406205</v>
      </c>
      <c r="I310" s="6">
        <v>1053.61279296875</v>
      </c>
      <c r="J310" s="6">
        <v>40.167484283447202</v>
      </c>
      <c r="K310" s="6">
        <v>5.2160000801086399</v>
      </c>
      <c r="L310" s="6">
        <v>41.930000305175703</v>
      </c>
    </row>
    <row r="311" spans="1:12" x14ac:dyDescent="0.35">
      <c r="A311" s="5">
        <v>45743</v>
      </c>
      <c r="B311" s="7">
        <v>273.13000488281199</v>
      </c>
      <c r="C311" s="6">
        <v>106.08999633789</v>
      </c>
      <c r="D311" s="6">
        <v>3.9800000190734801</v>
      </c>
      <c r="E311" s="6">
        <v>111.42226409912099</v>
      </c>
      <c r="F311" s="6">
        <v>168.24000549316401</v>
      </c>
      <c r="G311" s="6">
        <v>74.265464782714801</v>
      </c>
      <c r="H311" s="6">
        <v>662.85089111328102</v>
      </c>
      <c r="I311" s="6">
        <v>1056.90393066406</v>
      </c>
      <c r="J311" s="6">
        <v>40.107696533203097</v>
      </c>
      <c r="K311" s="6">
        <v>5.0974998474120996</v>
      </c>
      <c r="L311" s="6">
        <v>41.810001373291001</v>
      </c>
    </row>
    <row r="312" spans="1:12" x14ac:dyDescent="0.35">
      <c r="A312" s="5">
        <v>45744</v>
      </c>
      <c r="B312" s="7">
        <v>263.54998779296801</v>
      </c>
      <c r="C312" s="6">
        <v>104</v>
      </c>
      <c r="D312" s="6">
        <v>3.75</v>
      </c>
      <c r="E312" s="6">
        <v>109.662384033203</v>
      </c>
      <c r="F312" s="6">
        <v>165.25</v>
      </c>
      <c r="G312" s="6">
        <v>71.722061157226506</v>
      </c>
      <c r="H312" s="6">
        <v>668.70062255859295</v>
      </c>
      <c r="I312" s="6">
        <v>1060.34460449218</v>
      </c>
      <c r="J312" s="6">
        <v>39.230804443359297</v>
      </c>
      <c r="K312" s="6">
        <v>5.1125001907348597</v>
      </c>
      <c r="L312" s="6">
        <v>40.880001068115199</v>
      </c>
    </row>
    <row r="313" spans="1:12" x14ac:dyDescent="0.35">
      <c r="A313" s="5">
        <v>45747</v>
      </c>
      <c r="B313" s="7">
        <v>259.16000366210898</v>
      </c>
      <c r="C313" s="6">
        <v>101.33000183105401</v>
      </c>
      <c r="D313" s="6">
        <v>3.8099999427795401</v>
      </c>
      <c r="E313" s="6">
        <v>108.37247467041</v>
      </c>
      <c r="F313" s="6">
        <v>166</v>
      </c>
      <c r="G313" s="6">
        <v>71.553161621093693</v>
      </c>
      <c r="H313" s="6">
        <v>668.70062255859295</v>
      </c>
      <c r="I313" s="6">
        <v>1060.34460449218</v>
      </c>
      <c r="J313" s="6">
        <v>38.662822723388601</v>
      </c>
      <c r="K313" s="6">
        <v>5.0199999809265101</v>
      </c>
      <c r="L313" s="6">
        <v>39.529998779296797</v>
      </c>
    </row>
    <row r="314" spans="1:12" x14ac:dyDescent="0.35">
      <c r="A314" s="5">
        <v>45748</v>
      </c>
      <c r="B314" s="7">
        <v>268.45999145507801</v>
      </c>
      <c r="C314" s="6">
        <v>98.720001220703097</v>
      </c>
      <c r="D314" s="6">
        <v>3.8699998855590798</v>
      </c>
      <c r="E314" s="6">
        <v>110.14234924316401</v>
      </c>
      <c r="F314" s="6">
        <v>168.63999938964801</v>
      </c>
      <c r="G314" s="6">
        <v>71.354454040527301</v>
      </c>
      <c r="H314" s="6">
        <v>666.12274169921795</v>
      </c>
      <c r="I314" s="6">
        <v>1053.41333007812</v>
      </c>
      <c r="J314" s="6">
        <v>38.473495483398402</v>
      </c>
      <c r="K314" s="6">
        <v>5.0190000534057599</v>
      </c>
      <c r="L314" s="6">
        <v>39.529998779296797</v>
      </c>
    </row>
    <row r="315" spans="1:12" x14ac:dyDescent="0.35">
      <c r="A315" s="5">
        <v>45749</v>
      </c>
      <c r="B315" s="6">
        <v>282.760009765625</v>
      </c>
      <c r="C315" s="6">
        <v>97.599998474121094</v>
      </c>
      <c r="D315" s="6">
        <v>3.7999999523162802</v>
      </c>
      <c r="E315" s="6">
        <v>110.41233062744099</v>
      </c>
      <c r="F315" s="6">
        <v>170.38999938964801</v>
      </c>
      <c r="G315" s="6">
        <v>71.781669616699205</v>
      </c>
      <c r="H315" s="6">
        <v>666.17236328125</v>
      </c>
      <c r="I315" s="6">
        <v>1053.06433105468</v>
      </c>
      <c r="J315" s="6">
        <v>38.4834594726562</v>
      </c>
      <c r="K315" s="6">
        <v>5.0234999656677202</v>
      </c>
      <c r="L315" s="6">
        <v>38.970001220703097</v>
      </c>
    </row>
    <row r="316" spans="1:12" x14ac:dyDescent="0.35">
      <c r="A316" s="5">
        <v>45750</v>
      </c>
      <c r="B316" s="7">
        <v>267.27999877929602</v>
      </c>
      <c r="C316" s="6">
        <v>95.660003662109304</v>
      </c>
      <c r="D316" s="6">
        <v>3.7400000095367401</v>
      </c>
      <c r="E316" s="6">
        <v>101.792930603027</v>
      </c>
      <c r="F316" s="6">
        <v>157.38000488281199</v>
      </c>
      <c r="G316" s="6">
        <v>66.068939208984304</v>
      </c>
      <c r="H316" s="6">
        <v>648.37536621093705</v>
      </c>
      <c r="I316" s="6">
        <v>1041.24609375</v>
      </c>
      <c r="J316" s="6">
        <v>36.938938140869098</v>
      </c>
      <c r="K316" s="6">
        <v>4.8109998703002903</v>
      </c>
      <c r="L316" s="6">
        <v>37.560001373291001</v>
      </c>
    </row>
    <row r="317" spans="1:12" x14ac:dyDescent="0.35">
      <c r="A317" s="5">
        <v>45751</v>
      </c>
      <c r="B317" s="7">
        <v>239.42999267578099</v>
      </c>
      <c r="C317" s="6">
        <v>88.160003662109304</v>
      </c>
      <c r="D317" s="6">
        <v>3.46000003814697</v>
      </c>
      <c r="E317" s="6">
        <v>94.303451538085895</v>
      </c>
      <c r="F317" s="6">
        <v>146.80000305175699</v>
      </c>
      <c r="G317" s="6">
        <v>58.130733489990199</v>
      </c>
      <c r="H317" s="6">
        <v>608.6171875</v>
      </c>
      <c r="I317" s="6">
        <v>1003.04895019531</v>
      </c>
      <c r="J317" s="6">
        <v>34.796539306640597</v>
      </c>
      <c r="K317" s="6">
        <v>4.38450002670288</v>
      </c>
      <c r="L317" s="6">
        <v>34.659999847412102</v>
      </c>
    </row>
    <row r="318" spans="1:12" x14ac:dyDescent="0.35">
      <c r="A318" s="5">
        <v>45754</v>
      </c>
      <c r="B318" s="7">
        <v>233.28999328613199</v>
      </c>
      <c r="C318" s="6">
        <v>80.720001220703097</v>
      </c>
      <c r="D318" s="6">
        <v>3.3599998950958199</v>
      </c>
      <c r="E318" s="6">
        <v>97.633216857910099</v>
      </c>
      <c r="F318" s="6">
        <v>146.169998168945</v>
      </c>
      <c r="G318" s="6">
        <v>57.723388671875</v>
      </c>
      <c r="H318" s="6">
        <v>574.80792236328102</v>
      </c>
      <c r="I318" s="6">
        <v>927.80157470703102</v>
      </c>
      <c r="J318" s="6">
        <v>32.694000244140597</v>
      </c>
      <c r="K318" s="6">
        <v>4.1690001487731898</v>
      </c>
      <c r="L318" s="6">
        <v>34.020000457763601</v>
      </c>
    </row>
    <row r="319" spans="1:12" x14ac:dyDescent="0.35">
      <c r="A319" s="5">
        <v>45755</v>
      </c>
      <c r="B319" s="7">
        <v>221.86000061035099</v>
      </c>
      <c r="C319" s="6">
        <v>82.279998779296804</v>
      </c>
      <c r="D319" s="6">
        <v>3.1400001049041699</v>
      </c>
      <c r="E319" s="6">
        <v>96.293319702148395</v>
      </c>
      <c r="F319" s="6">
        <v>141.36999511718699</v>
      </c>
      <c r="G319" s="6">
        <v>50.4309692382812</v>
      </c>
      <c r="H319" s="6">
        <v>583.830322265625</v>
      </c>
      <c r="I319" s="6">
        <v>952.03631591796795</v>
      </c>
      <c r="J319" s="6">
        <v>31.707500457763601</v>
      </c>
      <c r="K319" s="6">
        <v>4.1275000572204501</v>
      </c>
      <c r="L319" s="6">
        <v>32.650001525878899</v>
      </c>
    </row>
    <row r="320" spans="1:12" x14ac:dyDescent="0.35">
      <c r="A320" s="5">
        <v>45756</v>
      </c>
      <c r="B320" s="7">
        <v>272.20001220703102</v>
      </c>
      <c r="C320" s="6">
        <v>87.5</v>
      </c>
      <c r="D320" s="6">
        <v>3.3099999427795401</v>
      </c>
      <c r="E320" s="6">
        <v>114.322059631347</v>
      </c>
      <c r="F320" s="6">
        <v>158.75</v>
      </c>
      <c r="G320" s="6">
        <v>60.078029632568303</v>
      </c>
      <c r="H320" s="6">
        <v>577.93109130859295</v>
      </c>
      <c r="I320" s="6">
        <v>943.01062011718705</v>
      </c>
      <c r="J320" s="6">
        <v>34.886219024658203</v>
      </c>
      <c r="K320" s="6">
        <v>4.1754999160766602</v>
      </c>
      <c r="L320" s="6">
        <v>36.7299995422363</v>
      </c>
    </row>
    <row r="321" spans="1:12" x14ac:dyDescent="0.35">
      <c r="A321" s="5">
        <v>45757</v>
      </c>
      <c r="B321" s="7">
        <v>252.39999389648401</v>
      </c>
      <c r="C321" s="6">
        <v>90.360000610351506</v>
      </c>
      <c r="D321" s="6">
        <v>3.2799999713897701</v>
      </c>
      <c r="E321" s="6">
        <v>107.562530517578</v>
      </c>
      <c r="F321" s="6">
        <v>151.13000488281199</v>
      </c>
      <c r="G321" s="6">
        <v>54.3553657531738</v>
      </c>
      <c r="H321" s="6">
        <v>577.93109130859295</v>
      </c>
      <c r="I321" s="6">
        <v>943.01062011718705</v>
      </c>
      <c r="J321" s="6">
        <v>34.158802032470703</v>
      </c>
      <c r="K321" s="6">
        <v>4.32100009918212</v>
      </c>
      <c r="L321" s="6">
        <v>35.5</v>
      </c>
    </row>
    <row r="322" spans="1:12" x14ac:dyDescent="0.35">
      <c r="A322" s="5">
        <v>45758</v>
      </c>
      <c r="B322" s="7">
        <v>252.30999755859301</v>
      </c>
      <c r="C322" s="6">
        <v>96.330001831054602</v>
      </c>
      <c r="D322" s="6">
        <v>3.5199999809265101</v>
      </c>
      <c r="E322" s="6">
        <v>110.92229461669901</v>
      </c>
      <c r="F322" s="6">
        <v>157.08000183105401</v>
      </c>
      <c r="G322" s="6">
        <v>56.302658081054602</v>
      </c>
      <c r="H322" s="6">
        <v>589.97747802734295</v>
      </c>
      <c r="I322" s="6">
        <v>987.590576171875</v>
      </c>
      <c r="J322" s="6">
        <v>35.364524841308501</v>
      </c>
      <c r="K322" s="6">
        <v>4.5075001716613698</v>
      </c>
      <c r="L322" s="6">
        <v>36.5</v>
      </c>
    </row>
    <row r="323" spans="1:12" x14ac:dyDescent="0.35">
      <c r="A323" s="5">
        <v>45761</v>
      </c>
      <c r="B323" s="7">
        <v>252.350006103515</v>
      </c>
      <c r="C323" s="6">
        <v>98.379997253417898</v>
      </c>
      <c r="D323" s="6">
        <v>3.6099998950958199</v>
      </c>
      <c r="E323" s="6">
        <v>110.702308654785</v>
      </c>
      <c r="F323" s="6">
        <v>155.83999633789</v>
      </c>
      <c r="G323" s="6">
        <v>57.017993927001903</v>
      </c>
      <c r="H323" s="6">
        <v>589.97747802734295</v>
      </c>
      <c r="I323" s="6">
        <v>987.590576171875</v>
      </c>
      <c r="J323" s="6">
        <v>35.763111114501903</v>
      </c>
      <c r="K323" s="6">
        <v>4.6104998588562003</v>
      </c>
      <c r="L323" s="6">
        <v>37.619998931884702</v>
      </c>
    </row>
    <row r="324" spans="1:12" x14ac:dyDescent="0.35">
      <c r="A324" s="5">
        <v>45762</v>
      </c>
      <c r="B324" s="7">
        <v>254.11000061035099</v>
      </c>
      <c r="C324" s="6">
        <v>96.370002746582003</v>
      </c>
      <c r="D324" s="6">
        <v>3.6199998855590798</v>
      </c>
      <c r="E324" s="6">
        <v>112.192207336425</v>
      </c>
      <c r="F324" s="6">
        <v>157.33000183105401</v>
      </c>
      <c r="G324" s="6">
        <v>53.659900665283203</v>
      </c>
      <c r="H324" s="6">
        <v>616.89605712890602</v>
      </c>
      <c r="I324" s="6">
        <v>1005.29290771484</v>
      </c>
      <c r="J324" s="6">
        <v>35.424312591552699</v>
      </c>
      <c r="K324" s="6">
        <v>4.61100006103515</v>
      </c>
      <c r="L324" s="6">
        <v>36.849998474121001</v>
      </c>
    </row>
    <row r="325" spans="1:12" x14ac:dyDescent="0.35">
      <c r="A325" s="5">
        <v>45763</v>
      </c>
      <c r="B325" s="7">
        <v>241.55000305175699</v>
      </c>
      <c r="C325" s="6">
        <v>92.739997863769503</v>
      </c>
      <c r="D325" s="6">
        <v>3.5199999809265101</v>
      </c>
      <c r="E325" s="6">
        <v>104.48274230957</v>
      </c>
      <c r="F325" s="6">
        <v>151.669998168945</v>
      </c>
      <c r="G325" s="6">
        <v>52.229236602783203</v>
      </c>
      <c r="H325" s="6">
        <v>610.79846191406205</v>
      </c>
      <c r="I325" s="6">
        <v>1006.68914794921</v>
      </c>
      <c r="J325" s="6">
        <v>34.846363067626903</v>
      </c>
      <c r="K325" s="6">
        <v>4.6739997863769496</v>
      </c>
      <c r="L325" s="6">
        <v>36.9799995422363</v>
      </c>
    </row>
    <row r="326" spans="1:12" x14ac:dyDescent="0.35">
      <c r="A326" s="5">
        <v>45764</v>
      </c>
      <c r="B326" s="7">
        <v>241.36999511718699</v>
      </c>
      <c r="C326" s="6">
        <v>91.870002746582003</v>
      </c>
      <c r="D326" s="6">
        <v>3.5199999809265101</v>
      </c>
      <c r="E326" s="6">
        <v>101.482948303222</v>
      </c>
      <c r="F326" s="6">
        <v>151.74000549316401</v>
      </c>
      <c r="G326" s="6">
        <v>52.5670356750488</v>
      </c>
      <c r="H326" s="6">
        <v>616.25158691406205</v>
      </c>
      <c r="I326" s="6">
        <v>1004.49505615234</v>
      </c>
      <c r="J326" s="6">
        <v>34.936046600341797</v>
      </c>
      <c r="K326" s="6">
        <v>4.7315001487731898</v>
      </c>
      <c r="L326" s="6">
        <v>37.159999847412102</v>
      </c>
    </row>
    <row r="327" spans="1:12" x14ac:dyDescent="0.35">
      <c r="A327" s="5">
        <v>45768</v>
      </c>
      <c r="B327" s="6">
        <v>227.5</v>
      </c>
      <c r="C327" s="6">
        <v>91.699996948242102</v>
      </c>
      <c r="D327" s="6">
        <v>3.5999999046325599</v>
      </c>
      <c r="E327" s="6">
        <v>96.903274536132798</v>
      </c>
      <c r="F327" s="6">
        <v>147.86000061035099</v>
      </c>
      <c r="G327" s="6">
        <v>52.676322937011697</v>
      </c>
      <c r="H327" s="6">
        <v>624.67907714843705</v>
      </c>
      <c r="I327" s="6">
        <v>1031.22302246093</v>
      </c>
      <c r="J327" s="6">
        <v>34.876258850097599</v>
      </c>
      <c r="K327" s="6">
        <v>4.7210001945495597</v>
      </c>
      <c r="L327" s="6">
        <v>36.720001220703097</v>
      </c>
    </row>
    <row r="328" spans="1:12" x14ac:dyDescent="0.35">
      <c r="A328" s="5">
        <v>45769</v>
      </c>
      <c r="B328" s="7">
        <v>237.97000122070301</v>
      </c>
      <c r="C328" s="6">
        <v>98.199996948242102</v>
      </c>
      <c r="D328" s="6">
        <v>3.75</v>
      </c>
      <c r="E328" s="6">
        <v>98.883132934570298</v>
      </c>
      <c r="F328" s="6">
        <v>151.39999389648401</v>
      </c>
      <c r="G328" s="6">
        <v>54.4149780273437</v>
      </c>
      <c r="H328" s="6">
        <v>625.47229003906205</v>
      </c>
      <c r="I328" s="6">
        <v>1041.39562988281</v>
      </c>
      <c r="J328" s="6">
        <v>35.344596862792898</v>
      </c>
      <c r="K328" s="6">
        <v>4.87050008773803</v>
      </c>
      <c r="L328" s="6">
        <v>37.090000152587798</v>
      </c>
    </row>
    <row r="329" spans="1:12" x14ac:dyDescent="0.35">
      <c r="A329" s="5">
        <v>45770</v>
      </c>
      <c r="B329" s="7">
        <v>250.74000549316401</v>
      </c>
      <c r="C329" s="6">
        <v>100.720001220703</v>
      </c>
      <c r="D329" s="6">
        <v>3.9300000667571999</v>
      </c>
      <c r="E329" s="6">
        <v>102.702865600585</v>
      </c>
      <c r="F329" s="6">
        <v>157.80999755859301</v>
      </c>
      <c r="G329" s="6">
        <v>55.279338836669901</v>
      </c>
      <c r="H329" s="6">
        <v>654.274658203125</v>
      </c>
      <c r="I329" s="6">
        <v>1036.40905761718</v>
      </c>
      <c r="J329" s="6">
        <v>35.842830657958899</v>
      </c>
      <c r="K329" s="6">
        <v>4.8354997634887598</v>
      </c>
      <c r="L329" s="6">
        <v>37.2299995422363</v>
      </c>
    </row>
    <row r="330" spans="1:12" x14ac:dyDescent="0.35">
      <c r="A330" s="5">
        <v>45771</v>
      </c>
      <c r="B330" s="6">
        <v>259.510009765625</v>
      </c>
      <c r="C330" s="6">
        <v>102.199996948242</v>
      </c>
      <c r="D330" s="6">
        <v>4.1799998283386204</v>
      </c>
      <c r="E330" s="6">
        <v>106.422607421875</v>
      </c>
      <c r="F330" s="6">
        <v>164.17999267578099</v>
      </c>
      <c r="G330" s="6">
        <v>57.792938232421797</v>
      </c>
      <c r="H330" s="6">
        <v>662.652587890625</v>
      </c>
      <c r="I330" s="6">
        <v>1041.69482421875</v>
      </c>
      <c r="J330" s="6">
        <v>36.600139617919901</v>
      </c>
      <c r="K330" s="6">
        <v>4.8499999046325604</v>
      </c>
      <c r="L330" s="6">
        <v>38.759998321533203</v>
      </c>
    </row>
    <row r="331" spans="1:12" x14ac:dyDescent="0.35">
      <c r="A331" s="5">
        <v>45772</v>
      </c>
      <c r="B331" s="7">
        <v>284.95001220703102</v>
      </c>
      <c r="C331" s="6">
        <v>103.98999786376901</v>
      </c>
      <c r="D331" s="6">
        <v>4.0300002098083496</v>
      </c>
      <c r="E331" s="6">
        <v>111.002296447753</v>
      </c>
      <c r="F331" s="6">
        <v>165.100006103515</v>
      </c>
      <c r="G331" s="6">
        <v>57.355789184570298</v>
      </c>
      <c r="H331" s="6">
        <v>649.664306640625</v>
      </c>
      <c r="I331" s="6">
        <v>1025.63818359375</v>
      </c>
      <c r="J331" s="6">
        <v>36.849254608154297</v>
      </c>
      <c r="K331" s="6">
        <v>4.8354997634887598</v>
      </c>
      <c r="L331" s="6">
        <v>38.409999847412102</v>
      </c>
    </row>
    <row r="332" spans="1:12" x14ac:dyDescent="0.35">
      <c r="A332" s="5">
        <v>45775</v>
      </c>
      <c r="B332" s="7">
        <v>285.88000488281199</v>
      </c>
      <c r="C332" s="6">
        <v>99.129997253417898</v>
      </c>
      <c r="D332" s="6">
        <v>4.3099999427795401</v>
      </c>
      <c r="E332" s="6">
        <v>108.722450256347</v>
      </c>
      <c r="F332" s="6">
        <v>163.39999389648401</v>
      </c>
      <c r="G332" s="6">
        <v>58.170475006103501</v>
      </c>
      <c r="H332" s="6">
        <v>662.454345703125</v>
      </c>
      <c r="I332" s="6">
        <v>1051.568359375</v>
      </c>
      <c r="J332" s="6">
        <v>36.480564117431598</v>
      </c>
      <c r="K332" s="6">
        <v>4.8379998207092196</v>
      </c>
      <c r="L332" s="6">
        <v>38.040000915527301</v>
      </c>
    </row>
    <row r="333" spans="1:12" x14ac:dyDescent="0.35">
      <c r="A333" s="5">
        <v>45776</v>
      </c>
      <c r="B333" s="7">
        <v>292.02999877929602</v>
      </c>
      <c r="C333" s="6">
        <v>96.330001831054602</v>
      </c>
      <c r="D333" s="6">
        <v>4.2399997711181596</v>
      </c>
      <c r="E333" s="6">
        <v>109.01242828369099</v>
      </c>
      <c r="F333" s="6">
        <v>164.47999572753901</v>
      </c>
      <c r="G333" s="6">
        <v>59.074577331542898</v>
      </c>
      <c r="H333" s="6">
        <v>659.926025390625</v>
      </c>
      <c r="I333" s="6">
        <v>1032.81872558593</v>
      </c>
      <c r="J333" s="6">
        <v>36.6499633789062</v>
      </c>
      <c r="K333" s="6">
        <v>4.8229999542236301</v>
      </c>
      <c r="L333" s="6">
        <v>38.340000152587798</v>
      </c>
    </row>
    <row r="334" spans="1:12" x14ac:dyDescent="0.35">
      <c r="A334" s="5">
        <v>45777</v>
      </c>
      <c r="B334" s="7">
        <v>282.16000366210898</v>
      </c>
      <c r="C334" s="6">
        <v>95.129997253417898</v>
      </c>
      <c r="D334" s="6">
        <v>4.0500001907348597</v>
      </c>
      <c r="E334" s="6">
        <v>108.91243743896401</v>
      </c>
      <c r="F334" s="6">
        <v>166.69000244140599</v>
      </c>
      <c r="G334" s="6">
        <v>58.170475006103501</v>
      </c>
      <c r="H334" s="6">
        <v>638.758056640625</v>
      </c>
      <c r="I334" s="6">
        <v>1027.03442382812</v>
      </c>
      <c r="J334" s="6">
        <v>36.510459899902301</v>
      </c>
      <c r="K334" s="6">
        <v>4.5599999427795401</v>
      </c>
      <c r="L334" s="6">
        <v>37.810001373291001</v>
      </c>
    </row>
    <row r="335" spans="1:12" x14ac:dyDescent="0.35">
      <c r="A335" s="5">
        <v>45778</v>
      </c>
      <c r="B335" s="7">
        <v>280.51998901367102</v>
      </c>
      <c r="C335" s="6">
        <v>95.139999389648395</v>
      </c>
      <c r="D335" s="6">
        <v>3.9300000667571999</v>
      </c>
      <c r="E335" s="6">
        <v>111.602249145507</v>
      </c>
      <c r="F335" s="6">
        <v>172.72000122070301</v>
      </c>
      <c r="G335" s="6">
        <v>58.935482025146399</v>
      </c>
      <c r="H335" s="6">
        <v>638.758056640625</v>
      </c>
      <c r="I335" s="6">
        <v>1027.03442382812</v>
      </c>
      <c r="J335" s="6">
        <v>36.351024627685497</v>
      </c>
      <c r="K335" s="6">
        <v>4.5809998512268004</v>
      </c>
      <c r="L335" s="6">
        <v>37.450000762939403</v>
      </c>
    </row>
    <row r="336" spans="1:12" x14ac:dyDescent="0.35">
      <c r="A336" s="5">
        <v>45779</v>
      </c>
      <c r="B336" s="7">
        <v>287.20999145507801</v>
      </c>
      <c r="C336" s="6">
        <v>99.620002746582003</v>
      </c>
      <c r="D336" s="6">
        <v>4.0300002098083496</v>
      </c>
      <c r="E336" s="6">
        <v>114.492050170898</v>
      </c>
      <c r="F336" s="6">
        <v>179.27999877929599</v>
      </c>
      <c r="G336" s="6">
        <v>59.909130096435497</v>
      </c>
      <c r="H336" s="6">
        <v>643.56671142578102</v>
      </c>
      <c r="I336" s="6">
        <v>964.90167236328102</v>
      </c>
      <c r="J336" s="6">
        <v>37.3375244140625</v>
      </c>
      <c r="K336" s="6">
        <v>4.6275000572204501</v>
      </c>
      <c r="L336" s="6">
        <v>38.200000762939403</v>
      </c>
    </row>
    <row r="337" spans="1:12" x14ac:dyDescent="0.35">
      <c r="A337" s="5">
        <v>45782</v>
      </c>
      <c r="B337" s="6">
        <v>280.260009765625</v>
      </c>
      <c r="C337" s="6">
        <v>99.940002441406193</v>
      </c>
      <c r="D337" s="6">
        <v>3.9800000190734801</v>
      </c>
      <c r="E337" s="6">
        <v>113.81209564208901</v>
      </c>
      <c r="F337" s="6">
        <v>176.39999389648401</v>
      </c>
      <c r="G337" s="6">
        <v>57.564426422119098</v>
      </c>
      <c r="H337" s="6">
        <v>655.91058349609295</v>
      </c>
      <c r="I337" s="6">
        <v>952.93389892578102</v>
      </c>
      <c r="J337" s="6">
        <v>36.998725891113203</v>
      </c>
      <c r="K337" s="6">
        <v>4.6550002098083496</v>
      </c>
      <c r="L337" s="6">
        <v>37.889999389648402</v>
      </c>
    </row>
    <row r="338" spans="1:12" x14ac:dyDescent="0.35">
      <c r="A338" s="5">
        <v>45783</v>
      </c>
      <c r="B338" s="7">
        <v>275.350006103515</v>
      </c>
      <c r="C338" s="6">
        <v>100.09999847412099</v>
      </c>
      <c r="D338" s="6">
        <v>3.92000007629394</v>
      </c>
      <c r="E338" s="6">
        <v>113.53211975097599</v>
      </c>
      <c r="F338" s="6">
        <v>172.27999877929599</v>
      </c>
      <c r="G338" s="6">
        <v>57.117347717285099</v>
      </c>
      <c r="H338" s="6">
        <v>642.67437744140602</v>
      </c>
      <c r="I338" s="6">
        <v>964.90167236328102</v>
      </c>
      <c r="J338" s="6">
        <v>37.168125152587798</v>
      </c>
      <c r="K338" s="6">
        <v>4.7350001335143999</v>
      </c>
      <c r="L338" s="6">
        <v>38.430000305175703</v>
      </c>
    </row>
    <row r="339" spans="1:12" x14ac:dyDescent="0.35">
      <c r="A339" s="5">
        <v>45784</v>
      </c>
      <c r="B339" s="7">
        <v>276.22000122070301</v>
      </c>
      <c r="C339" s="6">
        <v>98.290000915527301</v>
      </c>
      <c r="D339" s="6">
        <v>3.8399999141693102</v>
      </c>
      <c r="E339" s="6">
        <v>117.051872253417</v>
      </c>
      <c r="F339" s="6">
        <v>174.53999328613199</v>
      </c>
      <c r="G339" s="6">
        <v>55.696617126464801</v>
      </c>
      <c r="H339" s="6">
        <v>674.500732421875</v>
      </c>
      <c r="I339" s="6">
        <v>963.50543212890602</v>
      </c>
      <c r="J339" s="6">
        <v>36.630031585693303</v>
      </c>
      <c r="K339" s="6">
        <v>4.6164999008178702</v>
      </c>
      <c r="L339" s="6">
        <v>38.319999694824197</v>
      </c>
    </row>
    <row r="340" spans="1:12" x14ac:dyDescent="0.35">
      <c r="A340" s="5">
        <v>45785</v>
      </c>
      <c r="B340" s="7">
        <v>284.82000732421801</v>
      </c>
      <c r="C340" s="6">
        <v>99.910003662109304</v>
      </c>
      <c r="D340" s="6">
        <v>3.96000003814697</v>
      </c>
      <c r="E340" s="6">
        <v>117.361854553222</v>
      </c>
      <c r="F340" s="6">
        <v>175.22000122070301</v>
      </c>
      <c r="G340" s="6">
        <v>57.067668914794901</v>
      </c>
      <c r="H340" s="6">
        <v>677.02899169921795</v>
      </c>
      <c r="I340" s="6">
        <v>950.64007568359295</v>
      </c>
      <c r="J340" s="6">
        <v>37.297664642333899</v>
      </c>
      <c r="K340" s="6">
        <v>4.5609998703002903</v>
      </c>
      <c r="L340" s="6">
        <v>38.599998474121001</v>
      </c>
    </row>
    <row r="341" spans="1:12" x14ac:dyDescent="0.35">
      <c r="A341" s="5">
        <v>45786</v>
      </c>
      <c r="B341" s="6">
        <v>298.260009765625</v>
      </c>
      <c r="C341" s="6">
        <v>99.279998779296804</v>
      </c>
      <c r="D341" s="6">
        <v>3.9700000286102202</v>
      </c>
      <c r="E341" s="6">
        <v>116.64189910888599</v>
      </c>
      <c r="F341" s="6">
        <v>176.52000427246</v>
      </c>
      <c r="G341" s="6">
        <v>57.554492950439403</v>
      </c>
      <c r="H341" s="6">
        <v>702.46038818359295</v>
      </c>
      <c r="I341" s="6">
        <v>954.42987060546795</v>
      </c>
      <c r="J341" s="6">
        <v>37.536815643310497</v>
      </c>
      <c r="K341" s="6">
        <v>4.61100006103515</v>
      </c>
      <c r="L341" s="6">
        <v>38.919998168945298</v>
      </c>
    </row>
    <row r="342" spans="1:12" x14ac:dyDescent="0.35">
      <c r="A342" s="5">
        <v>45789</v>
      </c>
      <c r="B342" s="7">
        <v>318.38000488281199</v>
      </c>
      <c r="C342" s="6">
        <v>106.23999786376901</v>
      </c>
      <c r="D342" s="6">
        <v>4.1999998092651296</v>
      </c>
      <c r="E342" s="6">
        <v>122.99146270751901</v>
      </c>
      <c r="F342" s="6">
        <v>186.97999572753901</v>
      </c>
      <c r="G342" s="6">
        <v>61.1708984375</v>
      </c>
      <c r="H342" s="6">
        <v>714.655517578125</v>
      </c>
      <c r="I342" s="6">
        <v>1002.50042724609</v>
      </c>
      <c r="J342" s="6">
        <v>38.872077941894503</v>
      </c>
      <c r="K342" s="6">
        <v>4.5784997940063397</v>
      </c>
      <c r="L342" s="6">
        <v>39.669998168945298</v>
      </c>
    </row>
    <row r="343" spans="1:12" x14ac:dyDescent="0.35">
      <c r="A343" s="5">
        <v>45790</v>
      </c>
      <c r="B343" s="7">
        <v>334.07000732421801</v>
      </c>
      <c r="C343" s="6">
        <v>102.949996948242</v>
      </c>
      <c r="D343" s="6">
        <v>4.1199998855590803</v>
      </c>
      <c r="E343" s="6">
        <v>129.920974731445</v>
      </c>
      <c r="F343" s="6">
        <v>193.99000549316401</v>
      </c>
      <c r="G343" s="6">
        <v>61.459018707275298</v>
      </c>
      <c r="H343" s="6">
        <v>701.66717529296795</v>
      </c>
      <c r="I343" s="6">
        <v>987.24151611328102</v>
      </c>
      <c r="J343" s="6">
        <v>39.051441192626903</v>
      </c>
      <c r="K343" s="6">
        <v>4.6814999580383301</v>
      </c>
      <c r="L343" s="6">
        <v>39.930000305175703</v>
      </c>
    </row>
    <row r="344" spans="1:12" x14ac:dyDescent="0.35">
      <c r="A344" s="5">
        <v>45791</v>
      </c>
      <c r="B344" s="7">
        <v>347.67999267578102</v>
      </c>
      <c r="C344" s="6">
        <v>106.699996948242</v>
      </c>
      <c r="D344" s="6">
        <v>4.13000011444091</v>
      </c>
      <c r="E344" s="6">
        <v>135.33059692382801</v>
      </c>
      <c r="F344" s="6">
        <v>194.759994506835</v>
      </c>
      <c r="G344" s="6">
        <v>60.684078216552699</v>
      </c>
      <c r="H344" s="6">
        <v>692.99176025390602</v>
      </c>
      <c r="I344" s="6">
        <v>986.64312744140602</v>
      </c>
      <c r="J344" s="6">
        <v>39.101268768310497</v>
      </c>
      <c r="K344" s="6">
        <v>4.61100006103515</v>
      </c>
      <c r="L344" s="6">
        <v>39.770000457763601</v>
      </c>
    </row>
    <row r="345" spans="1:12" x14ac:dyDescent="0.35">
      <c r="A345" s="5">
        <v>45792</v>
      </c>
      <c r="B345" s="7">
        <v>342.82000732421801</v>
      </c>
      <c r="C345" s="6">
        <v>107.06999969482401</v>
      </c>
      <c r="D345" s="6">
        <v>3.9900000095367401</v>
      </c>
      <c r="E345" s="6">
        <v>134.82063293457</v>
      </c>
      <c r="F345" s="6">
        <v>194.22000122070301</v>
      </c>
      <c r="G345" s="6">
        <v>59.929000854492102</v>
      </c>
      <c r="H345" s="6">
        <v>721.89324951171795</v>
      </c>
      <c r="I345" s="6">
        <v>1035.51159667968</v>
      </c>
      <c r="J345" s="6">
        <v>38.603034973144503</v>
      </c>
      <c r="K345" s="6">
        <v>4.6444997787475497</v>
      </c>
      <c r="L345" s="6">
        <v>39.669998168945298</v>
      </c>
    </row>
    <row r="346" spans="1:12" x14ac:dyDescent="0.35">
      <c r="A346" s="5">
        <v>45793</v>
      </c>
      <c r="B346" s="7">
        <v>349.98001098632801</v>
      </c>
      <c r="C346" s="6">
        <v>111.26999664306599</v>
      </c>
      <c r="D346" s="6">
        <v>4.0999999046325604</v>
      </c>
      <c r="E346" s="6">
        <v>135.39059448242099</v>
      </c>
      <c r="F346" s="6">
        <v>194.22000122070301</v>
      </c>
      <c r="G346" s="6">
        <v>59.819713592529297</v>
      </c>
      <c r="H346" s="6">
        <v>724.47113037109295</v>
      </c>
      <c r="I346" s="6">
        <v>1019.05584716796</v>
      </c>
      <c r="J346" s="6">
        <v>38.443603515625</v>
      </c>
      <c r="K346" s="6">
        <v>4.5555000305175701</v>
      </c>
      <c r="L346" s="6">
        <v>39.310001373291001</v>
      </c>
    </row>
    <row r="347" spans="1:12" x14ac:dyDescent="0.35">
      <c r="A347" s="5">
        <v>45796</v>
      </c>
      <c r="B347" s="7">
        <v>342.08999633789</v>
      </c>
      <c r="C347" s="6">
        <v>111.23999786376901</v>
      </c>
      <c r="D347" s="6">
        <v>4.0399999618530202</v>
      </c>
      <c r="E347" s="6">
        <v>135.56059265136699</v>
      </c>
      <c r="F347" s="6">
        <v>193.5</v>
      </c>
      <c r="G347" s="6">
        <v>58.856002807617102</v>
      </c>
      <c r="H347" s="6">
        <v>723.28137207031205</v>
      </c>
      <c r="I347" s="6">
        <v>1016.86175537109</v>
      </c>
      <c r="J347" s="6">
        <v>38.064945220947202</v>
      </c>
      <c r="K347" s="6">
        <v>4.63350009918212</v>
      </c>
      <c r="L347" s="6">
        <v>38.150001525878899</v>
      </c>
    </row>
    <row r="348" spans="1:12" x14ac:dyDescent="0.35">
      <c r="A348" s="5">
        <v>45797</v>
      </c>
      <c r="B348" s="7">
        <v>343.82000732421801</v>
      </c>
      <c r="C348" s="6">
        <v>114.34999847412099</v>
      </c>
      <c r="D348" s="6">
        <v>3.96000003814697</v>
      </c>
      <c r="E348" s="6">
        <v>134.37066650390599</v>
      </c>
      <c r="F348" s="6">
        <v>193.44999694824199</v>
      </c>
      <c r="G348" s="6">
        <v>58.935482025146399</v>
      </c>
      <c r="H348" s="6">
        <v>712.771728515625</v>
      </c>
      <c r="I348" s="6">
        <v>1009.98028564453</v>
      </c>
      <c r="J348" s="6">
        <v>38.094837188720703</v>
      </c>
      <c r="K348" s="6">
        <v>4.6195001602172798</v>
      </c>
      <c r="L348" s="6">
        <v>38.110000610351499</v>
      </c>
    </row>
    <row r="349" spans="1:12" x14ac:dyDescent="0.35">
      <c r="A349" s="5">
        <v>45798</v>
      </c>
      <c r="B349" s="7">
        <v>334.61999511718699</v>
      </c>
      <c r="C349" s="6">
        <v>118.34999847412099</v>
      </c>
      <c r="D349" s="6">
        <v>3.9400000572204501</v>
      </c>
      <c r="E349" s="6">
        <v>131.79084777832</v>
      </c>
      <c r="F349" s="6">
        <v>191.759994506835</v>
      </c>
      <c r="G349" s="6">
        <v>56.074150085449197</v>
      </c>
      <c r="H349" s="6">
        <v>720.60437011718705</v>
      </c>
      <c r="I349" s="6">
        <v>998.21197509765602</v>
      </c>
      <c r="J349" s="6">
        <v>37.736110687255803</v>
      </c>
      <c r="K349" s="6">
        <v>4.63800001144409</v>
      </c>
      <c r="L349" s="6">
        <v>36.919998168945298</v>
      </c>
    </row>
    <row r="350" spans="1:12" x14ac:dyDescent="0.35">
      <c r="A350" s="5">
        <v>45799</v>
      </c>
      <c r="B350" s="7">
        <v>341.04000854492102</v>
      </c>
      <c r="C350" s="6">
        <v>117.26000213623</v>
      </c>
      <c r="D350" s="6">
        <v>3.88000011444091</v>
      </c>
      <c r="E350" s="6">
        <v>132.82078552246</v>
      </c>
      <c r="F350" s="6">
        <v>196.19000244140599</v>
      </c>
      <c r="G350" s="6">
        <v>57.564426422119098</v>
      </c>
      <c r="H350" s="6">
        <v>711.33410644531205</v>
      </c>
      <c r="I350" s="6">
        <v>1002.89935302734</v>
      </c>
      <c r="J350" s="6">
        <v>37.477031707763601</v>
      </c>
      <c r="K350" s="6">
        <v>4.6484999656677202</v>
      </c>
      <c r="L350" s="6">
        <v>37.270000457763601</v>
      </c>
    </row>
    <row r="351" spans="1:12" x14ac:dyDescent="0.35">
      <c r="A351" s="5">
        <v>45800</v>
      </c>
      <c r="B351" s="7">
        <v>339.33999633789</v>
      </c>
      <c r="C351" s="6">
        <v>118.26999664306599</v>
      </c>
      <c r="D351" s="6">
        <v>3.8199999332427899</v>
      </c>
      <c r="E351" s="6">
        <v>131.28088378906199</v>
      </c>
      <c r="F351" s="6">
        <v>191.97999572753901</v>
      </c>
      <c r="G351" s="6">
        <v>57.236568450927699</v>
      </c>
      <c r="H351" s="6">
        <v>712.12725830078102</v>
      </c>
      <c r="I351" s="6">
        <v>1005.7915649414</v>
      </c>
      <c r="J351" s="6">
        <v>37.3873481750488</v>
      </c>
      <c r="K351" s="6">
        <v>4.8064999580383301</v>
      </c>
      <c r="L351" s="6">
        <v>37.549999237060497</v>
      </c>
    </row>
    <row r="352" spans="1:12" x14ac:dyDescent="0.35">
      <c r="A352" s="5">
        <v>45804</v>
      </c>
      <c r="B352" s="7">
        <v>362.89001464843699</v>
      </c>
      <c r="C352" s="6">
        <v>107.33000183105401</v>
      </c>
      <c r="D352" s="6">
        <v>3.6900000572204501</v>
      </c>
      <c r="E352" s="6">
        <v>135.49058532714801</v>
      </c>
      <c r="F352" s="6">
        <v>197.67999267578099</v>
      </c>
      <c r="G352" s="6">
        <v>58.408920288085902</v>
      </c>
      <c r="H352" s="6">
        <v>710.34259033203102</v>
      </c>
      <c r="I352" s="6">
        <v>1010.97760009765</v>
      </c>
      <c r="J352" s="6">
        <v>37.227912902832003</v>
      </c>
      <c r="K352" s="6">
        <v>4.71000003814697</v>
      </c>
      <c r="L352" s="6">
        <v>37.040000915527301</v>
      </c>
    </row>
    <row r="353" spans="1:12" x14ac:dyDescent="0.35">
      <c r="A353" s="5">
        <v>45805</v>
      </c>
      <c r="B353" s="7">
        <v>356.89999389648398</v>
      </c>
      <c r="C353" s="6">
        <v>102.449996948242</v>
      </c>
      <c r="D353" s="6">
        <v>3.67000007629394</v>
      </c>
      <c r="E353" s="6">
        <v>134.80064392089801</v>
      </c>
      <c r="F353" s="6">
        <v>196.13999938964801</v>
      </c>
      <c r="G353" s="6">
        <v>57.673713684082003</v>
      </c>
      <c r="H353" s="6">
        <v>711.829833984375</v>
      </c>
      <c r="I353" s="6">
        <v>998.31170654296795</v>
      </c>
      <c r="J353" s="6">
        <v>36.779502868652301</v>
      </c>
      <c r="K353" s="6">
        <v>4.6440000534057599</v>
      </c>
      <c r="L353" s="6">
        <v>36.529998779296797</v>
      </c>
    </row>
    <row r="354" spans="1:12" x14ac:dyDescent="0.35">
      <c r="A354" s="5">
        <v>45806</v>
      </c>
      <c r="B354" s="7">
        <v>358.42999267578102</v>
      </c>
      <c r="C354" s="6">
        <v>103.01000213623</v>
      </c>
      <c r="D354" s="6">
        <v>3.6800000667571999</v>
      </c>
      <c r="E354" s="6">
        <v>139.18034362792901</v>
      </c>
      <c r="F354" s="6">
        <v>197.14999389648401</v>
      </c>
      <c r="G354" s="6">
        <v>57.117347717285099</v>
      </c>
      <c r="H354" s="6">
        <v>718.2744140625</v>
      </c>
      <c r="I354" s="6">
        <v>1003.49774169921</v>
      </c>
      <c r="J354" s="6">
        <v>36.899078369140597</v>
      </c>
      <c r="K354" s="6">
        <v>4.6535000801086399</v>
      </c>
      <c r="L354" s="6">
        <v>36.830001831054602</v>
      </c>
    </row>
    <row r="355" spans="1:12" x14ac:dyDescent="0.35">
      <c r="A355" s="5">
        <v>45807</v>
      </c>
      <c r="B355" s="7">
        <v>346.45999145507801</v>
      </c>
      <c r="C355" s="6">
        <v>99</v>
      </c>
      <c r="D355" s="6">
        <v>3.5399999618530198</v>
      </c>
      <c r="E355" s="6">
        <v>135.12062072753901</v>
      </c>
      <c r="F355" s="6">
        <v>193.32000732421801</v>
      </c>
      <c r="G355" s="6">
        <v>55.3985595703125</v>
      </c>
      <c r="H355" s="6">
        <v>713.36657714843705</v>
      </c>
      <c r="I355" s="6">
        <v>990.83184814453102</v>
      </c>
      <c r="J355" s="6">
        <v>36.032154083251903</v>
      </c>
      <c r="K355" s="6">
        <v>4.6525001525878897</v>
      </c>
      <c r="L355" s="6">
        <v>36.470001220703097</v>
      </c>
    </row>
    <row r="356" spans="1:12" x14ac:dyDescent="0.35">
      <c r="A356" s="5">
        <v>45810</v>
      </c>
      <c r="B356" s="7">
        <v>342.69000244140602</v>
      </c>
      <c r="C356" s="6">
        <v>99.279998779296804</v>
      </c>
      <c r="D356" s="6">
        <v>3.5199999809265101</v>
      </c>
      <c r="E356" s="6">
        <v>137.37046813964801</v>
      </c>
      <c r="F356" s="6">
        <v>194.83999633789</v>
      </c>
      <c r="G356" s="6">
        <v>54.732902526855398</v>
      </c>
      <c r="H356" s="6">
        <v>705.533935546875</v>
      </c>
      <c r="I356" s="6">
        <v>976.17132568359295</v>
      </c>
      <c r="J356" s="6">
        <v>35.793003082275298</v>
      </c>
      <c r="K356" s="6">
        <v>4.8344998359680096</v>
      </c>
      <c r="L356" s="6">
        <v>36.040000915527301</v>
      </c>
    </row>
    <row r="357" spans="1:12" x14ac:dyDescent="0.35">
      <c r="A357" s="5">
        <v>45811</v>
      </c>
      <c r="B357" s="7">
        <v>344.26998901367102</v>
      </c>
      <c r="C357" s="6">
        <v>102.75</v>
      </c>
      <c r="D357" s="6">
        <v>3.5299999713897701</v>
      </c>
      <c r="E357" s="6">
        <v>141.210189819335</v>
      </c>
      <c r="F357" s="6">
        <v>197.61000061035099</v>
      </c>
      <c r="G357" s="6">
        <v>56.640457153320298</v>
      </c>
      <c r="H357" s="6">
        <v>697.84997558593705</v>
      </c>
      <c r="I357" s="6">
        <v>971.18475341796795</v>
      </c>
      <c r="J357" s="6">
        <v>36.171661376953097</v>
      </c>
      <c r="K357" s="6">
        <v>4.8095002174377397</v>
      </c>
      <c r="L357" s="6">
        <v>36.759998321533203</v>
      </c>
    </row>
    <row r="358" spans="1:12" x14ac:dyDescent="0.35">
      <c r="A358" s="5">
        <v>45812</v>
      </c>
      <c r="B358" s="7">
        <v>332.04998779296801</v>
      </c>
      <c r="C358" s="6">
        <v>104.86000061035099</v>
      </c>
      <c r="D358" s="6">
        <v>3.75</v>
      </c>
      <c r="E358" s="6">
        <v>141.91014099121</v>
      </c>
      <c r="F358" s="6">
        <v>202.39999389648401</v>
      </c>
      <c r="G358" s="6">
        <v>59.313022613525298</v>
      </c>
      <c r="H358" s="6">
        <v>709.15002441406205</v>
      </c>
      <c r="I358" s="6">
        <v>965.94885253906205</v>
      </c>
      <c r="J358" s="6">
        <v>37.038581848144503</v>
      </c>
      <c r="K358" s="6">
        <v>4.8645000457763601</v>
      </c>
      <c r="L358" s="6">
        <v>37.950000762939403</v>
      </c>
    </row>
    <row r="359" spans="1:12" x14ac:dyDescent="0.35">
      <c r="A359" s="5">
        <v>45813</v>
      </c>
      <c r="B359" s="7">
        <v>284.70001220703102</v>
      </c>
      <c r="C359" s="6">
        <v>105.150001525878</v>
      </c>
      <c r="D359" s="6">
        <v>3.6199998855590798</v>
      </c>
      <c r="E359" s="6">
        <v>139.98028564453099</v>
      </c>
      <c r="F359" s="6">
        <v>203.33999633789</v>
      </c>
      <c r="G359" s="6">
        <v>58.259891510009702</v>
      </c>
      <c r="H359" s="6">
        <v>710.15002441406205</v>
      </c>
      <c r="I359" s="6">
        <v>966.14831542968705</v>
      </c>
      <c r="J359" s="6">
        <v>37.028621673583899</v>
      </c>
      <c r="K359" s="6">
        <v>4.9134998321533203</v>
      </c>
      <c r="L359" s="6">
        <v>39.130001068115199</v>
      </c>
    </row>
    <row r="360" spans="1:12" x14ac:dyDescent="0.35">
      <c r="A360" s="5">
        <v>45814</v>
      </c>
      <c r="B360" s="7">
        <v>295.14001464843699</v>
      </c>
      <c r="C360" s="6">
        <v>104.370002746582</v>
      </c>
      <c r="D360" s="6">
        <v>3.63000011444091</v>
      </c>
      <c r="E360" s="6">
        <v>141.71015930175699</v>
      </c>
      <c r="F360" s="6">
        <v>205.17999267578099</v>
      </c>
      <c r="G360" s="6">
        <v>59.442180633544901</v>
      </c>
      <c r="H360" s="6">
        <v>711</v>
      </c>
      <c r="I360" s="6">
        <v>1002.20123291015</v>
      </c>
      <c r="J360" s="6">
        <v>37.088409423828097</v>
      </c>
      <c r="K360" s="6">
        <v>4.8299999237060502</v>
      </c>
      <c r="L360" s="6">
        <v>38.770000457763601</v>
      </c>
    </row>
    <row r="361" spans="1:12" x14ac:dyDescent="0.35">
      <c r="A361" s="5">
        <v>45817</v>
      </c>
      <c r="B361" s="7">
        <v>308.579986572265</v>
      </c>
      <c r="C361" s="6">
        <v>101.11000061035099</v>
      </c>
      <c r="D361" s="6">
        <v>3.5999999046325599</v>
      </c>
      <c r="E361" s="6">
        <v>142.62010192871</v>
      </c>
      <c r="F361" s="6">
        <v>207</v>
      </c>
      <c r="G361" s="6">
        <v>61.896167755126903</v>
      </c>
      <c r="H361" s="6">
        <v>717.79998779296795</v>
      </c>
      <c r="I361" s="6">
        <v>1005.29290771484</v>
      </c>
      <c r="J361" s="6">
        <v>37.447135925292898</v>
      </c>
      <c r="K361" s="6">
        <v>4.9095001220703098</v>
      </c>
      <c r="L361" s="6">
        <v>39.849998474121001</v>
      </c>
    </row>
    <row r="362" spans="1:12" x14ac:dyDescent="0.35">
      <c r="A362" s="5">
        <v>45818</v>
      </c>
      <c r="B362" s="7">
        <v>326.08999633789</v>
      </c>
      <c r="C362" s="6">
        <v>106.639999389648</v>
      </c>
      <c r="D362" s="6">
        <v>3.8099999427795401</v>
      </c>
      <c r="E362" s="6">
        <v>143.95001220703099</v>
      </c>
      <c r="F362" s="6">
        <v>212.46000671386699</v>
      </c>
      <c r="G362" s="6">
        <v>63.783847808837798</v>
      </c>
      <c r="H362" s="6">
        <v>732.25</v>
      </c>
      <c r="I362" s="6">
        <v>1000.40606689453</v>
      </c>
      <c r="J362" s="6">
        <v>37.6165351867675</v>
      </c>
      <c r="K362" s="6">
        <v>4.8839998245239196</v>
      </c>
      <c r="L362" s="6">
        <v>40.110000610351499</v>
      </c>
    </row>
    <row r="363" spans="1:12" x14ac:dyDescent="0.35">
      <c r="A363" s="5">
        <v>45819</v>
      </c>
      <c r="B363" s="7">
        <v>326.42999267578102</v>
      </c>
      <c r="C363" s="6">
        <v>108.76000213623</v>
      </c>
      <c r="D363" s="6">
        <v>3.7400000095367401</v>
      </c>
      <c r="E363" s="6">
        <v>142.83000183105401</v>
      </c>
      <c r="F363" s="6">
        <v>214.100006103515</v>
      </c>
      <c r="G363" s="6">
        <v>64.658149719238196</v>
      </c>
      <c r="H363" s="6">
        <v>736.40002441406205</v>
      </c>
      <c r="I363" s="6">
        <v>1004.39532470703</v>
      </c>
      <c r="J363" s="6">
        <v>37.835758209228501</v>
      </c>
      <c r="K363" s="6">
        <v>4.8010001182556099</v>
      </c>
      <c r="L363" s="6">
        <v>39.869998931884702</v>
      </c>
    </row>
    <row r="364" spans="1:12" x14ac:dyDescent="0.35">
      <c r="A364" s="5">
        <v>45820</v>
      </c>
      <c r="B364" s="7">
        <v>319.10998535156199</v>
      </c>
      <c r="C364" s="6">
        <v>104</v>
      </c>
      <c r="D364" s="6">
        <v>3.6199998855590798</v>
      </c>
      <c r="E364" s="6">
        <v>145</v>
      </c>
      <c r="F364" s="6">
        <v>215.42999267578099</v>
      </c>
      <c r="G364" s="6">
        <v>62.075000762939403</v>
      </c>
      <c r="H364" s="6">
        <v>715.34997558593705</v>
      </c>
      <c r="I364" s="6">
        <v>992.97607421875</v>
      </c>
      <c r="J364" s="6">
        <v>37.467063903808501</v>
      </c>
      <c r="K364" s="6">
        <v>4.8214998245239196</v>
      </c>
      <c r="L364" s="6">
        <v>39.75</v>
      </c>
    </row>
    <row r="365" spans="1:12" x14ac:dyDescent="0.35">
      <c r="A365" s="5">
        <v>45821</v>
      </c>
      <c r="B365" s="7">
        <v>325.30999755859301</v>
      </c>
      <c r="C365" s="6">
        <v>101.26999664306599</v>
      </c>
      <c r="D365" s="6">
        <v>3.5099999904632502</v>
      </c>
      <c r="E365" s="6">
        <v>141.97000122070301</v>
      </c>
      <c r="F365" s="6">
        <v>211.100006103515</v>
      </c>
      <c r="G365" s="6">
        <v>60.720001220703097</v>
      </c>
      <c r="H365" s="6">
        <v>712.04998779296795</v>
      </c>
      <c r="I365" s="6">
        <v>984.5986328125</v>
      </c>
      <c r="J365" s="6">
        <v>36.799434661865199</v>
      </c>
      <c r="K365" s="6">
        <v>4.8029999732971103</v>
      </c>
      <c r="L365" s="6">
        <v>39.639999389648402</v>
      </c>
    </row>
    <row r="366" spans="1:12" x14ac:dyDescent="0.35">
      <c r="A366" s="5">
        <v>45824</v>
      </c>
      <c r="B366" s="7">
        <v>329.13000488281199</v>
      </c>
      <c r="C366" s="6">
        <v>100.26000213623</v>
      </c>
      <c r="D366" s="6">
        <v>3.5199999809265101</v>
      </c>
      <c r="E366" s="6">
        <v>144.69000244140599</v>
      </c>
      <c r="F366" s="6">
        <v>215.67999267578099</v>
      </c>
      <c r="G366" s="6">
        <v>60.959999084472599</v>
      </c>
      <c r="H366" s="6">
        <v>686.65002441406205</v>
      </c>
      <c r="I366" s="6">
        <v>1001.10418701171</v>
      </c>
      <c r="J366" s="6">
        <v>36.958869934082003</v>
      </c>
      <c r="K366" s="6">
        <v>4.8264999389648402</v>
      </c>
      <c r="L366" s="6">
        <v>40.25</v>
      </c>
    </row>
    <row r="367" spans="1:12" x14ac:dyDescent="0.35">
      <c r="A367" s="5">
        <v>45825</v>
      </c>
      <c r="B367" s="7">
        <v>316.350006103515</v>
      </c>
      <c r="C367" s="6">
        <v>98.449996948242102</v>
      </c>
      <c r="D367" s="6">
        <v>3.4400000572204501</v>
      </c>
      <c r="E367" s="6">
        <v>144.11999511718699</v>
      </c>
      <c r="F367" s="6">
        <v>213.89999389648401</v>
      </c>
      <c r="G367" s="6">
        <v>59.689998626708899</v>
      </c>
      <c r="H367" s="6">
        <v>674.75</v>
      </c>
      <c r="I367" s="6">
        <v>996.96533203125</v>
      </c>
      <c r="J367" s="6">
        <v>36.490528106689403</v>
      </c>
      <c r="K367" s="6">
        <v>4.8004999160766602</v>
      </c>
      <c r="L367" s="6">
        <v>40.209999084472599</v>
      </c>
    </row>
    <row r="368" spans="1:12" x14ac:dyDescent="0.35">
      <c r="A368" s="5">
        <v>45826</v>
      </c>
      <c r="B368" s="7">
        <v>322.04998779296801</v>
      </c>
      <c r="C368" s="6">
        <v>97.190002441406193</v>
      </c>
      <c r="D368" s="6">
        <v>3.42000007629394</v>
      </c>
      <c r="E368" s="6">
        <v>145.47999572753901</v>
      </c>
      <c r="F368" s="6">
        <v>213.5</v>
      </c>
      <c r="G368" s="6">
        <v>59.400001525878899</v>
      </c>
      <c r="H368" s="6">
        <v>670.25</v>
      </c>
      <c r="I368" s="6">
        <v>983.70104980468705</v>
      </c>
      <c r="J368" s="6">
        <v>36.580211639404297</v>
      </c>
      <c r="K368" s="6">
        <v>4.8449997901916504</v>
      </c>
      <c r="L368" s="6">
        <v>40.180000305175703</v>
      </c>
    </row>
    <row r="369" spans="1:12" x14ac:dyDescent="0.35">
      <c r="A369" s="5">
        <v>45828</v>
      </c>
      <c r="B369" s="7">
        <v>322.16000366210898</v>
      </c>
      <c r="C369" s="6">
        <v>96.360000610351506</v>
      </c>
      <c r="D369" s="6">
        <v>3.41000008583068</v>
      </c>
      <c r="E369" s="6">
        <v>143.850006103515</v>
      </c>
      <c r="F369" s="6">
        <v>209.509994506835</v>
      </c>
      <c r="G369" s="6">
        <v>56.659999847412102</v>
      </c>
      <c r="H369" s="6">
        <v>676.20001220703102</v>
      </c>
      <c r="I369" s="6">
        <v>1002.84948730468</v>
      </c>
      <c r="J369" s="6">
        <v>36.111873626708899</v>
      </c>
      <c r="K369" s="6">
        <v>4.8260002136230398</v>
      </c>
      <c r="L369" s="6">
        <v>38.740001678466797</v>
      </c>
    </row>
    <row r="370" spans="1:12" x14ac:dyDescent="0.35">
      <c r="A370" s="5">
        <v>45831</v>
      </c>
      <c r="B370" s="7">
        <v>348.67999267578102</v>
      </c>
      <c r="C370" s="6">
        <v>96.830001831054602</v>
      </c>
      <c r="D370" s="6">
        <v>3.4300000667571999</v>
      </c>
      <c r="E370" s="6">
        <v>144.169998168945</v>
      </c>
      <c r="F370" s="6">
        <v>210.32000732421801</v>
      </c>
      <c r="G370" s="6">
        <v>57.819999694824197</v>
      </c>
      <c r="H370" s="6">
        <v>671.25</v>
      </c>
      <c r="I370" s="6">
        <v>994.32244873046795</v>
      </c>
      <c r="J370" s="6">
        <v>36.6997871398925</v>
      </c>
      <c r="K370" s="6">
        <v>4.8429999351501403</v>
      </c>
      <c r="L370" s="6">
        <v>39.040000915527301</v>
      </c>
    </row>
    <row r="371" spans="1:12" x14ac:dyDescent="0.35">
      <c r="A371" s="5">
        <v>45832</v>
      </c>
      <c r="B371" s="7">
        <v>340.47000122070301</v>
      </c>
      <c r="C371" s="6">
        <v>100.86000061035099</v>
      </c>
      <c r="D371" s="6">
        <v>3.5</v>
      </c>
      <c r="E371" s="6">
        <v>147.89999389648401</v>
      </c>
      <c r="F371" s="6">
        <v>220.08999633789</v>
      </c>
      <c r="G371" s="6">
        <v>60.180000305175703</v>
      </c>
      <c r="H371" s="6">
        <v>673.65002441406205</v>
      </c>
      <c r="I371" s="6">
        <v>1004.29559326171</v>
      </c>
      <c r="J371" s="6">
        <v>38.084873199462798</v>
      </c>
      <c r="K371" s="6">
        <v>4.86700010299682</v>
      </c>
      <c r="L371" s="6">
        <v>39.799999237060497</v>
      </c>
    </row>
    <row r="372" spans="1:12" x14ac:dyDescent="0.35">
      <c r="A372" s="5">
        <v>45833</v>
      </c>
      <c r="B372" s="7">
        <v>327.54998779296801</v>
      </c>
      <c r="C372" s="6">
        <v>98.559997558593693</v>
      </c>
      <c r="D372" s="6">
        <v>3.4700000286102202</v>
      </c>
      <c r="E372" s="6">
        <v>154.30999755859301</v>
      </c>
      <c r="F372" s="6">
        <v>222.74000549316401</v>
      </c>
      <c r="G372" s="6">
        <v>60.380001068115199</v>
      </c>
      <c r="H372" s="6">
        <v>674.5</v>
      </c>
      <c r="I372" s="6">
        <v>1021.69866943359</v>
      </c>
      <c r="J372" s="6">
        <v>37.985225677490199</v>
      </c>
      <c r="K372" s="6">
        <v>4.9130001068115199</v>
      </c>
      <c r="L372" s="6">
        <v>39.970001220703097</v>
      </c>
    </row>
    <row r="373" spans="1:12" x14ac:dyDescent="0.35">
      <c r="A373" s="5">
        <v>45834</v>
      </c>
      <c r="B373" s="7">
        <v>325.77999877929602</v>
      </c>
      <c r="C373" s="6">
        <v>95.720001220703097</v>
      </c>
      <c r="D373" s="6">
        <v>3.42000007629394</v>
      </c>
      <c r="E373" s="6">
        <v>155.02000427246</v>
      </c>
      <c r="F373" s="6">
        <v>224.009994506835</v>
      </c>
      <c r="G373" s="6">
        <v>63.75</v>
      </c>
      <c r="H373" s="6">
        <v>682.75</v>
      </c>
      <c r="I373" s="6">
        <v>1029.77697753906</v>
      </c>
      <c r="J373" s="6">
        <v>38.612998962402301</v>
      </c>
      <c r="K373" s="6">
        <v>5.0654997825622496</v>
      </c>
      <c r="L373" s="6">
        <v>41.540000915527301</v>
      </c>
    </row>
    <row r="374" spans="1:12" x14ac:dyDescent="0.35">
      <c r="A374" s="5">
        <v>45835</v>
      </c>
      <c r="B374" s="7">
        <v>323.63000488281199</v>
      </c>
      <c r="C374" s="6">
        <v>94.690002441406193</v>
      </c>
      <c r="D374" s="6">
        <v>3.46000003814697</v>
      </c>
      <c r="E374" s="6">
        <v>157.75</v>
      </c>
      <c r="F374" s="6">
        <v>228.57000732421801</v>
      </c>
      <c r="G374" s="6">
        <v>64.949996948242102</v>
      </c>
      <c r="H374" s="6">
        <v>686.90002441406205</v>
      </c>
      <c r="I374" s="6">
        <v>1026.13684082031</v>
      </c>
      <c r="J374" s="6">
        <v>38.540000915527301</v>
      </c>
      <c r="K374" s="6">
        <v>5.0685000419616699</v>
      </c>
      <c r="L374" s="6">
        <v>41.2299995422363</v>
      </c>
    </row>
    <row r="375" spans="1:12" x14ac:dyDescent="0.35">
      <c r="A375" s="5">
        <v>45838</v>
      </c>
      <c r="B375" s="7">
        <v>317.66000366210898</v>
      </c>
      <c r="C375" s="6">
        <v>93.800003051757798</v>
      </c>
      <c r="D375" s="6">
        <v>3.4300000667571999</v>
      </c>
      <c r="E375" s="6">
        <v>157.99000549316401</v>
      </c>
      <c r="F375" s="6">
        <v>226.49000549316401</v>
      </c>
      <c r="G375" s="6">
        <v>62.669998168945298</v>
      </c>
      <c r="H375" s="6">
        <v>688</v>
      </c>
      <c r="I375" s="6">
        <v>1017.7593383789</v>
      </c>
      <c r="J375" s="6">
        <v>38.400001525878899</v>
      </c>
      <c r="K375" s="6">
        <v>5.0300002098083496</v>
      </c>
      <c r="L375" s="6">
        <v>40.580001831054602</v>
      </c>
    </row>
    <row r="376" spans="1:12" x14ac:dyDescent="0.35">
      <c r="A376" s="5">
        <v>45839</v>
      </c>
      <c r="B376" s="7">
        <v>300.70999145507801</v>
      </c>
      <c r="C376" s="6">
        <v>93.839996337890597</v>
      </c>
      <c r="D376" s="6">
        <v>3.5099999904632502</v>
      </c>
      <c r="E376" s="6">
        <v>153.30000305175699</v>
      </c>
      <c r="F376" s="6">
        <v>224.67999267578099</v>
      </c>
      <c r="G376" s="6">
        <v>62.900001525878899</v>
      </c>
      <c r="H376" s="6">
        <v>683.79998779296795</v>
      </c>
      <c r="I376" s="6">
        <v>1026.83483886718</v>
      </c>
      <c r="J376" s="6">
        <v>38.409999847412102</v>
      </c>
      <c r="K376" s="6">
        <v>5.0479998588562003</v>
      </c>
      <c r="L376" s="6">
        <v>40.330001831054602</v>
      </c>
    </row>
    <row r="377" spans="1:12" x14ac:dyDescent="0.35">
      <c r="A377" s="5">
        <v>45840</v>
      </c>
      <c r="B377" s="7">
        <v>315.64999389648398</v>
      </c>
      <c r="C377" s="6">
        <v>93.330001831054602</v>
      </c>
      <c r="D377" s="6">
        <v>3.4800000190734801</v>
      </c>
      <c r="E377" s="6">
        <v>157.25</v>
      </c>
      <c r="F377" s="6">
        <v>233.600006103515</v>
      </c>
      <c r="G377" s="6">
        <v>67.989997863769503</v>
      </c>
      <c r="H377" s="6">
        <v>688.54998779296795</v>
      </c>
      <c r="I377" s="6">
        <v>1057.05358886718</v>
      </c>
      <c r="J377" s="6">
        <v>38.990001678466797</v>
      </c>
      <c r="K377" s="6">
        <v>5.1490001678466797</v>
      </c>
      <c r="L377" s="6">
        <v>41.680000305175703</v>
      </c>
    </row>
    <row r="378" spans="1:12" x14ac:dyDescent="0.35">
      <c r="A378" s="5">
        <v>45841</v>
      </c>
      <c r="B378" s="7">
        <v>315.350006103515</v>
      </c>
      <c r="C378" s="6">
        <v>93.709999084472599</v>
      </c>
      <c r="D378" s="6">
        <v>3.5099999904632502</v>
      </c>
      <c r="E378" s="6">
        <v>159.33999633789</v>
      </c>
      <c r="F378" s="6">
        <v>234.80000305175699</v>
      </c>
      <c r="G378" s="6">
        <v>67.209999084472599</v>
      </c>
      <c r="H378" s="6">
        <v>690.40002441406205</v>
      </c>
      <c r="I378" s="6">
        <v>1043.29052734375</v>
      </c>
      <c r="J378" s="6">
        <v>39.75</v>
      </c>
      <c r="K378" s="6">
        <v>5.0970001220703098</v>
      </c>
      <c r="L378" s="6">
        <v>41.860000610351499</v>
      </c>
    </row>
    <row r="379" spans="1:12" x14ac:dyDescent="0.35">
      <c r="A379" s="5">
        <v>45845</v>
      </c>
      <c r="B379" s="7">
        <v>293.94000244140602</v>
      </c>
      <c r="C379" s="6">
        <v>92.25</v>
      </c>
      <c r="D379" s="6">
        <v>3.41000008583068</v>
      </c>
      <c r="E379" s="6">
        <v>158.24000549316401</v>
      </c>
      <c r="F379" s="6">
        <v>229.169998168945</v>
      </c>
      <c r="G379" s="6">
        <v>65.5</v>
      </c>
      <c r="H379" s="6">
        <v>688.84997558593705</v>
      </c>
      <c r="I379" s="6">
        <v>1039.79992675781</v>
      </c>
      <c r="J379" s="6">
        <v>38.430000305175703</v>
      </c>
      <c r="K379" s="6">
        <v>4.9844999313354403</v>
      </c>
      <c r="L379" s="6">
        <v>40.610000610351499</v>
      </c>
    </row>
    <row r="380" spans="1:12" x14ac:dyDescent="0.35">
      <c r="A380" s="5">
        <v>45846</v>
      </c>
      <c r="B380" s="7">
        <v>297.80999755859301</v>
      </c>
      <c r="C380" s="6">
        <v>93.75</v>
      </c>
      <c r="D380" s="6">
        <v>3.5</v>
      </c>
      <c r="E380" s="6">
        <v>160</v>
      </c>
      <c r="F380" s="6">
        <v>227.86000061035099</v>
      </c>
      <c r="G380" s="6">
        <v>70.220001220703097</v>
      </c>
      <c r="H380" s="6">
        <v>693.20001220703102</v>
      </c>
      <c r="I380" s="6">
        <v>1045</v>
      </c>
      <c r="J380" s="6">
        <v>39.700000762939403</v>
      </c>
      <c r="K380" s="6">
        <v>5.6449999809265101</v>
      </c>
      <c r="L380" s="6">
        <v>42.569999694824197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FC4DC-4834-47F4-AEE5-6CBA744F1ED2}">
  <dimension ref="A1:I12"/>
  <sheetViews>
    <sheetView tabSelected="1" workbookViewId="0">
      <selection activeCell="G23" sqref="G23"/>
    </sheetView>
  </sheetViews>
  <sheetFormatPr defaultRowHeight="14.5" x14ac:dyDescent="0.35"/>
  <cols>
    <col min="1" max="1" width="15" bestFit="1" customWidth="1"/>
    <col min="2" max="2" width="15" customWidth="1"/>
    <col min="3" max="4" width="15.6328125" customWidth="1"/>
    <col min="5" max="5" width="14.26953125" customWidth="1"/>
    <col min="6" max="6" width="15.6328125" customWidth="1"/>
    <col min="7" max="7" width="14.26953125" customWidth="1"/>
    <col min="8" max="8" width="16.08984375" customWidth="1"/>
    <col min="9" max="9" width="15.26953125" customWidth="1"/>
  </cols>
  <sheetData>
    <row r="1" spans="1:9" s="1" customFormat="1" x14ac:dyDescent="0.35">
      <c r="A1" s="1" t="s">
        <v>53</v>
      </c>
      <c r="B1" s="1" t="s">
        <v>61</v>
      </c>
      <c r="C1" s="1" t="s">
        <v>54</v>
      </c>
      <c r="D1" s="1" t="s">
        <v>55</v>
      </c>
      <c r="E1" s="1" t="s">
        <v>56</v>
      </c>
      <c r="F1" s="1" t="s">
        <v>57</v>
      </c>
      <c r="G1" s="1" t="s">
        <v>58</v>
      </c>
      <c r="H1" s="1" t="s">
        <v>59</v>
      </c>
      <c r="I1" s="1" t="s">
        <v>60</v>
      </c>
    </row>
    <row r="2" spans="1:9" x14ac:dyDescent="0.35">
      <c r="A2" s="9" t="s">
        <v>19</v>
      </c>
      <c r="B2" s="9" t="s">
        <v>62</v>
      </c>
      <c r="C2" s="6">
        <f>_xlfn.XLOOKUP(DATE(2024,5,13),tblData[Date],tblData[TSLA])</f>
        <v>171.88999938964801</v>
      </c>
      <c r="D2" s="6">
        <f>_xlfn.XLOOKUP(DATE(2024,5,15),tblData[Date],tblData[TSLA])</f>
        <v>173.99000549316401</v>
      </c>
      <c r="E2" s="8">
        <f>(D2-C2)/C2</f>
        <v>1.2217151148832142E-2</v>
      </c>
      <c r="F2" s="6">
        <f>_xlfn.XLOOKUP(DATE(2024,5,21),tblData[Date],tblData[TSLA])</f>
        <v>186.600006103515</v>
      </c>
      <c r="G2" s="8">
        <f>(F2-C2)/C2</f>
        <v>8.5578025284191672E-2</v>
      </c>
      <c r="H2" s="6">
        <f>_xlfn.XLOOKUP(DATE(2024,6,14),tblData[Date],tblData[TSLA])</f>
        <v>178.009994506835</v>
      </c>
      <c r="I2" s="8">
        <f>(H2-C2)/C2</f>
        <v>3.5604137174460669E-2</v>
      </c>
    </row>
    <row r="3" spans="1:9" x14ac:dyDescent="0.35">
      <c r="A3" s="9" t="s">
        <v>23</v>
      </c>
      <c r="B3" s="9" t="s">
        <v>62</v>
      </c>
      <c r="C3" s="6">
        <f>_xlfn.XLOOKUP(DATE(2024,5,13),tblData[Date],tblData[BYDDY])</f>
        <v>56.391487121582003</v>
      </c>
      <c r="D3" s="6">
        <f>_xlfn.XLOOKUP(DATE(2024,5,15),tblData[Date],tblData[BYDDY])</f>
        <v>55.642623901367102</v>
      </c>
      <c r="E3" s="8">
        <f t="shared" ref="E3:E12" si="0">(D3-C3)/C3</f>
        <v>-1.3279721079182138E-2</v>
      </c>
      <c r="F3" s="6">
        <f>_xlfn.XLOOKUP(DATE(2024,5,21),tblData[Date],tblData[BYDDY])</f>
        <v>55.169654846191399</v>
      </c>
      <c r="G3" s="8">
        <f t="shared" ref="G3:G12" si="1">(F3-C3)/C3</f>
        <v>-2.1666963184643295E-2</v>
      </c>
      <c r="H3" s="6">
        <f>_xlfn.XLOOKUP(DATE(2024,6,14),tblData[Date],tblData[BYDDY])</f>
        <v>58.200000762939403</v>
      </c>
      <c r="I3" s="8">
        <f t="shared" ref="I3:I12" si="2">(H3-C3)/C3</f>
        <v>3.2070685375935951E-2</v>
      </c>
    </row>
    <row r="4" spans="1:9" x14ac:dyDescent="0.35">
      <c r="A4" s="9" t="s">
        <v>24</v>
      </c>
      <c r="B4" s="9" t="s">
        <v>62</v>
      </c>
      <c r="C4" s="6">
        <f>_xlfn.XLOOKUP(DATE(2024,5,13),tblData[Date],tblData[NIO])</f>
        <v>5.4099998474120996</v>
      </c>
      <c r="D4" s="6">
        <f>_xlfn.XLOOKUP(DATE(2024,5,15),tblData[Date],tblData[NIO])</f>
        <v>5.3299999237060502</v>
      </c>
      <c r="E4" s="8">
        <f t="shared" si="0"/>
        <v>-1.478741699860079E-2</v>
      </c>
      <c r="F4" s="6">
        <f>_xlfn.XLOOKUP(DATE(2024,5,21),tblData[Date],tblData[NIO])</f>
        <v>5.25</v>
      </c>
      <c r="G4" s="8">
        <f t="shared" si="1"/>
        <v>-2.9574833997201743E-2</v>
      </c>
      <c r="H4" s="6">
        <f>_xlfn.XLOOKUP(DATE(2024,6,14),tblData[Date],tblData[NIO])</f>
        <v>4.3299999237060502</v>
      </c>
      <c r="I4" s="8">
        <f t="shared" si="2"/>
        <v>-0.19963030576103855</v>
      </c>
    </row>
    <row r="5" spans="1:9" x14ac:dyDescent="0.35">
      <c r="A5" s="9" t="s">
        <v>26</v>
      </c>
      <c r="B5" s="9" t="s">
        <v>63</v>
      </c>
      <c r="C5" s="6">
        <f>_xlfn.XLOOKUP(DATE(2024,5,13),tblData[Date],tblData[NVDA])</f>
        <v>90.363029479980398</v>
      </c>
      <c r="D5" s="6">
        <f>_xlfn.XLOOKUP(DATE(2024,5,15),tblData[Date],tblData[NVDA])</f>
        <v>94.592338562011705</v>
      </c>
      <c r="E5" s="8">
        <f t="shared" si="0"/>
        <v>4.6803533550945138E-2</v>
      </c>
      <c r="F5" s="6">
        <f>_xlfn.XLOOKUP(DATE(2024,5,21),tblData[Date],tblData[NVDA])</f>
        <v>95.348045349121094</v>
      </c>
      <c r="G5" s="8">
        <f t="shared" si="1"/>
        <v>5.5166542089484821E-2</v>
      </c>
      <c r="H5" s="6">
        <f>_xlfn.XLOOKUP(DATE(2024,6,14),tblData[Date],tblData[NVDA])</f>
        <v>131.83836364746</v>
      </c>
      <c r="I5" s="8">
        <f t="shared" si="2"/>
        <v>0.45898565382503376</v>
      </c>
    </row>
    <row r="6" spans="1:9" x14ac:dyDescent="0.35">
      <c r="A6" s="9" t="s">
        <v>29</v>
      </c>
      <c r="B6" s="9" t="s">
        <v>63</v>
      </c>
      <c r="C6" s="6">
        <f>_xlfn.XLOOKUP(DATE(2024,5,13),tblData[Date],tblData[TSM])</f>
        <v>144.38996887207</v>
      </c>
      <c r="D6" s="6">
        <f>_xlfn.XLOOKUP(DATE(2024,5,15),tblData[Date],tblData[TSM])</f>
        <v>153.43345642089801</v>
      </c>
      <c r="E6" s="8">
        <f t="shared" si="0"/>
        <v>6.2632381040545637E-2</v>
      </c>
      <c r="F6" s="6">
        <f>_xlfn.XLOOKUP(DATE(2024,5,21),tblData[Date],tblData[TSM])</f>
        <v>151.5498046875</v>
      </c>
      <c r="G6" s="8">
        <f t="shared" si="1"/>
        <v>4.9586795200251332E-2</v>
      </c>
      <c r="H6" s="6">
        <f>_xlfn.XLOOKUP(DATE(2024,6,14),tblData[Date],tblData[TSM])</f>
        <v>170.66659545898401</v>
      </c>
      <c r="I6" s="8">
        <f t="shared" si="2"/>
        <v>0.18198374022917885</v>
      </c>
    </row>
    <row r="7" spans="1:9" x14ac:dyDescent="0.35">
      <c r="A7" s="9" t="s">
        <v>32</v>
      </c>
      <c r="B7" s="9" t="s">
        <v>64</v>
      </c>
      <c r="C7" s="6">
        <f>_xlfn.XLOOKUP(DATE(2024,5,13),tblData[Date],tblData[ALB])</f>
        <v>128.34889221191401</v>
      </c>
      <c r="D7" s="6">
        <f>_xlfn.XLOOKUP(DATE(2024,5,15),tblData[Date],tblData[ALB])</f>
        <v>124.503608703613</v>
      </c>
      <c r="E7" s="8">
        <f t="shared" si="0"/>
        <v>-2.9959615872275285E-2</v>
      </c>
      <c r="F7" s="6">
        <f>_xlfn.XLOOKUP(DATE(2024,5,21),tblData[Date],tblData[ALB])</f>
        <v>123.59596252441401</v>
      </c>
      <c r="G7" s="8">
        <f t="shared" si="1"/>
        <v>-3.7031326142282113E-2</v>
      </c>
      <c r="H7" s="6">
        <f>_xlfn.XLOOKUP(DATE(2024,6,14),tblData[Date],tblData[ALB])</f>
        <v>101.396690368652</v>
      </c>
      <c r="I7" s="8">
        <f t="shared" si="2"/>
        <v>-0.20999169824357986</v>
      </c>
    </row>
    <row r="8" spans="1:9" x14ac:dyDescent="0.35">
      <c r="A8" s="9" t="s">
        <v>35</v>
      </c>
      <c r="B8" s="9" t="s">
        <v>65</v>
      </c>
      <c r="C8" s="6">
        <f>_xlfn.XLOOKUP(DATE(2024,5,13),tblData[Date],tblData[TATAMOTORS.NS])</f>
        <v>951.568603515625</v>
      </c>
      <c r="D8" s="6">
        <f>_xlfn.XLOOKUP(DATE(2024,5,15),tblData[Date],tblData[TATAMOTORS.NS])</f>
        <v>939.22467041015602</v>
      </c>
      <c r="E8" s="8">
        <f t="shared" si="0"/>
        <v>-1.29721946056896E-2</v>
      </c>
      <c r="F8" s="6">
        <f>_xlfn.XLOOKUP(DATE(2024,5,21),tblData[Date],tblData[TATAMOTORS.NS])</f>
        <v>943.19061279296795</v>
      </c>
      <c r="G8" s="8">
        <f t="shared" si="1"/>
        <v>-8.80440011545576E-3</v>
      </c>
      <c r="H8" s="6">
        <f>_xlfn.XLOOKUP(DATE(2024,6,14),tblData[Date],tblData[TATAMOTORS.NS])</f>
        <v>984.93176269531205</v>
      </c>
      <c r="I8" s="8">
        <f t="shared" si="2"/>
        <v>3.506122318078269E-2</v>
      </c>
    </row>
    <row r="9" spans="1:9" x14ac:dyDescent="0.35">
      <c r="A9" s="9" t="s">
        <v>39</v>
      </c>
      <c r="B9" s="9" t="s">
        <v>66</v>
      </c>
      <c r="C9" s="6">
        <f>_xlfn.XLOOKUP(DATE(2024,5,13),tblData[Date],tblData[JSWSTEEL.NS])</f>
        <v>851.61761474609295</v>
      </c>
      <c r="D9" s="6">
        <f>_xlfn.XLOOKUP(DATE(2024,5,15),tblData[Date],tblData[JSWSTEEL.NS])</f>
        <v>861.859619140625</v>
      </c>
      <c r="E9" s="8">
        <f t="shared" si="0"/>
        <v>1.2026529532959069E-2</v>
      </c>
      <c r="F9" s="6">
        <f>_xlfn.XLOOKUP(DATE(2024,5,21),tblData[Date],tblData[JSWSTEEL.NS])</f>
        <v>913.81170654296795</v>
      </c>
      <c r="G9" s="8">
        <f t="shared" si="1"/>
        <v>7.3030537086081718E-2</v>
      </c>
      <c r="H9" s="6">
        <f>_xlfn.XLOOKUP(DATE(2024,6,14),tblData[Date],tblData[JSWSTEEL.NS])</f>
        <v>911.53576660156205</v>
      </c>
      <c r="I9" s="8">
        <f t="shared" si="2"/>
        <v>7.0358046637320315E-2</v>
      </c>
    </row>
    <row r="10" spans="1:9" x14ac:dyDescent="0.35">
      <c r="A10" s="9" t="s">
        <v>42</v>
      </c>
      <c r="B10" s="9" t="s">
        <v>67</v>
      </c>
      <c r="C10" s="6">
        <f>_xlfn.XLOOKUP(DATE(2024,5,13),tblData[Date],tblData[LIT])</f>
        <v>44.552066802978501</v>
      </c>
      <c r="D10" s="6">
        <f>_xlfn.XLOOKUP(DATE(2024,5,15),tblData[Date],tblData[LIT])</f>
        <v>44.344757080078097</v>
      </c>
      <c r="E10" s="8">
        <f t="shared" si="0"/>
        <v>-4.6532010247063394E-3</v>
      </c>
      <c r="F10" s="6">
        <f>_xlfn.XLOOKUP(DATE(2024,5,21),tblData[Date],tblData[LIT])</f>
        <v>44.542194366455</v>
      </c>
      <c r="G10" s="8">
        <f t="shared" si="1"/>
        <v>-2.2159323308523665E-4</v>
      </c>
      <c r="H10" s="6">
        <f>_xlfn.XLOOKUP(DATE(2024,6,14),tblData[Date],tblData[LIT])</f>
        <v>40.188667297363203</v>
      </c>
      <c r="I10" s="8">
        <f t="shared" si="2"/>
        <v>-9.7939328492019279E-2</v>
      </c>
    </row>
    <row r="11" spans="1:9" x14ac:dyDescent="0.35">
      <c r="A11" s="9" t="s">
        <v>44</v>
      </c>
      <c r="B11" s="9" t="s">
        <v>68</v>
      </c>
      <c r="C11" s="6">
        <f>_xlfn.XLOOKUP(DATE(2024,5,13),tblData[Date],tblData[HG=F])</f>
        <v>4.80450010299682</v>
      </c>
      <c r="D11" s="6">
        <f>_xlfn.XLOOKUP(DATE(2024,5,15),tblData[Date],tblData[HG=F])</f>
        <v>4.96950006484985</v>
      </c>
      <c r="E11" s="8">
        <f t="shared" si="0"/>
        <v>3.4342794945536756E-2</v>
      </c>
      <c r="F11" s="6">
        <f>_xlfn.XLOOKUP(DATE(2024,5,21),tblData[Date],tblData[HG=F])</f>
        <v>5.1189999580383301</v>
      </c>
      <c r="G11" s="8">
        <f t="shared" si="1"/>
        <v>6.5459433510125217E-2</v>
      </c>
      <c r="H11" s="6">
        <f>_xlfn.XLOOKUP(DATE(2024,6,14),tblData[Date],tblData[HG=F])</f>
        <v>4.5510001182556099</v>
      </c>
      <c r="I11" s="8">
        <f t="shared" si="2"/>
        <v>-5.2763030347962474E-2</v>
      </c>
    </row>
    <row r="12" spans="1:9" x14ac:dyDescent="0.35">
      <c r="A12" s="9" t="s">
        <v>46</v>
      </c>
      <c r="B12" s="9" t="s">
        <v>67</v>
      </c>
      <c r="C12" s="6">
        <f>_xlfn.XLOOKUP(DATE(2024,5,13),tblData[Date],tblData[REMX])</f>
        <v>53.407947540283203</v>
      </c>
      <c r="D12" s="6">
        <f>_xlfn.XLOOKUP(DATE(2024,5,15),tblData[Date],tblData[REMX])</f>
        <v>53.281162261962798</v>
      </c>
      <c r="E12" s="8">
        <f t="shared" si="0"/>
        <v>-2.3739028395497967E-3</v>
      </c>
      <c r="F12" s="6">
        <f>_xlfn.XLOOKUP(DATE(2024,5,21),tblData[Date],tblData[REMX])</f>
        <v>53.934616088867102</v>
      </c>
      <c r="G12" s="8">
        <f t="shared" si="1"/>
        <v>9.8612392507062135E-3</v>
      </c>
      <c r="H12" s="6">
        <f>_xlfn.XLOOKUP(DATE(2024,6,14),tblData[Date],tblData[REMX])</f>
        <v>44.12300491333</v>
      </c>
      <c r="I12" s="8">
        <f t="shared" si="2"/>
        <v>-0.17384945601869442</v>
      </c>
    </row>
  </sheetData>
  <conditionalFormatting sqref="E2:E12 G2:G12 I2:I12">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EC25-34B1-4A07-9D02-40B39C75FB1E}">
  <dimension ref="A1"/>
  <sheetViews>
    <sheetView workbookViewId="0">
      <selection activeCell="P15" sqref="P15"/>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Tariff_Timeline</vt:lpstr>
      <vt:lpstr>Asset_List</vt:lpstr>
      <vt:lpstr>Price_Data</vt:lpstr>
      <vt:lpstr>Tariff_Impact</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HARSH GARG</dc:creator>
  <cp:lastModifiedBy>Mr. HARSH GARG</cp:lastModifiedBy>
  <dcterms:created xsi:type="dcterms:W3CDTF">2025-07-09T15:06:59Z</dcterms:created>
  <dcterms:modified xsi:type="dcterms:W3CDTF">2025-07-09T18:58:51Z</dcterms:modified>
</cp:coreProperties>
</file>