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15" windowWidth="19035" windowHeight="7830" activeTab="2"/>
  </bookViews>
  <sheets>
    <sheet name="Sheet1" sheetId="1" r:id="rId1"/>
    <sheet name="For Order" sheetId="2" r:id="rId2"/>
    <sheet name="BMS_PackingList" sheetId="3" r:id="rId3"/>
  </sheets>
  <definedNames>
    <definedName name="_xlnm._FilterDatabase" localSheetId="2" hidden="1">BMS_PackingList!$A$9:$I$9</definedName>
    <definedName name="_xlnm._FilterDatabase" localSheetId="1" hidden="1">'For Order'!$A$1:$R$61</definedName>
    <definedName name="_xlnm.Print_Titles" localSheetId="2">BMS_PackingList!$9:$9</definedName>
  </definedNames>
  <calcPr calcId="144525" concurrentCalc="0"/>
</workbook>
</file>

<file path=xl/calcChain.xml><?xml version="1.0" encoding="utf-8"?>
<calcChain xmlns="http://schemas.openxmlformats.org/spreadsheetml/2006/main">
  <c r="G38" i="3" l="1"/>
  <c r="G54" i="3"/>
  <c r="G13" i="3"/>
  <c r="G14" i="3"/>
  <c r="G16" i="3"/>
  <c r="G22" i="3"/>
  <c r="G21" i="3"/>
  <c r="G34" i="3"/>
  <c r="G33" i="3"/>
  <c r="G30" i="3"/>
  <c r="G42" i="3"/>
  <c r="G40" i="3"/>
  <c r="G39" i="3"/>
  <c r="G45" i="3"/>
  <c r="G46" i="3"/>
  <c r="G47" i="3"/>
  <c r="G49" i="3"/>
  <c r="G12" i="3"/>
  <c r="G56" i="3"/>
  <c r="G58" i="3"/>
  <c r="G15" i="3"/>
  <c r="G18" i="3"/>
  <c r="G19" i="3"/>
  <c r="G44" i="3"/>
  <c r="G41" i="3"/>
  <c r="G11" i="3"/>
  <c r="G36" i="3"/>
  <c r="G37" i="3"/>
  <c r="G35" i="3"/>
  <c r="G64" i="3"/>
  <c r="G57" i="3"/>
  <c r="G52" i="3"/>
  <c r="G23" i="3"/>
  <c r="G24" i="3"/>
  <c r="G10" i="3"/>
  <c r="G55" i="3"/>
  <c r="G17" i="3"/>
  <c r="G50" i="3"/>
  <c r="G43" i="3"/>
  <c r="G48" i="3"/>
  <c r="G32" i="3"/>
  <c r="G31" i="3"/>
  <c r="G59" i="3"/>
  <c r="G60" i="3"/>
  <c r="G61" i="3"/>
  <c r="G62" i="3"/>
  <c r="G63" i="3"/>
  <c r="G25" i="3"/>
  <c r="G26" i="3"/>
  <c r="G27" i="3"/>
  <c r="G29" i="3"/>
  <c r="G28" i="3"/>
  <c r="G53" i="3"/>
  <c r="G20" i="3"/>
  <c r="G51" i="3"/>
  <c r="R4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9" i="2"/>
  <c r="R50" i="2"/>
  <c r="R51" i="2"/>
  <c r="R52" i="2"/>
  <c r="R53" i="2"/>
  <c r="R54" i="2"/>
  <c r="R55" i="2"/>
  <c r="R2" i="2"/>
  <c r="N55" i="2"/>
  <c r="Q55" i="2"/>
  <c r="J55" i="2"/>
  <c r="N54" i="2"/>
  <c r="Q54" i="2"/>
  <c r="J54" i="2"/>
  <c r="Q53" i="2"/>
  <c r="N52" i="2"/>
  <c r="Q52" i="2"/>
  <c r="N51" i="2"/>
  <c r="Q51" i="2"/>
  <c r="N50" i="2"/>
  <c r="Q50" i="2"/>
  <c r="N49" i="2"/>
  <c r="Q49" i="2"/>
  <c r="N48" i="2"/>
  <c r="Q48" i="2"/>
  <c r="J48" i="2"/>
  <c r="N47" i="2"/>
  <c r="Q47" i="2"/>
  <c r="J47" i="2"/>
  <c r="N46" i="2"/>
  <c r="Q46" i="2"/>
  <c r="J46" i="2"/>
  <c r="N45" i="2"/>
  <c r="Q45" i="2"/>
  <c r="J45" i="2"/>
  <c r="N44" i="2"/>
  <c r="Q44" i="2"/>
  <c r="J44" i="2"/>
  <c r="N43" i="2"/>
  <c r="Q43" i="2"/>
  <c r="J43" i="2"/>
  <c r="N42" i="2"/>
  <c r="Q42" i="2"/>
  <c r="J42" i="2"/>
  <c r="N41" i="2"/>
  <c r="Q41" i="2"/>
  <c r="J41" i="2"/>
  <c r="N40" i="2"/>
  <c r="Q40" i="2"/>
  <c r="J40" i="2"/>
  <c r="N39" i="2"/>
  <c r="Q39" i="2"/>
  <c r="J39" i="2"/>
  <c r="N38" i="2"/>
  <c r="Q38" i="2"/>
  <c r="J38" i="2"/>
  <c r="N37" i="2"/>
  <c r="Q37" i="2"/>
  <c r="J37" i="2"/>
  <c r="N36" i="2"/>
  <c r="Q36" i="2"/>
  <c r="N35" i="2"/>
  <c r="Q35" i="2"/>
  <c r="N34" i="2"/>
  <c r="Q34" i="2"/>
  <c r="J34" i="2"/>
  <c r="N33" i="2"/>
  <c r="Q33" i="2"/>
  <c r="J33" i="2"/>
  <c r="N32" i="2"/>
  <c r="Q32" i="2"/>
  <c r="J32" i="2"/>
  <c r="N31" i="2"/>
  <c r="Q31" i="2"/>
  <c r="J31" i="2"/>
  <c r="N30" i="2"/>
  <c r="Q30" i="2"/>
  <c r="J30" i="2"/>
  <c r="N29" i="2"/>
  <c r="Q29" i="2"/>
  <c r="J29" i="2"/>
  <c r="N28" i="2"/>
  <c r="Q28" i="2"/>
  <c r="J28" i="2"/>
  <c r="N27" i="2"/>
  <c r="Q27" i="2"/>
  <c r="J27" i="2"/>
  <c r="N26" i="2"/>
  <c r="Q26" i="2"/>
  <c r="J26" i="2"/>
  <c r="N25" i="2"/>
  <c r="Q25" i="2"/>
  <c r="J25" i="2"/>
  <c r="N24" i="2"/>
  <c r="Q24" i="2"/>
  <c r="J24" i="2"/>
  <c r="N23" i="2"/>
  <c r="Q23" i="2"/>
  <c r="J23" i="2"/>
  <c r="N22" i="2"/>
  <c r="Q22" i="2"/>
  <c r="J22" i="2"/>
  <c r="N21" i="2"/>
  <c r="Q21" i="2"/>
  <c r="J21" i="2"/>
  <c r="N20" i="2"/>
  <c r="Q20" i="2"/>
  <c r="J20" i="2"/>
  <c r="N19" i="2"/>
  <c r="Q19" i="2"/>
  <c r="N18" i="2"/>
  <c r="Q18" i="2"/>
  <c r="J18" i="2"/>
  <c r="N17" i="2"/>
  <c r="Q17" i="2"/>
  <c r="J17" i="2"/>
  <c r="N16" i="2"/>
  <c r="Q16" i="2"/>
  <c r="J16" i="2"/>
  <c r="N15" i="2"/>
  <c r="Q15" i="2"/>
  <c r="J15" i="2"/>
  <c r="N14" i="2"/>
  <c r="Q14" i="2"/>
  <c r="J14" i="2"/>
  <c r="N13" i="2"/>
  <c r="Q13" i="2"/>
  <c r="J13" i="2"/>
  <c r="N12" i="2"/>
  <c r="Q12" i="2"/>
  <c r="J12" i="2"/>
  <c r="N11" i="2"/>
  <c r="Q11" i="2"/>
  <c r="J11" i="2"/>
  <c r="N10" i="2"/>
  <c r="Q10" i="2"/>
  <c r="J10" i="2"/>
  <c r="N9" i="2"/>
  <c r="Q9" i="2"/>
  <c r="J9" i="2"/>
  <c r="N8" i="2"/>
  <c r="Q8" i="2"/>
  <c r="J8" i="2"/>
  <c r="N7" i="2"/>
  <c r="Q7" i="2"/>
  <c r="J7" i="2"/>
  <c r="N6" i="2"/>
  <c r="Q6" i="2"/>
  <c r="J6" i="2"/>
  <c r="N5" i="2"/>
  <c r="Q5" i="2"/>
  <c r="J5" i="2"/>
  <c r="N4" i="2"/>
  <c r="Q4" i="2"/>
  <c r="J4" i="2"/>
  <c r="N3" i="2"/>
  <c r="Q3" i="2"/>
  <c r="J3" i="2"/>
  <c r="N2" i="2"/>
  <c r="Q2" i="2"/>
  <c r="J2" i="2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6" i="1"/>
  <c r="Q47" i="1"/>
  <c r="Q48" i="1"/>
  <c r="Q49" i="1"/>
  <c r="Q50" i="1"/>
  <c r="Q51" i="1"/>
  <c r="Q52" i="1"/>
  <c r="Q54" i="1"/>
  <c r="Q55" i="1"/>
  <c r="Q57" i="1"/>
  <c r="Q58" i="1"/>
  <c r="Q59" i="1"/>
  <c r="Q60" i="1"/>
  <c r="Q61" i="1"/>
  <c r="Q62" i="1"/>
  <c r="Q63" i="1"/>
  <c r="Q64" i="1"/>
  <c r="Q65" i="1"/>
  <c r="Q67" i="1"/>
  <c r="Q68" i="1"/>
  <c r="Q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4" i="1"/>
  <c r="N55" i="1"/>
  <c r="N57" i="1"/>
  <c r="N58" i="1"/>
  <c r="N59" i="1"/>
  <c r="N60" i="1"/>
  <c r="N61" i="1"/>
  <c r="N62" i="1"/>
  <c r="N63" i="1"/>
  <c r="N64" i="1"/>
  <c r="N67" i="1"/>
  <c r="N68" i="1"/>
  <c r="N7" i="1"/>
  <c r="J50" i="1"/>
  <c r="J43" i="1"/>
  <c r="J52" i="1"/>
  <c r="J51" i="1"/>
  <c r="J33" i="1"/>
  <c r="J67" i="1"/>
  <c r="J26" i="1"/>
  <c r="J7" i="1"/>
  <c r="J37" i="1"/>
  <c r="J27" i="1"/>
  <c r="J30" i="1"/>
  <c r="J31" i="1"/>
  <c r="J34" i="1"/>
  <c r="J36" i="1"/>
  <c r="J35" i="1"/>
  <c r="J29" i="1"/>
  <c r="J32" i="1"/>
  <c r="J28" i="1"/>
  <c r="J60" i="1"/>
  <c r="J68" i="1"/>
  <c r="J41" i="1"/>
  <c r="J40" i="1"/>
  <c r="J39" i="1"/>
  <c r="J54" i="1"/>
  <c r="J55" i="1"/>
  <c r="J49" i="1"/>
  <c r="J48" i="1"/>
  <c r="J46" i="1"/>
  <c r="J47" i="1"/>
  <c r="J57" i="1"/>
  <c r="J58" i="1"/>
  <c r="J59" i="1"/>
  <c r="J12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74" i="1"/>
</calcChain>
</file>

<file path=xl/sharedStrings.xml><?xml version="1.0" encoding="utf-8"?>
<sst xmlns="http://schemas.openxmlformats.org/spreadsheetml/2006/main" count="1318" uniqueCount="357">
  <si>
    <t>Numéro manufacturier</t>
  </si>
  <si>
    <t>Description</t>
  </si>
  <si>
    <t>Package</t>
  </si>
  <si>
    <t>Commentaires</t>
  </si>
  <si>
    <t>Tag</t>
  </si>
  <si>
    <t>Tensions</t>
  </si>
  <si>
    <t>Températures</t>
  </si>
  <si>
    <t>CAN</t>
  </si>
  <si>
    <t>MCU</t>
  </si>
  <si>
    <t>Régulateur de tension</t>
  </si>
  <si>
    <t>DCDC</t>
  </si>
  <si>
    <t>Lien</t>
  </si>
  <si>
    <t>Isolated CAN Transceiver</t>
  </si>
  <si>
    <t>TPS57060-Q1</t>
  </si>
  <si>
    <t>Quantité
(par esclave)</t>
  </si>
  <si>
    <t>ISO1050</t>
  </si>
  <si>
    <t>0603</t>
  </si>
  <si>
    <t>TSSOP-14</t>
  </si>
  <si>
    <t>MSOP10 (+PowerPAD)</t>
  </si>
  <si>
    <t>144pin LQFP</t>
  </si>
  <si>
    <t>SOP-8</t>
  </si>
  <si>
    <t>MC9S12XDP512MAG</t>
  </si>
  <si>
    <t>Automotive</t>
  </si>
  <si>
    <t>SOT23</t>
  </si>
  <si>
    <t>Protection TVS/ESD pour le CAN</t>
  </si>
  <si>
    <t>ESDCAN24-2BLY</t>
  </si>
  <si>
    <t>http://www.digikey.ca/product-detail/en/ESDCAN24-2BLY/497-13262-1-ND/3661760</t>
  </si>
  <si>
    <t>http://www.samtec.com/documents/webfiles/pdf/ipl1.pdf</t>
  </si>
  <si>
    <t>-</t>
  </si>
  <si>
    <t>Puce de mesure des tensions</t>
  </si>
  <si>
    <t>SSOP-48</t>
  </si>
  <si>
    <t>Référence</t>
  </si>
  <si>
    <t>Micro-contrôleur</t>
  </si>
  <si>
    <t>CGA3E1X7R1C105K080AC</t>
  </si>
  <si>
    <t>Automotive, 16V</t>
  </si>
  <si>
    <t>MCU
Températures
CAN
DCDC</t>
  </si>
  <si>
    <t>CGA6N3X7R2A225K230AB</t>
  </si>
  <si>
    <t>ACPL-M49T</t>
  </si>
  <si>
    <t>Optocoupleur</t>
  </si>
  <si>
    <t>SO-5</t>
  </si>
  <si>
    <t>APXE100ARA470ME61G</t>
  </si>
  <si>
    <t>VLP8040T-101M</t>
  </si>
  <si>
    <t>Non Standard</t>
  </si>
  <si>
    <t>http://www.digikey.com/product-detail/en/APXE100ARA470ME61G/565-3197-1-ND/1826737</t>
  </si>
  <si>
    <t>http://www.ti.com/product/tps57060-q1</t>
  </si>
  <si>
    <t>CGA3E3X7R1V224K080AB</t>
  </si>
  <si>
    <t>Automotive 35V</t>
  </si>
  <si>
    <t>CGA3E2C0G1H070D080AA</t>
  </si>
  <si>
    <t>GRM1885C1H242JA01D</t>
  </si>
  <si>
    <t>CGA3E2X7R1H103K080AD</t>
  </si>
  <si>
    <t>LED jaune</t>
  </si>
  <si>
    <t>LED rouge</t>
  </si>
  <si>
    <t>C1</t>
  </si>
  <si>
    <t>http://www.digikey.com/product-detail/en/LTST-C150KSKT/160-1406-6-ND/1888639</t>
  </si>
  <si>
    <t>LED verte</t>
  </si>
  <si>
    <t>20 mA</t>
  </si>
  <si>
    <t>http://www.digikey.com/product-detail/en/LTST-C150KGKT/160-1404-6-ND/1835220</t>
  </si>
  <si>
    <t>http://www.digikey.ca/product-detail/en/LTST-C150KRKT/160-1405-1-ND/386760</t>
  </si>
  <si>
    <t>C1608X5R1A106M080AC</t>
  </si>
  <si>
    <t>Value</t>
  </si>
  <si>
    <t>10 nF</t>
  </si>
  <si>
    <t>Condensateur céramique</t>
  </si>
  <si>
    <t>7 pF</t>
  </si>
  <si>
    <t>100 uH</t>
  </si>
  <si>
    <t>Bobine</t>
  </si>
  <si>
    <t>100 nF = 0.1 uF</t>
  </si>
  <si>
    <t>2.2 uF</t>
  </si>
  <si>
    <t>Condensateur découplage, X7R</t>
  </si>
  <si>
    <t>Diode zener</t>
  </si>
  <si>
    <t>SOD-123</t>
  </si>
  <si>
    <t>ECS-160-20-3X-EN-TR</t>
  </si>
  <si>
    <t>Crystal</t>
  </si>
  <si>
    <t>16 MHz</t>
  </si>
  <si>
    <t>220 nF</t>
  </si>
  <si>
    <t>HC49</t>
  </si>
  <si>
    <t>10 uF</t>
  </si>
  <si>
    <t>Condensateur optocoupleur</t>
  </si>
  <si>
    <t>47 uF</t>
  </si>
  <si>
    <t>Condensateur électrolytique, découplage</t>
  </si>
  <si>
    <t>2.4 nF</t>
  </si>
  <si>
    <t>C2</t>
  </si>
  <si>
    <t>50V, +-5% (Ccomp)</t>
  </si>
  <si>
    <t>Automotive, 50V (Ccomp2)</t>
  </si>
  <si>
    <t>C3</t>
  </si>
  <si>
    <t>Automotive, 50V (Css)</t>
  </si>
  <si>
    <t>C5,C6</t>
  </si>
  <si>
    <t>Automotive, 100 V (Cin)</t>
  </si>
  <si>
    <t>C7</t>
  </si>
  <si>
    <t>47 nF</t>
  </si>
  <si>
    <t>Condensateur bus CAN</t>
  </si>
  <si>
    <t>CC0603KRX7R8BB473</t>
  </si>
  <si>
    <t>0805</t>
  </si>
  <si>
    <t>Terminaison bus CAN</t>
  </si>
  <si>
    <t>http://www.digikey.ca/product-detail/en/CGA3E2X5R1H473K080AA/445-12494-1-ND/3954160</t>
  </si>
  <si>
    <t>20 pF</t>
  </si>
  <si>
    <t>1 uF</t>
  </si>
  <si>
    <t>Prix ($)</t>
  </si>
  <si>
    <t>Condensateur céramique, découplage</t>
  </si>
  <si>
    <t>C31-C33</t>
  </si>
  <si>
    <t>CGA3E2C0G1H101J080AA</t>
  </si>
  <si>
    <t>100 pF</t>
  </si>
  <si>
    <t>Condensateur RESET (programmeur)</t>
  </si>
  <si>
    <t>Automotive, 50V, 5%</t>
  </si>
  <si>
    <t>http://www.digikey.ca/product-detail/en/CGA3E2C0G1H101J080AA/445-5640-1-ND/2443680</t>
  </si>
  <si>
    <t>C36,C37,C39</t>
  </si>
  <si>
    <t>C43</t>
  </si>
  <si>
    <t>10V (Cout)</t>
  </si>
  <si>
    <t>BYS12-90-E3/TR</t>
  </si>
  <si>
    <t>Schottky diode</t>
  </si>
  <si>
    <t>DO-214AC</t>
  </si>
  <si>
    <t>http://www.digikey.com/product-detail/en/BYS12-90-E3%2FTR/BYS12-90-E3%2FGICT-ND/2880301</t>
  </si>
  <si>
    <t>D2-D13</t>
  </si>
  <si>
    <t>FB</t>
  </si>
  <si>
    <t>MPZ2012S300A</t>
  </si>
  <si>
    <t>Ferrite</t>
  </si>
  <si>
    <t>http://www.digikey.com/product-detail/en/MPZ2012S300A/445-1566-1-ND/571896</t>
  </si>
  <si>
    <t>L1</t>
  </si>
  <si>
    <t>LED4</t>
  </si>
  <si>
    <t>U1</t>
  </si>
  <si>
    <t>U2</t>
  </si>
  <si>
    <t>D1</t>
  </si>
  <si>
    <t>Y1</t>
  </si>
  <si>
    <t>U3</t>
  </si>
  <si>
    <t>SN74LVC3G07-Q1</t>
  </si>
  <si>
    <t>Tripple buffer / driver (open collector)</t>
  </si>
  <si>
    <t>US8 (DCU)</t>
  </si>
  <si>
    <t>U5</t>
  </si>
  <si>
    <t>U6</t>
  </si>
  <si>
    <t>U7-U9</t>
  </si>
  <si>
    <t>OPA4376</t>
  </si>
  <si>
    <t>U10</t>
  </si>
  <si>
    <t>Pour le CAN bus</t>
  </si>
  <si>
    <t>4 pins</t>
  </si>
  <si>
    <t>32 pins</t>
  </si>
  <si>
    <t>30 pins</t>
  </si>
  <si>
    <t>X1</t>
  </si>
  <si>
    <t>X2</t>
  </si>
  <si>
    <t>X3,X4</t>
  </si>
  <si>
    <t>X5</t>
  </si>
  <si>
    <t>6 pins</t>
  </si>
  <si>
    <t>R9-R21,R34</t>
  </si>
  <si>
    <t>100 Ohms</t>
  </si>
  <si>
    <t>RNCP0603FTD100R</t>
  </si>
  <si>
    <t>Résistance série, filtre tensions, 1%, 1/8 W</t>
  </si>
  <si>
    <t>http://www.digikey.com/product-detail/en/RNCP0603FTD100R/RNCP0603FTD100RCT-ND/2240425</t>
  </si>
  <si>
    <t>R35</t>
  </si>
  <si>
    <t>C35</t>
  </si>
  <si>
    <t>0 à 4</t>
  </si>
  <si>
    <t>(R45-R48)</t>
  </si>
  <si>
    <t>RMCF0603JT1K00</t>
  </si>
  <si>
    <t>1 kOhms</t>
  </si>
  <si>
    <t>Résistances pour l'ID des slaves</t>
  </si>
  <si>
    <t>http://www.digikey.ca/product-detail/en/RMCF0603JT1K00/RMCF0603JT1K00CT-ND/1943173</t>
  </si>
  <si>
    <t>Pull up pour les LED drivers</t>
  </si>
  <si>
    <t>10 kOhms</t>
  </si>
  <si>
    <t>C27-C28</t>
  </si>
  <si>
    <t>CC0603JRNPO9BN200</t>
  </si>
  <si>
    <t>http://www.digikey.ca/product-detail/en/CC0603JRNPO9BN200/311-1424-1-ND/2833730</t>
  </si>
  <si>
    <t>Connecteur programmeur / debuggeur</t>
  </si>
  <si>
    <t>http://www.digikey.ca/product-detail/en/09185066324/1195-1664-ND/3180247</t>
  </si>
  <si>
    <r>
      <t xml:space="preserve">Package </t>
    </r>
    <r>
      <rPr>
        <i/>
        <sz val="11"/>
        <color theme="1"/>
        <rFont val="Calibri"/>
        <family val="2"/>
        <scheme val="minor"/>
      </rPr>
      <t>custom</t>
    </r>
  </si>
  <si>
    <t>Connecteur</t>
  </si>
  <si>
    <t>0 Ohms</t>
  </si>
  <si>
    <t>RMCF0603ZT0R00</t>
  </si>
  <si>
    <t>http://www.digikey.com/product-detail/en/RMCF0603ZT0R00/RMCF0603ZT0R00CT-ND/1943218</t>
  </si>
  <si>
    <t>Facultatif ou variable : (REF)</t>
  </si>
  <si>
    <t>R37,R53-R56</t>
  </si>
  <si>
    <t>(R40,R41)</t>
  </si>
  <si>
    <t>RC1608F60R4CS</t>
  </si>
  <si>
    <t>60.4 Ohms</t>
  </si>
  <si>
    <t>Résistances de terminaison du bus CAN</t>
  </si>
  <si>
    <t>http://www.digikey.ca/product-detail/en/RC1608F60R4CS/1276-4547-1-ND/3967519</t>
  </si>
  <si>
    <t>? Ohms</t>
  </si>
  <si>
    <t>Résistances séries pour des entrées futures</t>
  </si>
  <si>
    <t>À déterminer au besoin</t>
  </si>
  <si>
    <t>Résistance 1%, 1/8W</t>
  </si>
  <si>
    <t>Résistance 1%, 1/10 W</t>
  </si>
  <si>
    <t>R1</t>
  </si>
  <si>
    <t>191 kOhms</t>
  </si>
  <si>
    <t>CRCW0603374KFKEA</t>
  </si>
  <si>
    <t>http://www.digikey.com/product-detail/en/CRCW0603374KFKEA/541-374KHCT-ND/1180102</t>
  </si>
  <si>
    <t>CRCW0603191KFKEA</t>
  </si>
  <si>
    <t>http://www.digikey.com/product-detail/en/CRCW0603191KFKEA/541-191KHCT-ND/1180068</t>
  </si>
  <si>
    <t>53.6 kOhms</t>
  </si>
  <si>
    <t>CRCW060353K6FKEA</t>
  </si>
  <si>
    <t>http://www.digikey.com/product-detail/en/CRCW060353K6FKEA/541-53.6KHCT-ND/1180007</t>
  </si>
  <si>
    <t>CRCW060310K0FKEA</t>
  </si>
  <si>
    <t>http://www.digikey.com/product-detail/en/CRCW060310K0FKEA/541-10.0KHCT-ND/1179924</t>
  </si>
  <si>
    <t>R4</t>
  </si>
  <si>
    <t>374 kOhms</t>
  </si>
  <si>
    <t>Automotive, MQ : 10</t>
  </si>
  <si>
    <t>MQR : minimum quantity</t>
  </si>
  <si>
    <t>Autre</t>
  </si>
  <si>
    <t>R5</t>
  </si>
  <si>
    <t>R6</t>
  </si>
  <si>
    <t>R7</t>
  </si>
  <si>
    <t>20 kOhms</t>
  </si>
  <si>
    <t>150 kOhms</t>
  </si>
  <si>
    <t>75 kOhms</t>
  </si>
  <si>
    <t>Résistance EN</t>
  </si>
  <si>
    <t>Même que R36</t>
  </si>
  <si>
    <t>(R8)</t>
  </si>
  <si>
    <t>Bypass pour activer le DCDC</t>
  </si>
  <si>
    <r>
      <rPr>
        <u/>
        <sz val="11"/>
        <color theme="1"/>
        <rFont val="Calibri"/>
        <family val="2"/>
        <scheme val="minor"/>
      </rPr>
      <t>Condensateur céramique</t>
    </r>
    <r>
      <rPr>
        <sz val="11"/>
        <color theme="1"/>
        <rFont val="Calibri"/>
        <family val="2"/>
        <scheme val="minor"/>
      </rPr>
      <t xml:space="preserve">
Découplage MCU (un seul !)
Découplage ampli-Ops
Découplage ISO1050
Condensateur Cboot (DCDC)</t>
    </r>
  </si>
  <si>
    <t>CC0603KRX7R0BB104</t>
  </si>
  <si>
    <t>Utilisé pour la plupart des 100nF du circuit
100V, +-10%</t>
  </si>
  <si>
    <t>http://www.digikey.com/product-detail/en/CC0603KRX7R0BB104/311-1523-1-ND/3476112</t>
  </si>
  <si>
    <t>CRCW0603150KFKEA</t>
  </si>
  <si>
    <t>http://www.digikey.com/product-detail/en/CRCW0603150KFKEA/541-150KHCT-ND/1180056</t>
  </si>
  <si>
    <t>CRCW060375K0FKEA</t>
  </si>
  <si>
    <t>http://www.digikey.com/product-detail/en/CRCW060375K0FKEA/541-75.0KHCT-ND/1180024</t>
  </si>
  <si>
    <t>CRCW060320K0FKEA</t>
  </si>
  <si>
    <t>http://www.digikey.com/product-detail/en/CRCW060320K0FKEA/541-20.0KHCT-ND/1179956</t>
  </si>
  <si>
    <t>Prix total*</t>
  </si>
  <si>
    <t>R38,R42-R44</t>
  </si>
  <si>
    <t>Résistance série (pour LED1-4)</t>
  </si>
  <si>
    <t>470 Ohms</t>
  </si>
  <si>
    <t>RMCF0603JT470R</t>
  </si>
  <si>
    <t>http://www.digikey.ca/product-detail/en/RMCF0603JT470R/RMCF0603JT470RCT-ND/1943166</t>
  </si>
  <si>
    <t>(R57-R64)</t>
  </si>
  <si>
    <t>Pull up et pull down pour utilisations futures</t>
  </si>
  <si>
    <t>MCU / Autre</t>
  </si>
  <si>
    <t>Ampli-OP suiveurs</t>
  </si>
  <si>
    <t>Prix Commande</t>
  </si>
  <si>
    <t>Commandite</t>
  </si>
  <si>
    <t>http://www.digikey.ca/product-detail/en/ISO1050DUBR/296-24818-1-ND/2094658</t>
  </si>
  <si>
    <t>Faible courant de fuite : 100 nA</t>
  </si>
  <si>
    <t>U11</t>
  </si>
  <si>
    <t>CPDT6-5V4-HF</t>
  </si>
  <si>
    <t>4 channel TVS</t>
  </si>
  <si>
    <t>SOD-23-6</t>
  </si>
  <si>
    <t>(R49-R52)</t>
  </si>
  <si>
    <t>Ne pas assembler</t>
  </si>
  <si>
    <t>C8</t>
  </si>
  <si>
    <t>Complément X1</t>
  </si>
  <si>
    <t>Complément X2</t>
  </si>
  <si>
    <t>Complément X3,X4</t>
  </si>
  <si>
    <t>Complément X5</t>
  </si>
  <si>
    <t>MMSD-16-22-L-XXXX-D-K-M</t>
  </si>
  <si>
    <t>Connecteur avec fil, AWG 22, entre Slave et VTIM</t>
  </si>
  <si>
    <t>N/A</t>
  </si>
  <si>
    <t>MMSD-15-22-L-XXXX-D-K-M</t>
  </si>
  <si>
    <t>Connecteur entre Slave et système de décharge</t>
  </si>
  <si>
    <t>http://www.samtec.com/technical-specifications/Default.aspx?SeriesMaster=MMSD</t>
  </si>
  <si>
    <t>IPD1 (version sans fils)</t>
  </si>
  <si>
    <t>IPD1 (versoin sans fils)</t>
  </si>
  <si>
    <t xml:space="preserve">Connecteur pour le CAN, sans fils, </t>
  </si>
  <si>
    <t>IPD1-02-D-K-M</t>
  </si>
  <si>
    <t>Crimp X3,X4</t>
  </si>
  <si>
    <t>Crimp pour fixer les fils au Complément X3,X4</t>
  </si>
  <si>
    <t>Crimp contact</t>
  </si>
  <si>
    <t>CC79L-2024-01-L</t>
  </si>
  <si>
    <t>IDSD-03-X-XX.XX-T-?</t>
  </si>
  <si>
    <t>Connecteur pour le programmeur</t>
  </si>
  <si>
    <t>http://www.samtec.com/technical-specifications/Default.aspx?seriesMaster=IDSD</t>
  </si>
  <si>
    <t>http://www.samtec.com/technical-specifications/Default.aspx?SeriesMaster=CC79L</t>
  </si>
  <si>
    <t>http://www.samtec.com/technical-specifications/Default.aspx?SeriesMaster=IPD1</t>
  </si>
  <si>
    <t>http://www.digikey.com/product-detail/en/GRM1885C1H242JA01D/490-3282-1-ND/702823</t>
  </si>
  <si>
    <t>http://www.digikey.com/product-detail/en/CGA3E2C0G1H070D080AA/445-5625-1-ND/2443665</t>
  </si>
  <si>
    <t>http://www.digikey.ca/product-detail/en/CGA3E2X7R1H103K080AD/445-8834-1-ND/3248249</t>
  </si>
  <si>
    <t>1210 (3225 Metric)</t>
  </si>
  <si>
    <t>http://www.digikey.ca/product-detail/en/CGA6N3X7R2A225K230AB/445-5866-1-ND/2443906</t>
  </si>
  <si>
    <t>~=E61</t>
  </si>
  <si>
    <t>http://www.digikey.com/product-detail/en/VLP8040T-101M/445-6571-1-ND/2465878</t>
  </si>
  <si>
    <t>+- 20%, 1 A, 330 mOhms</t>
  </si>
  <si>
    <t>DCDC*</t>
  </si>
  <si>
    <t>* même modèle avec un autre tag</t>
  </si>
  <si>
    <t>R3</t>
  </si>
  <si>
    <t>R2, R65</t>
  </si>
  <si>
    <t>MCU*</t>
  </si>
  <si>
    <t>http://www.ti.com/product/sn74lvc3g07-q1</t>
  </si>
  <si>
    <t>http://www.digikey.ca/product-detail/en/MC9S12XDP512MAG/MC9S12XDP512MAG-ND/1167901</t>
  </si>
  <si>
    <t>U4</t>
  </si>
  <si>
    <t>Condensateur du crystal</t>
  </si>
  <si>
    <t>http://www.digikey.ca/product-detail/en/CGA3E3X7R1V224K080AB/445-12551-1-ND/3954217</t>
  </si>
  <si>
    <t>LED3</t>
  </si>
  <si>
    <t>LED1, LED2</t>
  </si>
  <si>
    <t>http://www.digikey.ca/product-detail/en/ECS-160-20-3X-EN-TR/XC1793CT-ND/2676657</t>
  </si>
  <si>
    <t>http://www.digikey.ca/product-detail/en/C1608X5R1A106M080AC/445-6853-1-ND/2619215</t>
  </si>
  <si>
    <t>LTC6803-4</t>
  </si>
  <si>
    <t>http://www.linear.com/product/LTC6803-2</t>
  </si>
  <si>
    <t>DDZ7V5C-7</t>
  </si>
  <si>
    <t>7.5 V</t>
  </si>
  <si>
    <t>http://www.digikey.ca/product-detail/en/DDZ7V5C-7/DDZ7V5CDICT-ND/700171</t>
  </si>
  <si>
    <t>http://www.digikey.ca/product-detail/en/CGA3E1X7R1C105K080AC/445-12539-1-ND/3954205</t>
  </si>
  <si>
    <t>D14</t>
  </si>
  <si>
    <t>MMSZ5265BT1G</t>
  </si>
  <si>
    <t>62 V</t>
  </si>
  <si>
    <t>http://www.digikey.ca/product-detail/en/MMSZ5265BT1G/MMSZ5265BT1GOSCT-ND/2705144</t>
  </si>
  <si>
    <t>R22-R33</t>
  </si>
  <si>
    <t>R39</t>
  </si>
  <si>
    <t>Résistance Optocoupleur</t>
  </si>
  <si>
    <t>CAN*</t>
  </si>
  <si>
    <t>Températures*</t>
  </si>
  <si>
    <t>C4, C9-C14, C15-C26,C29,C34, C38,C40-C42</t>
  </si>
  <si>
    <t>http://www.digikey.ca/product-detail/en/ACPL-M49T-500E/516-2908-1-ND/4240249</t>
  </si>
  <si>
    <t>http://www.digikey.ca/product-detail/en/CPDT6-5V4-HF/641-1086-1-ND/1121208</t>
  </si>
  <si>
    <t>*Pour un circuit, prix des composantes à l'unité</t>
  </si>
  <si>
    <t>Connecteur 32 pins (tensions + signaux décharge)</t>
  </si>
  <si>
    <t>Connecteur 30 pins (tensions + températures)</t>
  </si>
  <si>
    <t>IPL1-116-01-L-D-K</t>
  </si>
  <si>
    <t>IPL1-115-01-L-D-RA-K</t>
  </si>
  <si>
    <t>IPL1-102-01-L-D-RA-K</t>
  </si>
  <si>
    <t>Vérifié + à commander</t>
  </si>
  <si>
    <t>Tensions*</t>
  </si>
  <si>
    <t>R66-R68</t>
  </si>
  <si>
    <t>Résistance pull up sur SDO (MISO)</t>
  </si>
  <si>
    <t>Pull up sur MOSI,SCK,SS</t>
  </si>
  <si>
    <t>RMCF0603JT1M00</t>
  </si>
  <si>
    <t>1 MOhms</t>
  </si>
  <si>
    <t>http://www.digikey.ca/product-detail/en/RMCF0603JT1M00/RMCF0603JT1M00CT-ND/1943210</t>
  </si>
  <si>
    <t>Do Not Place</t>
  </si>
  <si>
    <t>x</t>
  </si>
  <si>
    <t>MCR03ERTJ103</t>
  </si>
  <si>
    <t>MCR03ERTJ102</t>
  </si>
  <si>
    <t>LH N974-KN-1</t>
  </si>
  <si>
    <t>LG N971-KN-1</t>
  </si>
  <si>
    <t>APT3216YC</t>
  </si>
  <si>
    <t>Résistances (diviseur de tensions), 5%, 1/10 W</t>
  </si>
  <si>
    <t>Supplier</t>
  </si>
  <si>
    <t>Newark</t>
  </si>
  <si>
    <t>Mouser</t>
  </si>
  <si>
    <t>Total Qty</t>
  </si>
  <si>
    <t>Qty Received</t>
  </si>
  <si>
    <t>Received From</t>
  </si>
  <si>
    <t>Qty to be ordered</t>
  </si>
  <si>
    <t>7 PCB</t>
  </si>
  <si>
    <t>TI</t>
  </si>
  <si>
    <t>Freescale</t>
  </si>
  <si>
    <t>Linear</t>
  </si>
  <si>
    <t>Samtec</t>
  </si>
  <si>
    <t>Digi-Key</t>
  </si>
  <si>
    <t>Condensateur céramique
Découplage MCU (un seul !)
Découplage ampli-Ops
Découplage ISO1050
Condensateur Cboot (DCDC)</t>
  </si>
  <si>
    <t>Order Ref.</t>
  </si>
  <si>
    <t>R3, R39</t>
  </si>
  <si>
    <t>DCDC*, CAN*</t>
  </si>
  <si>
    <t>R22-R33, R37,R53-R56</t>
  </si>
  <si>
    <t>MCU*, Températures*</t>
  </si>
  <si>
    <t>Packing list</t>
  </si>
  <si>
    <t>Système</t>
  </si>
  <si>
    <t>Nombre d'unités à assembler</t>
  </si>
  <si>
    <t>Quantité
(par unité)</t>
  </si>
  <si>
    <t>Shipped</t>
  </si>
  <si>
    <t>DNP</t>
  </si>
  <si>
    <t>BMS Slave v2.0</t>
  </si>
  <si>
    <t>_________________________________</t>
  </si>
  <si>
    <t>Poly eRacing</t>
  </si>
  <si>
    <t>Régulateur de tension D6Q</t>
  </si>
  <si>
    <t>Tripple buffer / driver (open collector) DCU</t>
  </si>
  <si>
    <t>Isolated CAN Transceiver DUBR</t>
  </si>
  <si>
    <t>LTC6803IG-4PBF</t>
  </si>
  <si>
    <t>PCB</t>
  </si>
  <si>
    <t>PCB BMS Slave v2.0</t>
  </si>
  <si>
    <t>C31-C32</t>
  </si>
  <si>
    <t>R9-R20,R34</t>
  </si>
  <si>
    <t>Changes</t>
  </si>
  <si>
    <t>*R21 and C33 were removed from the initial design (minor design mistakes)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</si>
</sst>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3" fillId="0" borderId="0" xfId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11" borderId="0" xfId="0" applyFill="1"/>
    <xf numFmtId="0" fontId="0" fillId="0" borderId="0" xfId="0" applyFill="1" applyAlignment="1">
      <alignment horizontal="left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horizontal="center" wrapText="1"/>
    </xf>
    <xf numFmtId="0" fontId="3" fillId="9" borderId="0" xfId="1" applyFill="1" applyAlignment="1">
      <alignment horizontal="left"/>
    </xf>
    <xf numFmtId="0" fontId="2" fillId="11" borderId="0" xfId="0" applyNumberFormat="1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49" fontId="2" fillId="11" borderId="0" xfId="0" applyNumberFormat="1" applyFont="1" applyFill="1" applyBorder="1" applyAlignment="1">
      <alignment horizontal="center" vertical="center" wrapText="1"/>
    </xf>
    <xf numFmtId="0" fontId="2" fillId="11" borderId="0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Fill="1" applyAlignment="1">
      <alignment horizontal="center"/>
    </xf>
    <xf numFmtId="0" fontId="3" fillId="0" borderId="0" xfId="1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0" xfId="0"/>
    <xf numFmtId="0" fontId="2" fillId="11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ill="1" applyAlignment="1">
      <alignment wrapText="1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Fill="1" applyAlignment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CGA3E2C0G1H101J080AA/445-5640-1-ND/2443680" TargetMode="External"/><Relationship Id="rId13" Type="http://schemas.openxmlformats.org/officeDocument/2006/relationships/hyperlink" Target="http://www.digikey.ca/product-detail/en/RMCF0603JT1K00/RMCF0603JT1K00CT-ND/1943173" TargetMode="External"/><Relationship Id="rId18" Type="http://schemas.openxmlformats.org/officeDocument/2006/relationships/hyperlink" Target="http://www.digikey.com/product-detail/en/CRCW0603191KFKEA/541-191KHCT-ND/1180068" TargetMode="External"/><Relationship Id="rId26" Type="http://schemas.openxmlformats.org/officeDocument/2006/relationships/hyperlink" Target="http://www.digikey.com/product-detail/en/CRCW060375K0FKEA/541-75.0KHCT-ND/1180024" TargetMode="External"/><Relationship Id="rId39" Type="http://schemas.openxmlformats.org/officeDocument/2006/relationships/hyperlink" Target="http://www.digikey.com/product-detail/en/CC0603KRX7R0BB104/311-1523-1-ND/3476112" TargetMode="External"/><Relationship Id="rId3" Type="http://schemas.openxmlformats.org/officeDocument/2006/relationships/hyperlink" Target="http://www.digikey.com/product-detail/en/APXE100ARA470ME61G/565-3197-1-ND/1826737" TargetMode="External"/><Relationship Id="rId21" Type="http://schemas.openxmlformats.org/officeDocument/2006/relationships/hyperlink" Target="http://www.digikey.com/product-detail/en/CRCW060320K0FKEA/541-20.0KHCT-ND/1179956" TargetMode="External"/><Relationship Id="rId34" Type="http://schemas.openxmlformats.org/officeDocument/2006/relationships/hyperlink" Target="http://www.digikey.ca/product-detail/en/RMCF0603JT1K00/RMCF0603JT1K00CT-ND/1943173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a/product-detail/en/CGA3E2X5R1H473K080AA/445-12494-1-ND/3954160" TargetMode="External"/><Relationship Id="rId12" Type="http://schemas.openxmlformats.org/officeDocument/2006/relationships/hyperlink" Target="http://www.digikey.com/product-detail/en/RNCP0603FTD100R/RNCP0603FTD100RCT-ND/2240425" TargetMode="External"/><Relationship Id="rId17" Type="http://schemas.openxmlformats.org/officeDocument/2006/relationships/hyperlink" Target="http://www.digikey.com/product-detail/en/CRCW0603374KFKEA/541-374KHCT-ND/1180102" TargetMode="External"/><Relationship Id="rId25" Type="http://schemas.openxmlformats.org/officeDocument/2006/relationships/hyperlink" Target="http://www.digikey.com/product-detail/en/CRCW060353K6FKEA/541-53.6KHCT-ND/1180007" TargetMode="External"/><Relationship Id="rId33" Type="http://schemas.openxmlformats.org/officeDocument/2006/relationships/hyperlink" Target="http://www.digikey.ca/product-detail/en/CGA3E1X7R1C105K080AC/445-12539-1-ND/3954205" TargetMode="External"/><Relationship Id="rId38" Type="http://schemas.openxmlformats.org/officeDocument/2006/relationships/hyperlink" Target="http://www.digikey.com/product-detail/en/CRCW060310K0FKEA/541-10.0KHCT-ND/1179924" TargetMode="External"/><Relationship Id="rId2" Type="http://schemas.openxmlformats.org/officeDocument/2006/relationships/hyperlink" Target="http://www.samtec.com/documents/webfiles/pdf/ipl1.pdf" TargetMode="External"/><Relationship Id="rId16" Type="http://schemas.openxmlformats.org/officeDocument/2006/relationships/hyperlink" Target="http://www.digikey.ca/product-detail/en/RC1608F60R4CS/1276-4547-1-ND/3967519" TargetMode="External"/><Relationship Id="rId20" Type="http://schemas.openxmlformats.org/officeDocument/2006/relationships/hyperlink" Target="http://www.digikey.com/product-detail/en/CRCW0603150KFKEA/541-150KHCT-ND/1180056" TargetMode="External"/><Relationship Id="rId29" Type="http://schemas.openxmlformats.org/officeDocument/2006/relationships/hyperlink" Target="http://www.digikey.com/product-detail/en/LTST-C150KSKT/160-1406-6-ND/1888639" TargetMode="External"/><Relationship Id="rId41" Type="http://schemas.openxmlformats.org/officeDocument/2006/relationships/hyperlink" Target="http://www.digikey.com/product-detail/en/CRCW060310K0FKEA/541-10.0KHCT-ND/1179924" TargetMode="External"/><Relationship Id="rId1" Type="http://schemas.openxmlformats.org/officeDocument/2006/relationships/hyperlink" Target="http://www.samtec.com/documents/webfiles/pdf/ipl1.pdf" TargetMode="External"/><Relationship Id="rId6" Type="http://schemas.openxmlformats.org/officeDocument/2006/relationships/hyperlink" Target="http://www.digikey.ca/product-detail/en/LTST-C150KRKT/160-1405-1-ND/386760" TargetMode="External"/><Relationship Id="rId11" Type="http://schemas.openxmlformats.org/officeDocument/2006/relationships/hyperlink" Target="http://www.samtec.com/documents/webfiles/pdf/ipl1.pdf" TargetMode="External"/><Relationship Id="rId24" Type="http://schemas.openxmlformats.org/officeDocument/2006/relationships/hyperlink" Target="http://www.digikey.com/product-detail/en/CRCW060310K0FKEA/541-10.0KHCT-ND/1179924" TargetMode="External"/><Relationship Id="rId32" Type="http://schemas.openxmlformats.org/officeDocument/2006/relationships/hyperlink" Target="http://www.digikey.ca/product-detail/en/CGA3E2X7R1H103K080AD/445-8834-1-ND/3248249" TargetMode="External"/><Relationship Id="rId37" Type="http://schemas.openxmlformats.org/officeDocument/2006/relationships/hyperlink" Target="http://www.digikey.com/product-detail/en/CRCW060310K0FKEA/541-10.0KHCT-ND/1179924" TargetMode="External"/><Relationship Id="rId40" Type="http://schemas.openxmlformats.org/officeDocument/2006/relationships/hyperlink" Target="http://www.digikey.ca/product-detail/en/CPDT6-5V4-HF/641-1086-1-ND/1121208" TargetMode="External"/><Relationship Id="rId5" Type="http://schemas.openxmlformats.org/officeDocument/2006/relationships/hyperlink" Target="http://www.digikey.com/product-detail/en/LTST-C150KGKT/160-1404-6-ND/1835220" TargetMode="External"/><Relationship Id="rId15" Type="http://schemas.openxmlformats.org/officeDocument/2006/relationships/hyperlink" Target="http://www.digikey.ca/product-detail/en/09185066324/1195-1664-ND/3180247" TargetMode="External"/><Relationship Id="rId23" Type="http://schemas.openxmlformats.org/officeDocument/2006/relationships/hyperlink" Target="http://www.digikey.ca/product-detail/en/ESDCAN24-2BLY/497-13262-1-ND/3661760" TargetMode="External"/><Relationship Id="rId28" Type="http://schemas.openxmlformats.org/officeDocument/2006/relationships/hyperlink" Target="http://www.digikey.ca/product-detail/en/RMCF0603JT470R/RMCF0603JT470RCT-ND/1943166" TargetMode="External"/><Relationship Id="rId36" Type="http://schemas.openxmlformats.org/officeDocument/2006/relationships/hyperlink" Target="http://www.digikey.ca/product-detail/en/MMSZ5265BT1G/MMSZ5265BT1GOSCT-ND/2705144" TargetMode="External"/><Relationship Id="rId10" Type="http://schemas.openxmlformats.org/officeDocument/2006/relationships/hyperlink" Target="http://www.digikey.com/product-detail/en/MPZ2012S300A/445-1566-1-ND/571896" TargetMode="External"/><Relationship Id="rId19" Type="http://schemas.openxmlformats.org/officeDocument/2006/relationships/hyperlink" Target="http://www.digikey.com/product-detail/en/RMCF0603ZT0R00/RMCF0603ZT0R00CT-ND/1943218" TargetMode="External"/><Relationship Id="rId31" Type="http://schemas.openxmlformats.org/officeDocument/2006/relationships/hyperlink" Target="http://www.linear.com/product/LTC6803-2" TargetMode="External"/><Relationship Id="rId4" Type="http://schemas.openxmlformats.org/officeDocument/2006/relationships/hyperlink" Target="http://www.ti.com/product/tps57060-q1" TargetMode="External"/><Relationship Id="rId9" Type="http://schemas.openxmlformats.org/officeDocument/2006/relationships/hyperlink" Target="http://www.digikey.com/product-detail/en/BYS12-90-E3%2FTR/BYS12-90-E3%2FGICT-ND/2880301" TargetMode="External"/><Relationship Id="rId14" Type="http://schemas.openxmlformats.org/officeDocument/2006/relationships/hyperlink" Target="http://www.digikey.ca/product-detail/en/CC0603JRNPO9BN200/311-1424-1-ND/2833730" TargetMode="External"/><Relationship Id="rId22" Type="http://schemas.openxmlformats.org/officeDocument/2006/relationships/hyperlink" Target="http://www.digikey.ca/product-detail/en/ISO1050DUBR/296-24818-1-ND/2094658" TargetMode="External"/><Relationship Id="rId27" Type="http://schemas.openxmlformats.org/officeDocument/2006/relationships/hyperlink" Target="http://www.digikey.ca/product-detail/en/MC9S12XDP512MAG/MC9S12XDP512MAG-ND/1167901" TargetMode="External"/><Relationship Id="rId30" Type="http://schemas.openxmlformats.org/officeDocument/2006/relationships/hyperlink" Target="http://www.digikey.ca/product-detail/en/C1608X5R1A106M080AC/445-6853-1-ND/2619215" TargetMode="External"/><Relationship Id="rId35" Type="http://schemas.openxmlformats.org/officeDocument/2006/relationships/hyperlink" Target="http://www.digikey.ca/product-detail/en/DDZ7V5C-7/DDZ7V5CDICT-ND/7001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zoomScale="60" zoomScaleNormal="60" workbookViewId="0">
      <selection activeCell="H9" sqref="H9"/>
    </sheetView>
  </sheetViews>
  <sheetFormatPr defaultColWidth="9.140625" defaultRowHeight="15" x14ac:dyDescent="0.25"/>
  <cols>
    <col min="1" max="1" width="18.5703125" style="1" customWidth="1"/>
    <col min="2" max="2" width="9.7109375" style="1" customWidth="1"/>
    <col min="3" max="3" width="15" style="1" bestFit="1" customWidth="1"/>
    <col min="4" max="4" width="12.28515625" style="1" customWidth="1"/>
    <col min="5" max="5" width="27.85546875" style="1" customWidth="1"/>
    <col min="6" max="6" width="14.140625" style="1" bestFit="1" customWidth="1"/>
    <col min="7" max="7" width="47.42578125" style="1" bestFit="1" customWidth="1"/>
    <col min="8" max="8" width="11.140625" style="1" bestFit="1" customWidth="1"/>
    <col min="9" max="9" width="20.7109375" style="1" bestFit="1" customWidth="1"/>
    <col min="10" max="10" width="11.140625" style="1" bestFit="1" customWidth="1"/>
    <col min="11" max="11" width="11.140625" style="1" customWidth="1"/>
    <col min="12" max="12" width="32.5703125" style="1" bestFit="1" customWidth="1"/>
    <col min="13" max="13" width="68.140625" style="3" customWidth="1"/>
    <col min="14" max="14" width="13.42578125" bestFit="1" customWidth="1"/>
    <col min="15" max="16" width="12.85546875" bestFit="1" customWidth="1"/>
    <col min="17" max="17" width="13.42578125" bestFit="1" customWidth="1"/>
  </cols>
  <sheetData>
    <row r="1" spans="1:17" x14ac:dyDescent="0.25">
      <c r="A1" s="15" t="s">
        <v>160</v>
      </c>
      <c r="B1" s="15"/>
    </row>
    <row r="2" spans="1:17" x14ac:dyDescent="0.25">
      <c r="A2" s="49" t="s">
        <v>303</v>
      </c>
      <c r="B2" s="49"/>
      <c r="E2" s="3" t="s">
        <v>165</v>
      </c>
    </row>
    <row r="3" spans="1:17" x14ac:dyDescent="0.25">
      <c r="A3" s="44" t="s">
        <v>232</v>
      </c>
      <c r="B3" s="44"/>
      <c r="E3" s="36" t="s">
        <v>266</v>
      </c>
    </row>
    <row r="4" spans="1:17" x14ac:dyDescent="0.25">
      <c r="A4" s="45" t="s">
        <v>224</v>
      </c>
      <c r="B4" s="45"/>
      <c r="O4" s="1"/>
    </row>
    <row r="5" spans="1:17" s="27" customFormat="1" x14ac:dyDescent="0.25">
      <c r="E5" s="12"/>
      <c r="F5" s="12"/>
      <c r="G5" s="12"/>
      <c r="H5" s="12"/>
      <c r="I5" s="12"/>
      <c r="J5" s="12"/>
      <c r="K5" s="12"/>
      <c r="L5" s="1" t="s">
        <v>191</v>
      </c>
      <c r="M5" s="36"/>
      <c r="N5" s="27" t="s">
        <v>326</v>
      </c>
      <c r="O5" s="12"/>
    </row>
    <row r="6" spans="1:17" s="35" customFormat="1" ht="38.25" customHeight="1" x14ac:dyDescent="0.25">
      <c r="A6" s="40" t="s">
        <v>31</v>
      </c>
      <c r="B6" s="40" t="s">
        <v>311</v>
      </c>
      <c r="C6" s="41" t="s">
        <v>4</v>
      </c>
      <c r="D6" s="40" t="s">
        <v>14</v>
      </c>
      <c r="E6" s="40" t="s">
        <v>0</v>
      </c>
      <c r="F6" s="40" t="s">
        <v>59</v>
      </c>
      <c r="G6" s="40" t="s">
        <v>1</v>
      </c>
      <c r="H6" s="40" t="s">
        <v>319</v>
      </c>
      <c r="I6" s="42" t="s">
        <v>2</v>
      </c>
      <c r="J6" s="40" t="s">
        <v>223</v>
      </c>
      <c r="K6" s="40" t="s">
        <v>96</v>
      </c>
      <c r="L6" s="43" t="s">
        <v>3</v>
      </c>
      <c r="M6" s="41" t="s">
        <v>11</v>
      </c>
      <c r="N6" s="53" t="s">
        <v>322</v>
      </c>
      <c r="O6" s="53" t="s">
        <v>323</v>
      </c>
      <c r="P6" s="53" t="s">
        <v>324</v>
      </c>
      <c r="Q6" s="53" t="s">
        <v>325</v>
      </c>
    </row>
    <row r="7" spans="1:17" x14ac:dyDescent="0.25">
      <c r="A7" s="1" t="s">
        <v>118</v>
      </c>
      <c r="C7" s="20" t="s">
        <v>10</v>
      </c>
      <c r="D7" s="1">
        <v>1</v>
      </c>
      <c r="E7" s="49" t="s">
        <v>13</v>
      </c>
      <c r="F7" s="1" t="s">
        <v>28</v>
      </c>
      <c r="G7" s="1" t="s">
        <v>9</v>
      </c>
      <c r="H7" s="1" t="s">
        <v>327</v>
      </c>
      <c r="I7" s="1" t="s">
        <v>18</v>
      </c>
      <c r="J7" s="12">
        <f t="shared" ref="J7:J14" si="0">K7*D7</f>
        <v>5.03</v>
      </c>
      <c r="K7" s="12">
        <v>5.03</v>
      </c>
      <c r="L7" s="1" t="s">
        <v>22</v>
      </c>
      <c r="M7" s="5" t="s">
        <v>44</v>
      </c>
      <c r="N7">
        <f>D7*7</f>
        <v>7</v>
      </c>
      <c r="O7">
        <v>3</v>
      </c>
      <c r="P7" t="s">
        <v>327</v>
      </c>
      <c r="Q7">
        <f>N7-O7</f>
        <v>4</v>
      </c>
    </row>
    <row r="8" spans="1:17" x14ac:dyDescent="0.25">
      <c r="A8" s="12" t="s">
        <v>119</v>
      </c>
      <c r="B8" s="12"/>
      <c r="C8" s="19" t="s">
        <v>10</v>
      </c>
      <c r="D8" s="1">
        <v>1</v>
      </c>
      <c r="E8" s="49" t="s">
        <v>37</v>
      </c>
      <c r="F8" s="1" t="s">
        <v>28</v>
      </c>
      <c r="G8" s="1" t="s">
        <v>38</v>
      </c>
      <c r="H8" s="1" t="s">
        <v>320</v>
      </c>
      <c r="I8" s="15" t="s">
        <v>39</v>
      </c>
      <c r="J8" s="12">
        <f t="shared" si="0"/>
        <v>4.76</v>
      </c>
      <c r="K8" s="1">
        <v>4.76</v>
      </c>
      <c r="L8" s="1" t="s">
        <v>22</v>
      </c>
      <c r="M8" s="5" t="s">
        <v>295</v>
      </c>
      <c r="N8" s="52">
        <f t="shared" ref="N8:N68" si="1">D8*7</f>
        <v>7</v>
      </c>
      <c r="Q8" s="52">
        <f t="shared" ref="Q8:Q68" si="2">N8-O8</f>
        <v>7</v>
      </c>
    </row>
    <row r="9" spans="1:17" x14ac:dyDescent="0.25">
      <c r="A9" s="1" t="s">
        <v>52</v>
      </c>
      <c r="C9" s="19" t="s">
        <v>10</v>
      </c>
      <c r="D9" s="1">
        <v>1</v>
      </c>
      <c r="E9" s="49" t="s">
        <v>48</v>
      </c>
      <c r="F9" s="1" t="s">
        <v>79</v>
      </c>
      <c r="G9" s="1" t="s">
        <v>61</v>
      </c>
      <c r="H9" s="1" t="s">
        <v>331</v>
      </c>
      <c r="I9" s="2" t="s">
        <v>16</v>
      </c>
      <c r="J9" s="12">
        <f t="shared" si="0"/>
        <v>0.16</v>
      </c>
      <c r="K9" s="1">
        <v>0.16</v>
      </c>
      <c r="L9" s="1" t="s">
        <v>81</v>
      </c>
      <c r="M9" s="5" t="s">
        <v>257</v>
      </c>
      <c r="N9" s="52">
        <f t="shared" si="1"/>
        <v>7</v>
      </c>
      <c r="Q9" s="52">
        <f t="shared" si="2"/>
        <v>7</v>
      </c>
    </row>
    <row r="10" spans="1:17" x14ac:dyDescent="0.25">
      <c r="A10" s="12" t="s">
        <v>80</v>
      </c>
      <c r="B10" s="12"/>
      <c r="C10" s="19" t="s">
        <v>10</v>
      </c>
      <c r="D10" s="1">
        <v>1</v>
      </c>
      <c r="E10" s="49" t="s">
        <v>47</v>
      </c>
      <c r="F10" s="1" t="s">
        <v>62</v>
      </c>
      <c r="G10" s="1" t="s">
        <v>61</v>
      </c>
      <c r="H10" s="54" t="s">
        <v>331</v>
      </c>
      <c r="I10" s="2" t="s">
        <v>16</v>
      </c>
      <c r="J10" s="47">
        <f t="shared" si="0"/>
        <v>0.1</v>
      </c>
      <c r="K10" s="28">
        <v>0.1</v>
      </c>
      <c r="L10" s="1" t="s">
        <v>82</v>
      </c>
      <c r="M10" s="5" t="s">
        <v>258</v>
      </c>
      <c r="N10" s="52">
        <f t="shared" si="1"/>
        <v>7</v>
      </c>
      <c r="Q10" s="52">
        <f t="shared" si="2"/>
        <v>7</v>
      </c>
    </row>
    <row r="11" spans="1:17" x14ac:dyDescent="0.25">
      <c r="A11" s="1" t="s">
        <v>83</v>
      </c>
      <c r="C11" s="19" t="s">
        <v>10</v>
      </c>
      <c r="D11" s="1">
        <v>1</v>
      </c>
      <c r="E11" s="49" t="s">
        <v>49</v>
      </c>
      <c r="F11" s="1" t="s">
        <v>60</v>
      </c>
      <c r="G11" s="1" t="s">
        <v>61</v>
      </c>
      <c r="H11" s="54" t="s">
        <v>331</v>
      </c>
      <c r="I11" s="2" t="s">
        <v>16</v>
      </c>
      <c r="J11" s="12">
        <f t="shared" si="0"/>
        <v>0.28999999999999998</v>
      </c>
      <c r="K11" s="1">
        <v>0.28999999999999998</v>
      </c>
      <c r="L11" s="1" t="s">
        <v>84</v>
      </c>
      <c r="M11" s="5" t="s">
        <v>259</v>
      </c>
      <c r="N11" s="52">
        <f t="shared" si="1"/>
        <v>7</v>
      </c>
      <c r="Q11" s="52">
        <f t="shared" si="2"/>
        <v>7</v>
      </c>
    </row>
    <row r="12" spans="1:17" x14ac:dyDescent="0.25">
      <c r="A12" s="1" t="s">
        <v>85</v>
      </c>
      <c r="C12" s="19" t="s">
        <v>10</v>
      </c>
      <c r="D12" s="1">
        <v>2</v>
      </c>
      <c r="E12" s="49" t="s">
        <v>36</v>
      </c>
      <c r="F12" s="1" t="s">
        <v>66</v>
      </c>
      <c r="G12" s="1" t="s">
        <v>67</v>
      </c>
      <c r="H12" s="54" t="s">
        <v>331</v>
      </c>
      <c r="I12" s="1" t="s">
        <v>260</v>
      </c>
      <c r="J12" s="12">
        <f t="shared" si="0"/>
        <v>2.84</v>
      </c>
      <c r="K12" s="1">
        <v>1.42</v>
      </c>
      <c r="L12" s="1" t="s">
        <v>86</v>
      </c>
      <c r="M12" s="5" t="s">
        <v>261</v>
      </c>
      <c r="N12" s="52">
        <f t="shared" si="1"/>
        <v>14</v>
      </c>
      <c r="Q12" s="52">
        <f t="shared" si="2"/>
        <v>14</v>
      </c>
    </row>
    <row r="13" spans="1:17" x14ac:dyDescent="0.25">
      <c r="A13" s="12" t="s">
        <v>105</v>
      </c>
      <c r="B13" s="12"/>
      <c r="C13" s="19" t="s">
        <v>10</v>
      </c>
      <c r="D13" s="1">
        <v>1</v>
      </c>
      <c r="E13" s="49" t="s">
        <v>40</v>
      </c>
      <c r="F13" s="1" t="s">
        <v>77</v>
      </c>
      <c r="G13" s="1" t="s">
        <v>78</v>
      </c>
      <c r="H13" s="54" t="s">
        <v>331</v>
      </c>
      <c r="I13" s="15" t="s">
        <v>262</v>
      </c>
      <c r="J13" s="47">
        <f t="shared" si="0"/>
        <v>1.3</v>
      </c>
      <c r="K13" s="28">
        <v>1.3</v>
      </c>
      <c r="L13" s="1" t="s">
        <v>106</v>
      </c>
      <c r="M13" s="5" t="s">
        <v>43</v>
      </c>
      <c r="N13" s="52">
        <f t="shared" si="1"/>
        <v>7</v>
      </c>
      <c r="Q13" s="52">
        <f t="shared" si="2"/>
        <v>7</v>
      </c>
    </row>
    <row r="14" spans="1:17" x14ac:dyDescent="0.25">
      <c r="A14" s="12" t="s">
        <v>116</v>
      </c>
      <c r="B14" s="12"/>
      <c r="C14" s="19" t="s">
        <v>10</v>
      </c>
      <c r="D14" s="1">
        <v>1</v>
      </c>
      <c r="E14" s="49" t="s">
        <v>41</v>
      </c>
      <c r="F14" s="1" t="s">
        <v>63</v>
      </c>
      <c r="G14" s="1" t="s">
        <v>64</v>
      </c>
      <c r="H14" s="54" t="s">
        <v>331</v>
      </c>
      <c r="I14" s="15" t="s">
        <v>42</v>
      </c>
      <c r="J14" s="12">
        <f t="shared" si="0"/>
        <v>0.72</v>
      </c>
      <c r="K14" s="1">
        <v>0.72</v>
      </c>
      <c r="L14" s="2" t="s">
        <v>264</v>
      </c>
      <c r="M14" s="5" t="s">
        <v>263</v>
      </c>
      <c r="N14" s="52">
        <f t="shared" si="1"/>
        <v>7</v>
      </c>
      <c r="Q14" s="52">
        <f t="shared" si="2"/>
        <v>7</v>
      </c>
    </row>
    <row r="15" spans="1:17" x14ac:dyDescent="0.25">
      <c r="A15" s="1" t="s">
        <v>112</v>
      </c>
      <c r="C15" s="19" t="s">
        <v>10</v>
      </c>
      <c r="D15" s="1">
        <v>1</v>
      </c>
      <c r="E15" s="49" t="s">
        <v>113</v>
      </c>
      <c r="F15" s="1" t="s">
        <v>28</v>
      </c>
      <c r="G15" s="1" t="s">
        <v>114</v>
      </c>
      <c r="H15" s="54" t="s">
        <v>331</v>
      </c>
      <c r="I15" s="2" t="s">
        <v>91</v>
      </c>
      <c r="J15" s="1">
        <f t="shared" ref="J15:J16" si="3">K15*D15</f>
        <v>0.12</v>
      </c>
      <c r="K15" s="1">
        <v>0.12</v>
      </c>
      <c r="M15" s="5" t="s">
        <v>115</v>
      </c>
      <c r="N15" s="52">
        <f t="shared" si="1"/>
        <v>7</v>
      </c>
      <c r="Q15" s="52">
        <f t="shared" si="2"/>
        <v>7</v>
      </c>
    </row>
    <row r="16" spans="1:17" x14ac:dyDescent="0.25">
      <c r="A16" s="12" t="s">
        <v>120</v>
      </c>
      <c r="B16" s="12"/>
      <c r="C16" s="19" t="s">
        <v>10</v>
      </c>
      <c r="D16" s="1">
        <v>1</v>
      </c>
      <c r="E16" s="49" t="s">
        <v>107</v>
      </c>
      <c r="F16" s="1" t="s">
        <v>28</v>
      </c>
      <c r="G16" s="1" t="s">
        <v>108</v>
      </c>
      <c r="H16" s="1" t="s">
        <v>321</v>
      </c>
      <c r="I16" s="26" t="s">
        <v>109</v>
      </c>
      <c r="J16" s="1">
        <f t="shared" si="3"/>
        <v>0.57999999999999996</v>
      </c>
      <c r="K16" s="1">
        <v>0.57999999999999996</v>
      </c>
      <c r="M16" s="5" t="s">
        <v>110</v>
      </c>
      <c r="N16" s="52">
        <f t="shared" si="1"/>
        <v>7</v>
      </c>
      <c r="Q16" s="52">
        <f t="shared" si="2"/>
        <v>7</v>
      </c>
    </row>
    <row r="17" spans="1:17" x14ac:dyDescent="0.25">
      <c r="A17" s="1" t="s">
        <v>267</v>
      </c>
      <c r="C17" s="19" t="s">
        <v>265</v>
      </c>
      <c r="D17" s="1">
        <v>1</v>
      </c>
      <c r="E17" s="49" t="s">
        <v>186</v>
      </c>
      <c r="F17" s="1" t="s">
        <v>154</v>
      </c>
      <c r="G17" s="1" t="s">
        <v>175</v>
      </c>
      <c r="H17" s="54" t="s">
        <v>331</v>
      </c>
      <c r="I17" s="2" t="s">
        <v>16</v>
      </c>
      <c r="J17" s="1">
        <f t="shared" ref="J17:J23" si="4">K17*D17</f>
        <v>8.1000000000000003E-2</v>
      </c>
      <c r="K17" s="1">
        <v>8.1000000000000003E-2</v>
      </c>
      <c r="L17" s="1" t="s">
        <v>190</v>
      </c>
      <c r="M17" s="5" t="s">
        <v>187</v>
      </c>
      <c r="N17" s="52">
        <f t="shared" si="1"/>
        <v>7</v>
      </c>
      <c r="Q17" s="52">
        <f t="shared" si="2"/>
        <v>7</v>
      </c>
    </row>
    <row r="18" spans="1:17" x14ac:dyDescent="0.25">
      <c r="A18" s="1" t="s">
        <v>268</v>
      </c>
      <c r="C18" s="19" t="s">
        <v>10</v>
      </c>
      <c r="D18" s="1">
        <v>2</v>
      </c>
      <c r="E18" s="49" t="s">
        <v>184</v>
      </c>
      <c r="F18" s="1" t="s">
        <v>183</v>
      </c>
      <c r="G18" s="1" t="s">
        <v>176</v>
      </c>
      <c r="H18" s="54" t="s">
        <v>331</v>
      </c>
      <c r="I18" s="2" t="s">
        <v>16</v>
      </c>
      <c r="J18" s="1">
        <f t="shared" si="4"/>
        <v>0.16200000000000001</v>
      </c>
      <c r="K18" s="1">
        <v>8.1000000000000003E-2</v>
      </c>
      <c r="L18" s="1" t="s">
        <v>190</v>
      </c>
      <c r="M18" s="5" t="s">
        <v>185</v>
      </c>
      <c r="N18" s="52">
        <f t="shared" si="1"/>
        <v>14</v>
      </c>
      <c r="Q18" s="52">
        <f t="shared" si="2"/>
        <v>14</v>
      </c>
    </row>
    <row r="19" spans="1:17" x14ac:dyDescent="0.25">
      <c r="A19" s="1" t="s">
        <v>177</v>
      </c>
      <c r="C19" s="19" t="s">
        <v>10</v>
      </c>
      <c r="D19" s="1">
        <v>1</v>
      </c>
      <c r="E19" s="49" t="s">
        <v>181</v>
      </c>
      <c r="F19" s="1" t="s">
        <v>178</v>
      </c>
      <c r="G19" s="1" t="s">
        <v>176</v>
      </c>
      <c r="H19" s="54" t="s">
        <v>331</v>
      </c>
      <c r="I19" s="2" t="s">
        <v>16</v>
      </c>
      <c r="J19" s="1">
        <f t="shared" si="4"/>
        <v>8.1000000000000003E-2</v>
      </c>
      <c r="K19" s="1">
        <v>8.1000000000000003E-2</v>
      </c>
      <c r="L19" s="1" t="s">
        <v>190</v>
      </c>
      <c r="M19" s="5" t="s">
        <v>182</v>
      </c>
      <c r="N19" s="52">
        <f t="shared" si="1"/>
        <v>7</v>
      </c>
      <c r="Q19" s="52">
        <f t="shared" si="2"/>
        <v>7</v>
      </c>
    </row>
    <row r="20" spans="1:17" x14ac:dyDescent="0.25">
      <c r="A20" s="1" t="s">
        <v>188</v>
      </c>
      <c r="C20" s="19" t="s">
        <v>10</v>
      </c>
      <c r="D20" s="1">
        <v>1</v>
      </c>
      <c r="E20" s="49" t="s">
        <v>179</v>
      </c>
      <c r="F20" s="1" t="s">
        <v>189</v>
      </c>
      <c r="G20" s="1" t="s">
        <v>176</v>
      </c>
      <c r="H20" s="54" t="s">
        <v>331</v>
      </c>
      <c r="I20" s="2" t="s">
        <v>16</v>
      </c>
      <c r="J20" s="1">
        <f t="shared" si="4"/>
        <v>8.1000000000000003E-2</v>
      </c>
      <c r="K20" s="1">
        <v>8.1000000000000003E-2</v>
      </c>
      <c r="L20" s="1" t="s">
        <v>190</v>
      </c>
      <c r="M20" s="5" t="s">
        <v>180</v>
      </c>
      <c r="N20" s="52">
        <f t="shared" si="1"/>
        <v>7</v>
      </c>
      <c r="Q20" s="52">
        <f t="shared" si="2"/>
        <v>7</v>
      </c>
    </row>
    <row r="21" spans="1:17" x14ac:dyDescent="0.25">
      <c r="A21" s="1" t="s">
        <v>193</v>
      </c>
      <c r="C21" s="19" t="s">
        <v>10</v>
      </c>
      <c r="D21" s="1">
        <v>1</v>
      </c>
      <c r="E21" s="49" t="s">
        <v>211</v>
      </c>
      <c r="F21" s="1" t="s">
        <v>196</v>
      </c>
      <c r="G21" s="1" t="s">
        <v>199</v>
      </c>
      <c r="H21" s="54" t="s">
        <v>331</v>
      </c>
      <c r="I21" s="2" t="s">
        <v>16</v>
      </c>
      <c r="J21" s="1">
        <f t="shared" si="4"/>
        <v>0.04</v>
      </c>
      <c r="K21" s="1">
        <v>0.04</v>
      </c>
      <c r="L21" s="1" t="s">
        <v>190</v>
      </c>
      <c r="M21" s="5" t="s">
        <v>212</v>
      </c>
      <c r="N21" s="52">
        <f t="shared" si="1"/>
        <v>7</v>
      </c>
      <c r="Q21" s="52">
        <f t="shared" si="2"/>
        <v>7</v>
      </c>
    </row>
    <row r="22" spans="1:17" x14ac:dyDescent="0.25">
      <c r="A22" s="1" t="s">
        <v>194</v>
      </c>
      <c r="C22" s="19" t="s">
        <v>10</v>
      </c>
      <c r="D22" s="1">
        <v>1</v>
      </c>
      <c r="E22" s="49" t="s">
        <v>207</v>
      </c>
      <c r="F22" s="1" t="s">
        <v>197</v>
      </c>
      <c r="G22" s="1" t="s">
        <v>199</v>
      </c>
      <c r="H22" s="54" t="s">
        <v>331</v>
      </c>
      <c r="I22" s="2" t="s">
        <v>16</v>
      </c>
      <c r="J22" s="1">
        <f t="shared" si="4"/>
        <v>8.1000000000000003E-2</v>
      </c>
      <c r="K22" s="1">
        <v>8.1000000000000003E-2</v>
      </c>
      <c r="L22" s="1" t="s">
        <v>190</v>
      </c>
      <c r="M22" s="5" t="s">
        <v>208</v>
      </c>
      <c r="N22" s="52">
        <f t="shared" si="1"/>
        <v>7</v>
      </c>
      <c r="Q22" s="52">
        <f t="shared" si="2"/>
        <v>7</v>
      </c>
    </row>
    <row r="23" spans="1:17" x14ac:dyDescent="0.25">
      <c r="A23" s="1" t="s">
        <v>195</v>
      </c>
      <c r="C23" s="19" t="s">
        <v>10</v>
      </c>
      <c r="D23" s="1">
        <v>1</v>
      </c>
      <c r="E23" s="49" t="s">
        <v>209</v>
      </c>
      <c r="F23" s="1" t="s">
        <v>198</v>
      </c>
      <c r="G23" s="1" t="s">
        <v>199</v>
      </c>
      <c r="H23" s="54" t="s">
        <v>331</v>
      </c>
      <c r="I23" s="2" t="s">
        <v>16</v>
      </c>
      <c r="J23" s="1">
        <f t="shared" si="4"/>
        <v>8.1000000000000003E-2</v>
      </c>
      <c r="K23" s="1">
        <v>8.1000000000000003E-2</v>
      </c>
      <c r="L23" s="1" t="s">
        <v>190</v>
      </c>
      <c r="M23" s="5" t="s">
        <v>210</v>
      </c>
      <c r="N23" s="52">
        <f t="shared" si="1"/>
        <v>7</v>
      </c>
      <c r="Q23" s="52">
        <f t="shared" si="2"/>
        <v>7</v>
      </c>
    </row>
    <row r="24" spans="1:17" x14ac:dyDescent="0.25">
      <c r="A24" s="44" t="s">
        <v>201</v>
      </c>
      <c r="B24" s="44" t="s">
        <v>312</v>
      </c>
      <c r="C24" s="19" t="s">
        <v>265</v>
      </c>
      <c r="D24" s="1">
        <v>1</v>
      </c>
      <c r="E24" s="49" t="s">
        <v>163</v>
      </c>
      <c r="F24" s="1" t="s">
        <v>162</v>
      </c>
      <c r="G24" s="1" t="s">
        <v>202</v>
      </c>
      <c r="H24" s="54" t="s">
        <v>331</v>
      </c>
      <c r="I24" s="2" t="s">
        <v>16</v>
      </c>
      <c r="J24" s="12">
        <v>0</v>
      </c>
      <c r="K24" s="1">
        <v>0.02</v>
      </c>
      <c r="L24" s="1" t="s">
        <v>200</v>
      </c>
      <c r="M24" s="5" t="s">
        <v>164</v>
      </c>
      <c r="N24" s="52">
        <f t="shared" si="1"/>
        <v>7</v>
      </c>
      <c r="Q24" s="52">
        <f t="shared" si="2"/>
        <v>7</v>
      </c>
    </row>
    <row r="25" spans="1:17" s="34" customForma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3"/>
      <c r="N25" s="52"/>
      <c r="Q25" s="52"/>
    </row>
    <row r="26" spans="1:17" x14ac:dyDescent="0.25">
      <c r="A26" s="1" t="s">
        <v>272</v>
      </c>
      <c r="C26" s="17" t="s">
        <v>8</v>
      </c>
      <c r="D26" s="1">
        <v>1</v>
      </c>
      <c r="E26" s="49" t="s">
        <v>123</v>
      </c>
      <c r="F26" s="1" t="s">
        <v>28</v>
      </c>
      <c r="G26" s="1" t="s">
        <v>124</v>
      </c>
      <c r="H26" s="1" t="s">
        <v>327</v>
      </c>
      <c r="I26" s="1" t="s">
        <v>125</v>
      </c>
      <c r="J26" s="47">
        <f t="shared" ref="J26:J32" si="5">K26*D26</f>
        <v>0.7</v>
      </c>
      <c r="K26" s="28">
        <v>0.7</v>
      </c>
      <c r="M26" s="5" t="s">
        <v>270</v>
      </c>
      <c r="N26" s="52">
        <f t="shared" si="1"/>
        <v>7</v>
      </c>
      <c r="O26">
        <v>3</v>
      </c>
      <c r="P26" t="s">
        <v>327</v>
      </c>
      <c r="Q26" s="52">
        <f t="shared" si="2"/>
        <v>4</v>
      </c>
    </row>
    <row r="27" spans="1:17" x14ac:dyDescent="0.25">
      <c r="A27" s="12" t="s">
        <v>127</v>
      </c>
      <c r="B27" s="12"/>
      <c r="C27" s="21" t="s">
        <v>8</v>
      </c>
      <c r="D27" s="1">
        <v>1</v>
      </c>
      <c r="E27" s="49" t="s">
        <v>21</v>
      </c>
      <c r="F27" s="1" t="s">
        <v>28</v>
      </c>
      <c r="G27" s="1" t="s">
        <v>32</v>
      </c>
      <c r="H27" s="1" t="s">
        <v>328</v>
      </c>
      <c r="I27" s="15" t="s">
        <v>19</v>
      </c>
      <c r="J27" s="45">
        <f t="shared" si="5"/>
        <v>0</v>
      </c>
      <c r="K27" s="45">
        <v>0</v>
      </c>
      <c r="M27" s="5" t="s">
        <v>271</v>
      </c>
      <c r="N27" s="52">
        <f t="shared" si="1"/>
        <v>7</v>
      </c>
      <c r="O27">
        <v>7</v>
      </c>
      <c r="P27" t="s">
        <v>328</v>
      </c>
      <c r="Q27" s="52">
        <f t="shared" si="2"/>
        <v>0</v>
      </c>
    </row>
    <row r="28" spans="1:17" x14ac:dyDescent="0.25">
      <c r="A28" s="1" t="s">
        <v>155</v>
      </c>
      <c r="C28" s="17" t="s">
        <v>8</v>
      </c>
      <c r="D28" s="1">
        <v>2</v>
      </c>
      <c r="E28" s="49" t="s">
        <v>156</v>
      </c>
      <c r="F28" s="1" t="s">
        <v>94</v>
      </c>
      <c r="G28" s="1" t="s">
        <v>273</v>
      </c>
      <c r="H28" s="54" t="s">
        <v>331</v>
      </c>
      <c r="I28" s="14" t="s">
        <v>16</v>
      </c>
      <c r="J28" s="1">
        <f t="shared" si="5"/>
        <v>0.22</v>
      </c>
      <c r="K28" s="1">
        <v>0.11</v>
      </c>
      <c r="M28" s="5" t="s">
        <v>157</v>
      </c>
      <c r="N28" s="52">
        <f t="shared" si="1"/>
        <v>14</v>
      </c>
      <c r="Q28" s="52">
        <f t="shared" si="2"/>
        <v>14</v>
      </c>
    </row>
    <row r="29" spans="1:17" x14ac:dyDescent="0.25">
      <c r="A29" s="1" t="s">
        <v>146</v>
      </c>
      <c r="C29" s="17" t="s">
        <v>8</v>
      </c>
      <c r="D29" s="1">
        <v>1</v>
      </c>
      <c r="E29" s="49" t="s">
        <v>99</v>
      </c>
      <c r="F29" s="1" t="s">
        <v>100</v>
      </c>
      <c r="G29" s="1" t="s">
        <v>101</v>
      </c>
      <c r="H29" s="54" t="s">
        <v>331</v>
      </c>
      <c r="I29" s="2" t="s">
        <v>16</v>
      </c>
      <c r="J29" s="1">
        <f t="shared" si="5"/>
        <v>0.12</v>
      </c>
      <c r="K29" s="1">
        <v>0.12</v>
      </c>
      <c r="L29" s="1" t="s">
        <v>102</v>
      </c>
      <c r="M29" s="5" t="s">
        <v>103</v>
      </c>
      <c r="N29" s="52">
        <f t="shared" si="1"/>
        <v>7</v>
      </c>
      <c r="Q29" s="52">
        <f t="shared" si="2"/>
        <v>7</v>
      </c>
    </row>
    <row r="30" spans="1:17" x14ac:dyDescent="0.25">
      <c r="A30" s="1" t="s">
        <v>104</v>
      </c>
      <c r="C30" s="17" t="s">
        <v>8</v>
      </c>
      <c r="D30" s="1">
        <v>3</v>
      </c>
      <c r="E30" s="49" t="s">
        <v>45</v>
      </c>
      <c r="F30" s="1" t="s">
        <v>73</v>
      </c>
      <c r="G30" s="1" t="s">
        <v>61</v>
      </c>
      <c r="H30" s="54" t="s">
        <v>331</v>
      </c>
      <c r="I30" s="2" t="s">
        <v>16</v>
      </c>
      <c r="J30" s="12">
        <f t="shared" si="5"/>
        <v>0.75</v>
      </c>
      <c r="K30" s="1">
        <v>0.25</v>
      </c>
      <c r="L30" s="1" t="s">
        <v>46</v>
      </c>
      <c r="M30" s="5" t="s">
        <v>274</v>
      </c>
      <c r="N30" s="52">
        <f t="shared" si="1"/>
        <v>21</v>
      </c>
      <c r="Q30" s="52">
        <f t="shared" si="2"/>
        <v>21</v>
      </c>
    </row>
    <row r="31" spans="1:17" x14ac:dyDescent="0.25">
      <c r="A31" s="1" t="s">
        <v>214</v>
      </c>
      <c r="C31" s="17" t="s">
        <v>8</v>
      </c>
      <c r="D31" s="1">
        <v>4</v>
      </c>
      <c r="E31" s="49" t="s">
        <v>217</v>
      </c>
      <c r="F31" s="1" t="s">
        <v>216</v>
      </c>
      <c r="G31" s="1" t="s">
        <v>215</v>
      </c>
      <c r="H31" s="54" t="s">
        <v>331</v>
      </c>
      <c r="I31" s="2" t="s">
        <v>16</v>
      </c>
      <c r="J31" s="12">
        <f t="shared" si="5"/>
        <v>0.12</v>
      </c>
      <c r="K31" s="1">
        <v>0.03</v>
      </c>
      <c r="M31" s="5" t="s">
        <v>218</v>
      </c>
      <c r="N31" s="52">
        <f t="shared" si="1"/>
        <v>28</v>
      </c>
      <c r="Q31" s="52">
        <f t="shared" si="2"/>
        <v>28</v>
      </c>
    </row>
    <row r="32" spans="1:17" x14ac:dyDescent="0.25">
      <c r="A32" s="1" t="s">
        <v>166</v>
      </c>
      <c r="C32" s="17" t="s">
        <v>269</v>
      </c>
      <c r="D32" s="1">
        <v>5</v>
      </c>
      <c r="E32" s="49" t="s">
        <v>313</v>
      </c>
      <c r="F32" s="1" t="s">
        <v>154</v>
      </c>
      <c r="G32" s="1" t="s">
        <v>153</v>
      </c>
      <c r="H32" s="54" t="s">
        <v>331</v>
      </c>
      <c r="I32" s="2" t="s">
        <v>16</v>
      </c>
      <c r="J32" s="1">
        <f t="shared" si="5"/>
        <v>8.5000000000000006E-2</v>
      </c>
      <c r="K32" s="1">
        <v>1.7000000000000001E-2</v>
      </c>
      <c r="M32" s="5" t="s">
        <v>187</v>
      </c>
      <c r="N32" s="52">
        <f t="shared" si="1"/>
        <v>35</v>
      </c>
      <c r="Q32" s="52">
        <f t="shared" si="2"/>
        <v>35</v>
      </c>
    </row>
    <row r="33" spans="1:17" x14ac:dyDescent="0.25">
      <c r="A33" s="44" t="s">
        <v>231</v>
      </c>
      <c r="B33" s="44" t="s">
        <v>312</v>
      </c>
      <c r="C33" s="17" t="s">
        <v>269</v>
      </c>
      <c r="D33" s="1">
        <v>4</v>
      </c>
      <c r="E33" s="49" t="s">
        <v>314</v>
      </c>
      <c r="F33" s="1" t="s">
        <v>150</v>
      </c>
      <c r="G33" s="1" t="s">
        <v>151</v>
      </c>
      <c r="H33" s="54" t="s">
        <v>331</v>
      </c>
      <c r="I33" s="14" t="s">
        <v>16</v>
      </c>
      <c r="J33" s="1">
        <f>K33*2</f>
        <v>3.4000000000000002E-2</v>
      </c>
      <c r="K33" s="1">
        <v>1.7000000000000001E-2</v>
      </c>
      <c r="M33" s="5" t="s">
        <v>152</v>
      </c>
      <c r="N33" s="52">
        <f t="shared" si="1"/>
        <v>28</v>
      </c>
      <c r="Q33" s="52">
        <f t="shared" si="2"/>
        <v>28</v>
      </c>
    </row>
    <row r="34" spans="1:17" x14ac:dyDescent="0.25">
      <c r="A34" s="51" t="s">
        <v>275</v>
      </c>
      <c r="C34" s="17" t="s">
        <v>8</v>
      </c>
      <c r="D34" s="1">
        <v>1</v>
      </c>
      <c r="E34" s="49" t="s">
        <v>317</v>
      </c>
      <c r="F34" s="1" t="s">
        <v>28</v>
      </c>
      <c r="G34" s="1" t="s">
        <v>50</v>
      </c>
      <c r="H34" s="54" t="s">
        <v>331</v>
      </c>
      <c r="I34" s="1">
        <v>1206</v>
      </c>
      <c r="J34" s="12">
        <f>K34*D34</f>
        <v>0.24</v>
      </c>
      <c r="K34" s="1">
        <v>0.24</v>
      </c>
      <c r="L34" s="1" t="s">
        <v>55</v>
      </c>
      <c r="M34" s="5" t="s">
        <v>53</v>
      </c>
      <c r="N34" s="52">
        <f t="shared" si="1"/>
        <v>7</v>
      </c>
      <c r="Q34" s="52">
        <f t="shared" si="2"/>
        <v>7</v>
      </c>
    </row>
    <row r="35" spans="1:17" x14ac:dyDescent="0.25">
      <c r="A35" s="51" t="s">
        <v>117</v>
      </c>
      <c r="C35" s="17" t="s">
        <v>8</v>
      </c>
      <c r="D35" s="1">
        <v>1</v>
      </c>
      <c r="E35" s="49" t="s">
        <v>315</v>
      </c>
      <c r="F35" s="1" t="s">
        <v>28</v>
      </c>
      <c r="G35" s="1" t="s">
        <v>51</v>
      </c>
      <c r="H35" s="54" t="s">
        <v>331</v>
      </c>
      <c r="I35" s="1">
        <v>1206</v>
      </c>
      <c r="J35" s="12">
        <f>K35*D35</f>
        <v>0.13</v>
      </c>
      <c r="K35" s="1">
        <v>0.13</v>
      </c>
      <c r="L35" s="1" t="s">
        <v>55</v>
      </c>
      <c r="M35" s="5" t="s">
        <v>57</v>
      </c>
      <c r="N35" s="52">
        <f t="shared" si="1"/>
        <v>7</v>
      </c>
      <c r="Q35" s="52">
        <f t="shared" si="2"/>
        <v>7</v>
      </c>
    </row>
    <row r="36" spans="1:17" x14ac:dyDescent="0.25">
      <c r="A36" s="51" t="s">
        <v>276</v>
      </c>
      <c r="C36" s="29" t="s">
        <v>221</v>
      </c>
      <c r="D36" s="1">
        <v>2</v>
      </c>
      <c r="E36" s="49" t="s">
        <v>316</v>
      </c>
      <c r="F36" s="1" t="s">
        <v>28</v>
      </c>
      <c r="G36" s="1" t="s">
        <v>54</v>
      </c>
      <c r="H36" s="54" t="s">
        <v>331</v>
      </c>
      <c r="I36" s="1">
        <v>1206</v>
      </c>
      <c r="J36" s="12">
        <f>K36*D36</f>
        <v>0.26</v>
      </c>
      <c r="K36" s="1">
        <v>0.13</v>
      </c>
      <c r="L36" s="1" t="s">
        <v>55</v>
      </c>
      <c r="M36" s="5" t="s">
        <v>56</v>
      </c>
      <c r="N36" s="52">
        <f t="shared" si="1"/>
        <v>14</v>
      </c>
      <c r="Q36" s="52">
        <f t="shared" si="2"/>
        <v>14</v>
      </c>
    </row>
    <row r="37" spans="1:17" x14ac:dyDescent="0.25">
      <c r="A37" s="12" t="s">
        <v>121</v>
      </c>
      <c r="B37" s="12"/>
      <c r="C37" s="17" t="s">
        <v>8</v>
      </c>
      <c r="D37" s="1">
        <v>1</v>
      </c>
      <c r="E37" s="49" t="s">
        <v>70</v>
      </c>
      <c r="F37" s="1" t="s">
        <v>72</v>
      </c>
      <c r="G37" s="1" t="s">
        <v>71</v>
      </c>
      <c r="H37" s="54" t="s">
        <v>331</v>
      </c>
      <c r="I37" s="26" t="s">
        <v>74</v>
      </c>
      <c r="J37" s="12">
        <f>K37*D37</f>
        <v>0.72</v>
      </c>
      <c r="K37" s="1">
        <v>0.72</v>
      </c>
      <c r="M37" s="5" t="s">
        <v>277</v>
      </c>
      <c r="N37" s="52">
        <f t="shared" si="1"/>
        <v>7</v>
      </c>
      <c r="Q37" s="52">
        <f t="shared" si="2"/>
        <v>7</v>
      </c>
    </row>
    <row r="38" spans="1:17" s="34" customForma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3"/>
      <c r="N38" s="52"/>
      <c r="Q38" s="52"/>
    </row>
    <row r="39" spans="1:17" x14ac:dyDescent="0.25">
      <c r="A39" s="1" t="s">
        <v>126</v>
      </c>
      <c r="C39" s="24" t="s">
        <v>7</v>
      </c>
      <c r="D39" s="1">
        <v>1</v>
      </c>
      <c r="E39" s="49" t="s">
        <v>15</v>
      </c>
      <c r="F39" s="1" t="s">
        <v>28</v>
      </c>
      <c r="G39" s="1" t="s">
        <v>12</v>
      </c>
      <c r="H39" s="54" t="s">
        <v>331</v>
      </c>
      <c r="I39" s="1" t="s">
        <v>20</v>
      </c>
      <c r="J39" s="1">
        <f>K39*D39</f>
        <v>5.93</v>
      </c>
      <c r="K39" s="1">
        <v>5.93</v>
      </c>
      <c r="M39" s="5" t="s">
        <v>225</v>
      </c>
      <c r="N39" s="52">
        <f t="shared" si="1"/>
        <v>7</v>
      </c>
      <c r="O39">
        <v>2</v>
      </c>
      <c r="P39" t="s">
        <v>327</v>
      </c>
      <c r="Q39" s="52">
        <f t="shared" si="2"/>
        <v>5</v>
      </c>
    </row>
    <row r="40" spans="1:17" x14ac:dyDescent="0.25">
      <c r="A40" s="51" t="s">
        <v>130</v>
      </c>
      <c r="B40" s="12"/>
      <c r="C40" s="23" t="s">
        <v>7</v>
      </c>
      <c r="D40" s="1">
        <v>1</v>
      </c>
      <c r="E40" s="49" t="s">
        <v>25</v>
      </c>
      <c r="F40" s="1" t="s">
        <v>28</v>
      </c>
      <c r="G40" s="1" t="s">
        <v>24</v>
      </c>
      <c r="H40" s="54" t="s">
        <v>331</v>
      </c>
      <c r="I40" s="15" t="s">
        <v>23</v>
      </c>
      <c r="J40" s="1">
        <f>K40*D40</f>
        <v>0.69</v>
      </c>
      <c r="K40" s="1">
        <v>0.69</v>
      </c>
      <c r="M40" s="5" t="s">
        <v>26</v>
      </c>
      <c r="N40" s="52">
        <f t="shared" si="1"/>
        <v>7</v>
      </c>
      <c r="Q40" s="52">
        <f t="shared" si="2"/>
        <v>7</v>
      </c>
    </row>
    <row r="41" spans="1:17" x14ac:dyDescent="0.25">
      <c r="A41" s="1" t="s">
        <v>87</v>
      </c>
      <c r="C41" s="23" t="s">
        <v>7</v>
      </c>
      <c r="D41" s="1">
        <v>1</v>
      </c>
      <c r="E41" s="49" t="s">
        <v>58</v>
      </c>
      <c r="F41" s="1" t="s">
        <v>75</v>
      </c>
      <c r="G41" s="1" t="s">
        <v>76</v>
      </c>
      <c r="H41" s="54" t="s">
        <v>331</v>
      </c>
      <c r="I41" s="2" t="s">
        <v>16</v>
      </c>
      <c r="J41" s="1">
        <f>K41*D41</f>
        <v>0.53</v>
      </c>
      <c r="K41" s="1">
        <v>0.53</v>
      </c>
      <c r="L41" s="11"/>
      <c r="M41" s="5" t="s">
        <v>278</v>
      </c>
      <c r="N41" s="52">
        <f t="shared" si="1"/>
        <v>7</v>
      </c>
      <c r="Q41" s="52">
        <f t="shared" si="2"/>
        <v>7</v>
      </c>
    </row>
    <row r="42" spans="1:17" x14ac:dyDescent="0.25">
      <c r="A42" s="12" t="s">
        <v>233</v>
      </c>
      <c r="B42" s="12"/>
      <c r="C42" s="23" t="s">
        <v>7</v>
      </c>
      <c r="D42" s="1">
        <v>1</v>
      </c>
      <c r="E42" s="49" t="s">
        <v>90</v>
      </c>
      <c r="F42" s="1" t="s">
        <v>88</v>
      </c>
      <c r="G42" s="1" t="s">
        <v>89</v>
      </c>
      <c r="H42" s="54" t="s">
        <v>331</v>
      </c>
      <c r="I42" s="2" t="s">
        <v>16</v>
      </c>
      <c r="J42" s="1">
        <v>0.11</v>
      </c>
      <c r="K42" s="1">
        <v>0.11</v>
      </c>
      <c r="L42" s="1" t="s">
        <v>92</v>
      </c>
      <c r="M42" s="5" t="s">
        <v>93</v>
      </c>
      <c r="N42" s="52">
        <f t="shared" si="1"/>
        <v>7</v>
      </c>
      <c r="Q42" s="52">
        <f t="shared" si="2"/>
        <v>7</v>
      </c>
    </row>
    <row r="43" spans="1:17" x14ac:dyDescent="0.25">
      <c r="A43" s="1" t="s">
        <v>290</v>
      </c>
      <c r="C43" s="23" t="s">
        <v>292</v>
      </c>
      <c r="D43" s="1">
        <v>1</v>
      </c>
      <c r="E43" s="49" t="s">
        <v>186</v>
      </c>
      <c r="F43" s="1" t="s">
        <v>154</v>
      </c>
      <c r="G43" s="1" t="s">
        <v>291</v>
      </c>
      <c r="H43" s="54" t="s">
        <v>331</v>
      </c>
      <c r="I43" s="2" t="s">
        <v>16</v>
      </c>
      <c r="J43" s="1">
        <f>D43*K43</f>
        <v>8.1000000000000003E-2</v>
      </c>
      <c r="K43" s="1">
        <v>8.1000000000000003E-2</v>
      </c>
      <c r="L43" s="1" t="s">
        <v>190</v>
      </c>
      <c r="M43" s="5" t="s">
        <v>187</v>
      </c>
      <c r="N43" s="52">
        <f t="shared" si="1"/>
        <v>7</v>
      </c>
      <c r="Q43" s="52">
        <f t="shared" si="2"/>
        <v>7</v>
      </c>
    </row>
    <row r="44" spans="1:17" x14ac:dyDescent="0.25">
      <c r="A44" s="44" t="s">
        <v>167</v>
      </c>
      <c r="B44" s="44" t="s">
        <v>312</v>
      </c>
      <c r="C44" s="23" t="s">
        <v>7</v>
      </c>
      <c r="D44" s="1">
        <v>2</v>
      </c>
      <c r="E44" s="49" t="s">
        <v>168</v>
      </c>
      <c r="F44" s="1" t="s">
        <v>169</v>
      </c>
      <c r="G44" s="1" t="s">
        <v>170</v>
      </c>
      <c r="H44" s="54" t="s">
        <v>331</v>
      </c>
      <c r="I44" s="2" t="s">
        <v>16</v>
      </c>
      <c r="J44" s="1">
        <v>0.13</v>
      </c>
      <c r="K44" s="1">
        <v>0.13</v>
      </c>
      <c r="M44" s="5" t="s">
        <v>171</v>
      </c>
      <c r="N44" s="52">
        <f t="shared" si="1"/>
        <v>14</v>
      </c>
      <c r="Q44" s="52">
        <f t="shared" si="2"/>
        <v>14</v>
      </c>
    </row>
    <row r="45" spans="1:17" s="34" customForma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3"/>
      <c r="N45" s="52"/>
      <c r="Q45" s="52"/>
    </row>
    <row r="46" spans="1:17" x14ac:dyDescent="0.25">
      <c r="A46" s="1" t="s">
        <v>122</v>
      </c>
      <c r="C46" s="22" t="s">
        <v>5</v>
      </c>
      <c r="D46" s="1">
        <v>1</v>
      </c>
      <c r="E46" s="49" t="s">
        <v>279</v>
      </c>
      <c r="F46" s="1" t="s">
        <v>28</v>
      </c>
      <c r="G46" s="1" t="s">
        <v>29</v>
      </c>
      <c r="H46" s="1" t="s">
        <v>329</v>
      </c>
      <c r="I46" s="1" t="s">
        <v>30</v>
      </c>
      <c r="J46" s="1">
        <f t="shared" ref="J46:J51" si="6">K46*D46</f>
        <v>23.9</v>
      </c>
      <c r="K46" s="1">
        <v>23.9</v>
      </c>
      <c r="M46" s="5" t="s">
        <v>280</v>
      </c>
      <c r="N46" s="52">
        <f t="shared" si="1"/>
        <v>7</v>
      </c>
      <c r="O46">
        <v>10</v>
      </c>
      <c r="P46" t="s">
        <v>329</v>
      </c>
      <c r="Q46" s="52">
        <f t="shared" si="2"/>
        <v>-3</v>
      </c>
    </row>
    <row r="47" spans="1:17" x14ac:dyDescent="0.25">
      <c r="A47" s="1" t="s">
        <v>98</v>
      </c>
      <c r="C47" s="16" t="s">
        <v>5</v>
      </c>
      <c r="D47" s="1">
        <v>3</v>
      </c>
      <c r="E47" s="49" t="s">
        <v>33</v>
      </c>
      <c r="F47" s="1" t="s">
        <v>95</v>
      </c>
      <c r="G47" s="1" t="s">
        <v>97</v>
      </c>
      <c r="H47" s="54" t="s">
        <v>331</v>
      </c>
      <c r="I47" s="2" t="s">
        <v>16</v>
      </c>
      <c r="J47" s="1">
        <f t="shared" si="6"/>
        <v>0.42000000000000004</v>
      </c>
      <c r="K47" s="1">
        <v>0.14000000000000001</v>
      </c>
      <c r="L47" s="1" t="s">
        <v>34</v>
      </c>
      <c r="M47" s="5" t="s">
        <v>284</v>
      </c>
      <c r="N47" s="52">
        <f t="shared" si="1"/>
        <v>21</v>
      </c>
      <c r="Q47" s="52">
        <f t="shared" si="2"/>
        <v>21</v>
      </c>
    </row>
    <row r="48" spans="1:17" x14ac:dyDescent="0.25">
      <c r="A48" s="1" t="s">
        <v>140</v>
      </c>
      <c r="C48" s="16" t="s">
        <v>5</v>
      </c>
      <c r="D48" s="1">
        <v>14</v>
      </c>
      <c r="E48" s="49" t="s">
        <v>142</v>
      </c>
      <c r="F48" s="1" t="s">
        <v>141</v>
      </c>
      <c r="G48" s="1" t="s">
        <v>143</v>
      </c>
      <c r="H48" s="54" t="s">
        <v>331</v>
      </c>
      <c r="I48" s="2" t="s">
        <v>16</v>
      </c>
      <c r="J48" s="1">
        <f t="shared" si="6"/>
        <v>0.70000000000000007</v>
      </c>
      <c r="K48" s="1">
        <v>0.05</v>
      </c>
      <c r="M48" s="5" t="s">
        <v>144</v>
      </c>
      <c r="N48" s="52">
        <f t="shared" si="1"/>
        <v>98</v>
      </c>
      <c r="Q48" s="52">
        <f t="shared" si="2"/>
        <v>98</v>
      </c>
    </row>
    <row r="49" spans="1:17" x14ac:dyDescent="0.25">
      <c r="A49" s="1" t="s">
        <v>145</v>
      </c>
      <c r="C49" s="16" t="s">
        <v>304</v>
      </c>
      <c r="D49" s="1">
        <v>1</v>
      </c>
      <c r="E49" s="49" t="s">
        <v>149</v>
      </c>
      <c r="F49" s="1" t="s">
        <v>150</v>
      </c>
      <c r="G49" s="1" t="s">
        <v>306</v>
      </c>
      <c r="H49" s="54" t="s">
        <v>331</v>
      </c>
      <c r="I49" s="2" t="s">
        <v>16</v>
      </c>
      <c r="J49" s="1">
        <f t="shared" si="6"/>
        <v>0.03</v>
      </c>
      <c r="K49" s="1">
        <v>0.03</v>
      </c>
      <c r="M49" s="5" t="s">
        <v>152</v>
      </c>
      <c r="N49" s="52">
        <f t="shared" si="1"/>
        <v>7</v>
      </c>
      <c r="Q49" s="52">
        <f t="shared" si="2"/>
        <v>7</v>
      </c>
    </row>
    <row r="50" spans="1:17" x14ac:dyDescent="0.25">
      <c r="A50" s="1" t="s">
        <v>305</v>
      </c>
      <c r="C50" s="16" t="s">
        <v>5</v>
      </c>
      <c r="D50" s="1">
        <v>3</v>
      </c>
      <c r="E50" s="49" t="s">
        <v>308</v>
      </c>
      <c r="F50" s="1" t="s">
        <v>309</v>
      </c>
      <c r="G50" s="1" t="s">
        <v>307</v>
      </c>
      <c r="H50" s="54" t="s">
        <v>331</v>
      </c>
      <c r="I50" s="2" t="s">
        <v>16</v>
      </c>
      <c r="J50" s="1">
        <f t="shared" si="6"/>
        <v>0.09</v>
      </c>
      <c r="K50" s="1">
        <v>0.03</v>
      </c>
      <c r="M50" s="5" t="s">
        <v>310</v>
      </c>
      <c r="N50" s="52">
        <f t="shared" si="1"/>
        <v>21</v>
      </c>
      <c r="Q50" s="52">
        <f t="shared" si="2"/>
        <v>21</v>
      </c>
    </row>
    <row r="51" spans="1:17" x14ac:dyDescent="0.25">
      <c r="A51" s="1" t="s">
        <v>111</v>
      </c>
      <c r="C51" s="16" t="s">
        <v>5</v>
      </c>
      <c r="D51" s="1">
        <v>11</v>
      </c>
      <c r="E51" s="49" t="s">
        <v>281</v>
      </c>
      <c r="F51" s="12" t="s">
        <v>282</v>
      </c>
      <c r="G51" s="1" t="s">
        <v>68</v>
      </c>
      <c r="H51" s="54" t="s">
        <v>331</v>
      </c>
      <c r="I51" s="12" t="s">
        <v>69</v>
      </c>
      <c r="J51" s="1">
        <f t="shared" si="6"/>
        <v>4.95</v>
      </c>
      <c r="K51" s="1">
        <v>0.45</v>
      </c>
      <c r="L51" s="1" t="s">
        <v>226</v>
      </c>
      <c r="M51" s="5" t="s">
        <v>283</v>
      </c>
      <c r="N51" s="52">
        <f t="shared" si="1"/>
        <v>77</v>
      </c>
      <c r="Q51" s="52">
        <f t="shared" si="2"/>
        <v>77</v>
      </c>
    </row>
    <row r="52" spans="1:17" s="27" customFormat="1" x14ac:dyDescent="0.25">
      <c r="A52" s="12" t="s">
        <v>285</v>
      </c>
      <c r="B52" s="12"/>
      <c r="C52" s="16" t="s">
        <v>5</v>
      </c>
      <c r="D52" s="12">
        <v>1</v>
      </c>
      <c r="E52" s="49" t="s">
        <v>286</v>
      </c>
      <c r="F52" s="12" t="s">
        <v>287</v>
      </c>
      <c r="G52" s="12" t="s">
        <v>68</v>
      </c>
      <c r="H52" s="54" t="s">
        <v>331</v>
      </c>
      <c r="I52" s="14" t="s">
        <v>69</v>
      </c>
      <c r="J52" s="1">
        <f>K52*D52</f>
        <v>0.28999999999999998</v>
      </c>
      <c r="K52" s="12">
        <v>0.28999999999999998</v>
      </c>
      <c r="L52" s="12" t="s">
        <v>226</v>
      </c>
      <c r="M52" s="48" t="s">
        <v>288</v>
      </c>
      <c r="N52" s="52">
        <f t="shared" si="1"/>
        <v>7</v>
      </c>
      <c r="Q52" s="52">
        <f t="shared" si="2"/>
        <v>7</v>
      </c>
    </row>
    <row r="53" spans="1:17" s="34" customForma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3"/>
      <c r="N53" s="52"/>
      <c r="Q53" s="52"/>
    </row>
    <row r="54" spans="1:17" x14ac:dyDescent="0.25">
      <c r="A54" s="1" t="s">
        <v>128</v>
      </c>
      <c r="C54" s="18" t="s">
        <v>6</v>
      </c>
      <c r="D54" s="1">
        <v>3</v>
      </c>
      <c r="E54" s="49" t="s">
        <v>129</v>
      </c>
      <c r="F54" s="1" t="s">
        <v>28</v>
      </c>
      <c r="G54" s="1" t="s">
        <v>222</v>
      </c>
      <c r="H54" s="54" t="s">
        <v>331</v>
      </c>
      <c r="I54" s="1" t="s">
        <v>17</v>
      </c>
      <c r="J54" s="1">
        <f>K54*D54</f>
        <v>12.419999999999998</v>
      </c>
      <c r="K54" s="1">
        <v>4.1399999999999997</v>
      </c>
      <c r="L54" s="1" t="s">
        <v>22</v>
      </c>
      <c r="N54" s="52">
        <f t="shared" si="1"/>
        <v>21</v>
      </c>
      <c r="O54">
        <v>3</v>
      </c>
      <c r="P54" t="s">
        <v>327</v>
      </c>
      <c r="Q54" s="52">
        <f t="shared" si="2"/>
        <v>18</v>
      </c>
    </row>
    <row r="55" spans="1:17" x14ac:dyDescent="0.25">
      <c r="A55" s="1" t="s">
        <v>289</v>
      </c>
      <c r="C55" s="18" t="s">
        <v>293</v>
      </c>
      <c r="D55" s="1">
        <v>11</v>
      </c>
      <c r="E55" s="49" t="s">
        <v>313</v>
      </c>
      <c r="F55" s="1" t="s">
        <v>154</v>
      </c>
      <c r="G55" s="1" t="s">
        <v>318</v>
      </c>
      <c r="H55" s="54" t="s">
        <v>331</v>
      </c>
      <c r="I55" s="2" t="s">
        <v>16</v>
      </c>
      <c r="J55" s="1">
        <f>K55*D55</f>
        <v>0.89100000000000001</v>
      </c>
      <c r="K55" s="1">
        <v>8.1000000000000003E-2</v>
      </c>
      <c r="L55" s="4" t="s">
        <v>22</v>
      </c>
      <c r="M55" s="5" t="s">
        <v>187</v>
      </c>
      <c r="N55" s="52">
        <f t="shared" si="1"/>
        <v>77</v>
      </c>
      <c r="Q55" s="52">
        <f t="shared" si="2"/>
        <v>77</v>
      </c>
    </row>
    <row r="56" spans="1:17" s="34" customFormat="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3"/>
      <c r="N56" s="52"/>
      <c r="Q56" s="52"/>
    </row>
    <row r="57" spans="1:17" x14ac:dyDescent="0.25">
      <c r="A57" s="12" t="s">
        <v>135</v>
      </c>
      <c r="B57" s="12"/>
      <c r="C57" s="31" t="s">
        <v>161</v>
      </c>
      <c r="D57" s="1">
        <v>1</v>
      </c>
      <c r="E57" s="49" t="s">
        <v>300</v>
      </c>
      <c r="F57" s="1" t="s">
        <v>133</v>
      </c>
      <c r="G57" s="1" t="s">
        <v>298</v>
      </c>
      <c r="H57" s="1" t="s">
        <v>330</v>
      </c>
      <c r="I57" s="15" t="s">
        <v>28</v>
      </c>
      <c r="J57" s="45">
        <f>K57*D57</f>
        <v>0</v>
      </c>
      <c r="K57" s="45">
        <v>0</v>
      </c>
      <c r="M57" s="5" t="s">
        <v>27</v>
      </c>
      <c r="N57" s="52">
        <f t="shared" si="1"/>
        <v>7</v>
      </c>
      <c r="O57">
        <v>7</v>
      </c>
      <c r="Q57" s="52">
        <f t="shared" si="2"/>
        <v>0</v>
      </c>
    </row>
    <row r="58" spans="1:17" x14ac:dyDescent="0.25">
      <c r="A58" s="12" t="s">
        <v>136</v>
      </c>
      <c r="B58" s="12"/>
      <c r="C58" s="31" t="s">
        <v>161</v>
      </c>
      <c r="D58" s="1">
        <v>1</v>
      </c>
      <c r="E58" s="49" t="s">
        <v>301</v>
      </c>
      <c r="F58" s="1" t="s">
        <v>134</v>
      </c>
      <c r="G58" s="1" t="s">
        <v>299</v>
      </c>
      <c r="H58" s="54" t="s">
        <v>330</v>
      </c>
      <c r="I58" s="15" t="s">
        <v>28</v>
      </c>
      <c r="J58" s="45">
        <f>K58*D58</f>
        <v>0</v>
      </c>
      <c r="K58" s="45">
        <v>0</v>
      </c>
      <c r="M58" s="5" t="s">
        <v>27</v>
      </c>
      <c r="N58" s="52">
        <f t="shared" si="1"/>
        <v>7</v>
      </c>
      <c r="O58">
        <v>7</v>
      </c>
      <c r="Q58" s="52">
        <f t="shared" si="2"/>
        <v>0</v>
      </c>
    </row>
    <row r="59" spans="1:17" x14ac:dyDescent="0.25">
      <c r="A59" s="51" t="s">
        <v>137</v>
      </c>
      <c r="B59" s="12"/>
      <c r="C59" s="31" t="s">
        <v>161</v>
      </c>
      <c r="D59" s="1">
        <v>2</v>
      </c>
      <c r="E59" s="49" t="s">
        <v>302</v>
      </c>
      <c r="F59" s="1" t="s">
        <v>132</v>
      </c>
      <c r="G59" s="1" t="s">
        <v>131</v>
      </c>
      <c r="H59" s="54" t="s">
        <v>330</v>
      </c>
      <c r="I59" s="15" t="s">
        <v>28</v>
      </c>
      <c r="J59" s="45">
        <f>K59*D59</f>
        <v>0</v>
      </c>
      <c r="K59" s="45">
        <v>0</v>
      </c>
      <c r="M59" s="5" t="s">
        <v>27</v>
      </c>
      <c r="N59" s="52">
        <f t="shared" si="1"/>
        <v>14</v>
      </c>
      <c r="O59">
        <v>14</v>
      </c>
      <c r="Q59" s="52">
        <f t="shared" si="2"/>
        <v>0</v>
      </c>
    </row>
    <row r="60" spans="1:17" x14ac:dyDescent="0.25">
      <c r="A60" s="51" t="s">
        <v>138</v>
      </c>
      <c r="B60" s="12"/>
      <c r="C60" s="32" t="s">
        <v>161</v>
      </c>
      <c r="D60" s="1">
        <v>1</v>
      </c>
      <c r="E60" s="49">
        <v>9185066324</v>
      </c>
      <c r="F60" s="1" t="s">
        <v>139</v>
      </c>
      <c r="G60" s="1" t="s">
        <v>158</v>
      </c>
      <c r="H60" s="54" t="s">
        <v>330</v>
      </c>
      <c r="I60" s="15" t="s">
        <v>28</v>
      </c>
      <c r="J60" s="1">
        <f>K60*D60</f>
        <v>1.5</v>
      </c>
      <c r="K60" s="1">
        <v>1.5</v>
      </c>
      <c r="M60" s="5" t="s">
        <v>159</v>
      </c>
      <c r="N60" s="52">
        <f t="shared" si="1"/>
        <v>7</v>
      </c>
      <c r="O60">
        <v>7</v>
      </c>
      <c r="Q60" s="52">
        <f t="shared" si="2"/>
        <v>0</v>
      </c>
    </row>
    <row r="61" spans="1:17" x14ac:dyDescent="0.25">
      <c r="A61" s="1" t="s">
        <v>234</v>
      </c>
      <c r="B61" s="1" t="s">
        <v>312</v>
      </c>
      <c r="C61" s="31" t="s">
        <v>161</v>
      </c>
      <c r="D61" s="1">
        <v>1</v>
      </c>
      <c r="E61" s="1" t="s">
        <v>238</v>
      </c>
      <c r="F61" s="1" t="s">
        <v>133</v>
      </c>
      <c r="G61" s="1" t="s">
        <v>242</v>
      </c>
      <c r="H61" s="54" t="s">
        <v>330</v>
      </c>
      <c r="I61" s="1" t="s">
        <v>240</v>
      </c>
      <c r="J61" s="45">
        <v>0</v>
      </c>
      <c r="K61" s="45">
        <v>0</v>
      </c>
      <c r="L61" s="1" t="s">
        <v>244</v>
      </c>
      <c r="M61" s="3" t="s">
        <v>243</v>
      </c>
      <c r="N61" s="52">
        <f t="shared" si="1"/>
        <v>7</v>
      </c>
      <c r="O61">
        <v>7</v>
      </c>
      <c r="Q61" s="52">
        <f t="shared" si="2"/>
        <v>0</v>
      </c>
    </row>
    <row r="62" spans="1:17" x14ac:dyDescent="0.25">
      <c r="A62" s="1" t="s">
        <v>235</v>
      </c>
      <c r="B62" s="1" t="s">
        <v>312</v>
      </c>
      <c r="C62" s="31" t="s">
        <v>161</v>
      </c>
      <c r="D62" s="1">
        <v>1</v>
      </c>
      <c r="E62" s="1" t="s">
        <v>241</v>
      </c>
      <c r="F62" s="1" t="s">
        <v>134</v>
      </c>
      <c r="G62" s="1" t="s">
        <v>239</v>
      </c>
      <c r="H62" s="54" t="s">
        <v>330</v>
      </c>
      <c r="I62" s="1" t="s">
        <v>240</v>
      </c>
      <c r="J62" s="45">
        <v>0</v>
      </c>
      <c r="K62" s="45">
        <v>0</v>
      </c>
      <c r="L62" s="1" t="s">
        <v>245</v>
      </c>
      <c r="M62" s="46" t="s">
        <v>243</v>
      </c>
      <c r="N62" s="52">
        <f t="shared" si="1"/>
        <v>7</v>
      </c>
      <c r="O62">
        <v>7</v>
      </c>
      <c r="Q62" s="52">
        <f t="shared" si="2"/>
        <v>0</v>
      </c>
    </row>
    <row r="63" spans="1:17" x14ac:dyDescent="0.25">
      <c r="A63" s="1" t="s">
        <v>236</v>
      </c>
      <c r="B63" s="1" t="s">
        <v>312</v>
      </c>
      <c r="C63" s="31" t="s">
        <v>161</v>
      </c>
      <c r="D63" s="1">
        <v>2</v>
      </c>
      <c r="E63" s="1" t="s">
        <v>247</v>
      </c>
      <c r="F63" s="1" t="s">
        <v>132</v>
      </c>
      <c r="G63" s="1" t="s">
        <v>246</v>
      </c>
      <c r="H63" s="54" t="s">
        <v>330</v>
      </c>
      <c r="I63" s="1" t="s">
        <v>240</v>
      </c>
      <c r="J63" s="45">
        <v>0</v>
      </c>
      <c r="K63" s="45">
        <v>0</v>
      </c>
      <c r="M63" s="3" t="s">
        <v>256</v>
      </c>
      <c r="N63" s="52">
        <f t="shared" si="1"/>
        <v>14</v>
      </c>
      <c r="O63">
        <v>14</v>
      </c>
      <c r="Q63" s="52">
        <f t="shared" si="2"/>
        <v>0</v>
      </c>
    </row>
    <row r="64" spans="1:17" x14ac:dyDescent="0.25">
      <c r="A64" s="1" t="s">
        <v>248</v>
      </c>
      <c r="B64" s="1" t="s">
        <v>312</v>
      </c>
      <c r="C64" s="31" t="s">
        <v>250</v>
      </c>
      <c r="D64" s="1">
        <v>8</v>
      </c>
      <c r="E64" s="1" t="s">
        <v>251</v>
      </c>
      <c r="F64" s="1" t="s">
        <v>28</v>
      </c>
      <c r="G64" s="1" t="s">
        <v>249</v>
      </c>
      <c r="H64" s="54" t="s">
        <v>330</v>
      </c>
      <c r="I64" s="1" t="s">
        <v>240</v>
      </c>
      <c r="J64" s="45">
        <v>0</v>
      </c>
      <c r="K64" s="45">
        <v>0</v>
      </c>
      <c r="M64" s="3" t="s">
        <v>255</v>
      </c>
      <c r="N64" s="52">
        <f t="shared" si="1"/>
        <v>56</v>
      </c>
      <c r="O64">
        <v>56</v>
      </c>
      <c r="Q64" s="52">
        <f t="shared" si="2"/>
        <v>0</v>
      </c>
    </row>
    <row r="65" spans="1:17" x14ac:dyDescent="0.25">
      <c r="A65" s="1" t="s">
        <v>237</v>
      </c>
      <c r="B65" s="1" t="s">
        <v>312</v>
      </c>
      <c r="C65" s="31" t="s">
        <v>161</v>
      </c>
      <c r="D65" s="1">
        <v>0</v>
      </c>
      <c r="E65" s="1" t="s">
        <v>252</v>
      </c>
      <c r="F65" s="1" t="s">
        <v>139</v>
      </c>
      <c r="G65" s="1" t="s">
        <v>253</v>
      </c>
      <c r="H65" s="54" t="s">
        <v>330</v>
      </c>
      <c r="I65" s="1" t="s">
        <v>240</v>
      </c>
      <c r="J65" s="45">
        <v>0</v>
      </c>
      <c r="K65" s="45">
        <v>0</v>
      </c>
      <c r="M65" s="3" t="s">
        <v>254</v>
      </c>
      <c r="N65" s="52">
        <v>1</v>
      </c>
      <c r="O65">
        <v>1</v>
      </c>
      <c r="Q65" s="52">
        <f t="shared" si="2"/>
        <v>0</v>
      </c>
    </row>
    <row r="66" spans="1:17" s="34" customFormat="1" x14ac:dyDescent="0.25">
      <c r="A66" s="30"/>
      <c r="B66" s="30"/>
      <c r="C66" s="30"/>
      <c r="D66" s="30"/>
      <c r="E66" s="30"/>
      <c r="F66" s="30"/>
      <c r="G66" s="30"/>
      <c r="H66" s="30"/>
      <c r="I66" s="37"/>
      <c r="J66" s="30"/>
      <c r="K66" s="30"/>
      <c r="L66" s="38"/>
      <c r="M66" s="39"/>
      <c r="N66" s="52"/>
      <c r="Q66" s="52"/>
    </row>
    <row r="67" spans="1:17" x14ac:dyDescent="0.25">
      <c r="A67" s="1" t="s">
        <v>227</v>
      </c>
      <c r="C67" s="1" t="s">
        <v>192</v>
      </c>
      <c r="D67" s="1">
        <v>1</v>
      </c>
      <c r="E67" s="49" t="s">
        <v>228</v>
      </c>
      <c r="F67" s="1" t="s">
        <v>28</v>
      </c>
      <c r="G67" s="1" t="s">
        <v>229</v>
      </c>
      <c r="H67" s="1" t="s">
        <v>331</v>
      </c>
      <c r="I67" s="1" t="s">
        <v>230</v>
      </c>
      <c r="J67" s="1">
        <f>K67*D67</f>
        <v>0.85</v>
      </c>
      <c r="K67" s="1">
        <v>0.85</v>
      </c>
      <c r="M67" s="5" t="s">
        <v>296</v>
      </c>
      <c r="N67" s="52">
        <f t="shared" si="1"/>
        <v>7</v>
      </c>
      <c r="Q67" s="52">
        <f t="shared" si="2"/>
        <v>7</v>
      </c>
    </row>
    <row r="68" spans="1:17" ht="75" x14ac:dyDescent="0.25">
      <c r="A68" s="13" t="s">
        <v>294</v>
      </c>
      <c r="B68" s="13"/>
      <c r="C68" s="4" t="s">
        <v>35</v>
      </c>
      <c r="D68" s="6">
        <v>14</v>
      </c>
      <c r="E68" s="50" t="s">
        <v>204</v>
      </c>
      <c r="F68" s="6" t="s">
        <v>65</v>
      </c>
      <c r="G68" s="9" t="s">
        <v>203</v>
      </c>
      <c r="H68" s="9" t="s">
        <v>331</v>
      </c>
      <c r="I68" s="10" t="s">
        <v>16</v>
      </c>
      <c r="J68" s="1">
        <f>K68*D68</f>
        <v>2.52</v>
      </c>
      <c r="K68" s="1">
        <v>0.18</v>
      </c>
      <c r="L68" s="9" t="s">
        <v>205</v>
      </c>
      <c r="M68" s="8" t="s">
        <v>206</v>
      </c>
      <c r="N68" s="52">
        <f t="shared" si="1"/>
        <v>98</v>
      </c>
      <c r="O68" s="7"/>
      <c r="Q68" s="52">
        <f t="shared" si="2"/>
        <v>98</v>
      </c>
    </row>
    <row r="69" spans="1:17" s="1" customFormat="1" x14ac:dyDescent="0.25">
      <c r="A69" s="44" t="s">
        <v>148</v>
      </c>
      <c r="B69" s="44" t="s">
        <v>312</v>
      </c>
      <c r="C69" s="1" t="s">
        <v>192</v>
      </c>
      <c r="D69" s="1" t="s">
        <v>147</v>
      </c>
      <c r="E69" s="1" t="s">
        <v>28</v>
      </c>
      <c r="F69" s="1" t="s">
        <v>172</v>
      </c>
      <c r="G69" s="1" t="s">
        <v>173</v>
      </c>
      <c r="I69" s="2" t="s">
        <v>16</v>
      </c>
      <c r="J69" s="1">
        <v>0</v>
      </c>
      <c r="L69" s="1" t="s">
        <v>174</v>
      </c>
      <c r="M69" s="25"/>
      <c r="N69" s="52"/>
    </row>
    <row r="70" spans="1:17" x14ac:dyDescent="0.25">
      <c r="A70" s="44" t="s">
        <v>219</v>
      </c>
      <c r="B70" s="44" t="s">
        <v>312</v>
      </c>
      <c r="C70" s="1" t="s">
        <v>192</v>
      </c>
      <c r="D70" s="1" t="s">
        <v>147</v>
      </c>
      <c r="E70" s="1" t="s">
        <v>28</v>
      </c>
      <c r="F70" s="1" t="s">
        <v>172</v>
      </c>
      <c r="G70" s="1" t="s">
        <v>220</v>
      </c>
      <c r="I70" s="2" t="s">
        <v>16</v>
      </c>
      <c r="J70" s="1">
        <v>0</v>
      </c>
      <c r="N70" s="52"/>
    </row>
    <row r="74" spans="1:17" x14ac:dyDescent="0.25">
      <c r="I74" s="1" t="s">
        <v>213</v>
      </c>
      <c r="J74" s="28">
        <f>SUM(J7:J70)</f>
        <v>75.917999999999992</v>
      </c>
      <c r="L74" s="3" t="s">
        <v>297</v>
      </c>
    </row>
    <row r="75" spans="1:17" x14ac:dyDescent="0.25">
      <c r="A75" s="12"/>
      <c r="B75" s="12"/>
      <c r="C75" s="12"/>
      <c r="I75" s="2"/>
      <c r="M75" s="5"/>
    </row>
  </sheetData>
  <conditionalFormatting sqref="E1:E1048576">
    <cfRule type="duplicateValues" dxfId="2" priority="1"/>
  </conditionalFormatting>
  <hyperlinks>
    <hyperlink ref="M57" r:id="rId1"/>
    <hyperlink ref="M58" r:id="rId2"/>
    <hyperlink ref="M13" r:id="rId3"/>
    <hyperlink ref="M7" r:id="rId4"/>
    <hyperlink ref="M36" r:id="rId5"/>
    <hyperlink ref="M35" r:id="rId6"/>
    <hyperlink ref="M42" r:id="rId7"/>
    <hyperlink ref="M29" r:id="rId8"/>
    <hyperlink ref="M16" r:id="rId9"/>
    <hyperlink ref="M15" r:id="rId10"/>
    <hyperlink ref="M59" r:id="rId11"/>
    <hyperlink ref="M48" r:id="rId12"/>
    <hyperlink ref="M33" r:id="rId13"/>
    <hyperlink ref="M28" r:id="rId14"/>
    <hyperlink ref="M60" r:id="rId15"/>
    <hyperlink ref="M44" r:id="rId16"/>
    <hyperlink ref="M20" r:id="rId17"/>
    <hyperlink ref="M19" r:id="rId18"/>
    <hyperlink ref="M24" r:id="rId19"/>
    <hyperlink ref="M22" r:id="rId20"/>
    <hyperlink ref="M21" r:id="rId21"/>
    <hyperlink ref="M39" r:id="rId22"/>
    <hyperlink ref="M40" r:id="rId23"/>
    <hyperlink ref="M17" r:id="rId24"/>
    <hyperlink ref="M18" r:id="rId25"/>
    <hyperlink ref="M23" r:id="rId26"/>
    <hyperlink ref="M27" r:id="rId27"/>
    <hyperlink ref="M31" r:id="rId28"/>
    <hyperlink ref="M34" r:id="rId29"/>
    <hyperlink ref="M41" r:id="rId30"/>
    <hyperlink ref="M46" r:id="rId31"/>
    <hyperlink ref="M11" r:id="rId32"/>
    <hyperlink ref="M47" r:id="rId33"/>
    <hyperlink ref="M49" r:id="rId34"/>
    <hyperlink ref="M51" r:id="rId35"/>
    <hyperlink ref="M52" r:id="rId36"/>
    <hyperlink ref="M55" r:id="rId37"/>
    <hyperlink ref="M43" r:id="rId38"/>
    <hyperlink ref="M68" r:id="rId39"/>
    <hyperlink ref="M67" r:id="rId40"/>
    <hyperlink ref="M32" r:id="rId41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zoomScale="85" zoomScaleNormal="85" workbookViewId="0">
      <selection activeCell="O11" sqref="O11"/>
    </sheetView>
  </sheetViews>
  <sheetFormatPr defaultColWidth="9.140625" defaultRowHeight="15" x14ac:dyDescent="0.25"/>
  <cols>
    <col min="1" max="1" width="13.42578125" style="55" customWidth="1"/>
    <col min="5" max="5" width="25.5703125" bestFit="1" customWidth="1"/>
    <col min="7" max="7" width="48.140625" customWidth="1"/>
    <col min="8" max="8" width="10.7109375" bestFit="1" customWidth="1"/>
    <col min="14" max="14" width="9" bestFit="1" customWidth="1"/>
    <col min="15" max="15" width="12.7109375" bestFit="1" customWidth="1"/>
    <col min="16" max="16" width="14.140625" bestFit="1" customWidth="1"/>
    <col min="17" max="17" width="16.85546875" bestFit="1" customWidth="1"/>
    <col min="18" max="18" width="10.140625" bestFit="1" customWidth="1"/>
  </cols>
  <sheetData>
    <row r="1" spans="1:18" x14ac:dyDescent="0.25">
      <c r="A1" s="56" t="s">
        <v>31</v>
      </c>
      <c r="B1" s="57" t="s">
        <v>311</v>
      </c>
      <c r="C1" s="57" t="s">
        <v>4</v>
      </c>
      <c r="D1" s="57" t="s">
        <v>14</v>
      </c>
      <c r="E1" s="57" t="s">
        <v>0</v>
      </c>
      <c r="F1" s="57" t="s">
        <v>59</v>
      </c>
      <c r="G1" s="57" t="s">
        <v>1</v>
      </c>
      <c r="H1" s="57" t="s">
        <v>319</v>
      </c>
      <c r="I1" s="57" t="s">
        <v>2</v>
      </c>
      <c r="J1" s="57" t="s">
        <v>223</v>
      </c>
      <c r="K1" s="57" t="s">
        <v>96</v>
      </c>
      <c r="L1" s="57" t="s">
        <v>3</v>
      </c>
      <c r="M1" s="57" t="s">
        <v>11</v>
      </c>
      <c r="N1" s="57" t="s">
        <v>322</v>
      </c>
      <c r="O1" s="57" t="s">
        <v>323</v>
      </c>
      <c r="P1" s="57" t="s">
        <v>324</v>
      </c>
      <c r="Q1" s="57" t="s">
        <v>325</v>
      </c>
      <c r="R1" s="57" t="s">
        <v>333</v>
      </c>
    </row>
    <row r="2" spans="1:18" x14ac:dyDescent="0.25">
      <c r="A2" s="55" t="s">
        <v>118</v>
      </c>
      <c r="C2" t="s">
        <v>10</v>
      </c>
      <c r="D2">
        <v>1</v>
      </c>
      <c r="E2" t="s">
        <v>13</v>
      </c>
      <c r="F2" t="s">
        <v>28</v>
      </c>
      <c r="G2" t="s">
        <v>9</v>
      </c>
      <c r="H2" t="s">
        <v>327</v>
      </c>
      <c r="I2" t="s">
        <v>18</v>
      </c>
      <c r="J2">
        <f t="shared" ref="J2:J18" si="0">K2*D2</f>
        <v>5.03</v>
      </c>
      <c r="K2">
        <v>5.03</v>
      </c>
      <c r="L2" t="s">
        <v>22</v>
      </c>
      <c r="M2" t="s">
        <v>44</v>
      </c>
      <c r="N2">
        <f>D2*7</f>
        <v>7</v>
      </c>
      <c r="O2">
        <v>3</v>
      </c>
      <c r="P2" t="s">
        <v>327</v>
      </c>
      <c r="Q2">
        <f>N2-O2</f>
        <v>4</v>
      </c>
      <c r="R2" t="str">
        <f>CONCATENATE("BMSs ",A2)</f>
        <v>BMSs U1</v>
      </c>
    </row>
    <row r="3" spans="1:18" s="27" customFormat="1" x14ac:dyDescent="0.25">
      <c r="A3" s="58" t="s">
        <v>119</v>
      </c>
      <c r="C3" s="27" t="s">
        <v>10</v>
      </c>
      <c r="D3" s="27">
        <v>1</v>
      </c>
      <c r="E3" s="27" t="s">
        <v>37</v>
      </c>
      <c r="F3" s="27" t="s">
        <v>28</v>
      </c>
      <c r="G3" s="27" t="s">
        <v>38</v>
      </c>
      <c r="H3" s="27" t="s">
        <v>320</v>
      </c>
      <c r="I3" s="27" t="s">
        <v>39</v>
      </c>
      <c r="J3" s="27">
        <f t="shared" si="0"/>
        <v>4.76</v>
      </c>
      <c r="K3" s="27">
        <v>4.76</v>
      </c>
      <c r="L3" s="27" t="s">
        <v>22</v>
      </c>
      <c r="M3" s="27" t="s">
        <v>295</v>
      </c>
      <c r="N3" s="27">
        <f t="shared" ref="N3:N55" si="1">D3*7</f>
        <v>7</v>
      </c>
      <c r="Q3" s="27">
        <f t="shared" ref="Q3:Q55" si="2">N3-O3</f>
        <v>7</v>
      </c>
      <c r="R3" s="27" t="str">
        <f>CONCATENATE("BMSs ",A3)</f>
        <v>BMSs U2</v>
      </c>
    </row>
    <row r="4" spans="1:18" x14ac:dyDescent="0.25">
      <c r="A4" s="55" t="s">
        <v>52</v>
      </c>
      <c r="C4" t="s">
        <v>10</v>
      </c>
      <c r="D4">
        <v>1</v>
      </c>
      <c r="E4" t="s">
        <v>48</v>
      </c>
      <c r="F4" t="s">
        <v>79</v>
      </c>
      <c r="G4" t="s">
        <v>61</v>
      </c>
      <c r="H4" t="s">
        <v>331</v>
      </c>
      <c r="I4" t="s">
        <v>16</v>
      </c>
      <c r="J4">
        <f t="shared" si="0"/>
        <v>0.16</v>
      </c>
      <c r="K4">
        <v>0.16</v>
      </c>
      <c r="L4" t="s">
        <v>81</v>
      </c>
      <c r="M4" t="s">
        <v>257</v>
      </c>
      <c r="N4">
        <f t="shared" si="1"/>
        <v>7</v>
      </c>
      <c r="Q4">
        <f t="shared" si="2"/>
        <v>7</v>
      </c>
      <c r="R4" s="52" t="str">
        <f t="shared" ref="R4:R55" si="3">CONCATENATE("BMSs ",A4)</f>
        <v>BMSs C1</v>
      </c>
    </row>
    <row r="5" spans="1:18" x14ac:dyDescent="0.25">
      <c r="A5" s="55" t="s">
        <v>80</v>
      </c>
      <c r="C5" t="s">
        <v>10</v>
      </c>
      <c r="D5">
        <v>1</v>
      </c>
      <c r="E5" t="s">
        <v>47</v>
      </c>
      <c r="F5" t="s">
        <v>62</v>
      </c>
      <c r="G5" t="s">
        <v>61</v>
      </c>
      <c r="H5" t="s">
        <v>331</v>
      </c>
      <c r="I5" t="s">
        <v>16</v>
      </c>
      <c r="J5">
        <f t="shared" si="0"/>
        <v>0.1</v>
      </c>
      <c r="K5">
        <v>0.1</v>
      </c>
      <c r="L5" t="s">
        <v>82</v>
      </c>
      <c r="M5" t="s">
        <v>258</v>
      </c>
      <c r="N5">
        <f t="shared" si="1"/>
        <v>7</v>
      </c>
      <c r="Q5">
        <f t="shared" si="2"/>
        <v>7</v>
      </c>
      <c r="R5" s="52" t="str">
        <f t="shared" si="3"/>
        <v>BMSs C2</v>
      </c>
    </row>
    <row r="6" spans="1:18" x14ac:dyDescent="0.25">
      <c r="A6" s="55" t="s">
        <v>83</v>
      </c>
      <c r="C6" t="s">
        <v>10</v>
      </c>
      <c r="D6">
        <v>1</v>
      </c>
      <c r="E6" t="s">
        <v>49</v>
      </c>
      <c r="F6" t="s">
        <v>60</v>
      </c>
      <c r="G6" t="s">
        <v>61</v>
      </c>
      <c r="H6" t="s">
        <v>331</v>
      </c>
      <c r="I6" t="s">
        <v>16</v>
      </c>
      <c r="J6">
        <f t="shared" si="0"/>
        <v>0.28999999999999998</v>
      </c>
      <c r="K6">
        <v>0.28999999999999998</v>
      </c>
      <c r="L6" t="s">
        <v>84</v>
      </c>
      <c r="M6" t="s">
        <v>259</v>
      </c>
      <c r="N6">
        <f t="shared" si="1"/>
        <v>7</v>
      </c>
      <c r="Q6">
        <f t="shared" si="2"/>
        <v>7</v>
      </c>
      <c r="R6" s="52" t="str">
        <f t="shared" si="3"/>
        <v>BMSs C3</v>
      </c>
    </row>
    <row r="7" spans="1:18" x14ac:dyDescent="0.25">
      <c r="A7" s="55" t="s">
        <v>85</v>
      </c>
      <c r="C7" t="s">
        <v>10</v>
      </c>
      <c r="D7">
        <v>2</v>
      </c>
      <c r="E7" t="s">
        <v>36</v>
      </c>
      <c r="F7" t="s">
        <v>66</v>
      </c>
      <c r="G7" t="s">
        <v>67</v>
      </c>
      <c r="H7" t="s">
        <v>331</v>
      </c>
      <c r="I7" t="s">
        <v>260</v>
      </c>
      <c r="J7">
        <f t="shared" si="0"/>
        <v>2.84</v>
      </c>
      <c r="K7">
        <v>1.42</v>
      </c>
      <c r="L7" t="s">
        <v>86</v>
      </c>
      <c r="M7" t="s">
        <v>261</v>
      </c>
      <c r="N7">
        <f t="shared" si="1"/>
        <v>14</v>
      </c>
      <c r="Q7">
        <f t="shared" si="2"/>
        <v>14</v>
      </c>
      <c r="R7" s="52" t="str">
        <f t="shared" si="3"/>
        <v>BMSs C5,C6</v>
      </c>
    </row>
    <row r="8" spans="1:18" x14ac:dyDescent="0.25">
      <c r="A8" s="55" t="s">
        <v>105</v>
      </c>
      <c r="C8" t="s">
        <v>10</v>
      </c>
      <c r="D8">
        <v>1</v>
      </c>
      <c r="E8" t="s">
        <v>40</v>
      </c>
      <c r="F8" t="s">
        <v>77</v>
      </c>
      <c r="G8" t="s">
        <v>78</v>
      </c>
      <c r="H8" t="s">
        <v>331</v>
      </c>
      <c r="I8" t="s">
        <v>262</v>
      </c>
      <c r="J8">
        <f t="shared" si="0"/>
        <v>1.3</v>
      </c>
      <c r="K8">
        <v>1.3</v>
      </c>
      <c r="L8" t="s">
        <v>106</v>
      </c>
      <c r="M8" t="s">
        <v>43</v>
      </c>
      <c r="N8">
        <f t="shared" si="1"/>
        <v>7</v>
      </c>
      <c r="Q8">
        <f t="shared" si="2"/>
        <v>7</v>
      </c>
      <c r="R8" s="52" t="str">
        <f t="shared" si="3"/>
        <v>BMSs C43</v>
      </c>
    </row>
    <row r="9" spans="1:18" x14ac:dyDescent="0.25">
      <c r="A9" s="55" t="s">
        <v>116</v>
      </c>
      <c r="C9" t="s">
        <v>10</v>
      </c>
      <c r="D9">
        <v>1</v>
      </c>
      <c r="E9" t="s">
        <v>41</v>
      </c>
      <c r="F9" t="s">
        <v>63</v>
      </c>
      <c r="G9" t="s">
        <v>64</v>
      </c>
      <c r="H9" t="s">
        <v>331</v>
      </c>
      <c r="I9" t="s">
        <v>42</v>
      </c>
      <c r="J9">
        <f t="shared" si="0"/>
        <v>0.72</v>
      </c>
      <c r="K9">
        <v>0.72</v>
      </c>
      <c r="L9" t="s">
        <v>264</v>
      </c>
      <c r="M9" t="s">
        <v>263</v>
      </c>
      <c r="N9">
        <f t="shared" si="1"/>
        <v>7</v>
      </c>
      <c r="Q9">
        <f t="shared" si="2"/>
        <v>7</v>
      </c>
      <c r="R9" s="52" t="str">
        <f t="shared" si="3"/>
        <v>BMSs L1</v>
      </c>
    </row>
    <row r="10" spans="1:18" x14ac:dyDescent="0.25">
      <c r="A10" s="55" t="s">
        <v>112</v>
      </c>
      <c r="C10" t="s">
        <v>10</v>
      </c>
      <c r="D10">
        <v>1</v>
      </c>
      <c r="E10" t="s">
        <v>113</v>
      </c>
      <c r="F10" t="s">
        <v>28</v>
      </c>
      <c r="G10" t="s">
        <v>114</v>
      </c>
      <c r="H10" t="s">
        <v>331</v>
      </c>
      <c r="I10" t="s">
        <v>91</v>
      </c>
      <c r="J10">
        <f t="shared" si="0"/>
        <v>0.12</v>
      </c>
      <c r="K10">
        <v>0.12</v>
      </c>
      <c r="M10" t="s">
        <v>115</v>
      </c>
      <c r="N10">
        <f t="shared" si="1"/>
        <v>7</v>
      </c>
      <c r="Q10">
        <f t="shared" si="2"/>
        <v>7</v>
      </c>
      <c r="R10" s="52" t="str">
        <f t="shared" si="3"/>
        <v>BMSs FB</v>
      </c>
    </row>
    <row r="11" spans="1:18" s="27" customFormat="1" x14ac:dyDescent="0.25">
      <c r="A11" s="58" t="s">
        <v>120</v>
      </c>
      <c r="C11" s="27" t="s">
        <v>10</v>
      </c>
      <c r="D11" s="27">
        <v>1</v>
      </c>
      <c r="E11" s="27" t="s">
        <v>107</v>
      </c>
      <c r="F11" s="27" t="s">
        <v>28</v>
      </c>
      <c r="G11" s="27" t="s">
        <v>108</v>
      </c>
      <c r="H11" s="27" t="s">
        <v>321</v>
      </c>
      <c r="I11" s="27" t="s">
        <v>109</v>
      </c>
      <c r="J11" s="27">
        <f t="shared" si="0"/>
        <v>0.57999999999999996</v>
      </c>
      <c r="K11" s="27">
        <v>0.57999999999999996</v>
      </c>
      <c r="M11" s="27" t="s">
        <v>110</v>
      </c>
      <c r="N11" s="27">
        <f t="shared" si="1"/>
        <v>7</v>
      </c>
      <c r="Q11" s="27">
        <f t="shared" si="2"/>
        <v>7</v>
      </c>
      <c r="R11" s="27" t="str">
        <f t="shared" si="3"/>
        <v>BMSs D1</v>
      </c>
    </row>
    <row r="12" spans="1:18" x14ac:dyDescent="0.25">
      <c r="A12" s="55" t="s">
        <v>334</v>
      </c>
      <c r="C12" t="s">
        <v>335</v>
      </c>
      <c r="D12">
        <v>2</v>
      </c>
      <c r="E12" t="s">
        <v>186</v>
      </c>
      <c r="F12" t="s">
        <v>154</v>
      </c>
      <c r="G12" t="s">
        <v>175</v>
      </c>
      <c r="H12" t="s">
        <v>331</v>
      </c>
      <c r="I12" t="s">
        <v>16</v>
      </c>
      <c r="J12">
        <f t="shared" si="0"/>
        <v>0.16200000000000001</v>
      </c>
      <c r="K12">
        <v>8.1000000000000003E-2</v>
      </c>
      <c r="L12" t="s">
        <v>190</v>
      </c>
      <c r="M12" t="s">
        <v>187</v>
      </c>
      <c r="N12">
        <f t="shared" si="1"/>
        <v>14</v>
      </c>
      <c r="Q12">
        <f t="shared" si="2"/>
        <v>14</v>
      </c>
      <c r="R12" s="52" t="str">
        <f t="shared" si="3"/>
        <v>BMSs R3, R39</v>
      </c>
    </row>
    <row r="13" spans="1:18" x14ac:dyDescent="0.25">
      <c r="A13" s="55" t="s">
        <v>268</v>
      </c>
      <c r="C13" t="s">
        <v>10</v>
      </c>
      <c r="D13">
        <v>2</v>
      </c>
      <c r="E13" t="s">
        <v>184</v>
      </c>
      <c r="F13" t="s">
        <v>183</v>
      </c>
      <c r="G13" t="s">
        <v>176</v>
      </c>
      <c r="H13" t="s">
        <v>331</v>
      </c>
      <c r="I13" t="s">
        <v>16</v>
      </c>
      <c r="J13">
        <f t="shared" si="0"/>
        <v>0.16200000000000001</v>
      </c>
      <c r="K13">
        <v>8.1000000000000003E-2</v>
      </c>
      <c r="L13" t="s">
        <v>190</v>
      </c>
      <c r="M13" t="s">
        <v>185</v>
      </c>
      <c r="N13">
        <f t="shared" si="1"/>
        <v>14</v>
      </c>
      <c r="Q13">
        <f t="shared" si="2"/>
        <v>14</v>
      </c>
      <c r="R13" s="52" t="str">
        <f t="shared" si="3"/>
        <v>BMSs R2, R65</v>
      </c>
    </row>
    <row r="14" spans="1:18" x14ac:dyDescent="0.25">
      <c r="A14" s="55" t="s">
        <v>177</v>
      </c>
      <c r="C14" t="s">
        <v>10</v>
      </c>
      <c r="D14">
        <v>1</v>
      </c>
      <c r="E14" t="s">
        <v>181</v>
      </c>
      <c r="F14" t="s">
        <v>178</v>
      </c>
      <c r="G14" t="s">
        <v>176</v>
      </c>
      <c r="H14" t="s">
        <v>331</v>
      </c>
      <c r="I14" t="s">
        <v>16</v>
      </c>
      <c r="J14">
        <f t="shared" si="0"/>
        <v>8.1000000000000003E-2</v>
      </c>
      <c r="K14">
        <v>8.1000000000000003E-2</v>
      </c>
      <c r="L14" t="s">
        <v>190</v>
      </c>
      <c r="M14" t="s">
        <v>182</v>
      </c>
      <c r="N14">
        <f t="shared" si="1"/>
        <v>7</v>
      </c>
      <c r="Q14">
        <f t="shared" si="2"/>
        <v>7</v>
      </c>
      <c r="R14" s="52" t="str">
        <f t="shared" si="3"/>
        <v>BMSs R1</v>
      </c>
    </row>
    <row r="15" spans="1:18" x14ac:dyDescent="0.25">
      <c r="A15" s="55" t="s">
        <v>188</v>
      </c>
      <c r="C15" t="s">
        <v>10</v>
      </c>
      <c r="D15">
        <v>1</v>
      </c>
      <c r="E15" t="s">
        <v>179</v>
      </c>
      <c r="F15" t="s">
        <v>189</v>
      </c>
      <c r="G15" t="s">
        <v>176</v>
      </c>
      <c r="H15" t="s">
        <v>331</v>
      </c>
      <c r="I15" t="s">
        <v>16</v>
      </c>
      <c r="J15">
        <f t="shared" si="0"/>
        <v>8.1000000000000003E-2</v>
      </c>
      <c r="K15">
        <v>8.1000000000000003E-2</v>
      </c>
      <c r="L15" t="s">
        <v>190</v>
      </c>
      <c r="M15" t="s">
        <v>180</v>
      </c>
      <c r="N15">
        <f t="shared" si="1"/>
        <v>7</v>
      </c>
      <c r="Q15">
        <f t="shared" si="2"/>
        <v>7</v>
      </c>
      <c r="R15" s="52" t="str">
        <f t="shared" si="3"/>
        <v>BMSs R4</v>
      </c>
    </row>
    <row r="16" spans="1:18" x14ac:dyDescent="0.25">
      <c r="A16" s="55" t="s">
        <v>193</v>
      </c>
      <c r="C16" t="s">
        <v>10</v>
      </c>
      <c r="D16">
        <v>1</v>
      </c>
      <c r="E16" t="s">
        <v>211</v>
      </c>
      <c r="F16" t="s">
        <v>196</v>
      </c>
      <c r="G16" t="s">
        <v>199</v>
      </c>
      <c r="H16" t="s">
        <v>331</v>
      </c>
      <c r="I16" t="s">
        <v>16</v>
      </c>
      <c r="J16">
        <f t="shared" si="0"/>
        <v>0.04</v>
      </c>
      <c r="K16">
        <v>0.04</v>
      </c>
      <c r="L16" t="s">
        <v>190</v>
      </c>
      <c r="M16" t="s">
        <v>212</v>
      </c>
      <c r="N16">
        <f t="shared" si="1"/>
        <v>7</v>
      </c>
      <c r="Q16">
        <f t="shared" si="2"/>
        <v>7</v>
      </c>
      <c r="R16" s="52" t="str">
        <f t="shared" si="3"/>
        <v>BMSs R5</v>
      </c>
    </row>
    <row r="17" spans="1:18" x14ac:dyDescent="0.25">
      <c r="A17" s="55" t="s">
        <v>194</v>
      </c>
      <c r="C17" t="s">
        <v>10</v>
      </c>
      <c r="D17">
        <v>1</v>
      </c>
      <c r="E17" t="s">
        <v>207</v>
      </c>
      <c r="F17" t="s">
        <v>197</v>
      </c>
      <c r="G17" t="s">
        <v>199</v>
      </c>
      <c r="H17" t="s">
        <v>331</v>
      </c>
      <c r="I17" t="s">
        <v>16</v>
      </c>
      <c r="J17">
        <f t="shared" si="0"/>
        <v>8.1000000000000003E-2</v>
      </c>
      <c r="K17">
        <v>8.1000000000000003E-2</v>
      </c>
      <c r="L17" t="s">
        <v>190</v>
      </c>
      <c r="M17" t="s">
        <v>208</v>
      </c>
      <c r="N17">
        <f t="shared" si="1"/>
        <v>7</v>
      </c>
      <c r="Q17">
        <f t="shared" si="2"/>
        <v>7</v>
      </c>
      <c r="R17" s="52" t="str">
        <f t="shared" si="3"/>
        <v>BMSs R6</v>
      </c>
    </row>
    <row r="18" spans="1:18" x14ac:dyDescent="0.25">
      <c r="A18" s="55" t="s">
        <v>195</v>
      </c>
      <c r="C18" t="s">
        <v>10</v>
      </c>
      <c r="D18">
        <v>1</v>
      </c>
      <c r="E18" t="s">
        <v>209</v>
      </c>
      <c r="F18" t="s">
        <v>198</v>
      </c>
      <c r="G18" t="s">
        <v>199</v>
      </c>
      <c r="H18" t="s">
        <v>331</v>
      </c>
      <c r="I18" t="s">
        <v>16</v>
      </c>
      <c r="J18">
        <f t="shared" si="0"/>
        <v>8.1000000000000003E-2</v>
      </c>
      <c r="K18">
        <v>8.1000000000000003E-2</v>
      </c>
      <c r="L18" t="s">
        <v>190</v>
      </c>
      <c r="M18" t="s">
        <v>210</v>
      </c>
      <c r="N18">
        <f t="shared" si="1"/>
        <v>7</v>
      </c>
      <c r="Q18">
        <f t="shared" si="2"/>
        <v>7</v>
      </c>
      <c r="R18" s="52" t="str">
        <f t="shared" si="3"/>
        <v>BMSs R7</v>
      </c>
    </row>
    <row r="19" spans="1:18" x14ac:dyDescent="0.25">
      <c r="A19" s="55" t="s">
        <v>201</v>
      </c>
      <c r="B19" t="s">
        <v>312</v>
      </c>
      <c r="C19" t="s">
        <v>265</v>
      </c>
      <c r="D19">
        <v>1</v>
      </c>
      <c r="E19" t="s">
        <v>163</v>
      </c>
      <c r="F19" t="s">
        <v>162</v>
      </c>
      <c r="G19" t="s">
        <v>202</v>
      </c>
      <c r="H19" t="s">
        <v>331</v>
      </c>
      <c r="I19" t="s">
        <v>16</v>
      </c>
      <c r="J19">
        <v>0</v>
      </c>
      <c r="K19">
        <v>0.02</v>
      </c>
      <c r="L19" t="s">
        <v>200</v>
      </c>
      <c r="M19" t="s">
        <v>164</v>
      </c>
      <c r="N19">
        <f t="shared" si="1"/>
        <v>7</v>
      </c>
      <c r="Q19">
        <f t="shared" si="2"/>
        <v>7</v>
      </c>
      <c r="R19" s="52" t="str">
        <f t="shared" si="3"/>
        <v>BMSs (R8)</v>
      </c>
    </row>
    <row r="20" spans="1:18" x14ac:dyDescent="0.25">
      <c r="A20" s="55" t="s">
        <v>272</v>
      </c>
      <c r="C20" t="s">
        <v>8</v>
      </c>
      <c r="D20">
        <v>1</v>
      </c>
      <c r="E20" t="s">
        <v>123</v>
      </c>
      <c r="F20" t="s">
        <v>28</v>
      </c>
      <c r="G20" t="s">
        <v>124</v>
      </c>
      <c r="H20" t="s">
        <v>327</v>
      </c>
      <c r="I20" t="s">
        <v>125</v>
      </c>
      <c r="J20">
        <f t="shared" ref="J20:J26" si="4">K20*D20</f>
        <v>0.7</v>
      </c>
      <c r="K20">
        <v>0.7</v>
      </c>
      <c r="M20" t="s">
        <v>270</v>
      </c>
      <c r="N20">
        <f t="shared" si="1"/>
        <v>7</v>
      </c>
      <c r="O20">
        <v>3</v>
      </c>
      <c r="P20" t="s">
        <v>327</v>
      </c>
      <c r="Q20">
        <f t="shared" si="2"/>
        <v>4</v>
      </c>
      <c r="R20" s="52" t="str">
        <f t="shared" si="3"/>
        <v>BMSs U4</v>
      </c>
    </row>
    <row r="21" spans="1:18" x14ac:dyDescent="0.25">
      <c r="A21" s="55" t="s">
        <v>127</v>
      </c>
      <c r="C21" t="s">
        <v>8</v>
      </c>
      <c r="D21">
        <v>1</v>
      </c>
      <c r="E21" t="s">
        <v>21</v>
      </c>
      <c r="F21" t="s">
        <v>28</v>
      </c>
      <c r="G21" t="s">
        <v>32</v>
      </c>
      <c r="H21" t="s">
        <v>328</v>
      </c>
      <c r="I21" t="s">
        <v>19</v>
      </c>
      <c r="J21">
        <f t="shared" si="4"/>
        <v>0</v>
      </c>
      <c r="K21">
        <v>0</v>
      </c>
      <c r="M21" t="s">
        <v>271</v>
      </c>
      <c r="N21">
        <f t="shared" si="1"/>
        <v>7</v>
      </c>
      <c r="O21">
        <v>7</v>
      </c>
      <c r="P21" t="s">
        <v>328</v>
      </c>
      <c r="Q21">
        <f t="shared" si="2"/>
        <v>0</v>
      </c>
      <c r="R21" s="52" t="str">
        <f t="shared" si="3"/>
        <v>BMSs U6</v>
      </c>
    </row>
    <row r="22" spans="1:18" x14ac:dyDescent="0.25">
      <c r="A22" s="55" t="s">
        <v>155</v>
      </c>
      <c r="C22" t="s">
        <v>8</v>
      </c>
      <c r="D22">
        <v>2</v>
      </c>
      <c r="E22" t="s">
        <v>156</v>
      </c>
      <c r="F22" t="s">
        <v>94</v>
      </c>
      <c r="G22" t="s">
        <v>273</v>
      </c>
      <c r="H22" t="s">
        <v>331</v>
      </c>
      <c r="I22" t="s">
        <v>16</v>
      </c>
      <c r="J22">
        <f t="shared" si="4"/>
        <v>0.22</v>
      </c>
      <c r="K22">
        <v>0.11</v>
      </c>
      <c r="M22" t="s">
        <v>157</v>
      </c>
      <c r="N22">
        <f t="shared" si="1"/>
        <v>14</v>
      </c>
      <c r="Q22">
        <f t="shared" si="2"/>
        <v>14</v>
      </c>
      <c r="R22" s="52" t="str">
        <f t="shared" si="3"/>
        <v>BMSs C27-C28</v>
      </c>
    </row>
    <row r="23" spans="1:18" x14ac:dyDescent="0.25">
      <c r="A23" s="55" t="s">
        <v>146</v>
      </c>
      <c r="C23" t="s">
        <v>8</v>
      </c>
      <c r="D23">
        <v>1</v>
      </c>
      <c r="E23" t="s">
        <v>99</v>
      </c>
      <c r="F23" t="s">
        <v>100</v>
      </c>
      <c r="G23" t="s">
        <v>101</v>
      </c>
      <c r="H23" t="s">
        <v>331</v>
      </c>
      <c r="I23" t="s">
        <v>16</v>
      </c>
      <c r="J23">
        <f t="shared" si="4"/>
        <v>0.12</v>
      </c>
      <c r="K23">
        <v>0.12</v>
      </c>
      <c r="L23" t="s">
        <v>102</v>
      </c>
      <c r="M23" t="s">
        <v>103</v>
      </c>
      <c r="N23">
        <f t="shared" si="1"/>
        <v>7</v>
      </c>
      <c r="Q23">
        <f t="shared" si="2"/>
        <v>7</v>
      </c>
      <c r="R23" s="52" t="str">
        <f t="shared" si="3"/>
        <v>BMSs C35</v>
      </c>
    </row>
    <row r="24" spans="1:18" x14ac:dyDescent="0.25">
      <c r="A24" s="55" t="s">
        <v>104</v>
      </c>
      <c r="C24" t="s">
        <v>8</v>
      </c>
      <c r="D24">
        <v>3</v>
      </c>
      <c r="E24" t="s">
        <v>45</v>
      </c>
      <c r="F24" t="s">
        <v>73</v>
      </c>
      <c r="G24" t="s">
        <v>61</v>
      </c>
      <c r="H24" t="s">
        <v>331</v>
      </c>
      <c r="I24" t="s">
        <v>16</v>
      </c>
      <c r="J24">
        <f t="shared" si="4"/>
        <v>0.75</v>
      </c>
      <c r="K24">
        <v>0.25</v>
      </c>
      <c r="L24" t="s">
        <v>46</v>
      </c>
      <c r="M24" t="s">
        <v>274</v>
      </c>
      <c r="N24">
        <f t="shared" si="1"/>
        <v>21</v>
      </c>
      <c r="Q24">
        <f t="shared" si="2"/>
        <v>21</v>
      </c>
      <c r="R24" s="52" t="str">
        <f t="shared" si="3"/>
        <v>BMSs C36,C37,C39</v>
      </c>
    </row>
    <row r="25" spans="1:18" x14ac:dyDescent="0.25">
      <c r="A25" s="55" t="s">
        <v>214</v>
      </c>
      <c r="C25" t="s">
        <v>8</v>
      </c>
      <c r="D25">
        <v>4</v>
      </c>
      <c r="E25" t="s">
        <v>217</v>
      </c>
      <c r="F25" t="s">
        <v>216</v>
      </c>
      <c r="G25" t="s">
        <v>215</v>
      </c>
      <c r="H25" t="s">
        <v>331</v>
      </c>
      <c r="I25" t="s">
        <v>16</v>
      </c>
      <c r="J25">
        <f t="shared" si="4"/>
        <v>0.12</v>
      </c>
      <c r="K25">
        <v>0.03</v>
      </c>
      <c r="M25" t="s">
        <v>218</v>
      </c>
      <c r="N25">
        <f t="shared" si="1"/>
        <v>28</v>
      </c>
      <c r="Q25">
        <f t="shared" si="2"/>
        <v>28</v>
      </c>
      <c r="R25" s="52" t="str">
        <f t="shared" si="3"/>
        <v>BMSs R38,R42-R44</v>
      </c>
    </row>
    <row r="26" spans="1:18" ht="30" x14ac:dyDescent="0.25">
      <c r="A26" s="55" t="s">
        <v>336</v>
      </c>
      <c r="C26" t="s">
        <v>337</v>
      </c>
      <c r="D26">
        <v>16</v>
      </c>
      <c r="E26" t="s">
        <v>313</v>
      </c>
      <c r="F26" t="s">
        <v>154</v>
      </c>
      <c r="G26" t="s">
        <v>153</v>
      </c>
      <c r="H26" t="s">
        <v>331</v>
      </c>
      <c r="I26" t="s">
        <v>16</v>
      </c>
      <c r="J26">
        <f t="shared" si="4"/>
        <v>0.27200000000000002</v>
      </c>
      <c r="K26">
        <v>1.7000000000000001E-2</v>
      </c>
      <c r="M26" t="s">
        <v>187</v>
      </c>
      <c r="N26">
        <f t="shared" si="1"/>
        <v>112</v>
      </c>
      <c r="Q26">
        <f t="shared" si="2"/>
        <v>112</v>
      </c>
      <c r="R26" s="52" t="str">
        <f t="shared" si="3"/>
        <v>BMSs R22-R33, R37,R53-R56</v>
      </c>
    </row>
    <row r="27" spans="1:18" x14ac:dyDescent="0.25">
      <c r="A27" s="55" t="s">
        <v>231</v>
      </c>
      <c r="B27" t="s">
        <v>312</v>
      </c>
      <c r="C27" t="s">
        <v>269</v>
      </c>
      <c r="D27">
        <v>4</v>
      </c>
      <c r="E27" t="s">
        <v>314</v>
      </c>
      <c r="F27" t="s">
        <v>150</v>
      </c>
      <c r="G27" t="s">
        <v>151</v>
      </c>
      <c r="H27" t="s">
        <v>331</v>
      </c>
      <c r="I27" t="s">
        <v>16</v>
      </c>
      <c r="J27">
        <f>K27*2</f>
        <v>3.4000000000000002E-2</v>
      </c>
      <c r="K27">
        <v>1.7000000000000001E-2</v>
      </c>
      <c r="M27" t="s">
        <v>152</v>
      </c>
      <c r="N27">
        <f t="shared" si="1"/>
        <v>28</v>
      </c>
      <c r="Q27">
        <f t="shared" si="2"/>
        <v>28</v>
      </c>
      <c r="R27" s="52" t="str">
        <f t="shared" si="3"/>
        <v>BMSs (R49-R52)</v>
      </c>
    </row>
    <row r="28" spans="1:18" x14ac:dyDescent="0.25">
      <c r="A28" s="55" t="s">
        <v>275</v>
      </c>
      <c r="C28" t="s">
        <v>8</v>
      </c>
      <c r="D28">
        <v>1</v>
      </c>
      <c r="E28" t="s">
        <v>317</v>
      </c>
      <c r="F28" t="s">
        <v>28</v>
      </c>
      <c r="G28" t="s">
        <v>50</v>
      </c>
      <c r="H28" t="s">
        <v>331</v>
      </c>
      <c r="I28">
        <v>1206</v>
      </c>
      <c r="J28">
        <f t="shared" ref="J28:J34" si="5">K28*D28</f>
        <v>0.24</v>
      </c>
      <c r="K28">
        <v>0.24</v>
      </c>
      <c r="L28" t="s">
        <v>55</v>
      </c>
      <c r="M28" t="s">
        <v>53</v>
      </c>
      <c r="N28">
        <f t="shared" si="1"/>
        <v>7</v>
      </c>
      <c r="Q28">
        <f t="shared" si="2"/>
        <v>7</v>
      </c>
      <c r="R28" s="52" t="str">
        <f t="shared" si="3"/>
        <v>BMSs LED3</v>
      </c>
    </row>
    <row r="29" spans="1:18" x14ac:dyDescent="0.25">
      <c r="A29" s="55" t="s">
        <v>117</v>
      </c>
      <c r="C29" t="s">
        <v>8</v>
      </c>
      <c r="D29">
        <v>1</v>
      </c>
      <c r="E29" t="s">
        <v>315</v>
      </c>
      <c r="F29" t="s">
        <v>28</v>
      </c>
      <c r="G29" t="s">
        <v>51</v>
      </c>
      <c r="H29" t="s">
        <v>331</v>
      </c>
      <c r="I29">
        <v>1206</v>
      </c>
      <c r="J29">
        <f t="shared" si="5"/>
        <v>0.13</v>
      </c>
      <c r="K29">
        <v>0.13</v>
      </c>
      <c r="L29" t="s">
        <v>55</v>
      </c>
      <c r="M29" t="s">
        <v>57</v>
      </c>
      <c r="N29">
        <f t="shared" si="1"/>
        <v>7</v>
      </c>
      <c r="Q29">
        <f t="shared" si="2"/>
        <v>7</v>
      </c>
      <c r="R29" s="52" t="str">
        <f t="shared" si="3"/>
        <v>BMSs LED4</v>
      </c>
    </row>
    <row r="30" spans="1:18" x14ac:dyDescent="0.25">
      <c r="A30" s="55" t="s">
        <v>276</v>
      </c>
      <c r="C30" t="s">
        <v>221</v>
      </c>
      <c r="D30">
        <v>2</v>
      </c>
      <c r="E30" t="s">
        <v>316</v>
      </c>
      <c r="F30" t="s">
        <v>28</v>
      </c>
      <c r="G30" t="s">
        <v>54</v>
      </c>
      <c r="H30" t="s">
        <v>331</v>
      </c>
      <c r="I30">
        <v>1206</v>
      </c>
      <c r="J30">
        <f t="shared" si="5"/>
        <v>0.26</v>
      </c>
      <c r="K30">
        <v>0.13</v>
      </c>
      <c r="L30" t="s">
        <v>55</v>
      </c>
      <c r="M30" t="s">
        <v>56</v>
      </c>
      <c r="N30">
        <f t="shared" si="1"/>
        <v>14</v>
      </c>
      <c r="Q30">
        <f t="shared" si="2"/>
        <v>14</v>
      </c>
      <c r="R30" s="52" t="str">
        <f t="shared" si="3"/>
        <v>BMSs LED1, LED2</v>
      </c>
    </row>
    <row r="31" spans="1:18" x14ac:dyDescent="0.25">
      <c r="A31" s="55" t="s">
        <v>121</v>
      </c>
      <c r="C31" t="s">
        <v>8</v>
      </c>
      <c r="D31">
        <v>1</v>
      </c>
      <c r="E31" t="s">
        <v>70</v>
      </c>
      <c r="F31" t="s">
        <v>72</v>
      </c>
      <c r="G31" t="s">
        <v>71</v>
      </c>
      <c r="H31" t="s">
        <v>331</v>
      </c>
      <c r="I31" t="s">
        <v>74</v>
      </c>
      <c r="J31">
        <f t="shared" si="5"/>
        <v>0.72</v>
      </c>
      <c r="K31">
        <v>0.72</v>
      </c>
      <c r="M31" t="s">
        <v>277</v>
      </c>
      <c r="N31">
        <f t="shared" si="1"/>
        <v>7</v>
      </c>
      <c r="Q31">
        <f t="shared" si="2"/>
        <v>7</v>
      </c>
      <c r="R31" s="52" t="str">
        <f t="shared" si="3"/>
        <v>BMSs Y1</v>
      </c>
    </row>
    <row r="32" spans="1:18" x14ac:dyDescent="0.25">
      <c r="A32" s="55" t="s">
        <v>126</v>
      </c>
      <c r="C32" t="s">
        <v>7</v>
      </c>
      <c r="D32">
        <v>1</v>
      </c>
      <c r="E32" t="s">
        <v>15</v>
      </c>
      <c r="F32" t="s">
        <v>28</v>
      </c>
      <c r="G32" t="s">
        <v>12</v>
      </c>
      <c r="H32" t="s">
        <v>327</v>
      </c>
      <c r="I32" t="s">
        <v>20</v>
      </c>
      <c r="J32">
        <f t="shared" si="5"/>
        <v>5.93</v>
      </c>
      <c r="K32">
        <v>5.93</v>
      </c>
      <c r="M32" t="s">
        <v>225</v>
      </c>
      <c r="N32">
        <f t="shared" si="1"/>
        <v>7</v>
      </c>
      <c r="O32">
        <v>2</v>
      </c>
      <c r="P32" t="s">
        <v>327</v>
      </c>
      <c r="Q32">
        <f t="shared" si="2"/>
        <v>5</v>
      </c>
      <c r="R32" s="52" t="str">
        <f t="shared" si="3"/>
        <v>BMSs U5</v>
      </c>
    </row>
    <row r="33" spans="1:18" x14ac:dyDescent="0.25">
      <c r="A33" s="55" t="s">
        <v>130</v>
      </c>
      <c r="C33" t="s">
        <v>7</v>
      </c>
      <c r="D33">
        <v>1</v>
      </c>
      <c r="E33" t="s">
        <v>25</v>
      </c>
      <c r="F33" t="s">
        <v>28</v>
      </c>
      <c r="G33" t="s">
        <v>24</v>
      </c>
      <c r="H33" t="s">
        <v>331</v>
      </c>
      <c r="I33" t="s">
        <v>23</v>
      </c>
      <c r="J33">
        <f t="shared" si="5"/>
        <v>0.69</v>
      </c>
      <c r="K33">
        <v>0.69</v>
      </c>
      <c r="M33" t="s">
        <v>26</v>
      </c>
      <c r="N33">
        <f t="shared" si="1"/>
        <v>7</v>
      </c>
      <c r="Q33">
        <f t="shared" si="2"/>
        <v>7</v>
      </c>
      <c r="R33" s="52" t="str">
        <f t="shared" si="3"/>
        <v>BMSs U10</v>
      </c>
    </row>
    <row r="34" spans="1:18" x14ac:dyDescent="0.25">
      <c r="A34" s="55" t="s">
        <v>87</v>
      </c>
      <c r="C34" t="s">
        <v>7</v>
      </c>
      <c r="D34">
        <v>1</v>
      </c>
      <c r="E34" t="s">
        <v>58</v>
      </c>
      <c r="F34" t="s">
        <v>75</v>
      </c>
      <c r="G34" t="s">
        <v>76</v>
      </c>
      <c r="H34" t="s">
        <v>331</v>
      </c>
      <c r="I34" t="s">
        <v>16</v>
      </c>
      <c r="J34">
        <f t="shared" si="5"/>
        <v>0.53</v>
      </c>
      <c r="K34">
        <v>0.53</v>
      </c>
      <c r="M34" t="s">
        <v>278</v>
      </c>
      <c r="N34">
        <f t="shared" si="1"/>
        <v>7</v>
      </c>
      <c r="Q34">
        <f t="shared" si="2"/>
        <v>7</v>
      </c>
      <c r="R34" s="52" t="str">
        <f t="shared" si="3"/>
        <v>BMSs C7</v>
      </c>
    </row>
    <row r="35" spans="1:18" x14ac:dyDescent="0.25">
      <c r="A35" s="55" t="s">
        <v>233</v>
      </c>
      <c r="C35" t="s">
        <v>7</v>
      </c>
      <c r="D35">
        <v>1</v>
      </c>
      <c r="E35" t="s">
        <v>90</v>
      </c>
      <c r="F35" t="s">
        <v>88</v>
      </c>
      <c r="G35" t="s">
        <v>89</v>
      </c>
      <c r="H35" t="s">
        <v>331</v>
      </c>
      <c r="I35" t="s">
        <v>16</v>
      </c>
      <c r="J35">
        <v>0.11</v>
      </c>
      <c r="K35">
        <v>0.11</v>
      </c>
      <c r="L35" t="s">
        <v>92</v>
      </c>
      <c r="M35" t="s">
        <v>93</v>
      </c>
      <c r="N35">
        <f t="shared" si="1"/>
        <v>7</v>
      </c>
      <c r="Q35">
        <f t="shared" si="2"/>
        <v>7</v>
      </c>
      <c r="R35" s="52" t="str">
        <f t="shared" si="3"/>
        <v>BMSs C8</v>
      </c>
    </row>
    <row r="36" spans="1:18" x14ac:dyDescent="0.25">
      <c r="A36" s="55" t="s">
        <v>167</v>
      </c>
      <c r="B36" t="s">
        <v>312</v>
      </c>
      <c r="C36" t="s">
        <v>7</v>
      </c>
      <c r="D36">
        <v>2</v>
      </c>
      <c r="E36" t="s">
        <v>168</v>
      </c>
      <c r="F36" t="s">
        <v>169</v>
      </c>
      <c r="G36" t="s">
        <v>170</v>
      </c>
      <c r="H36" t="s">
        <v>331</v>
      </c>
      <c r="I36" t="s">
        <v>16</v>
      </c>
      <c r="J36">
        <v>0.13</v>
      </c>
      <c r="K36">
        <v>0.13</v>
      </c>
      <c r="M36" t="s">
        <v>171</v>
      </c>
      <c r="N36">
        <f t="shared" si="1"/>
        <v>14</v>
      </c>
      <c r="Q36">
        <f t="shared" si="2"/>
        <v>14</v>
      </c>
      <c r="R36" s="52" t="str">
        <f t="shared" si="3"/>
        <v>BMSs (R40,R41)</v>
      </c>
    </row>
    <row r="37" spans="1:18" x14ac:dyDescent="0.25">
      <c r="A37" s="55" t="s">
        <v>122</v>
      </c>
      <c r="C37" t="s">
        <v>5</v>
      </c>
      <c r="D37">
        <v>1</v>
      </c>
      <c r="E37" t="s">
        <v>279</v>
      </c>
      <c r="F37" t="s">
        <v>28</v>
      </c>
      <c r="G37" t="s">
        <v>29</v>
      </c>
      <c r="H37" t="s">
        <v>329</v>
      </c>
      <c r="I37" t="s">
        <v>30</v>
      </c>
      <c r="J37">
        <f t="shared" ref="J37:J42" si="6">K37*D37</f>
        <v>23.9</v>
      </c>
      <c r="K37">
        <v>23.9</v>
      </c>
      <c r="M37" t="s">
        <v>280</v>
      </c>
      <c r="N37">
        <f t="shared" si="1"/>
        <v>7</v>
      </c>
      <c r="O37">
        <v>10</v>
      </c>
      <c r="P37" t="s">
        <v>329</v>
      </c>
      <c r="Q37">
        <f t="shared" si="2"/>
        <v>-3</v>
      </c>
      <c r="R37" s="52" t="str">
        <f t="shared" si="3"/>
        <v>BMSs U3</v>
      </c>
    </row>
    <row r="38" spans="1:18" x14ac:dyDescent="0.25">
      <c r="A38" s="55" t="s">
        <v>98</v>
      </c>
      <c r="C38" t="s">
        <v>5</v>
      </c>
      <c r="D38">
        <v>3</v>
      </c>
      <c r="E38" t="s">
        <v>33</v>
      </c>
      <c r="F38" t="s">
        <v>95</v>
      </c>
      <c r="G38" t="s">
        <v>97</v>
      </c>
      <c r="H38" t="s">
        <v>331</v>
      </c>
      <c r="I38" t="s">
        <v>16</v>
      </c>
      <c r="J38">
        <f t="shared" si="6"/>
        <v>0.42000000000000004</v>
      </c>
      <c r="K38">
        <v>0.14000000000000001</v>
      </c>
      <c r="L38" t="s">
        <v>34</v>
      </c>
      <c r="M38" t="s">
        <v>284</v>
      </c>
      <c r="N38">
        <f t="shared" si="1"/>
        <v>21</v>
      </c>
      <c r="Q38">
        <f t="shared" si="2"/>
        <v>21</v>
      </c>
      <c r="R38" s="52" t="str">
        <f t="shared" si="3"/>
        <v>BMSs C31-C33</v>
      </c>
    </row>
    <row r="39" spans="1:18" x14ac:dyDescent="0.25">
      <c r="A39" s="55" t="s">
        <v>140</v>
      </c>
      <c r="C39" t="s">
        <v>5</v>
      </c>
      <c r="D39">
        <v>14</v>
      </c>
      <c r="E39" t="s">
        <v>142</v>
      </c>
      <c r="F39" t="s">
        <v>141</v>
      </c>
      <c r="G39" t="s">
        <v>143</v>
      </c>
      <c r="H39" t="s">
        <v>331</v>
      </c>
      <c r="I39" t="s">
        <v>16</v>
      </c>
      <c r="J39">
        <f t="shared" si="6"/>
        <v>0.70000000000000007</v>
      </c>
      <c r="K39">
        <v>0.05</v>
      </c>
      <c r="M39" t="s">
        <v>144</v>
      </c>
      <c r="N39">
        <f t="shared" si="1"/>
        <v>98</v>
      </c>
      <c r="Q39">
        <f t="shared" si="2"/>
        <v>98</v>
      </c>
      <c r="R39" s="52" t="str">
        <f t="shared" si="3"/>
        <v>BMSs R9-R21,R34</v>
      </c>
    </row>
    <row r="40" spans="1:18" x14ac:dyDescent="0.25">
      <c r="A40" s="55" t="s">
        <v>145</v>
      </c>
      <c r="C40" t="s">
        <v>304</v>
      </c>
      <c r="D40">
        <v>1</v>
      </c>
      <c r="E40" t="s">
        <v>149</v>
      </c>
      <c r="F40" t="s">
        <v>150</v>
      </c>
      <c r="G40" t="s">
        <v>306</v>
      </c>
      <c r="H40" t="s">
        <v>331</v>
      </c>
      <c r="I40" t="s">
        <v>16</v>
      </c>
      <c r="J40">
        <f t="shared" si="6"/>
        <v>0.03</v>
      </c>
      <c r="K40">
        <v>0.03</v>
      </c>
      <c r="M40" t="s">
        <v>152</v>
      </c>
      <c r="N40">
        <f t="shared" si="1"/>
        <v>7</v>
      </c>
      <c r="Q40">
        <f t="shared" si="2"/>
        <v>7</v>
      </c>
      <c r="R40" s="52" t="str">
        <f t="shared" si="3"/>
        <v>BMSs R35</v>
      </c>
    </row>
    <row r="41" spans="1:18" x14ac:dyDescent="0.25">
      <c r="A41" s="55" t="s">
        <v>305</v>
      </c>
      <c r="C41" t="s">
        <v>5</v>
      </c>
      <c r="D41">
        <v>3</v>
      </c>
      <c r="E41" t="s">
        <v>308</v>
      </c>
      <c r="F41" t="s">
        <v>309</v>
      </c>
      <c r="G41" t="s">
        <v>307</v>
      </c>
      <c r="H41" t="s">
        <v>331</v>
      </c>
      <c r="I41" t="s">
        <v>16</v>
      </c>
      <c r="J41">
        <f t="shared" si="6"/>
        <v>0.09</v>
      </c>
      <c r="K41">
        <v>0.03</v>
      </c>
      <c r="M41" t="s">
        <v>310</v>
      </c>
      <c r="N41">
        <f t="shared" si="1"/>
        <v>21</v>
      </c>
      <c r="Q41">
        <f t="shared" si="2"/>
        <v>21</v>
      </c>
      <c r="R41" s="52" t="str">
        <f t="shared" si="3"/>
        <v>BMSs R66-R68</v>
      </c>
    </row>
    <row r="42" spans="1:18" x14ac:dyDescent="0.25">
      <c r="A42" s="55" t="s">
        <v>111</v>
      </c>
      <c r="C42" t="s">
        <v>5</v>
      </c>
      <c r="D42">
        <v>11</v>
      </c>
      <c r="E42" t="s">
        <v>281</v>
      </c>
      <c r="F42" t="s">
        <v>282</v>
      </c>
      <c r="G42" t="s">
        <v>68</v>
      </c>
      <c r="H42" t="s">
        <v>331</v>
      </c>
      <c r="I42" t="s">
        <v>69</v>
      </c>
      <c r="J42">
        <f t="shared" si="6"/>
        <v>4.95</v>
      </c>
      <c r="K42">
        <v>0.45</v>
      </c>
      <c r="L42" t="s">
        <v>226</v>
      </c>
      <c r="M42" t="s">
        <v>283</v>
      </c>
      <c r="N42">
        <f t="shared" si="1"/>
        <v>77</v>
      </c>
      <c r="Q42">
        <f t="shared" si="2"/>
        <v>77</v>
      </c>
      <c r="R42" s="52" t="str">
        <f t="shared" si="3"/>
        <v>BMSs D2-D13</v>
      </c>
    </row>
    <row r="43" spans="1:18" x14ac:dyDescent="0.25">
      <c r="A43" s="55" t="s">
        <v>285</v>
      </c>
      <c r="C43" t="s">
        <v>5</v>
      </c>
      <c r="D43">
        <v>1</v>
      </c>
      <c r="E43" t="s">
        <v>286</v>
      </c>
      <c r="F43" t="s">
        <v>287</v>
      </c>
      <c r="G43" t="s">
        <v>68</v>
      </c>
      <c r="H43" t="s">
        <v>331</v>
      </c>
      <c r="I43" t="s">
        <v>69</v>
      </c>
      <c r="J43">
        <f t="shared" ref="J43:J48" si="7">K43*D43</f>
        <v>0.28999999999999998</v>
      </c>
      <c r="K43">
        <v>0.28999999999999998</v>
      </c>
      <c r="L43" t="s">
        <v>226</v>
      </c>
      <c r="M43" t="s">
        <v>288</v>
      </c>
      <c r="N43">
        <f t="shared" si="1"/>
        <v>7</v>
      </c>
      <c r="Q43">
        <f t="shared" si="2"/>
        <v>7</v>
      </c>
      <c r="R43" s="52" t="str">
        <f t="shared" si="3"/>
        <v>BMSs D14</v>
      </c>
    </row>
    <row r="44" spans="1:18" x14ac:dyDescent="0.25">
      <c r="A44" s="55" t="s">
        <v>128</v>
      </c>
      <c r="C44" t="s">
        <v>6</v>
      </c>
      <c r="D44">
        <v>3</v>
      </c>
      <c r="E44" t="s">
        <v>129</v>
      </c>
      <c r="F44" t="s">
        <v>28</v>
      </c>
      <c r="G44" t="s">
        <v>222</v>
      </c>
      <c r="H44" t="s">
        <v>327</v>
      </c>
      <c r="I44" t="s">
        <v>17</v>
      </c>
      <c r="J44">
        <f t="shared" si="7"/>
        <v>12.419999999999998</v>
      </c>
      <c r="K44">
        <v>4.1399999999999997</v>
      </c>
      <c r="L44" t="s">
        <v>22</v>
      </c>
      <c r="N44">
        <f t="shared" si="1"/>
        <v>21</v>
      </c>
      <c r="O44">
        <v>3</v>
      </c>
      <c r="P44" t="s">
        <v>327</v>
      </c>
      <c r="Q44">
        <f t="shared" si="2"/>
        <v>18</v>
      </c>
      <c r="R44" s="52" t="str">
        <f t="shared" si="3"/>
        <v>BMSs U7-U9</v>
      </c>
    </row>
    <row r="45" spans="1:18" x14ac:dyDescent="0.25">
      <c r="A45" s="55" t="s">
        <v>135</v>
      </c>
      <c r="C45" t="s">
        <v>161</v>
      </c>
      <c r="D45">
        <v>1</v>
      </c>
      <c r="E45" t="s">
        <v>300</v>
      </c>
      <c r="F45" t="s">
        <v>133</v>
      </c>
      <c r="G45" t="s">
        <v>298</v>
      </c>
      <c r="H45" t="s">
        <v>330</v>
      </c>
      <c r="I45" t="s">
        <v>28</v>
      </c>
      <c r="J45">
        <f t="shared" si="7"/>
        <v>0</v>
      </c>
      <c r="K45">
        <v>0</v>
      </c>
      <c r="M45" t="s">
        <v>27</v>
      </c>
      <c r="N45">
        <f t="shared" si="1"/>
        <v>7</v>
      </c>
      <c r="O45">
        <v>7</v>
      </c>
      <c r="Q45">
        <f t="shared" si="2"/>
        <v>0</v>
      </c>
      <c r="R45" s="52" t="str">
        <f t="shared" si="3"/>
        <v>BMSs X1</v>
      </c>
    </row>
    <row r="46" spans="1:18" x14ac:dyDescent="0.25">
      <c r="A46" s="55" t="s">
        <v>136</v>
      </c>
      <c r="C46" t="s">
        <v>161</v>
      </c>
      <c r="D46">
        <v>1</v>
      </c>
      <c r="E46" t="s">
        <v>301</v>
      </c>
      <c r="F46" t="s">
        <v>134</v>
      </c>
      <c r="G46" t="s">
        <v>299</v>
      </c>
      <c r="H46" t="s">
        <v>330</v>
      </c>
      <c r="I46" t="s">
        <v>28</v>
      </c>
      <c r="J46">
        <f t="shared" si="7"/>
        <v>0</v>
      </c>
      <c r="K46">
        <v>0</v>
      </c>
      <c r="M46" t="s">
        <v>27</v>
      </c>
      <c r="N46">
        <f t="shared" si="1"/>
        <v>7</v>
      </c>
      <c r="O46">
        <v>7</v>
      </c>
      <c r="Q46">
        <f t="shared" si="2"/>
        <v>0</v>
      </c>
      <c r="R46" s="52" t="str">
        <f t="shared" si="3"/>
        <v>BMSs X2</v>
      </c>
    </row>
    <row r="47" spans="1:18" x14ac:dyDescent="0.25">
      <c r="A47" s="55" t="s">
        <v>137</v>
      </c>
      <c r="C47" t="s">
        <v>161</v>
      </c>
      <c r="D47">
        <v>2</v>
      </c>
      <c r="E47" t="s">
        <v>302</v>
      </c>
      <c r="F47" t="s">
        <v>132</v>
      </c>
      <c r="G47" t="s">
        <v>131</v>
      </c>
      <c r="H47" t="s">
        <v>330</v>
      </c>
      <c r="I47" t="s">
        <v>28</v>
      </c>
      <c r="J47">
        <f t="shared" si="7"/>
        <v>0</v>
      </c>
      <c r="K47">
        <v>0</v>
      </c>
      <c r="M47" t="s">
        <v>27</v>
      </c>
      <c r="N47">
        <f t="shared" si="1"/>
        <v>14</v>
      </c>
      <c r="O47">
        <v>14</v>
      </c>
      <c r="Q47">
        <f t="shared" si="2"/>
        <v>0</v>
      </c>
      <c r="R47" s="52" t="str">
        <f t="shared" si="3"/>
        <v>BMSs X3,X4</v>
      </c>
    </row>
    <row r="48" spans="1:18" s="27" customFormat="1" x14ac:dyDescent="0.25">
      <c r="A48" s="58" t="s">
        <v>138</v>
      </c>
      <c r="C48" s="27" t="s">
        <v>161</v>
      </c>
      <c r="D48" s="27">
        <v>1</v>
      </c>
      <c r="E48" s="27">
        <v>9185066324</v>
      </c>
      <c r="F48" s="27" t="s">
        <v>139</v>
      </c>
      <c r="G48" s="27" t="s">
        <v>158</v>
      </c>
      <c r="H48" s="27" t="s">
        <v>321</v>
      </c>
      <c r="I48" s="27" t="s">
        <v>28</v>
      </c>
      <c r="J48" s="27">
        <f t="shared" si="7"/>
        <v>1.5</v>
      </c>
      <c r="K48" s="27">
        <v>1.5</v>
      </c>
      <c r="M48" s="27" t="s">
        <v>159</v>
      </c>
      <c r="N48" s="27">
        <f t="shared" si="1"/>
        <v>7</v>
      </c>
      <c r="O48" s="27">
        <v>7</v>
      </c>
      <c r="Q48" s="27">
        <f t="shared" si="2"/>
        <v>0</v>
      </c>
      <c r="R48" s="27" t="str">
        <f>CONCATENATE("BMSs ",A48)</f>
        <v>BMSs X5</v>
      </c>
    </row>
    <row r="49" spans="1:18" ht="30" x14ac:dyDescent="0.25">
      <c r="A49" s="55" t="s">
        <v>234</v>
      </c>
      <c r="B49" t="s">
        <v>312</v>
      </c>
      <c r="C49" t="s">
        <v>161</v>
      </c>
      <c r="D49">
        <v>1</v>
      </c>
      <c r="E49" t="s">
        <v>238</v>
      </c>
      <c r="F49" t="s">
        <v>133</v>
      </c>
      <c r="G49" t="s">
        <v>242</v>
      </c>
      <c r="H49" t="s">
        <v>330</v>
      </c>
      <c r="I49" t="s">
        <v>240</v>
      </c>
      <c r="J49">
        <v>0</v>
      </c>
      <c r="K49">
        <v>0</v>
      </c>
      <c r="L49" t="s">
        <v>244</v>
      </c>
      <c r="M49" t="s">
        <v>243</v>
      </c>
      <c r="N49">
        <f t="shared" si="1"/>
        <v>7</v>
      </c>
      <c r="O49">
        <v>7</v>
      </c>
      <c r="Q49">
        <f t="shared" si="2"/>
        <v>0</v>
      </c>
      <c r="R49" s="52" t="str">
        <f t="shared" si="3"/>
        <v>BMSs Complément X1</v>
      </c>
    </row>
    <row r="50" spans="1:18" ht="30" x14ac:dyDescent="0.25">
      <c r="A50" s="55" t="s">
        <v>235</v>
      </c>
      <c r="B50" t="s">
        <v>312</v>
      </c>
      <c r="C50" t="s">
        <v>161</v>
      </c>
      <c r="D50">
        <v>1</v>
      </c>
      <c r="E50" t="s">
        <v>241</v>
      </c>
      <c r="F50" t="s">
        <v>134</v>
      </c>
      <c r="G50" t="s">
        <v>239</v>
      </c>
      <c r="H50" t="s">
        <v>330</v>
      </c>
      <c r="I50" t="s">
        <v>240</v>
      </c>
      <c r="J50">
        <v>0</v>
      </c>
      <c r="K50">
        <v>0</v>
      </c>
      <c r="L50" t="s">
        <v>245</v>
      </c>
      <c r="M50" t="s">
        <v>243</v>
      </c>
      <c r="N50">
        <f t="shared" si="1"/>
        <v>7</v>
      </c>
      <c r="O50">
        <v>7</v>
      </c>
      <c r="Q50">
        <f t="shared" si="2"/>
        <v>0</v>
      </c>
      <c r="R50" s="52" t="str">
        <f t="shared" si="3"/>
        <v>BMSs Complément X2</v>
      </c>
    </row>
    <row r="51" spans="1:18" ht="30" x14ac:dyDescent="0.25">
      <c r="A51" s="55" t="s">
        <v>236</v>
      </c>
      <c r="B51" t="s">
        <v>312</v>
      </c>
      <c r="C51" t="s">
        <v>161</v>
      </c>
      <c r="D51">
        <v>2</v>
      </c>
      <c r="E51" t="s">
        <v>247</v>
      </c>
      <c r="F51" t="s">
        <v>132</v>
      </c>
      <c r="G51" t="s">
        <v>246</v>
      </c>
      <c r="H51" t="s">
        <v>330</v>
      </c>
      <c r="I51" t="s">
        <v>240</v>
      </c>
      <c r="J51">
        <v>0</v>
      </c>
      <c r="K51">
        <v>0</v>
      </c>
      <c r="M51" t="s">
        <v>256</v>
      </c>
      <c r="N51">
        <f t="shared" si="1"/>
        <v>14</v>
      </c>
      <c r="O51">
        <v>14</v>
      </c>
      <c r="Q51">
        <f t="shared" si="2"/>
        <v>0</v>
      </c>
      <c r="R51" s="52" t="str">
        <f t="shared" si="3"/>
        <v>BMSs Complément X3,X4</v>
      </c>
    </row>
    <row r="52" spans="1:18" x14ac:dyDescent="0.25">
      <c r="A52" s="55" t="s">
        <v>248</v>
      </c>
      <c r="B52" t="s">
        <v>312</v>
      </c>
      <c r="C52" t="s">
        <v>250</v>
      </c>
      <c r="D52">
        <v>8</v>
      </c>
      <c r="E52" t="s">
        <v>251</v>
      </c>
      <c r="F52" t="s">
        <v>28</v>
      </c>
      <c r="G52" t="s">
        <v>249</v>
      </c>
      <c r="H52" t="s">
        <v>330</v>
      </c>
      <c r="I52" t="s">
        <v>240</v>
      </c>
      <c r="J52">
        <v>0</v>
      </c>
      <c r="K52">
        <v>0</v>
      </c>
      <c r="M52" t="s">
        <v>255</v>
      </c>
      <c r="N52">
        <f t="shared" si="1"/>
        <v>56</v>
      </c>
      <c r="O52">
        <v>56</v>
      </c>
      <c r="Q52">
        <f t="shared" si="2"/>
        <v>0</v>
      </c>
      <c r="R52" s="52" t="str">
        <f t="shared" si="3"/>
        <v>BMSs Crimp X3,X4</v>
      </c>
    </row>
    <row r="53" spans="1:18" ht="30" x14ac:dyDescent="0.25">
      <c r="A53" s="55" t="s">
        <v>237</v>
      </c>
      <c r="B53" t="s">
        <v>312</v>
      </c>
      <c r="C53" t="s">
        <v>161</v>
      </c>
      <c r="D53">
        <v>0</v>
      </c>
      <c r="E53" t="s">
        <v>252</v>
      </c>
      <c r="F53" t="s">
        <v>139</v>
      </c>
      <c r="G53" t="s">
        <v>253</v>
      </c>
      <c r="H53" t="s">
        <v>330</v>
      </c>
      <c r="I53" t="s">
        <v>240</v>
      </c>
      <c r="J53">
        <v>0</v>
      </c>
      <c r="K53">
        <v>0</v>
      </c>
      <c r="M53" t="s">
        <v>254</v>
      </c>
      <c r="N53">
        <v>1</v>
      </c>
      <c r="O53">
        <v>1</v>
      </c>
      <c r="Q53">
        <f t="shared" si="2"/>
        <v>0</v>
      </c>
      <c r="R53" s="52" t="str">
        <f t="shared" si="3"/>
        <v>BMSs Complément X5</v>
      </c>
    </row>
    <row r="54" spans="1:18" x14ac:dyDescent="0.25">
      <c r="A54" s="55" t="s">
        <v>227</v>
      </c>
      <c r="C54" t="s">
        <v>192</v>
      </c>
      <c r="D54">
        <v>1</v>
      </c>
      <c r="E54" t="s">
        <v>228</v>
      </c>
      <c r="F54" t="s">
        <v>28</v>
      </c>
      <c r="G54" t="s">
        <v>229</v>
      </c>
      <c r="H54" t="s">
        <v>331</v>
      </c>
      <c r="I54" t="s">
        <v>230</v>
      </c>
      <c r="J54">
        <f>K54*D54</f>
        <v>0.85</v>
      </c>
      <c r="K54">
        <v>0.85</v>
      </c>
      <c r="M54" t="s">
        <v>296</v>
      </c>
      <c r="N54">
        <f t="shared" si="1"/>
        <v>7</v>
      </c>
      <c r="Q54">
        <f t="shared" si="2"/>
        <v>7</v>
      </c>
      <c r="R54" s="52" t="str">
        <f t="shared" si="3"/>
        <v>BMSs U11</v>
      </c>
    </row>
    <row r="55" spans="1:18" ht="60" x14ac:dyDescent="0.25">
      <c r="A55" s="55" t="s">
        <v>294</v>
      </c>
      <c r="C55" t="s">
        <v>35</v>
      </c>
      <c r="D55">
        <v>14</v>
      </c>
      <c r="E55" t="s">
        <v>204</v>
      </c>
      <c r="F55" t="s">
        <v>65</v>
      </c>
      <c r="G55" t="s">
        <v>332</v>
      </c>
      <c r="H55" t="s">
        <v>331</v>
      </c>
      <c r="I55" t="s">
        <v>16</v>
      </c>
      <c r="J55">
        <f>K55*D55</f>
        <v>2.52</v>
      </c>
      <c r="K55">
        <v>0.18</v>
      </c>
      <c r="L55" t="s">
        <v>205</v>
      </c>
      <c r="M55" t="s">
        <v>206</v>
      </c>
      <c r="N55">
        <f t="shared" si="1"/>
        <v>98</v>
      </c>
      <c r="Q55">
        <f t="shared" si="2"/>
        <v>98</v>
      </c>
      <c r="R55" s="52" t="str">
        <f t="shared" si="3"/>
        <v>BMSs C4, C9-C14, C15-C26,C29,C34, C38,C40-C42</v>
      </c>
    </row>
  </sheetData>
  <autoFilter ref="A1:R61"/>
  <conditionalFormatting sqref="E1:E1048576">
    <cfRule type="duplicateValues" dxfId="1" priority="1"/>
  </conditionalFormatting>
  <printOptions gridLines="1"/>
  <pageMargins left="0.70866141732283472" right="0.70866141732283472" top="0.74803149606299213" bottom="0.74803149606299213" header="0.31496062992125984" footer="0.31496062992125984"/>
  <pageSetup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zoomScale="85" zoomScaleNormal="85" workbookViewId="0">
      <selection activeCell="B6" sqref="B6:I6"/>
    </sheetView>
  </sheetViews>
  <sheetFormatPr defaultColWidth="9.140625" defaultRowHeight="15" x14ac:dyDescent="0.25"/>
  <cols>
    <col min="1" max="1" width="19.42578125" style="55" customWidth="1"/>
    <col min="2" max="2" width="7.5703125" style="54" customWidth="1"/>
    <col min="3" max="3" width="10.140625" style="52" customWidth="1"/>
    <col min="4" max="4" width="25.5703125" style="52" bestFit="1" customWidth="1"/>
    <col min="5" max="5" width="12.5703125" style="52" customWidth="1"/>
    <col min="6" max="6" width="41.140625" style="52" customWidth="1"/>
    <col min="7" max="7" width="10.7109375" style="52" bestFit="1" customWidth="1"/>
    <col min="8" max="8" width="9.140625" style="52"/>
    <col min="9" max="9" width="40.28515625" style="52" customWidth="1"/>
    <col min="10" max="16384" width="9.140625" style="52"/>
  </cols>
  <sheetData>
    <row r="1" spans="1:9" ht="31.5" x14ac:dyDescent="0.5">
      <c r="A1" s="72" t="s">
        <v>338</v>
      </c>
      <c r="B1" s="72"/>
      <c r="C1" s="72"/>
      <c r="D1" s="72"/>
      <c r="E1" s="72"/>
      <c r="F1" s="72"/>
      <c r="G1" s="72"/>
      <c r="H1" s="72"/>
      <c r="I1" s="72"/>
    </row>
    <row r="2" spans="1:9" ht="21" x14ac:dyDescent="0.35">
      <c r="A2" s="59" t="s">
        <v>339</v>
      </c>
      <c r="B2" s="60" t="s">
        <v>344</v>
      </c>
      <c r="C2" s="61"/>
      <c r="D2" s="54"/>
      <c r="E2" s="54"/>
      <c r="I2" s="70" t="s">
        <v>346</v>
      </c>
    </row>
    <row r="3" spans="1:9" ht="21" x14ac:dyDescent="0.35">
      <c r="A3" s="62" t="s">
        <v>340</v>
      </c>
      <c r="B3" s="61"/>
      <c r="D3" s="60">
        <v>6</v>
      </c>
      <c r="E3" s="54"/>
      <c r="I3" s="69">
        <v>41800</v>
      </c>
    </row>
    <row r="4" spans="1:9" x14ac:dyDescent="0.25">
      <c r="A4" s="12"/>
      <c r="C4" s="54"/>
      <c r="D4" s="54"/>
      <c r="E4" s="54"/>
      <c r="F4" s="54"/>
      <c r="G4" s="54"/>
      <c r="H4" s="54"/>
    </row>
    <row r="5" spans="1:9" x14ac:dyDescent="0.25">
      <c r="A5" s="75" t="s">
        <v>355</v>
      </c>
      <c r="C5" s="54"/>
      <c r="D5" s="54"/>
      <c r="E5" s="54"/>
      <c r="F5" s="54"/>
      <c r="G5" s="54"/>
      <c r="H5" s="54"/>
    </row>
    <row r="6" spans="1:9" x14ac:dyDescent="0.25">
      <c r="A6" s="74">
        <v>42001</v>
      </c>
      <c r="B6" s="73" t="s">
        <v>356</v>
      </c>
      <c r="C6" s="73"/>
      <c r="D6" s="73"/>
      <c r="E6" s="73"/>
      <c r="F6" s="73"/>
      <c r="G6" s="73"/>
      <c r="H6" s="73"/>
      <c r="I6" s="73"/>
    </row>
    <row r="7" spans="1:9" x14ac:dyDescent="0.25">
      <c r="A7" s="12"/>
      <c r="C7" s="54"/>
      <c r="D7" s="54"/>
      <c r="E7" s="54"/>
      <c r="F7" s="54"/>
      <c r="G7" s="54"/>
      <c r="H7" s="54"/>
    </row>
    <row r="8" spans="1:9" x14ac:dyDescent="0.25">
      <c r="A8" s="12"/>
      <c r="B8" s="12"/>
      <c r="C8" s="12"/>
      <c r="D8" s="12"/>
      <c r="E8" s="12"/>
      <c r="F8" s="12"/>
      <c r="G8" s="12"/>
      <c r="H8" s="12"/>
    </row>
    <row r="9" spans="1:9" ht="45" x14ac:dyDescent="0.25">
      <c r="A9" s="53" t="s">
        <v>31</v>
      </c>
      <c r="B9" s="53" t="s">
        <v>343</v>
      </c>
      <c r="C9" s="53" t="s">
        <v>341</v>
      </c>
      <c r="D9" s="53" t="s">
        <v>0</v>
      </c>
      <c r="E9" s="53" t="s">
        <v>59</v>
      </c>
      <c r="F9" s="53" t="s">
        <v>1</v>
      </c>
      <c r="G9" s="53" t="s">
        <v>322</v>
      </c>
      <c r="H9" s="53" t="s">
        <v>342</v>
      </c>
      <c r="I9" s="53" t="s">
        <v>3</v>
      </c>
    </row>
    <row r="10" spans="1:9" ht="18.75" customHeight="1" x14ac:dyDescent="0.25">
      <c r="A10" s="66" t="s">
        <v>167</v>
      </c>
      <c r="B10" s="54" t="s">
        <v>312</v>
      </c>
      <c r="C10" s="54">
        <v>2</v>
      </c>
      <c r="D10" s="52" t="s">
        <v>168</v>
      </c>
      <c r="E10" s="52" t="s">
        <v>169</v>
      </c>
      <c r="F10" s="52" t="s">
        <v>170</v>
      </c>
      <c r="G10" s="54">
        <f t="shared" ref="G10:G41" si="0">C10*6</f>
        <v>12</v>
      </c>
      <c r="H10" s="63"/>
      <c r="I10" s="68" t="s">
        <v>345</v>
      </c>
    </row>
    <row r="11" spans="1:9" s="27" customFormat="1" ht="18.75" customHeight="1" x14ac:dyDescent="0.25">
      <c r="A11" s="66" t="s">
        <v>231</v>
      </c>
      <c r="B11" s="54" t="s">
        <v>312</v>
      </c>
      <c r="C11" s="54">
        <v>4</v>
      </c>
      <c r="D11" s="52" t="s">
        <v>314</v>
      </c>
      <c r="E11" s="52" t="s">
        <v>150</v>
      </c>
      <c r="F11" s="52" t="s">
        <v>151</v>
      </c>
      <c r="G11" s="54">
        <f t="shared" si="0"/>
        <v>24</v>
      </c>
      <c r="H11" s="65"/>
      <c r="I11" s="68" t="s">
        <v>345</v>
      </c>
    </row>
    <row r="12" spans="1:9" ht="18.75" customHeight="1" x14ac:dyDescent="0.25">
      <c r="A12" s="66" t="s">
        <v>201</v>
      </c>
      <c r="B12" s="54" t="s">
        <v>312</v>
      </c>
      <c r="C12" s="54">
        <v>1</v>
      </c>
      <c r="D12" s="52" t="s">
        <v>163</v>
      </c>
      <c r="E12" s="52" t="s">
        <v>162</v>
      </c>
      <c r="F12" s="52" t="s">
        <v>202</v>
      </c>
      <c r="G12" s="54">
        <f t="shared" si="0"/>
        <v>6</v>
      </c>
      <c r="H12" s="65"/>
      <c r="I12" s="68" t="s">
        <v>345</v>
      </c>
    </row>
    <row r="13" spans="1:9" ht="18.75" customHeight="1" x14ac:dyDescent="0.25">
      <c r="A13" s="66" t="s">
        <v>52</v>
      </c>
      <c r="C13" s="54">
        <v>1</v>
      </c>
      <c r="D13" s="52" t="s">
        <v>48</v>
      </c>
      <c r="E13" s="52" t="s">
        <v>79</v>
      </c>
      <c r="F13" s="52" t="s">
        <v>61</v>
      </c>
      <c r="G13" s="54">
        <f t="shared" si="0"/>
        <v>6</v>
      </c>
      <c r="H13" s="65"/>
      <c r="I13" s="68" t="s">
        <v>345</v>
      </c>
    </row>
    <row r="14" spans="1:9" ht="18.75" customHeight="1" x14ac:dyDescent="0.25">
      <c r="A14" s="66" t="s">
        <v>80</v>
      </c>
      <c r="C14" s="54">
        <v>1</v>
      </c>
      <c r="D14" s="52" t="s">
        <v>47</v>
      </c>
      <c r="E14" s="52" t="s">
        <v>62</v>
      </c>
      <c r="F14" s="52" t="s">
        <v>61</v>
      </c>
      <c r="G14" s="54">
        <f t="shared" si="0"/>
        <v>6</v>
      </c>
      <c r="H14" s="65"/>
      <c r="I14" s="68" t="s">
        <v>345</v>
      </c>
    </row>
    <row r="15" spans="1:9" ht="18.75" customHeight="1" x14ac:dyDescent="0.25">
      <c r="A15" s="66" t="s">
        <v>155</v>
      </c>
      <c r="C15" s="54">
        <v>2</v>
      </c>
      <c r="D15" s="52" t="s">
        <v>156</v>
      </c>
      <c r="E15" s="52" t="s">
        <v>94</v>
      </c>
      <c r="F15" s="52" t="s">
        <v>273</v>
      </c>
      <c r="G15" s="54">
        <f t="shared" si="0"/>
        <v>12</v>
      </c>
      <c r="H15" s="65"/>
      <c r="I15" s="68" t="s">
        <v>345</v>
      </c>
    </row>
    <row r="16" spans="1:9" ht="18.75" customHeight="1" x14ac:dyDescent="0.25">
      <c r="A16" s="66" t="s">
        <v>83</v>
      </c>
      <c r="C16" s="54">
        <v>1</v>
      </c>
      <c r="D16" s="52" t="s">
        <v>49</v>
      </c>
      <c r="E16" s="52" t="s">
        <v>60</v>
      </c>
      <c r="F16" s="52" t="s">
        <v>61</v>
      </c>
      <c r="G16" s="54">
        <f t="shared" si="0"/>
        <v>6</v>
      </c>
      <c r="H16" s="65"/>
      <c r="I16" s="68" t="s">
        <v>345</v>
      </c>
    </row>
    <row r="17" spans="1:9" ht="18.75" customHeight="1" x14ac:dyDescent="0.25">
      <c r="A17" s="66" t="s">
        <v>353</v>
      </c>
      <c r="C17" s="54">
        <v>3</v>
      </c>
      <c r="D17" s="52" t="s">
        <v>33</v>
      </c>
      <c r="E17" s="52" t="s">
        <v>95</v>
      </c>
      <c r="F17" s="52" t="s">
        <v>97</v>
      </c>
      <c r="G17" s="54">
        <f t="shared" si="0"/>
        <v>18</v>
      </c>
      <c r="H17" s="65"/>
      <c r="I17" s="68" t="s">
        <v>345</v>
      </c>
    </row>
    <row r="18" spans="1:9" ht="18.75" customHeight="1" x14ac:dyDescent="0.25">
      <c r="A18" s="66" t="s">
        <v>146</v>
      </c>
      <c r="C18" s="54">
        <v>1</v>
      </c>
      <c r="D18" s="52" t="s">
        <v>99</v>
      </c>
      <c r="E18" s="52" t="s">
        <v>100</v>
      </c>
      <c r="F18" s="52" t="s">
        <v>101</v>
      </c>
      <c r="G18" s="54">
        <f t="shared" si="0"/>
        <v>6</v>
      </c>
      <c r="H18" s="65"/>
      <c r="I18" s="68" t="s">
        <v>345</v>
      </c>
    </row>
    <row r="19" spans="1:9" s="27" customFormat="1" ht="18.75" customHeight="1" x14ac:dyDescent="0.25">
      <c r="A19" s="66" t="s">
        <v>104</v>
      </c>
      <c r="B19" s="54"/>
      <c r="C19" s="54">
        <v>3</v>
      </c>
      <c r="D19" s="52" t="s">
        <v>45</v>
      </c>
      <c r="E19" s="52" t="s">
        <v>73</v>
      </c>
      <c r="F19" s="52" t="s">
        <v>61</v>
      </c>
      <c r="G19" s="54">
        <f t="shared" si="0"/>
        <v>18</v>
      </c>
      <c r="H19" s="65"/>
      <c r="I19" s="68" t="s">
        <v>345</v>
      </c>
    </row>
    <row r="20" spans="1:9" ht="38.25" customHeight="1" x14ac:dyDescent="0.25">
      <c r="A20" s="71" t="s">
        <v>294</v>
      </c>
      <c r="C20" s="54">
        <v>25</v>
      </c>
      <c r="D20" s="52" t="s">
        <v>204</v>
      </c>
      <c r="E20" s="52" t="s">
        <v>65</v>
      </c>
      <c r="F20" s="52" t="s">
        <v>332</v>
      </c>
      <c r="G20" s="54">
        <f t="shared" si="0"/>
        <v>150</v>
      </c>
      <c r="H20" s="65"/>
      <c r="I20" s="68" t="s">
        <v>345</v>
      </c>
    </row>
    <row r="21" spans="1:9" ht="18.75" customHeight="1" x14ac:dyDescent="0.25">
      <c r="A21" s="66" t="s">
        <v>105</v>
      </c>
      <c r="C21" s="54">
        <v>1</v>
      </c>
      <c r="D21" s="52" t="s">
        <v>40</v>
      </c>
      <c r="E21" s="52" t="s">
        <v>77</v>
      </c>
      <c r="F21" s="52" t="s">
        <v>78</v>
      </c>
      <c r="G21" s="54">
        <f t="shared" si="0"/>
        <v>6</v>
      </c>
      <c r="H21" s="65"/>
      <c r="I21" s="68" t="s">
        <v>345</v>
      </c>
    </row>
    <row r="22" spans="1:9" ht="18.75" customHeight="1" x14ac:dyDescent="0.25">
      <c r="A22" s="66" t="s">
        <v>85</v>
      </c>
      <c r="C22" s="54">
        <v>2</v>
      </c>
      <c r="D22" s="52" t="s">
        <v>36</v>
      </c>
      <c r="E22" s="52" t="s">
        <v>66</v>
      </c>
      <c r="F22" s="52" t="s">
        <v>67</v>
      </c>
      <c r="G22" s="54">
        <f t="shared" si="0"/>
        <v>12</v>
      </c>
      <c r="H22" s="65"/>
      <c r="I22" s="68" t="s">
        <v>345</v>
      </c>
    </row>
    <row r="23" spans="1:9" ht="18.75" customHeight="1" x14ac:dyDescent="0.25">
      <c r="A23" s="66" t="s">
        <v>87</v>
      </c>
      <c r="C23" s="54">
        <v>1</v>
      </c>
      <c r="D23" s="52" t="s">
        <v>58</v>
      </c>
      <c r="E23" s="52" t="s">
        <v>75</v>
      </c>
      <c r="F23" s="52" t="s">
        <v>76</v>
      </c>
      <c r="G23" s="54">
        <f t="shared" si="0"/>
        <v>6</v>
      </c>
      <c r="H23" s="65"/>
      <c r="I23" s="68" t="s">
        <v>345</v>
      </c>
    </row>
    <row r="24" spans="1:9" ht="18.75" customHeight="1" x14ac:dyDescent="0.25">
      <c r="A24" s="66" t="s">
        <v>233</v>
      </c>
      <c r="C24" s="54">
        <v>1</v>
      </c>
      <c r="D24" s="52" t="s">
        <v>90</v>
      </c>
      <c r="E24" s="52" t="s">
        <v>88</v>
      </c>
      <c r="F24" s="52" t="s">
        <v>89</v>
      </c>
      <c r="G24" s="54">
        <f t="shared" si="0"/>
        <v>6</v>
      </c>
      <c r="H24" s="65"/>
      <c r="I24" s="68" t="s">
        <v>345</v>
      </c>
    </row>
    <row r="25" spans="1:9" ht="18.75" customHeight="1" x14ac:dyDescent="0.25">
      <c r="A25" s="66" t="s">
        <v>234</v>
      </c>
      <c r="B25" s="54" t="s">
        <v>312</v>
      </c>
      <c r="C25" s="54">
        <v>1</v>
      </c>
      <c r="D25" s="52" t="s">
        <v>238</v>
      </c>
      <c r="E25" s="52" t="s">
        <v>133</v>
      </c>
      <c r="F25" s="52" t="s">
        <v>242</v>
      </c>
      <c r="G25" s="54">
        <f t="shared" si="0"/>
        <v>6</v>
      </c>
      <c r="H25" s="65"/>
      <c r="I25" s="68" t="s">
        <v>345</v>
      </c>
    </row>
    <row r="26" spans="1:9" ht="18.75" customHeight="1" x14ac:dyDescent="0.25">
      <c r="A26" s="66" t="s">
        <v>235</v>
      </c>
      <c r="B26" s="54" t="s">
        <v>312</v>
      </c>
      <c r="C26" s="54">
        <v>1</v>
      </c>
      <c r="D26" s="52" t="s">
        <v>241</v>
      </c>
      <c r="E26" s="52" t="s">
        <v>134</v>
      </c>
      <c r="F26" s="52" t="s">
        <v>239</v>
      </c>
      <c r="G26" s="54">
        <f t="shared" si="0"/>
        <v>6</v>
      </c>
      <c r="H26" s="65"/>
      <c r="I26" s="68" t="s">
        <v>345</v>
      </c>
    </row>
    <row r="27" spans="1:9" ht="18.75" customHeight="1" x14ac:dyDescent="0.25">
      <c r="A27" s="66" t="s">
        <v>236</v>
      </c>
      <c r="B27" s="54" t="s">
        <v>312</v>
      </c>
      <c r="C27" s="54">
        <v>2</v>
      </c>
      <c r="D27" s="52" t="s">
        <v>247</v>
      </c>
      <c r="E27" s="52" t="s">
        <v>132</v>
      </c>
      <c r="F27" s="52" t="s">
        <v>246</v>
      </c>
      <c r="G27" s="54">
        <f t="shared" si="0"/>
        <v>12</v>
      </c>
      <c r="H27" s="65"/>
      <c r="I27" s="68" t="s">
        <v>345</v>
      </c>
    </row>
    <row r="28" spans="1:9" ht="18.75" customHeight="1" x14ac:dyDescent="0.25">
      <c r="A28" s="66" t="s">
        <v>237</v>
      </c>
      <c r="B28" s="54" t="s">
        <v>312</v>
      </c>
      <c r="C28" s="54">
        <v>0</v>
      </c>
      <c r="D28" s="52" t="s">
        <v>252</v>
      </c>
      <c r="E28" s="52" t="s">
        <v>139</v>
      </c>
      <c r="F28" s="52" t="s">
        <v>253</v>
      </c>
      <c r="G28" s="54">
        <f t="shared" si="0"/>
        <v>0</v>
      </c>
      <c r="H28" s="65"/>
      <c r="I28" s="68" t="s">
        <v>345</v>
      </c>
    </row>
    <row r="29" spans="1:9" ht="18.75" customHeight="1" x14ac:dyDescent="0.25">
      <c r="A29" s="66" t="s">
        <v>248</v>
      </c>
      <c r="B29" s="54" t="s">
        <v>312</v>
      </c>
      <c r="C29" s="54">
        <v>8</v>
      </c>
      <c r="D29" s="52" t="s">
        <v>251</v>
      </c>
      <c r="E29" s="52" t="s">
        <v>28</v>
      </c>
      <c r="F29" s="52" t="s">
        <v>249</v>
      </c>
      <c r="G29" s="54">
        <f t="shared" si="0"/>
        <v>48</v>
      </c>
      <c r="H29" s="65"/>
      <c r="I29" s="68" t="s">
        <v>345</v>
      </c>
    </row>
    <row r="30" spans="1:9" ht="18.75" customHeight="1" x14ac:dyDescent="0.25">
      <c r="A30" s="67" t="s">
        <v>120</v>
      </c>
      <c r="B30" s="12"/>
      <c r="C30" s="12">
        <v>1</v>
      </c>
      <c r="D30" s="27" t="s">
        <v>107</v>
      </c>
      <c r="E30" s="27" t="s">
        <v>28</v>
      </c>
      <c r="F30" s="27" t="s">
        <v>108</v>
      </c>
      <c r="G30" s="54">
        <f t="shared" si="0"/>
        <v>6</v>
      </c>
      <c r="H30" s="64"/>
      <c r="I30" s="68" t="s">
        <v>345</v>
      </c>
    </row>
    <row r="31" spans="1:9" ht="18.75" customHeight="1" x14ac:dyDescent="0.25">
      <c r="A31" s="66" t="s">
        <v>285</v>
      </c>
      <c r="C31" s="54">
        <v>1</v>
      </c>
      <c r="D31" s="52" t="s">
        <v>286</v>
      </c>
      <c r="E31" s="52" t="s">
        <v>287</v>
      </c>
      <c r="F31" s="52" t="s">
        <v>68</v>
      </c>
      <c r="G31" s="54">
        <f t="shared" si="0"/>
        <v>6</v>
      </c>
      <c r="H31" s="65"/>
      <c r="I31" s="68" t="s">
        <v>345</v>
      </c>
    </row>
    <row r="32" spans="1:9" ht="18.75" customHeight="1" x14ac:dyDescent="0.25">
      <c r="A32" s="66" t="s">
        <v>111</v>
      </c>
      <c r="C32" s="54">
        <v>12</v>
      </c>
      <c r="D32" s="52" t="s">
        <v>281</v>
      </c>
      <c r="E32" s="52" t="s">
        <v>282</v>
      </c>
      <c r="F32" s="52" t="s">
        <v>68</v>
      </c>
      <c r="G32" s="54">
        <f t="shared" si="0"/>
        <v>72</v>
      </c>
      <c r="H32" s="65"/>
      <c r="I32" s="68" t="s">
        <v>345</v>
      </c>
    </row>
    <row r="33" spans="1:9" ht="18.75" customHeight="1" x14ac:dyDescent="0.25">
      <c r="A33" s="66" t="s">
        <v>112</v>
      </c>
      <c r="C33" s="54">
        <v>1</v>
      </c>
      <c r="D33" s="52" t="s">
        <v>113</v>
      </c>
      <c r="E33" s="52" t="s">
        <v>28</v>
      </c>
      <c r="F33" s="52" t="s">
        <v>114</v>
      </c>
      <c r="G33" s="54">
        <f t="shared" si="0"/>
        <v>6</v>
      </c>
      <c r="H33" s="65"/>
      <c r="I33" s="68" t="s">
        <v>345</v>
      </c>
    </row>
    <row r="34" spans="1:9" ht="18.75" customHeight="1" x14ac:dyDescent="0.25">
      <c r="A34" s="66" t="s">
        <v>116</v>
      </c>
      <c r="C34" s="54">
        <v>1</v>
      </c>
      <c r="D34" s="52" t="s">
        <v>41</v>
      </c>
      <c r="E34" s="52" t="s">
        <v>63</v>
      </c>
      <c r="F34" s="52" t="s">
        <v>64</v>
      </c>
      <c r="G34" s="54">
        <f t="shared" si="0"/>
        <v>6</v>
      </c>
      <c r="H34" s="65"/>
      <c r="I34" s="68" t="s">
        <v>345</v>
      </c>
    </row>
    <row r="35" spans="1:9" ht="18.75" customHeight="1" x14ac:dyDescent="0.25">
      <c r="A35" s="66" t="s">
        <v>276</v>
      </c>
      <c r="C35" s="54">
        <v>2</v>
      </c>
      <c r="D35" s="52" t="s">
        <v>316</v>
      </c>
      <c r="E35" s="52" t="s">
        <v>28</v>
      </c>
      <c r="F35" s="52" t="s">
        <v>54</v>
      </c>
      <c r="G35" s="54">
        <f t="shared" si="0"/>
        <v>12</v>
      </c>
      <c r="H35" s="65"/>
      <c r="I35" s="68" t="s">
        <v>345</v>
      </c>
    </row>
    <row r="36" spans="1:9" ht="18.75" customHeight="1" x14ac:dyDescent="0.25">
      <c r="A36" s="66" t="s">
        <v>275</v>
      </c>
      <c r="C36" s="54">
        <v>1</v>
      </c>
      <c r="D36" s="52" t="s">
        <v>317</v>
      </c>
      <c r="E36" s="52" t="s">
        <v>28</v>
      </c>
      <c r="F36" s="52" t="s">
        <v>50</v>
      </c>
      <c r="G36" s="54">
        <f t="shared" si="0"/>
        <v>6</v>
      </c>
      <c r="H36" s="65"/>
      <c r="I36" s="68" t="s">
        <v>345</v>
      </c>
    </row>
    <row r="37" spans="1:9" ht="18.75" customHeight="1" x14ac:dyDescent="0.25">
      <c r="A37" s="66" t="s">
        <v>117</v>
      </c>
      <c r="C37" s="54">
        <v>1</v>
      </c>
      <c r="D37" s="52" t="s">
        <v>315</v>
      </c>
      <c r="E37" s="52" t="s">
        <v>28</v>
      </c>
      <c r="F37" s="52" t="s">
        <v>51</v>
      </c>
      <c r="G37" s="54">
        <f t="shared" si="0"/>
        <v>6</v>
      </c>
      <c r="H37" s="65"/>
      <c r="I37" s="68" t="s">
        <v>345</v>
      </c>
    </row>
    <row r="38" spans="1:9" ht="18.75" customHeight="1" x14ac:dyDescent="0.25">
      <c r="A38" s="55" t="s">
        <v>351</v>
      </c>
      <c r="C38" s="54">
        <v>1</v>
      </c>
      <c r="D38" s="52" t="s">
        <v>28</v>
      </c>
      <c r="E38" s="52" t="s">
        <v>28</v>
      </c>
      <c r="F38" s="52" t="s">
        <v>352</v>
      </c>
      <c r="G38" s="54">
        <f t="shared" si="0"/>
        <v>6</v>
      </c>
      <c r="H38" s="65"/>
      <c r="I38" s="68" t="s">
        <v>345</v>
      </c>
    </row>
    <row r="39" spans="1:9" ht="18.75" customHeight="1" x14ac:dyDescent="0.25">
      <c r="A39" s="66" t="s">
        <v>177</v>
      </c>
      <c r="C39" s="54">
        <v>1</v>
      </c>
      <c r="D39" s="52" t="s">
        <v>181</v>
      </c>
      <c r="E39" s="52" t="s">
        <v>178</v>
      </c>
      <c r="F39" s="52" t="s">
        <v>176</v>
      </c>
      <c r="G39" s="54">
        <f t="shared" si="0"/>
        <v>6</v>
      </c>
      <c r="H39" s="65"/>
      <c r="I39" s="68" t="s">
        <v>345</v>
      </c>
    </row>
    <row r="40" spans="1:9" ht="18.75" customHeight="1" x14ac:dyDescent="0.25">
      <c r="A40" s="66" t="s">
        <v>268</v>
      </c>
      <c r="C40" s="54">
        <v>2</v>
      </c>
      <c r="D40" s="52" t="s">
        <v>184</v>
      </c>
      <c r="E40" s="52" t="s">
        <v>183</v>
      </c>
      <c r="F40" s="52" t="s">
        <v>176</v>
      </c>
      <c r="G40" s="54">
        <f t="shared" si="0"/>
        <v>12</v>
      </c>
      <c r="H40" s="65"/>
      <c r="I40" s="68" t="s">
        <v>345</v>
      </c>
    </row>
    <row r="41" spans="1:9" ht="18.75" customHeight="1" x14ac:dyDescent="0.25">
      <c r="A41" s="66" t="s">
        <v>336</v>
      </c>
      <c r="C41" s="54">
        <v>17</v>
      </c>
      <c r="D41" s="52" t="s">
        <v>313</v>
      </c>
      <c r="E41" s="52" t="s">
        <v>154</v>
      </c>
      <c r="F41" s="52" t="s">
        <v>153</v>
      </c>
      <c r="G41" s="54">
        <f t="shared" si="0"/>
        <v>102</v>
      </c>
      <c r="H41" s="65"/>
      <c r="I41" s="68" t="s">
        <v>345</v>
      </c>
    </row>
    <row r="42" spans="1:9" ht="18.75" customHeight="1" x14ac:dyDescent="0.25">
      <c r="A42" s="66" t="s">
        <v>334</v>
      </c>
      <c r="C42" s="54">
        <v>2</v>
      </c>
      <c r="D42" s="52" t="s">
        <v>186</v>
      </c>
      <c r="E42" s="52" t="s">
        <v>154</v>
      </c>
      <c r="F42" s="52" t="s">
        <v>175</v>
      </c>
      <c r="G42" s="54">
        <f t="shared" ref="G42:G64" si="1">C42*6</f>
        <v>12</v>
      </c>
      <c r="H42" s="65"/>
      <c r="I42" s="68" t="s">
        <v>345</v>
      </c>
    </row>
    <row r="43" spans="1:9" ht="18.75" customHeight="1" x14ac:dyDescent="0.25">
      <c r="A43" s="66" t="s">
        <v>145</v>
      </c>
      <c r="C43" s="54">
        <v>1</v>
      </c>
      <c r="D43" s="52" t="s">
        <v>149</v>
      </c>
      <c r="E43" s="52" t="s">
        <v>150</v>
      </c>
      <c r="F43" s="52" t="s">
        <v>306</v>
      </c>
      <c r="G43" s="54">
        <f t="shared" si="1"/>
        <v>6</v>
      </c>
      <c r="H43" s="65"/>
      <c r="I43" s="68" t="s">
        <v>345</v>
      </c>
    </row>
    <row r="44" spans="1:9" ht="18.75" customHeight="1" x14ac:dyDescent="0.25">
      <c r="A44" s="66" t="s">
        <v>214</v>
      </c>
      <c r="C44" s="54">
        <v>4</v>
      </c>
      <c r="D44" s="52" t="s">
        <v>217</v>
      </c>
      <c r="E44" s="52" t="s">
        <v>216</v>
      </c>
      <c r="F44" s="52" t="s">
        <v>215</v>
      </c>
      <c r="G44" s="54">
        <f t="shared" si="1"/>
        <v>24</v>
      </c>
      <c r="H44" s="65"/>
      <c r="I44" s="68" t="s">
        <v>345</v>
      </c>
    </row>
    <row r="45" spans="1:9" ht="18.75" customHeight="1" x14ac:dyDescent="0.25">
      <c r="A45" s="66" t="s">
        <v>188</v>
      </c>
      <c r="C45" s="54">
        <v>1</v>
      </c>
      <c r="D45" s="52" t="s">
        <v>179</v>
      </c>
      <c r="E45" s="52" t="s">
        <v>189</v>
      </c>
      <c r="F45" s="52" t="s">
        <v>176</v>
      </c>
      <c r="G45" s="54">
        <f t="shared" si="1"/>
        <v>6</v>
      </c>
      <c r="H45" s="65"/>
      <c r="I45" s="68" t="s">
        <v>345</v>
      </c>
    </row>
    <row r="46" spans="1:9" ht="18.75" customHeight="1" x14ac:dyDescent="0.25">
      <c r="A46" s="66" t="s">
        <v>193</v>
      </c>
      <c r="C46" s="54">
        <v>1</v>
      </c>
      <c r="D46" s="52" t="s">
        <v>211</v>
      </c>
      <c r="E46" s="52" t="s">
        <v>196</v>
      </c>
      <c r="F46" s="52" t="s">
        <v>199</v>
      </c>
      <c r="G46" s="54">
        <f t="shared" si="1"/>
        <v>6</v>
      </c>
      <c r="H46" s="65"/>
      <c r="I46" s="68" t="s">
        <v>345</v>
      </c>
    </row>
    <row r="47" spans="1:9" ht="18.75" customHeight="1" x14ac:dyDescent="0.25">
      <c r="A47" s="66" t="s">
        <v>194</v>
      </c>
      <c r="C47" s="54">
        <v>1</v>
      </c>
      <c r="D47" s="52" t="s">
        <v>207</v>
      </c>
      <c r="E47" s="52" t="s">
        <v>197</v>
      </c>
      <c r="F47" s="52" t="s">
        <v>199</v>
      </c>
      <c r="G47" s="54">
        <f t="shared" si="1"/>
        <v>6</v>
      </c>
      <c r="H47" s="65"/>
      <c r="I47" s="68" t="s">
        <v>345</v>
      </c>
    </row>
    <row r="48" spans="1:9" ht="18.75" customHeight="1" x14ac:dyDescent="0.25">
      <c r="A48" s="66" t="s">
        <v>305</v>
      </c>
      <c r="C48" s="54">
        <v>3</v>
      </c>
      <c r="D48" s="52" t="s">
        <v>308</v>
      </c>
      <c r="E48" s="52" t="s">
        <v>309</v>
      </c>
      <c r="F48" s="52" t="s">
        <v>307</v>
      </c>
      <c r="G48" s="54">
        <f t="shared" si="1"/>
        <v>18</v>
      </c>
      <c r="H48" s="65"/>
      <c r="I48" s="68" t="s">
        <v>345</v>
      </c>
    </row>
    <row r="49" spans="1:9" ht="18.75" customHeight="1" x14ac:dyDescent="0.25">
      <c r="A49" s="66" t="s">
        <v>195</v>
      </c>
      <c r="C49" s="54">
        <v>1</v>
      </c>
      <c r="D49" s="52" t="s">
        <v>209</v>
      </c>
      <c r="E49" s="52" t="s">
        <v>198</v>
      </c>
      <c r="F49" s="52" t="s">
        <v>199</v>
      </c>
      <c r="G49" s="54">
        <f t="shared" si="1"/>
        <v>6</v>
      </c>
      <c r="H49" s="65"/>
      <c r="I49" s="68" t="s">
        <v>345</v>
      </c>
    </row>
    <row r="50" spans="1:9" ht="18.75" customHeight="1" x14ac:dyDescent="0.25">
      <c r="A50" s="66" t="s">
        <v>354</v>
      </c>
      <c r="C50" s="54">
        <v>14</v>
      </c>
      <c r="D50" s="52" t="s">
        <v>142</v>
      </c>
      <c r="E50" s="52" t="s">
        <v>141</v>
      </c>
      <c r="F50" s="52" t="s">
        <v>143</v>
      </c>
      <c r="G50" s="54">
        <f t="shared" si="1"/>
        <v>84</v>
      </c>
      <c r="H50" s="65"/>
      <c r="I50" s="68" t="s">
        <v>345</v>
      </c>
    </row>
    <row r="51" spans="1:9" ht="18.75" customHeight="1" x14ac:dyDescent="0.25">
      <c r="A51" s="66" t="s">
        <v>118</v>
      </c>
      <c r="C51" s="54">
        <v>1</v>
      </c>
      <c r="D51" s="52" t="s">
        <v>13</v>
      </c>
      <c r="E51" s="52" t="s">
        <v>28</v>
      </c>
      <c r="F51" s="52" t="s">
        <v>347</v>
      </c>
      <c r="G51" s="54">
        <f t="shared" si="1"/>
        <v>6</v>
      </c>
      <c r="H51" s="65"/>
      <c r="I51" s="68" t="s">
        <v>345</v>
      </c>
    </row>
    <row r="52" spans="1:9" ht="18.75" customHeight="1" x14ac:dyDescent="0.25">
      <c r="A52" s="66" t="s">
        <v>130</v>
      </c>
      <c r="C52" s="54">
        <v>1</v>
      </c>
      <c r="D52" s="52" t="s">
        <v>25</v>
      </c>
      <c r="E52" s="52" t="s">
        <v>28</v>
      </c>
      <c r="F52" s="52" t="s">
        <v>24</v>
      </c>
      <c r="G52" s="54">
        <f t="shared" si="1"/>
        <v>6</v>
      </c>
      <c r="H52" s="65"/>
      <c r="I52" s="68" t="s">
        <v>345</v>
      </c>
    </row>
    <row r="53" spans="1:9" ht="18.75" customHeight="1" x14ac:dyDescent="0.25">
      <c r="A53" s="66" t="s">
        <v>227</v>
      </c>
      <c r="C53" s="54">
        <v>1</v>
      </c>
      <c r="D53" s="52" t="s">
        <v>228</v>
      </c>
      <c r="E53" s="52" t="s">
        <v>28</v>
      </c>
      <c r="F53" s="52" t="s">
        <v>229</v>
      </c>
      <c r="G53" s="54">
        <f t="shared" si="1"/>
        <v>6</v>
      </c>
      <c r="H53" s="65"/>
      <c r="I53" s="68" t="s">
        <v>345</v>
      </c>
    </row>
    <row r="54" spans="1:9" ht="18.75" customHeight="1" x14ac:dyDescent="0.25">
      <c r="A54" s="67" t="s">
        <v>119</v>
      </c>
      <c r="B54" s="12"/>
      <c r="C54" s="12">
        <v>1</v>
      </c>
      <c r="D54" s="27" t="s">
        <v>37</v>
      </c>
      <c r="E54" s="27" t="s">
        <v>28</v>
      </c>
      <c r="F54" s="27" t="s">
        <v>38</v>
      </c>
      <c r="G54" s="54">
        <f t="shared" si="1"/>
        <v>6</v>
      </c>
      <c r="H54" s="64"/>
      <c r="I54" s="68" t="s">
        <v>345</v>
      </c>
    </row>
    <row r="55" spans="1:9" ht="18.75" customHeight="1" x14ac:dyDescent="0.25">
      <c r="A55" s="66" t="s">
        <v>122</v>
      </c>
      <c r="C55" s="54">
        <v>1</v>
      </c>
      <c r="D55" s="52" t="s">
        <v>350</v>
      </c>
      <c r="E55" s="52" t="s">
        <v>28</v>
      </c>
      <c r="F55" s="52" t="s">
        <v>29</v>
      </c>
      <c r="G55" s="54">
        <f t="shared" si="1"/>
        <v>6</v>
      </c>
      <c r="H55" s="65"/>
      <c r="I55" s="68" t="s">
        <v>345</v>
      </c>
    </row>
    <row r="56" spans="1:9" s="27" customFormat="1" ht="18.75" customHeight="1" x14ac:dyDescent="0.25">
      <c r="A56" s="66" t="s">
        <v>272</v>
      </c>
      <c r="B56" s="54"/>
      <c r="C56" s="54">
        <v>1</v>
      </c>
      <c r="D56" s="52" t="s">
        <v>123</v>
      </c>
      <c r="E56" s="52" t="s">
        <v>28</v>
      </c>
      <c r="F56" s="52" t="s">
        <v>348</v>
      </c>
      <c r="G56" s="54">
        <f t="shared" si="1"/>
        <v>6</v>
      </c>
      <c r="H56" s="65"/>
      <c r="I56" s="68" t="s">
        <v>345</v>
      </c>
    </row>
    <row r="57" spans="1:9" ht="18.75" customHeight="1" x14ac:dyDescent="0.25">
      <c r="A57" s="66" t="s">
        <v>126</v>
      </c>
      <c r="C57" s="54">
        <v>1</v>
      </c>
      <c r="D57" s="52" t="s">
        <v>15</v>
      </c>
      <c r="E57" s="52" t="s">
        <v>28</v>
      </c>
      <c r="F57" s="52" t="s">
        <v>349</v>
      </c>
      <c r="G57" s="54">
        <f t="shared" si="1"/>
        <v>6</v>
      </c>
      <c r="H57" s="65"/>
      <c r="I57" s="68" t="s">
        <v>345</v>
      </c>
    </row>
    <row r="58" spans="1:9" ht="18.75" customHeight="1" x14ac:dyDescent="0.25">
      <c r="A58" s="66" t="s">
        <v>127</v>
      </c>
      <c r="C58" s="54">
        <v>1</v>
      </c>
      <c r="D58" s="52" t="s">
        <v>21</v>
      </c>
      <c r="E58" s="52" t="s">
        <v>28</v>
      </c>
      <c r="F58" s="52" t="s">
        <v>32</v>
      </c>
      <c r="G58" s="54">
        <f t="shared" si="1"/>
        <v>6</v>
      </c>
      <c r="H58" s="65"/>
      <c r="I58" s="68" t="s">
        <v>345</v>
      </c>
    </row>
    <row r="59" spans="1:9" ht="18.75" customHeight="1" x14ac:dyDescent="0.25">
      <c r="A59" s="66" t="s">
        <v>128</v>
      </c>
      <c r="C59" s="54">
        <v>3</v>
      </c>
      <c r="D59" s="52" t="s">
        <v>129</v>
      </c>
      <c r="E59" s="52" t="s">
        <v>28</v>
      </c>
      <c r="F59" s="52" t="s">
        <v>222</v>
      </c>
      <c r="G59" s="54">
        <f t="shared" si="1"/>
        <v>18</v>
      </c>
      <c r="H59" s="65"/>
      <c r="I59" s="68" t="s">
        <v>345</v>
      </c>
    </row>
    <row r="60" spans="1:9" ht="18.75" customHeight="1" x14ac:dyDescent="0.25">
      <c r="A60" s="66" t="s">
        <v>135</v>
      </c>
      <c r="C60" s="54">
        <v>1</v>
      </c>
      <c r="D60" s="52" t="s">
        <v>300</v>
      </c>
      <c r="E60" s="52" t="s">
        <v>133</v>
      </c>
      <c r="F60" s="52" t="s">
        <v>298</v>
      </c>
      <c r="G60" s="54">
        <f t="shared" si="1"/>
        <v>6</v>
      </c>
      <c r="H60" s="65"/>
      <c r="I60" s="68" t="s">
        <v>345</v>
      </c>
    </row>
    <row r="61" spans="1:9" ht="18.75" customHeight="1" x14ac:dyDescent="0.25">
      <c r="A61" s="66" t="s">
        <v>136</v>
      </c>
      <c r="C61" s="54">
        <v>1</v>
      </c>
      <c r="D61" s="52" t="s">
        <v>301</v>
      </c>
      <c r="E61" s="52" t="s">
        <v>134</v>
      </c>
      <c r="F61" s="52" t="s">
        <v>299</v>
      </c>
      <c r="G61" s="54">
        <f t="shared" si="1"/>
        <v>6</v>
      </c>
      <c r="H61" s="65"/>
      <c r="I61" s="68" t="s">
        <v>345</v>
      </c>
    </row>
    <row r="62" spans="1:9" ht="18.75" customHeight="1" x14ac:dyDescent="0.25">
      <c r="A62" s="66" t="s">
        <v>137</v>
      </c>
      <c r="C62" s="54">
        <v>2</v>
      </c>
      <c r="D62" s="52" t="s">
        <v>302</v>
      </c>
      <c r="E62" s="52" t="s">
        <v>132</v>
      </c>
      <c r="F62" s="52" t="s">
        <v>131</v>
      </c>
      <c r="G62" s="54">
        <f t="shared" si="1"/>
        <v>12</v>
      </c>
      <c r="H62" s="65"/>
      <c r="I62" s="68" t="s">
        <v>345</v>
      </c>
    </row>
    <row r="63" spans="1:9" ht="18.75" customHeight="1" x14ac:dyDescent="0.25">
      <c r="A63" s="67" t="s">
        <v>138</v>
      </c>
      <c r="B63" s="12"/>
      <c r="C63" s="12">
        <v>1</v>
      </c>
      <c r="D63" s="27">
        <v>9185066324</v>
      </c>
      <c r="E63" s="27" t="s">
        <v>139</v>
      </c>
      <c r="F63" s="27" t="s">
        <v>158</v>
      </c>
      <c r="G63" s="54">
        <f t="shared" si="1"/>
        <v>6</v>
      </c>
      <c r="H63" s="64"/>
      <c r="I63" s="68" t="s">
        <v>345</v>
      </c>
    </row>
    <row r="64" spans="1:9" ht="18.75" customHeight="1" x14ac:dyDescent="0.25">
      <c r="A64" s="66" t="s">
        <v>121</v>
      </c>
      <c r="C64" s="54">
        <v>1</v>
      </c>
      <c r="D64" s="52" t="s">
        <v>70</v>
      </c>
      <c r="E64" s="52" t="s">
        <v>72</v>
      </c>
      <c r="F64" s="52" t="s">
        <v>71</v>
      </c>
      <c r="G64" s="54">
        <f t="shared" si="1"/>
        <v>6</v>
      </c>
      <c r="H64" s="65"/>
      <c r="I64" s="68" t="s">
        <v>345</v>
      </c>
    </row>
  </sheetData>
  <autoFilter ref="A9:I9">
    <sortState ref="A7:I61">
      <sortCondition ref="A6"/>
    </sortState>
  </autoFilter>
  <mergeCells count="2">
    <mergeCell ref="A1:I1"/>
    <mergeCell ref="B6:I6"/>
  </mergeCells>
  <conditionalFormatting sqref="D10:D1048576 D2 E9 D4:D5 D7:D8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69" fitToHeight="0" orientation="landscape" r:id="rId1"/>
  <headerFooter>
    <oddFooter>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For Order</vt:lpstr>
      <vt:lpstr>BMS_PackingList</vt:lpstr>
      <vt:lpstr>BMS_PackingList!Print_Titles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Freescale</dc:creator>
  <cp:lastModifiedBy>Freescale</cp:lastModifiedBy>
  <cp:lastPrinted>2014-06-11T01:23:57Z</cp:lastPrinted>
  <dcterms:created xsi:type="dcterms:W3CDTF">2013-11-29T17:52:54Z</dcterms:created>
  <dcterms:modified xsi:type="dcterms:W3CDTF">2014-12-28T15:08:08Z</dcterms:modified>
</cp:coreProperties>
</file>