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1-MAIN sheet (automatic)" sheetId="1" r:id="rId1"/>
    <sheet name="2-CMIE (manual)" sheetId="2" r:id="rId2"/>
  </sheets>
  <calcPr calcId="145621"/>
</workbook>
</file>

<file path=xl/calcChain.xml><?xml version="1.0" encoding="utf-8"?>
<calcChain xmlns="http://schemas.openxmlformats.org/spreadsheetml/2006/main">
  <c r="BC44" i="1" l="1"/>
  <c r="BC45" i="1"/>
  <c r="BC46" i="1"/>
  <c r="BC47" i="1"/>
  <c r="BC48" i="1"/>
  <c r="BC49" i="1"/>
  <c r="BE44" i="1"/>
  <c r="BE45" i="1"/>
  <c r="BE46" i="1"/>
  <c r="BH44" i="1"/>
  <c r="BH45" i="1"/>
  <c r="BH46" i="1"/>
  <c r="BH47" i="1"/>
  <c r="BH48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C89" i="1"/>
  <c r="BD89" i="1"/>
  <c r="BD90" i="1"/>
  <c r="BD91" i="1"/>
  <c r="BE89" i="1"/>
  <c r="BE90" i="1"/>
  <c r="BE91" i="1"/>
  <c r="BE92" i="1"/>
  <c r="BH90" i="1"/>
  <c r="BH91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8" i="1"/>
  <c r="BB91" i="1" l="1"/>
  <c r="BB92" i="1"/>
  <c r="AE5" i="2"/>
  <c r="AE6" i="2"/>
  <c r="AE7" i="2"/>
  <c r="AE8" i="2"/>
  <c r="AE9" i="2"/>
  <c r="AE10" i="2"/>
  <c r="AE11" i="2"/>
  <c r="AE12" i="2"/>
  <c r="AE13" i="2"/>
  <c r="AE14" i="2"/>
  <c r="AE15" i="2"/>
  <c r="AE16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17" i="2"/>
  <c r="AD17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4" i="2"/>
  <c r="AX23" i="2"/>
  <c r="AX22" i="2"/>
  <c r="AX21" i="2"/>
  <c r="AX20" i="2"/>
  <c r="BF91" i="1"/>
  <c r="BF92" i="1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17" i="2"/>
  <c r="P18" i="2"/>
  <c r="P19" i="2"/>
  <c r="P20" i="2"/>
  <c r="P21" i="2"/>
  <c r="P22" i="2"/>
  <c r="P23" i="2"/>
  <c r="P24" i="2"/>
  <c r="P25" i="2"/>
  <c r="P2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BG91" i="1"/>
  <c r="AK17" i="2"/>
  <c r="AV5" i="2"/>
  <c r="BI90" i="1" l="1"/>
  <c r="BI91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8" i="1"/>
  <c r="EX4" i="1"/>
  <c r="AR5" i="2"/>
  <c r="CO4" i="1"/>
  <c r="CB4" i="1"/>
  <c r="EO4" i="1"/>
  <c r="ER4" i="1"/>
  <c r="DI4" i="1"/>
  <c r="DU4" i="1"/>
  <c r="EJ4" i="1"/>
  <c r="DQ4" i="1"/>
  <c r="EU4" i="1"/>
  <c r="CX4" i="1"/>
  <c r="DD4" i="1"/>
  <c r="CF4" i="1"/>
  <c r="DM4" i="1"/>
  <c r="ED4" i="1"/>
  <c r="CU4" i="1"/>
  <c r="EG4" i="1"/>
  <c r="CK4" i="1"/>
  <c r="DY4" i="1"/>
  <c r="AV89" i="1" l="1"/>
  <c r="AW89" i="1"/>
  <c r="AY89" i="1"/>
  <c r="AZ89" i="1"/>
  <c r="BK89" i="1"/>
  <c r="AV90" i="1"/>
  <c r="AW90" i="1"/>
  <c r="AY90" i="1"/>
  <c r="AZ90" i="1"/>
  <c r="BC90" i="1"/>
  <c r="BK90" i="1"/>
  <c r="AV91" i="1"/>
  <c r="AW91" i="1"/>
  <c r="AY91" i="1"/>
  <c r="AZ91" i="1"/>
  <c r="BC91" i="1"/>
  <c r="BK91" i="1"/>
  <c r="AV92" i="1"/>
  <c r="AW92" i="1"/>
  <c r="AY92" i="1"/>
  <c r="AZ92" i="1"/>
  <c r="BC92" i="1"/>
  <c r="BD92" i="1"/>
  <c r="BG92" i="1"/>
  <c r="BI92" i="1"/>
  <c r="BK92" i="1"/>
  <c r="AV93" i="1"/>
  <c r="AW93" i="1"/>
  <c r="AY93" i="1"/>
  <c r="AZ93" i="1"/>
  <c r="BB93" i="1"/>
  <c r="BC93" i="1"/>
  <c r="BD93" i="1"/>
  <c r="BE93" i="1"/>
  <c r="BF93" i="1"/>
  <c r="BG93" i="1"/>
  <c r="BI93" i="1"/>
  <c r="BK93" i="1"/>
  <c r="AV94" i="1"/>
  <c r="AW94" i="1"/>
  <c r="AY94" i="1"/>
  <c r="AZ94" i="1"/>
  <c r="BB94" i="1"/>
  <c r="BC94" i="1"/>
  <c r="BD94" i="1"/>
  <c r="BE94" i="1"/>
  <c r="BF94" i="1"/>
  <c r="BG94" i="1"/>
  <c r="BI94" i="1"/>
  <c r="BK94" i="1"/>
  <c r="AV95" i="1"/>
  <c r="AW95" i="1"/>
  <c r="AY95" i="1"/>
  <c r="AZ95" i="1"/>
  <c r="BB95" i="1"/>
  <c r="BC95" i="1"/>
  <c r="BD95" i="1"/>
  <c r="BE95" i="1"/>
  <c r="BF95" i="1"/>
  <c r="BG95" i="1"/>
  <c r="BI95" i="1"/>
  <c r="BK95" i="1"/>
  <c r="AV96" i="1"/>
  <c r="AW96" i="1"/>
  <c r="AY96" i="1"/>
  <c r="AZ96" i="1"/>
  <c r="BB96" i="1"/>
  <c r="BC96" i="1"/>
  <c r="BD96" i="1"/>
  <c r="BE96" i="1"/>
  <c r="BF96" i="1"/>
  <c r="BG96" i="1"/>
  <c r="BI96" i="1"/>
  <c r="BK96" i="1"/>
  <c r="AV97" i="1"/>
  <c r="AW97" i="1"/>
  <c r="AY97" i="1"/>
  <c r="AZ97" i="1"/>
  <c r="BB97" i="1"/>
  <c r="BC97" i="1"/>
  <c r="BD97" i="1"/>
  <c r="BE97" i="1"/>
  <c r="BF97" i="1"/>
  <c r="BG97" i="1"/>
  <c r="BI97" i="1"/>
  <c r="BK97" i="1"/>
  <c r="AV98" i="1"/>
  <c r="AW98" i="1"/>
  <c r="AY98" i="1"/>
  <c r="AZ98" i="1"/>
  <c r="BB98" i="1"/>
  <c r="BC98" i="1"/>
  <c r="BD98" i="1"/>
  <c r="BE98" i="1"/>
  <c r="BF98" i="1"/>
  <c r="BG98" i="1"/>
  <c r="BI98" i="1"/>
  <c r="BK98" i="1"/>
  <c r="AV99" i="1"/>
  <c r="AW99" i="1"/>
  <c r="AY99" i="1"/>
  <c r="AZ99" i="1"/>
  <c r="BB99" i="1"/>
  <c r="BC99" i="1"/>
  <c r="BD99" i="1"/>
  <c r="BE99" i="1"/>
  <c r="BF99" i="1"/>
  <c r="BG99" i="1"/>
  <c r="BI99" i="1"/>
  <c r="BK99" i="1"/>
  <c r="AV100" i="1"/>
  <c r="AW100" i="1"/>
  <c r="AY100" i="1"/>
  <c r="AZ100" i="1"/>
  <c r="BB100" i="1"/>
  <c r="BC100" i="1"/>
  <c r="BD100" i="1"/>
  <c r="BE100" i="1"/>
  <c r="BF100" i="1"/>
  <c r="BG100" i="1"/>
  <c r="BI100" i="1"/>
  <c r="BK100" i="1"/>
  <c r="AV101" i="1"/>
  <c r="AW101" i="1"/>
  <c r="AY101" i="1"/>
  <c r="AZ101" i="1"/>
  <c r="BB101" i="1"/>
  <c r="BC101" i="1"/>
  <c r="BD101" i="1"/>
  <c r="BE101" i="1"/>
  <c r="BF101" i="1"/>
  <c r="BG101" i="1"/>
  <c r="BI101" i="1"/>
  <c r="BK101" i="1"/>
  <c r="AV102" i="1"/>
  <c r="AW102" i="1"/>
  <c r="AY102" i="1"/>
  <c r="AZ102" i="1"/>
  <c r="BB102" i="1"/>
  <c r="BC102" i="1"/>
  <c r="BD102" i="1"/>
  <c r="BE102" i="1"/>
  <c r="BF102" i="1"/>
  <c r="BG102" i="1"/>
  <c r="BI102" i="1"/>
  <c r="BK102" i="1"/>
  <c r="AV103" i="1"/>
  <c r="AW103" i="1"/>
  <c r="AY103" i="1"/>
  <c r="AZ103" i="1"/>
  <c r="BB103" i="1"/>
  <c r="BC103" i="1"/>
  <c r="BD103" i="1"/>
  <c r="BE103" i="1"/>
  <c r="BF103" i="1"/>
  <c r="BG103" i="1"/>
  <c r="BI103" i="1"/>
  <c r="BK103" i="1"/>
  <c r="AV104" i="1"/>
  <c r="AW104" i="1"/>
  <c r="AY104" i="1"/>
  <c r="AZ104" i="1"/>
  <c r="BB104" i="1"/>
  <c r="BC104" i="1"/>
  <c r="BD104" i="1"/>
  <c r="BE104" i="1"/>
  <c r="BF104" i="1"/>
  <c r="BG104" i="1"/>
  <c r="BI104" i="1"/>
  <c r="BK104" i="1"/>
  <c r="AV105" i="1"/>
  <c r="AW105" i="1"/>
  <c r="AY105" i="1"/>
  <c r="AZ105" i="1"/>
  <c r="BB105" i="1"/>
  <c r="BC105" i="1"/>
  <c r="BD105" i="1"/>
  <c r="BE105" i="1"/>
  <c r="BF105" i="1"/>
  <c r="BG105" i="1"/>
  <c r="BI105" i="1"/>
  <c r="BK105" i="1"/>
  <c r="AV106" i="1"/>
  <c r="AW106" i="1"/>
  <c r="AY106" i="1"/>
  <c r="AZ106" i="1"/>
  <c r="BB106" i="1"/>
  <c r="BC106" i="1"/>
  <c r="BD106" i="1"/>
  <c r="BE106" i="1"/>
  <c r="BF106" i="1"/>
  <c r="BG106" i="1"/>
  <c r="BI106" i="1"/>
  <c r="BK106" i="1"/>
  <c r="AV107" i="1"/>
  <c r="AW107" i="1"/>
  <c r="AY107" i="1"/>
  <c r="AZ107" i="1"/>
  <c r="BB107" i="1"/>
  <c r="BC107" i="1"/>
  <c r="BD107" i="1"/>
  <c r="BE107" i="1"/>
  <c r="BF107" i="1"/>
  <c r="BG107" i="1"/>
  <c r="BI107" i="1"/>
  <c r="BK107" i="1"/>
  <c r="AV108" i="1"/>
  <c r="AW108" i="1"/>
  <c r="AY108" i="1"/>
  <c r="AZ108" i="1"/>
  <c r="BB108" i="1"/>
  <c r="BC108" i="1"/>
  <c r="BD108" i="1"/>
  <c r="BE108" i="1"/>
  <c r="BF108" i="1"/>
  <c r="BG108" i="1"/>
  <c r="BI108" i="1"/>
  <c r="BK108" i="1"/>
  <c r="AV109" i="1"/>
  <c r="AW109" i="1"/>
  <c r="AY109" i="1"/>
  <c r="AZ109" i="1"/>
  <c r="BA109" i="1"/>
  <c r="BB109" i="1"/>
  <c r="BC109" i="1"/>
  <c r="BD109" i="1"/>
  <c r="BE109" i="1"/>
  <c r="BF109" i="1"/>
  <c r="BI109" i="1"/>
  <c r="BK109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I110" i="1"/>
  <c r="BJ110" i="1"/>
  <c r="BK110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I111" i="1"/>
  <c r="BJ111" i="1"/>
  <c r="BK111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I112" i="1"/>
  <c r="BJ112" i="1"/>
  <c r="BK112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I113" i="1"/>
  <c r="BJ113" i="1"/>
  <c r="BK113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I114" i="1"/>
  <c r="BJ114" i="1"/>
  <c r="BK114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I115" i="1"/>
  <c r="BJ115" i="1"/>
  <c r="BK115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I116" i="1"/>
  <c r="BJ116" i="1"/>
  <c r="BK116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I117" i="1"/>
  <c r="BJ117" i="1"/>
  <c r="BK117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I118" i="1"/>
  <c r="BJ118" i="1"/>
  <c r="BK118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I119" i="1"/>
  <c r="BJ119" i="1"/>
  <c r="BK119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I120" i="1"/>
  <c r="BJ120" i="1"/>
  <c r="BK120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I121" i="1"/>
  <c r="BJ121" i="1"/>
  <c r="BK121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I122" i="1"/>
  <c r="BJ122" i="1"/>
  <c r="BK122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I123" i="1"/>
  <c r="BJ123" i="1"/>
  <c r="BK123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I124" i="1"/>
  <c r="BJ124" i="1"/>
  <c r="BK124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I125" i="1"/>
  <c r="BJ125" i="1"/>
  <c r="BK125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I126" i="1"/>
  <c r="BJ126" i="1"/>
  <c r="BK126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I127" i="1"/>
  <c r="BJ127" i="1"/>
  <c r="BK127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I128" i="1"/>
  <c r="BJ128" i="1"/>
  <c r="BK128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I129" i="1"/>
  <c r="BJ129" i="1"/>
  <c r="BK129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I130" i="1"/>
  <c r="BJ130" i="1"/>
  <c r="BK130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I131" i="1"/>
  <c r="BJ131" i="1"/>
  <c r="BK131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I132" i="1"/>
  <c r="BJ132" i="1"/>
  <c r="BK132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I133" i="1"/>
  <c r="BJ133" i="1"/>
  <c r="BK133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I134" i="1"/>
  <c r="BJ134" i="1"/>
  <c r="BK134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I135" i="1"/>
  <c r="BJ135" i="1"/>
  <c r="BK135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I136" i="1"/>
  <c r="BJ136" i="1"/>
  <c r="BK136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I137" i="1"/>
  <c r="BJ137" i="1"/>
  <c r="BK137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I138" i="1"/>
  <c r="BJ138" i="1"/>
  <c r="BK138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I139" i="1"/>
  <c r="BJ139" i="1"/>
  <c r="BK139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I140" i="1"/>
  <c r="BJ140" i="1"/>
  <c r="BK140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I141" i="1"/>
  <c r="BJ141" i="1"/>
  <c r="BK141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I142" i="1"/>
  <c r="BJ142" i="1"/>
  <c r="BK142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I143" i="1"/>
  <c r="BJ143" i="1"/>
  <c r="BK143" i="1"/>
  <c r="AV75" i="1"/>
  <c r="AW75" i="1"/>
  <c r="AY75" i="1"/>
  <c r="BK75" i="1"/>
  <c r="AV76" i="1"/>
  <c r="AW76" i="1"/>
  <c r="AY76" i="1"/>
  <c r="AZ76" i="1"/>
  <c r="BK76" i="1"/>
  <c r="AV77" i="1"/>
  <c r="AW77" i="1"/>
  <c r="AY77" i="1"/>
  <c r="AZ77" i="1"/>
  <c r="BK77" i="1"/>
  <c r="AV78" i="1"/>
  <c r="AW78" i="1"/>
  <c r="AY78" i="1"/>
  <c r="AZ78" i="1"/>
  <c r="BK78" i="1"/>
  <c r="AV79" i="1"/>
  <c r="AW79" i="1"/>
  <c r="AY79" i="1"/>
  <c r="AZ79" i="1"/>
  <c r="BK79" i="1"/>
  <c r="AV80" i="1"/>
  <c r="AW80" i="1"/>
  <c r="AY80" i="1"/>
  <c r="AZ80" i="1"/>
  <c r="BK80" i="1"/>
  <c r="AV81" i="1"/>
  <c r="AW81" i="1"/>
  <c r="AY81" i="1"/>
  <c r="AZ81" i="1"/>
  <c r="BK81" i="1"/>
  <c r="AV82" i="1"/>
  <c r="AW82" i="1"/>
  <c r="AY82" i="1"/>
  <c r="AZ82" i="1"/>
  <c r="BK82" i="1"/>
  <c r="AV83" i="1"/>
  <c r="AW83" i="1"/>
  <c r="AY83" i="1"/>
  <c r="AZ83" i="1"/>
  <c r="BK83" i="1"/>
  <c r="AV84" i="1"/>
  <c r="AW84" i="1"/>
  <c r="AY84" i="1"/>
  <c r="AZ84" i="1"/>
  <c r="BK84" i="1"/>
  <c r="AV85" i="1"/>
  <c r="AW85" i="1"/>
  <c r="AY85" i="1"/>
  <c r="AZ85" i="1"/>
  <c r="BK85" i="1"/>
  <c r="AV86" i="1"/>
  <c r="AW86" i="1"/>
  <c r="AY86" i="1"/>
  <c r="AZ86" i="1"/>
  <c r="BK86" i="1"/>
  <c r="AV87" i="1"/>
  <c r="AW87" i="1"/>
  <c r="AY87" i="1"/>
  <c r="AZ87" i="1"/>
  <c r="BK87" i="1"/>
  <c r="AV88" i="1"/>
  <c r="AW88" i="1"/>
  <c r="AY88" i="1"/>
  <c r="AZ88" i="1"/>
  <c r="BK88" i="1"/>
  <c r="AV64" i="1"/>
  <c r="AW64" i="1"/>
  <c r="BK64" i="1"/>
  <c r="AV65" i="1"/>
  <c r="AW65" i="1"/>
  <c r="BK65" i="1"/>
  <c r="AV66" i="1"/>
  <c r="AW66" i="1"/>
  <c r="BK66" i="1"/>
  <c r="AV67" i="1"/>
  <c r="AW67" i="1"/>
  <c r="BK67" i="1"/>
  <c r="AV68" i="1"/>
  <c r="AW68" i="1"/>
  <c r="BK68" i="1"/>
  <c r="AV69" i="1"/>
  <c r="AW69" i="1"/>
  <c r="BK69" i="1"/>
  <c r="AV70" i="1"/>
  <c r="AW70" i="1"/>
  <c r="BK70" i="1"/>
  <c r="AV71" i="1"/>
  <c r="AW71" i="1"/>
  <c r="BK71" i="1"/>
  <c r="AV72" i="1"/>
  <c r="AW72" i="1"/>
  <c r="BK72" i="1"/>
  <c r="AV73" i="1"/>
  <c r="AW73" i="1"/>
  <c r="BK73" i="1"/>
  <c r="AV74" i="1"/>
  <c r="AW74" i="1"/>
  <c r="BK74" i="1"/>
  <c r="AV9" i="1"/>
  <c r="AW9" i="1"/>
  <c r="AY9" i="1"/>
  <c r="AZ9" i="1"/>
  <c r="BB9" i="1"/>
  <c r="BC9" i="1"/>
  <c r="BD9" i="1"/>
  <c r="BE9" i="1"/>
  <c r="BF9" i="1"/>
  <c r="BG9" i="1"/>
  <c r="BI9" i="1"/>
  <c r="BK9" i="1"/>
  <c r="AV10" i="1"/>
  <c r="AW10" i="1"/>
  <c r="AY10" i="1"/>
  <c r="AZ10" i="1"/>
  <c r="BB10" i="1"/>
  <c r="BC10" i="1"/>
  <c r="BD10" i="1"/>
  <c r="BE10" i="1"/>
  <c r="BF10" i="1"/>
  <c r="BG10" i="1"/>
  <c r="BI10" i="1"/>
  <c r="BK10" i="1"/>
  <c r="AV11" i="1"/>
  <c r="AW11" i="1"/>
  <c r="AY11" i="1"/>
  <c r="AZ11" i="1"/>
  <c r="BB11" i="1"/>
  <c r="BC11" i="1"/>
  <c r="BD11" i="1"/>
  <c r="BE11" i="1"/>
  <c r="BF11" i="1"/>
  <c r="BG11" i="1"/>
  <c r="BI11" i="1"/>
  <c r="BK11" i="1"/>
  <c r="AV12" i="1"/>
  <c r="AW12" i="1"/>
  <c r="AY12" i="1"/>
  <c r="AZ12" i="1"/>
  <c r="BB12" i="1"/>
  <c r="BC12" i="1"/>
  <c r="BD12" i="1"/>
  <c r="BE12" i="1"/>
  <c r="BF12" i="1"/>
  <c r="BG12" i="1"/>
  <c r="BI12" i="1"/>
  <c r="BK12" i="1"/>
  <c r="AV13" i="1"/>
  <c r="AW13" i="1"/>
  <c r="AY13" i="1"/>
  <c r="AZ13" i="1"/>
  <c r="BB13" i="1"/>
  <c r="BC13" i="1"/>
  <c r="BD13" i="1"/>
  <c r="BE13" i="1"/>
  <c r="BF13" i="1"/>
  <c r="BG13" i="1"/>
  <c r="BI13" i="1"/>
  <c r="BK13" i="1"/>
  <c r="AV14" i="1"/>
  <c r="AW14" i="1"/>
  <c r="AY14" i="1"/>
  <c r="AZ14" i="1"/>
  <c r="BB14" i="1"/>
  <c r="BC14" i="1"/>
  <c r="BD14" i="1"/>
  <c r="BE14" i="1"/>
  <c r="BF14" i="1"/>
  <c r="BG14" i="1"/>
  <c r="BI14" i="1"/>
  <c r="BK14" i="1"/>
  <c r="AV15" i="1"/>
  <c r="AW15" i="1"/>
  <c r="AY15" i="1"/>
  <c r="AZ15" i="1"/>
  <c r="BB15" i="1"/>
  <c r="BC15" i="1"/>
  <c r="BD15" i="1"/>
  <c r="BE15" i="1"/>
  <c r="BF15" i="1"/>
  <c r="BG15" i="1"/>
  <c r="BI15" i="1"/>
  <c r="BK15" i="1"/>
  <c r="AV16" i="1"/>
  <c r="AW16" i="1"/>
  <c r="AY16" i="1"/>
  <c r="AZ16" i="1"/>
  <c r="BB16" i="1"/>
  <c r="BC16" i="1"/>
  <c r="BD16" i="1"/>
  <c r="BE16" i="1"/>
  <c r="BF16" i="1"/>
  <c r="BG16" i="1"/>
  <c r="BI16" i="1"/>
  <c r="BK16" i="1"/>
  <c r="AV17" i="1"/>
  <c r="AW17" i="1"/>
  <c r="AY17" i="1"/>
  <c r="AZ17" i="1"/>
  <c r="BB17" i="1"/>
  <c r="BC17" i="1"/>
  <c r="BD17" i="1"/>
  <c r="BE17" i="1"/>
  <c r="BF17" i="1"/>
  <c r="BG17" i="1"/>
  <c r="BI17" i="1"/>
  <c r="BK17" i="1"/>
  <c r="AV18" i="1"/>
  <c r="AW18" i="1"/>
  <c r="AY18" i="1"/>
  <c r="AZ18" i="1"/>
  <c r="BB18" i="1"/>
  <c r="BC18" i="1"/>
  <c r="BD18" i="1"/>
  <c r="BE18" i="1"/>
  <c r="BF18" i="1"/>
  <c r="BG18" i="1"/>
  <c r="BI18" i="1"/>
  <c r="BK18" i="1"/>
  <c r="AV19" i="1"/>
  <c r="AW19" i="1"/>
  <c r="AY19" i="1"/>
  <c r="AZ19" i="1"/>
  <c r="BB19" i="1"/>
  <c r="BC19" i="1"/>
  <c r="BD19" i="1"/>
  <c r="BE19" i="1"/>
  <c r="BF19" i="1"/>
  <c r="BG19" i="1"/>
  <c r="BI19" i="1"/>
  <c r="BK19" i="1"/>
  <c r="AV20" i="1"/>
  <c r="AW20" i="1"/>
  <c r="AY20" i="1"/>
  <c r="AZ20" i="1"/>
  <c r="BB20" i="1"/>
  <c r="BC20" i="1"/>
  <c r="BD20" i="1"/>
  <c r="BE20" i="1"/>
  <c r="BF20" i="1"/>
  <c r="BG20" i="1"/>
  <c r="BI20" i="1"/>
  <c r="BK20" i="1"/>
  <c r="AV21" i="1"/>
  <c r="AW21" i="1"/>
  <c r="AY21" i="1"/>
  <c r="AZ21" i="1"/>
  <c r="BB21" i="1"/>
  <c r="BC21" i="1"/>
  <c r="BD21" i="1"/>
  <c r="BE21" i="1"/>
  <c r="BF21" i="1"/>
  <c r="BG21" i="1"/>
  <c r="BI21" i="1"/>
  <c r="BK21" i="1"/>
  <c r="AV22" i="1"/>
  <c r="AW22" i="1"/>
  <c r="AY22" i="1"/>
  <c r="AZ22" i="1"/>
  <c r="BB22" i="1"/>
  <c r="BC22" i="1"/>
  <c r="BD22" i="1"/>
  <c r="BE22" i="1"/>
  <c r="BF22" i="1"/>
  <c r="BG22" i="1"/>
  <c r="BI22" i="1"/>
  <c r="BK22" i="1"/>
  <c r="AV23" i="1"/>
  <c r="AW23" i="1"/>
  <c r="AY23" i="1"/>
  <c r="AZ23" i="1"/>
  <c r="BB23" i="1"/>
  <c r="BC23" i="1"/>
  <c r="BD23" i="1"/>
  <c r="BE23" i="1"/>
  <c r="BF23" i="1"/>
  <c r="BG23" i="1"/>
  <c r="BI23" i="1"/>
  <c r="BK23" i="1"/>
  <c r="AV24" i="1"/>
  <c r="AW24" i="1"/>
  <c r="AY24" i="1"/>
  <c r="AZ24" i="1"/>
  <c r="BB24" i="1"/>
  <c r="BC24" i="1"/>
  <c r="BD24" i="1"/>
  <c r="BE24" i="1"/>
  <c r="BF24" i="1"/>
  <c r="BG24" i="1"/>
  <c r="BI24" i="1"/>
  <c r="BK24" i="1"/>
  <c r="AV25" i="1"/>
  <c r="AW25" i="1"/>
  <c r="AY25" i="1"/>
  <c r="AZ25" i="1"/>
  <c r="BB25" i="1"/>
  <c r="BC25" i="1"/>
  <c r="BD25" i="1"/>
  <c r="BE25" i="1"/>
  <c r="BF25" i="1"/>
  <c r="BG25" i="1"/>
  <c r="BI25" i="1"/>
  <c r="BK25" i="1"/>
  <c r="AV26" i="1"/>
  <c r="AW26" i="1"/>
  <c r="AY26" i="1"/>
  <c r="AZ26" i="1"/>
  <c r="BB26" i="1"/>
  <c r="BC26" i="1"/>
  <c r="BD26" i="1"/>
  <c r="BE26" i="1"/>
  <c r="BF26" i="1"/>
  <c r="BG26" i="1"/>
  <c r="BI26" i="1"/>
  <c r="BK26" i="1"/>
  <c r="AV27" i="1"/>
  <c r="AW27" i="1"/>
  <c r="AY27" i="1"/>
  <c r="AZ27" i="1"/>
  <c r="BB27" i="1"/>
  <c r="BC27" i="1"/>
  <c r="BD27" i="1"/>
  <c r="BE27" i="1"/>
  <c r="BF27" i="1"/>
  <c r="BG27" i="1"/>
  <c r="BI27" i="1"/>
  <c r="BK27" i="1"/>
  <c r="AV28" i="1"/>
  <c r="AW28" i="1"/>
  <c r="AY28" i="1"/>
  <c r="AZ28" i="1"/>
  <c r="BB28" i="1"/>
  <c r="BC28" i="1"/>
  <c r="BD28" i="1"/>
  <c r="BE28" i="1"/>
  <c r="BF28" i="1"/>
  <c r="BG28" i="1"/>
  <c r="BI28" i="1"/>
  <c r="BK28" i="1"/>
  <c r="AV29" i="1"/>
  <c r="AW29" i="1"/>
  <c r="AY29" i="1"/>
  <c r="AZ29" i="1"/>
  <c r="BB29" i="1"/>
  <c r="BC29" i="1"/>
  <c r="BD29" i="1"/>
  <c r="BE29" i="1"/>
  <c r="BF29" i="1"/>
  <c r="BG29" i="1"/>
  <c r="BI29" i="1"/>
  <c r="BK29" i="1"/>
  <c r="AV30" i="1"/>
  <c r="AW30" i="1"/>
  <c r="AY30" i="1"/>
  <c r="AZ30" i="1"/>
  <c r="BB30" i="1"/>
  <c r="BC30" i="1"/>
  <c r="BD30" i="1"/>
  <c r="BE30" i="1"/>
  <c r="BF30" i="1"/>
  <c r="BG30" i="1"/>
  <c r="BI30" i="1"/>
  <c r="BK30" i="1"/>
  <c r="AV31" i="1"/>
  <c r="AW31" i="1"/>
  <c r="AY31" i="1"/>
  <c r="AZ31" i="1"/>
  <c r="BB31" i="1"/>
  <c r="BC31" i="1"/>
  <c r="BD31" i="1"/>
  <c r="BE31" i="1"/>
  <c r="BF31" i="1"/>
  <c r="BG31" i="1"/>
  <c r="BI31" i="1"/>
  <c r="BK31" i="1"/>
  <c r="AV32" i="1"/>
  <c r="AW32" i="1"/>
  <c r="AY32" i="1"/>
  <c r="AZ32" i="1"/>
  <c r="BB32" i="1"/>
  <c r="BC32" i="1"/>
  <c r="BD32" i="1"/>
  <c r="BE32" i="1"/>
  <c r="BF32" i="1"/>
  <c r="BI32" i="1"/>
  <c r="BK32" i="1"/>
  <c r="AV33" i="1"/>
  <c r="AW33" i="1"/>
  <c r="AY33" i="1"/>
  <c r="AZ33" i="1"/>
  <c r="BB33" i="1"/>
  <c r="BC33" i="1"/>
  <c r="BD33" i="1"/>
  <c r="BE33" i="1"/>
  <c r="BF33" i="1"/>
  <c r="BI33" i="1"/>
  <c r="BK33" i="1"/>
  <c r="AV34" i="1"/>
  <c r="AW34" i="1"/>
  <c r="AY34" i="1"/>
  <c r="AZ34" i="1"/>
  <c r="BB34" i="1"/>
  <c r="BC34" i="1"/>
  <c r="BD34" i="1"/>
  <c r="BE34" i="1"/>
  <c r="BF34" i="1"/>
  <c r="BI34" i="1"/>
  <c r="BK34" i="1"/>
  <c r="AV35" i="1"/>
  <c r="AW35" i="1"/>
  <c r="AY35" i="1"/>
  <c r="AZ35" i="1"/>
  <c r="BB35" i="1"/>
  <c r="BC35" i="1"/>
  <c r="BD35" i="1"/>
  <c r="BE35" i="1"/>
  <c r="BF35" i="1"/>
  <c r="BI35" i="1"/>
  <c r="BK35" i="1"/>
  <c r="AV36" i="1"/>
  <c r="AW36" i="1"/>
  <c r="AY36" i="1"/>
  <c r="AZ36" i="1"/>
  <c r="BB36" i="1"/>
  <c r="BC36" i="1"/>
  <c r="BD36" i="1"/>
  <c r="BE36" i="1"/>
  <c r="BF36" i="1"/>
  <c r="BI36" i="1"/>
  <c r="BK36" i="1"/>
  <c r="AV37" i="1"/>
  <c r="AW37" i="1"/>
  <c r="AY37" i="1"/>
  <c r="AZ37" i="1"/>
  <c r="BB37" i="1"/>
  <c r="BC37" i="1"/>
  <c r="BD37" i="1"/>
  <c r="BE37" i="1"/>
  <c r="BF37" i="1"/>
  <c r="BI37" i="1"/>
  <c r="BK37" i="1"/>
  <c r="AV38" i="1"/>
  <c r="AW38" i="1"/>
  <c r="AY38" i="1"/>
  <c r="AZ38" i="1"/>
  <c r="BB38" i="1"/>
  <c r="BC38" i="1"/>
  <c r="BD38" i="1"/>
  <c r="BE38" i="1"/>
  <c r="BF38" i="1"/>
  <c r="BI38" i="1"/>
  <c r="BK38" i="1"/>
  <c r="AV39" i="1"/>
  <c r="AW39" i="1"/>
  <c r="BB39" i="1"/>
  <c r="BC39" i="1"/>
  <c r="BD39" i="1"/>
  <c r="BE39" i="1"/>
  <c r="BF39" i="1"/>
  <c r="BI39" i="1"/>
  <c r="BK39" i="1"/>
  <c r="AV40" i="1"/>
  <c r="AW40" i="1"/>
  <c r="BB40" i="1"/>
  <c r="BC40" i="1"/>
  <c r="BE40" i="1"/>
  <c r="BF40" i="1"/>
  <c r="BI40" i="1"/>
  <c r="BK40" i="1"/>
  <c r="AV41" i="1"/>
  <c r="AW41" i="1"/>
  <c r="BC41" i="1"/>
  <c r="BE41" i="1"/>
  <c r="BI41" i="1"/>
  <c r="BK41" i="1"/>
  <c r="AV42" i="1"/>
  <c r="AW42" i="1"/>
  <c r="BC42" i="1"/>
  <c r="BE42" i="1"/>
  <c r="BI42" i="1"/>
  <c r="BK42" i="1"/>
  <c r="AV43" i="1"/>
  <c r="AW43" i="1"/>
  <c r="BC43" i="1"/>
  <c r="BE43" i="1"/>
  <c r="BI43" i="1"/>
  <c r="BK43" i="1"/>
  <c r="AV44" i="1"/>
  <c r="AW44" i="1"/>
  <c r="BK44" i="1"/>
  <c r="AV45" i="1"/>
  <c r="AW45" i="1"/>
  <c r="BK45" i="1"/>
  <c r="AV46" i="1"/>
  <c r="AW46" i="1"/>
  <c r="BK46" i="1"/>
  <c r="AV47" i="1"/>
  <c r="AW47" i="1"/>
  <c r="BK47" i="1"/>
  <c r="AV48" i="1"/>
  <c r="AW48" i="1"/>
  <c r="BK48" i="1"/>
  <c r="AV49" i="1"/>
  <c r="AW49" i="1"/>
  <c r="BK49" i="1"/>
  <c r="AV50" i="1"/>
  <c r="AW50" i="1"/>
  <c r="BK50" i="1"/>
  <c r="AV51" i="1"/>
  <c r="AW51" i="1"/>
  <c r="BK51" i="1"/>
  <c r="AV52" i="1"/>
  <c r="AW52" i="1"/>
  <c r="BK52" i="1"/>
  <c r="AV53" i="1"/>
  <c r="AW53" i="1"/>
  <c r="BK53" i="1"/>
  <c r="AV54" i="1"/>
  <c r="AW54" i="1"/>
  <c r="BK54" i="1"/>
  <c r="AV55" i="1"/>
  <c r="AW55" i="1"/>
  <c r="BK55" i="1"/>
  <c r="AV56" i="1"/>
  <c r="AW56" i="1"/>
  <c r="BK56" i="1"/>
  <c r="AV57" i="1"/>
  <c r="AW57" i="1"/>
  <c r="BK57" i="1"/>
  <c r="AV58" i="1"/>
  <c r="AW58" i="1"/>
  <c r="BK58" i="1"/>
  <c r="AV59" i="1"/>
  <c r="AW59" i="1"/>
  <c r="BK59" i="1"/>
  <c r="AV60" i="1"/>
  <c r="AW60" i="1"/>
  <c r="BK60" i="1"/>
  <c r="AV61" i="1"/>
  <c r="AW61" i="1"/>
  <c r="BK61" i="1"/>
  <c r="AV62" i="1"/>
  <c r="AW62" i="1"/>
  <c r="BK62" i="1"/>
  <c r="AV63" i="1"/>
  <c r="AW63" i="1"/>
  <c r="BK63" i="1"/>
  <c r="BK8" i="1"/>
  <c r="BI8" i="1"/>
  <c r="BG8" i="1"/>
  <c r="BF8" i="1"/>
  <c r="BE8" i="1"/>
  <c r="BD8" i="1"/>
  <c r="BC8" i="1"/>
  <c r="BB8" i="1"/>
  <c r="AZ8" i="1"/>
  <c r="AY8" i="1"/>
  <c r="AW8" i="1"/>
  <c r="AV8" i="1"/>
  <c r="O26" i="2" l="1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14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BG109" i="1" s="1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5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18" i="2"/>
  <c r="X65" i="2"/>
  <c r="X66" i="2"/>
  <c r="X67" i="2"/>
  <c r="X68" i="2"/>
  <c r="X69" i="2"/>
  <c r="X70" i="2"/>
  <c r="X71" i="2"/>
  <c r="X72" i="2"/>
  <c r="X73" i="2"/>
  <c r="I65" i="2"/>
  <c r="I66" i="2"/>
  <c r="I67" i="2"/>
  <c r="I68" i="2"/>
  <c r="I69" i="2"/>
  <c r="I70" i="2"/>
  <c r="I71" i="2"/>
  <c r="I72" i="2"/>
  <c r="I73" i="2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Q326" i="1"/>
  <c r="EQ327" i="1"/>
  <c r="EQ328" i="1"/>
  <c r="EQ329" i="1"/>
  <c r="EQ330" i="1"/>
  <c r="EQ331" i="1"/>
  <c r="EQ332" i="1"/>
  <c r="EQ333" i="1"/>
  <c r="EQ334" i="1"/>
  <c r="EQ335" i="1"/>
  <c r="EQ336" i="1"/>
  <c r="EQ337" i="1"/>
  <c r="EQ338" i="1"/>
  <c r="EQ339" i="1"/>
  <c r="EQ340" i="1"/>
  <c r="EQ341" i="1"/>
  <c r="EQ342" i="1"/>
  <c r="EQ343" i="1"/>
  <c r="EQ344" i="1"/>
  <c r="EQ345" i="1"/>
  <c r="EQ346" i="1"/>
  <c r="EQ347" i="1"/>
  <c r="EQ348" i="1"/>
  <c r="EQ349" i="1"/>
  <c r="EQ350" i="1"/>
  <c r="EQ351" i="1"/>
  <c r="EQ352" i="1"/>
  <c r="EQ353" i="1"/>
  <c r="EQ354" i="1"/>
  <c r="EQ355" i="1"/>
  <c r="EQ356" i="1"/>
  <c r="EQ357" i="1"/>
  <c r="EQ358" i="1"/>
  <c r="EQ359" i="1"/>
  <c r="EQ360" i="1"/>
  <c r="EQ361" i="1"/>
  <c r="EQ362" i="1"/>
  <c r="EQ363" i="1"/>
  <c r="EQ364" i="1"/>
  <c r="EQ365" i="1"/>
  <c r="EQ366" i="1"/>
  <c r="EQ367" i="1"/>
  <c r="EQ368" i="1"/>
  <c r="EQ369" i="1"/>
  <c r="EQ370" i="1"/>
  <c r="EQ371" i="1"/>
  <c r="EQ372" i="1"/>
  <c r="EQ373" i="1"/>
  <c r="EQ374" i="1"/>
  <c r="EQ375" i="1"/>
  <c r="EQ376" i="1"/>
  <c r="EQ377" i="1"/>
  <c r="EQ378" i="1"/>
  <c r="EQ379" i="1"/>
  <c r="EQ380" i="1"/>
  <c r="EQ381" i="1"/>
  <c r="EQ382" i="1"/>
  <c r="EQ383" i="1"/>
  <c r="EQ384" i="1"/>
  <c r="EQ385" i="1"/>
  <c r="EQ386" i="1"/>
  <c r="EQ387" i="1"/>
  <c r="EQ388" i="1"/>
  <c r="EQ389" i="1"/>
  <c r="EQ390" i="1"/>
  <c r="EQ391" i="1"/>
  <c r="EQ392" i="1"/>
  <c r="EQ393" i="1"/>
  <c r="EQ394" i="1"/>
  <c r="EQ395" i="1"/>
  <c r="EQ396" i="1"/>
  <c r="EQ397" i="1"/>
  <c r="EQ398" i="1"/>
  <c r="EQ399" i="1"/>
  <c r="EQ400" i="1"/>
  <c r="EQ401" i="1"/>
  <c r="EQ402" i="1"/>
  <c r="EQ403" i="1"/>
  <c r="EQ404" i="1"/>
  <c r="EQ405" i="1"/>
  <c r="EQ406" i="1"/>
  <c r="EQ407" i="1"/>
  <c r="EQ408" i="1"/>
  <c r="EQ409" i="1"/>
  <c r="EQ410" i="1"/>
  <c r="EQ411" i="1"/>
  <c r="EQ412" i="1"/>
  <c r="EQ413" i="1"/>
  <c r="EQ414" i="1"/>
  <c r="EQ415" i="1"/>
  <c r="EQ416" i="1"/>
  <c r="EQ417" i="1"/>
  <c r="EQ418" i="1"/>
  <c r="EQ419" i="1"/>
  <c r="EQ420" i="1"/>
  <c r="EQ421" i="1"/>
  <c r="EQ422" i="1"/>
  <c r="EQ423" i="1"/>
  <c r="EQ424" i="1"/>
  <c r="EQ425" i="1"/>
  <c r="EQ426" i="1"/>
  <c r="EQ427" i="1"/>
  <c r="EQ428" i="1"/>
  <c r="EQ429" i="1"/>
  <c r="EQ430" i="1"/>
  <c r="EQ431" i="1"/>
  <c r="EQ432" i="1"/>
  <c r="EQ433" i="1"/>
  <c r="EQ434" i="1"/>
  <c r="EQ435" i="1"/>
  <c r="EQ436" i="1"/>
  <c r="EQ437" i="1"/>
  <c r="EQ438" i="1"/>
  <c r="EQ439" i="1"/>
  <c r="EQ440" i="1"/>
  <c r="EQ441" i="1"/>
  <c r="EQ442" i="1"/>
  <c r="EQ443" i="1"/>
  <c r="EQ444" i="1"/>
  <c r="EQ445" i="1"/>
  <c r="EQ446" i="1"/>
  <c r="EQ447" i="1"/>
  <c r="EQ448" i="1"/>
  <c r="EQ449" i="1"/>
  <c r="EQ450" i="1"/>
  <c r="EQ451" i="1"/>
  <c r="EQ452" i="1"/>
  <c r="EQ453" i="1"/>
  <c r="EQ454" i="1"/>
  <c r="EQ455" i="1"/>
  <c r="EQ456" i="1"/>
  <c r="EQ457" i="1"/>
  <c r="EQ458" i="1"/>
  <c r="EQ459" i="1"/>
  <c r="EQ460" i="1"/>
  <c r="EQ461" i="1"/>
  <c r="EQ462" i="1"/>
  <c r="EQ463" i="1"/>
  <c r="EQ464" i="1"/>
  <c r="EQ465" i="1"/>
  <c r="EQ466" i="1"/>
  <c r="EQ467" i="1"/>
  <c r="EQ468" i="1"/>
  <c r="EQ469" i="1"/>
  <c r="EQ470" i="1"/>
  <c r="EQ471" i="1"/>
  <c r="EQ472" i="1"/>
  <c r="EQ473" i="1"/>
  <c r="EQ474" i="1"/>
  <c r="EQ475" i="1"/>
  <c r="EQ476" i="1"/>
  <c r="EQ477" i="1"/>
  <c r="EQ478" i="1"/>
  <c r="EQ479" i="1"/>
  <c r="EQ480" i="1"/>
  <c r="EQ481" i="1"/>
  <c r="EQ482" i="1"/>
  <c r="EQ483" i="1"/>
  <c r="EQ484" i="1"/>
  <c r="EQ485" i="1"/>
  <c r="EQ486" i="1"/>
  <c r="EQ487" i="1"/>
  <c r="EQ488" i="1"/>
  <c r="EQ489" i="1"/>
  <c r="EQ490" i="1"/>
  <c r="EQ491" i="1"/>
  <c r="EQ492" i="1"/>
  <c r="EQ493" i="1"/>
  <c r="EQ494" i="1"/>
  <c r="EQ495" i="1"/>
  <c r="EQ496" i="1"/>
  <c r="EQ497" i="1"/>
  <c r="EQ498" i="1"/>
  <c r="EQ499" i="1"/>
  <c r="EQ500" i="1"/>
  <c r="EQ501" i="1"/>
  <c r="EQ502" i="1"/>
  <c r="EQ503" i="1"/>
  <c r="EQ504" i="1"/>
  <c r="EQ505" i="1"/>
  <c r="EQ506" i="1"/>
  <c r="EQ507" i="1"/>
  <c r="EQ508" i="1"/>
  <c r="EQ509" i="1"/>
  <c r="EQ510" i="1"/>
  <c r="EQ511" i="1"/>
  <c r="EQ512" i="1"/>
  <c r="EQ513" i="1"/>
  <c r="EQ514" i="1"/>
  <c r="EQ515" i="1"/>
  <c r="EQ516" i="1"/>
  <c r="EQ517" i="1"/>
  <c r="EQ518" i="1"/>
  <c r="EQ519" i="1"/>
  <c r="EQ520" i="1"/>
  <c r="EQ521" i="1"/>
  <c r="EQ522" i="1"/>
  <c r="EQ523" i="1"/>
  <c r="EQ524" i="1"/>
  <c r="EQ525" i="1"/>
  <c r="EQ526" i="1"/>
  <c r="EQ527" i="1"/>
  <c r="EQ528" i="1"/>
  <c r="EQ529" i="1"/>
  <c r="EQ530" i="1"/>
  <c r="EQ531" i="1"/>
  <c r="EQ532" i="1"/>
  <c r="EQ533" i="1"/>
  <c r="EQ534" i="1"/>
  <c r="EQ535" i="1"/>
  <c r="EQ536" i="1"/>
  <c r="EQ537" i="1"/>
  <c r="EQ538" i="1"/>
  <c r="EQ539" i="1"/>
  <c r="EQ540" i="1"/>
  <c r="EQ541" i="1"/>
  <c r="EQ542" i="1"/>
  <c r="EQ543" i="1"/>
  <c r="EQ544" i="1"/>
  <c r="EQ545" i="1"/>
  <c r="EQ546" i="1"/>
  <c r="EQ547" i="1"/>
  <c r="EQ548" i="1"/>
  <c r="EQ549" i="1"/>
  <c r="EQ550" i="1"/>
  <c r="EQ551" i="1"/>
  <c r="EQ552" i="1"/>
  <c r="EQ553" i="1"/>
  <c r="EQ554" i="1"/>
  <c r="EQ555" i="1"/>
  <c r="EQ556" i="1"/>
  <c r="EQ557" i="1"/>
  <c r="EQ558" i="1"/>
  <c r="EQ559" i="1"/>
  <c r="EQ560" i="1"/>
  <c r="EQ561" i="1"/>
  <c r="EQ562" i="1"/>
  <c r="EQ563" i="1"/>
  <c r="EQ564" i="1"/>
  <c r="EQ565" i="1"/>
  <c r="EQ566" i="1"/>
  <c r="EQ567" i="1"/>
  <c r="EQ568" i="1"/>
  <c r="EQ569" i="1"/>
  <c r="EQ570" i="1"/>
  <c r="EQ571" i="1"/>
  <c r="EQ572" i="1"/>
  <c r="EQ573" i="1"/>
  <c r="EQ574" i="1"/>
  <c r="EQ575" i="1"/>
  <c r="EQ576" i="1"/>
  <c r="EQ577" i="1"/>
  <c r="EQ578" i="1"/>
  <c r="EQ579" i="1"/>
  <c r="EQ580" i="1"/>
  <c r="EQ581" i="1"/>
  <c r="EQ582" i="1"/>
  <c r="EQ583" i="1"/>
  <c r="EQ584" i="1"/>
  <c r="EQ585" i="1"/>
  <c r="EQ586" i="1"/>
  <c r="EQ587" i="1"/>
  <c r="EQ588" i="1"/>
  <c r="EQ589" i="1"/>
  <c r="EQ590" i="1"/>
  <c r="EQ591" i="1"/>
  <c r="EQ592" i="1"/>
  <c r="EQ593" i="1"/>
  <c r="EQ594" i="1"/>
  <c r="EQ595" i="1"/>
  <c r="EQ596" i="1"/>
  <c r="EQ597" i="1"/>
  <c r="EQ598" i="1"/>
  <c r="EQ599" i="1"/>
  <c r="EQ600" i="1"/>
  <c r="EQ601" i="1"/>
  <c r="EQ602" i="1"/>
  <c r="EQ603" i="1"/>
  <c r="EQ604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BJ8" i="1" s="1"/>
  <c r="EQ125" i="1"/>
  <c r="BJ9" i="1" s="1"/>
  <c r="EQ126" i="1"/>
  <c r="BJ10" i="1" s="1"/>
  <c r="EQ127" i="1"/>
  <c r="BJ11" i="1" s="1"/>
  <c r="EQ128" i="1"/>
  <c r="BJ12" i="1" s="1"/>
  <c r="EQ129" i="1"/>
  <c r="BJ13" i="1" s="1"/>
  <c r="EQ130" i="1"/>
  <c r="BJ14" i="1" s="1"/>
  <c r="EQ131" i="1"/>
  <c r="BJ15" i="1" s="1"/>
  <c r="EQ132" i="1"/>
  <c r="BJ16" i="1" s="1"/>
  <c r="EQ133" i="1"/>
  <c r="BJ17" i="1" s="1"/>
  <c r="EQ134" i="1"/>
  <c r="BJ18" i="1" s="1"/>
  <c r="EQ135" i="1"/>
  <c r="BJ19" i="1" s="1"/>
  <c r="EQ136" i="1"/>
  <c r="BJ20" i="1" s="1"/>
  <c r="EQ137" i="1"/>
  <c r="BJ21" i="1" s="1"/>
  <c r="EQ138" i="1"/>
  <c r="BJ22" i="1" s="1"/>
  <c r="EQ139" i="1"/>
  <c r="BJ23" i="1" s="1"/>
  <c r="EQ140" i="1"/>
  <c r="BJ24" i="1" s="1"/>
  <c r="EQ141" i="1"/>
  <c r="BJ25" i="1" s="1"/>
  <c r="EQ142" i="1"/>
  <c r="BJ26" i="1" s="1"/>
  <c r="EQ143" i="1"/>
  <c r="BJ27" i="1" s="1"/>
  <c r="EQ144" i="1"/>
  <c r="BJ28" i="1" s="1"/>
  <c r="EQ145" i="1"/>
  <c r="BJ29" i="1" s="1"/>
  <c r="EQ146" i="1"/>
  <c r="BJ30" i="1" s="1"/>
  <c r="EQ147" i="1"/>
  <c r="BJ31" i="1" s="1"/>
  <c r="EQ148" i="1"/>
  <c r="BJ32" i="1" s="1"/>
  <c r="EQ149" i="1"/>
  <c r="BJ33" i="1" s="1"/>
  <c r="EQ150" i="1"/>
  <c r="BJ34" i="1" s="1"/>
  <c r="EQ151" i="1"/>
  <c r="BJ35" i="1" s="1"/>
  <c r="EQ152" i="1"/>
  <c r="BJ36" i="1" s="1"/>
  <c r="EQ153" i="1"/>
  <c r="BJ37" i="1" s="1"/>
  <c r="EQ154" i="1"/>
  <c r="BJ38" i="1" s="1"/>
  <c r="EQ155" i="1"/>
  <c r="BJ39" i="1" s="1"/>
  <c r="EQ156" i="1"/>
  <c r="BJ40" i="1" s="1"/>
  <c r="EQ157" i="1"/>
  <c r="BJ41" i="1" s="1"/>
  <c r="EQ158" i="1"/>
  <c r="BJ42" i="1" s="1"/>
  <c r="EQ159" i="1"/>
  <c r="BJ43" i="1" s="1"/>
  <c r="EQ160" i="1"/>
  <c r="BJ44" i="1" s="1"/>
  <c r="EQ161" i="1"/>
  <c r="BJ45" i="1" s="1"/>
  <c r="EQ162" i="1"/>
  <c r="BJ46" i="1" s="1"/>
  <c r="EQ163" i="1"/>
  <c r="BJ47" i="1" s="1"/>
  <c r="EQ164" i="1"/>
  <c r="BJ48" i="1" s="1"/>
  <c r="EQ165" i="1"/>
  <c r="BJ49" i="1" s="1"/>
  <c r="EQ166" i="1"/>
  <c r="BJ50" i="1" s="1"/>
  <c r="EQ167" i="1"/>
  <c r="BJ51" i="1" s="1"/>
  <c r="EQ168" i="1"/>
  <c r="BJ52" i="1" s="1"/>
  <c r="EQ169" i="1"/>
  <c r="BJ53" i="1" s="1"/>
  <c r="EQ170" i="1"/>
  <c r="BJ54" i="1" s="1"/>
  <c r="EQ171" i="1"/>
  <c r="BJ55" i="1" s="1"/>
  <c r="EQ172" i="1"/>
  <c r="BJ56" i="1" s="1"/>
  <c r="EQ173" i="1"/>
  <c r="BJ57" i="1" s="1"/>
  <c r="EQ174" i="1"/>
  <c r="BJ58" i="1" s="1"/>
  <c r="EQ175" i="1"/>
  <c r="BJ59" i="1" s="1"/>
  <c r="EQ176" i="1"/>
  <c r="BJ60" i="1" s="1"/>
  <c r="EQ177" i="1"/>
  <c r="BJ61" i="1" s="1"/>
  <c r="EQ178" i="1"/>
  <c r="BJ62" i="1" s="1"/>
  <c r="EQ179" i="1"/>
  <c r="BJ63" i="1" s="1"/>
  <c r="EQ180" i="1"/>
  <c r="BJ64" i="1" s="1"/>
  <c r="EQ181" i="1"/>
  <c r="BJ65" i="1" s="1"/>
  <c r="EQ182" i="1"/>
  <c r="BJ66" i="1" s="1"/>
  <c r="EQ183" i="1"/>
  <c r="BJ67" i="1" s="1"/>
  <c r="EQ184" i="1"/>
  <c r="BJ68" i="1" s="1"/>
  <c r="EQ185" i="1"/>
  <c r="BJ69" i="1" s="1"/>
  <c r="EQ186" i="1"/>
  <c r="BJ70" i="1" s="1"/>
  <c r="EQ187" i="1"/>
  <c r="BJ71" i="1" s="1"/>
  <c r="EQ188" i="1"/>
  <c r="BJ72" i="1" s="1"/>
  <c r="EQ189" i="1"/>
  <c r="BJ73" i="1" s="1"/>
  <c r="EQ190" i="1"/>
  <c r="BJ74" i="1" s="1"/>
  <c r="EQ191" i="1"/>
  <c r="BJ75" i="1" s="1"/>
  <c r="EQ192" i="1"/>
  <c r="BJ76" i="1" s="1"/>
  <c r="EQ193" i="1"/>
  <c r="BJ77" i="1" s="1"/>
  <c r="EQ194" i="1"/>
  <c r="BJ78" i="1" s="1"/>
  <c r="EQ195" i="1"/>
  <c r="BJ79" i="1" s="1"/>
  <c r="EQ196" i="1"/>
  <c r="BJ80" i="1" s="1"/>
  <c r="EQ197" i="1"/>
  <c r="BJ81" i="1" s="1"/>
  <c r="EQ198" i="1"/>
  <c r="BJ82" i="1" s="1"/>
  <c r="EQ199" i="1"/>
  <c r="BJ83" i="1" s="1"/>
  <c r="EQ200" i="1"/>
  <c r="BJ84" i="1" s="1"/>
  <c r="EQ201" i="1"/>
  <c r="BJ85" i="1" s="1"/>
  <c r="EQ202" i="1"/>
  <c r="BJ86" i="1" s="1"/>
  <c r="EQ203" i="1"/>
  <c r="BJ87" i="1" s="1"/>
  <c r="EQ204" i="1"/>
  <c r="BJ88" i="1" s="1"/>
  <c r="EQ205" i="1"/>
  <c r="BJ89" i="1" s="1"/>
  <c r="EQ206" i="1"/>
  <c r="BJ90" i="1" s="1"/>
  <c r="EQ207" i="1"/>
  <c r="BJ91" i="1" s="1"/>
  <c r="EQ208" i="1"/>
  <c r="BJ92" i="1" s="1"/>
  <c r="EQ209" i="1"/>
  <c r="BJ93" i="1" s="1"/>
  <c r="EQ210" i="1"/>
  <c r="BJ94" i="1" s="1"/>
  <c r="EQ211" i="1"/>
  <c r="BJ95" i="1" s="1"/>
  <c r="EQ212" i="1"/>
  <c r="BJ96" i="1" s="1"/>
  <c r="EQ213" i="1"/>
  <c r="BJ97" i="1" s="1"/>
  <c r="EQ214" i="1"/>
  <c r="BJ98" i="1" s="1"/>
  <c r="EQ215" i="1"/>
  <c r="BJ99" i="1" s="1"/>
  <c r="EQ216" i="1"/>
  <c r="BJ100" i="1" s="1"/>
  <c r="EQ217" i="1"/>
  <c r="BJ101" i="1" s="1"/>
  <c r="EQ218" i="1"/>
  <c r="BJ102" i="1" s="1"/>
  <c r="EQ219" i="1"/>
  <c r="BJ103" i="1" s="1"/>
  <c r="EQ220" i="1"/>
  <c r="BJ104" i="1" s="1"/>
  <c r="EQ221" i="1"/>
  <c r="BJ105" i="1" s="1"/>
  <c r="EQ222" i="1"/>
  <c r="BJ106" i="1" s="1"/>
  <c r="EQ223" i="1"/>
  <c r="BJ107" i="1" s="1"/>
  <c r="EQ224" i="1"/>
  <c r="BJ108" i="1" s="1"/>
  <c r="EQ225" i="1"/>
  <c r="BJ109" i="1" s="1"/>
  <c r="CZ236" i="1" l="1"/>
  <c r="DA236" i="1" s="1"/>
  <c r="CZ237" i="1"/>
  <c r="DA237" i="1" s="1"/>
  <c r="CZ238" i="1"/>
  <c r="DA238" i="1" s="1"/>
  <c r="CZ239" i="1"/>
  <c r="DA239" i="1" s="1"/>
  <c r="CZ240" i="1"/>
  <c r="DA240" i="1" s="1"/>
  <c r="CZ241" i="1"/>
  <c r="DA241" i="1" s="1"/>
  <c r="CZ242" i="1"/>
  <c r="DA242" i="1" s="1"/>
  <c r="CZ243" i="1"/>
  <c r="DA243" i="1" s="1"/>
  <c r="CZ244" i="1"/>
  <c r="DA244" i="1" s="1"/>
  <c r="CZ245" i="1"/>
  <c r="DA245" i="1" s="1"/>
  <c r="CZ246" i="1"/>
  <c r="DA246" i="1" s="1"/>
  <c r="CZ247" i="1"/>
  <c r="DA247" i="1" s="1"/>
  <c r="CZ248" i="1"/>
  <c r="DA248" i="1" s="1"/>
  <c r="DB248" i="1" s="1"/>
  <c r="CZ249" i="1"/>
  <c r="DA249" i="1" s="1"/>
  <c r="CZ250" i="1"/>
  <c r="DA250" i="1" s="1"/>
  <c r="CZ251" i="1"/>
  <c r="DA251" i="1" s="1"/>
  <c r="CZ252" i="1"/>
  <c r="DA252" i="1" s="1"/>
  <c r="DB252" i="1" s="1"/>
  <c r="CZ253" i="1"/>
  <c r="DA253" i="1" s="1"/>
  <c r="CZ254" i="1"/>
  <c r="DA254" i="1" s="1"/>
  <c r="CZ255" i="1"/>
  <c r="DA255" i="1" s="1"/>
  <c r="DB255" i="1" s="1"/>
  <c r="CZ256" i="1"/>
  <c r="DA256" i="1" s="1"/>
  <c r="CZ257" i="1"/>
  <c r="DA257" i="1" s="1"/>
  <c r="CZ258" i="1"/>
  <c r="DA258" i="1" s="1"/>
  <c r="CZ259" i="1"/>
  <c r="DA259" i="1" s="1"/>
  <c r="DB259" i="1" s="1"/>
  <c r="CZ260" i="1"/>
  <c r="DA260" i="1" s="1"/>
  <c r="CZ261" i="1"/>
  <c r="DA261" i="1" s="1"/>
  <c r="CZ262" i="1"/>
  <c r="DA262" i="1" s="1"/>
  <c r="CZ263" i="1"/>
  <c r="DA263" i="1" s="1"/>
  <c r="CZ264" i="1"/>
  <c r="DA264" i="1" s="1"/>
  <c r="DB264" i="1" s="1"/>
  <c r="CZ265" i="1"/>
  <c r="DA265" i="1" s="1"/>
  <c r="CZ266" i="1"/>
  <c r="DA266" i="1" s="1"/>
  <c r="CZ267" i="1"/>
  <c r="DA267" i="1" s="1"/>
  <c r="CZ268" i="1"/>
  <c r="DA268" i="1" s="1"/>
  <c r="CZ269" i="1"/>
  <c r="DA269" i="1" s="1"/>
  <c r="CZ270" i="1"/>
  <c r="DA270" i="1" s="1"/>
  <c r="DB270" i="1" s="1"/>
  <c r="CZ271" i="1"/>
  <c r="DA271" i="1" s="1"/>
  <c r="CZ272" i="1"/>
  <c r="DA272" i="1" s="1"/>
  <c r="DB272" i="1" s="1"/>
  <c r="CZ273" i="1"/>
  <c r="DA273" i="1" s="1"/>
  <c r="CZ274" i="1"/>
  <c r="DA274" i="1" s="1"/>
  <c r="CZ275" i="1"/>
  <c r="DA275" i="1" s="1"/>
  <c r="CZ276" i="1"/>
  <c r="DA276" i="1" s="1"/>
  <c r="CZ277" i="1"/>
  <c r="DA277" i="1" s="1"/>
  <c r="CZ278" i="1"/>
  <c r="DA278" i="1" s="1"/>
  <c r="CZ279" i="1"/>
  <c r="DA279" i="1" s="1"/>
  <c r="CZ280" i="1"/>
  <c r="DA280" i="1" s="1"/>
  <c r="DB280" i="1" s="1"/>
  <c r="CZ281" i="1"/>
  <c r="DA281" i="1" s="1"/>
  <c r="CZ282" i="1"/>
  <c r="DA282" i="1" s="1"/>
  <c r="CZ283" i="1"/>
  <c r="DA283" i="1" s="1"/>
  <c r="CZ284" i="1"/>
  <c r="DA284" i="1" s="1"/>
  <c r="DB284" i="1" s="1"/>
  <c r="CZ285" i="1"/>
  <c r="DA285" i="1" s="1"/>
  <c r="DB285" i="1" s="1"/>
  <c r="CZ286" i="1"/>
  <c r="DA286" i="1" s="1"/>
  <c r="DB286" i="1" s="1"/>
  <c r="CZ287" i="1"/>
  <c r="DA287" i="1" s="1"/>
  <c r="DB287" i="1" s="1"/>
  <c r="CZ288" i="1"/>
  <c r="DA288" i="1" s="1"/>
  <c r="DB288" i="1" s="1"/>
  <c r="CZ289" i="1"/>
  <c r="DA289" i="1" s="1"/>
  <c r="CZ290" i="1"/>
  <c r="DA290" i="1" s="1"/>
  <c r="CZ291" i="1"/>
  <c r="DA291" i="1" s="1"/>
  <c r="CZ292" i="1"/>
  <c r="DA292" i="1" s="1"/>
  <c r="DB292" i="1" s="1"/>
  <c r="CZ293" i="1"/>
  <c r="DA293" i="1" s="1"/>
  <c r="DB293" i="1" s="1"/>
  <c r="CZ294" i="1"/>
  <c r="DA294" i="1" s="1"/>
  <c r="DB294" i="1" s="1"/>
  <c r="CZ295" i="1"/>
  <c r="DA295" i="1" s="1"/>
  <c r="DB295" i="1" s="1"/>
  <c r="CZ296" i="1"/>
  <c r="DA296" i="1" s="1"/>
  <c r="DB296" i="1" s="1"/>
  <c r="CZ297" i="1"/>
  <c r="DA297" i="1" s="1"/>
  <c r="CZ298" i="1"/>
  <c r="DA298" i="1" s="1"/>
  <c r="CZ299" i="1"/>
  <c r="DA299" i="1" s="1"/>
  <c r="CZ300" i="1"/>
  <c r="DA300" i="1" s="1"/>
  <c r="DB300" i="1" s="1"/>
  <c r="CZ301" i="1"/>
  <c r="DA301" i="1" s="1"/>
  <c r="DB301" i="1" s="1"/>
  <c r="CZ302" i="1"/>
  <c r="DA302" i="1" s="1"/>
  <c r="DB302" i="1" s="1"/>
  <c r="CZ303" i="1"/>
  <c r="DA303" i="1" s="1"/>
  <c r="DB303" i="1" s="1"/>
  <c r="CZ304" i="1"/>
  <c r="DA304" i="1" s="1"/>
  <c r="DB304" i="1" s="1"/>
  <c r="CZ305" i="1"/>
  <c r="DA305" i="1" s="1"/>
  <c r="CZ306" i="1"/>
  <c r="DA306" i="1" s="1"/>
  <c r="CZ307" i="1"/>
  <c r="DA307" i="1" s="1"/>
  <c r="CZ308" i="1"/>
  <c r="DA308" i="1" s="1"/>
  <c r="DB308" i="1" s="1"/>
  <c r="CZ309" i="1"/>
  <c r="DA309" i="1" s="1"/>
  <c r="DB309" i="1" s="1"/>
  <c r="CZ310" i="1"/>
  <c r="DA310" i="1" s="1"/>
  <c r="DB310" i="1" s="1"/>
  <c r="CZ311" i="1"/>
  <c r="DA311" i="1" s="1"/>
  <c r="DB311" i="1" s="1"/>
  <c r="CZ312" i="1"/>
  <c r="DA312" i="1" s="1"/>
  <c r="DB312" i="1" s="1"/>
  <c r="CZ313" i="1"/>
  <c r="DA313" i="1" s="1"/>
  <c r="CZ314" i="1"/>
  <c r="DA314" i="1" s="1"/>
  <c r="CZ315" i="1"/>
  <c r="DA315" i="1" s="1"/>
  <c r="CZ316" i="1"/>
  <c r="DA316" i="1" s="1"/>
  <c r="DB316" i="1" s="1"/>
  <c r="CZ317" i="1"/>
  <c r="DA317" i="1" s="1"/>
  <c r="DB317" i="1" s="1"/>
  <c r="CZ318" i="1"/>
  <c r="DA318" i="1" s="1"/>
  <c r="DB318" i="1" s="1"/>
  <c r="CZ319" i="1"/>
  <c r="DA319" i="1" s="1"/>
  <c r="DB319" i="1" s="1"/>
  <c r="CZ320" i="1"/>
  <c r="DA320" i="1" s="1"/>
  <c r="DB320" i="1" s="1"/>
  <c r="CZ321" i="1"/>
  <c r="DA321" i="1" s="1"/>
  <c r="CZ322" i="1"/>
  <c r="DA322" i="1" s="1"/>
  <c r="CZ323" i="1"/>
  <c r="DA323" i="1" s="1"/>
  <c r="CZ324" i="1"/>
  <c r="DA324" i="1" s="1"/>
  <c r="DB324" i="1" s="1"/>
  <c r="CZ325" i="1"/>
  <c r="DA325" i="1" s="1"/>
  <c r="DB325" i="1" s="1"/>
  <c r="CZ326" i="1"/>
  <c r="DA326" i="1" s="1"/>
  <c r="DB326" i="1" s="1"/>
  <c r="CZ327" i="1"/>
  <c r="DA327" i="1" s="1"/>
  <c r="DB327" i="1" s="1"/>
  <c r="CZ328" i="1"/>
  <c r="DA328" i="1" s="1"/>
  <c r="DB328" i="1" s="1"/>
  <c r="CZ329" i="1"/>
  <c r="DA329" i="1" s="1"/>
  <c r="CZ330" i="1"/>
  <c r="DA330" i="1" s="1"/>
  <c r="CZ331" i="1"/>
  <c r="DA331" i="1" s="1"/>
  <c r="CZ332" i="1"/>
  <c r="DA332" i="1" s="1"/>
  <c r="DB332" i="1" s="1"/>
  <c r="CZ333" i="1"/>
  <c r="DA333" i="1" s="1"/>
  <c r="DB333" i="1" s="1"/>
  <c r="CZ334" i="1"/>
  <c r="DA334" i="1" s="1"/>
  <c r="DB334" i="1" s="1"/>
  <c r="CZ335" i="1"/>
  <c r="DA335" i="1" s="1"/>
  <c r="DB335" i="1" s="1"/>
  <c r="CZ336" i="1"/>
  <c r="DA336" i="1" s="1"/>
  <c r="DB336" i="1" s="1"/>
  <c r="CZ337" i="1"/>
  <c r="DA337" i="1" s="1"/>
  <c r="CZ338" i="1"/>
  <c r="DA338" i="1" s="1"/>
  <c r="CZ339" i="1"/>
  <c r="DA339" i="1" s="1"/>
  <c r="CZ340" i="1"/>
  <c r="DA340" i="1" s="1"/>
  <c r="DB340" i="1" s="1"/>
  <c r="CZ341" i="1"/>
  <c r="DA341" i="1" s="1"/>
  <c r="DB341" i="1" s="1"/>
  <c r="CZ342" i="1"/>
  <c r="DA342" i="1" s="1"/>
  <c r="DB342" i="1" s="1"/>
  <c r="CZ343" i="1"/>
  <c r="DA343" i="1" s="1"/>
  <c r="DB343" i="1" s="1"/>
  <c r="CZ344" i="1"/>
  <c r="DA344" i="1" s="1"/>
  <c r="DB344" i="1" s="1"/>
  <c r="CZ345" i="1"/>
  <c r="DA345" i="1" s="1"/>
  <c r="CZ346" i="1"/>
  <c r="DA346" i="1" s="1"/>
  <c r="CZ347" i="1"/>
  <c r="DA347" i="1" s="1"/>
  <c r="CZ348" i="1"/>
  <c r="DA348" i="1" s="1"/>
  <c r="DB348" i="1" s="1"/>
  <c r="CZ349" i="1"/>
  <c r="DA349" i="1" s="1"/>
  <c r="DB349" i="1" s="1"/>
  <c r="CZ350" i="1"/>
  <c r="DA350" i="1" s="1"/>
  <c r="DB350" i="1" s="1"/>
  <c r="CZ351" i="1"/>
  <c r="DA351" i="1" s="1"/>
  <c r="DB351" i="1" s="1"/>
  <c r="CZ352" i="1"/>
  <c r="DA352" i="1" s="1"/>
  <c r="DB352" i="1" s="1"/>
  <c r="CZ353" i="1"/>
  <c r="DA353" i="1" s="1"/>
  <c r="CZ354" i="1"/>
  <c r="DA354" i="1" s="1"/>
  <c r="CZ355" i="1"/>
  <c r="DA355" i="1" s="1"/>
  <c r="CZ356" i="1"/>
  <c r="DA356" i="1" s="1"/>
  <c r="DB356" i="1" s="1"/>
  <c r="CZ357" i="1"/>
  <c r="DA357" i="1" s="1"/>
  <c r="DB357" i="1" s="1"/>
  <c r="CZ358" i="1"/>
  <c r="DA358" i="1" s="1"/>
  <c r="DB358" i="1" s="1"/>
  <c r="CZ359" i="1"/>
  <c r="DA359" i="1" s="1"/>
  <c r="DB359" i="1" s="1"/>
  <c r="CZ360" i="1"/>
  <c r="DA360" i="1" s="1"/>
  <c r="CZ361" i="1"/>
  <c r="DA361" i="1" s="1"/>
  <c r="CZ362" i="1"/>
  <c r="DA362" i="1" s="1"/>
  <c r="CZ363" i="1"/>
  <c r="DA363" i="1" s="1"/>
  <c r="CZ364" i="1"/>
  <c r="DA364" i="1" s="1"/>
  <c r="DB364" i="1" s="1"/>
  <c r="CZ365" i="1"/>
  <c r="DA365" i="1" s="1"/>
  <c r="DB365" i="1" s="1"/>
  <c r="CZ366" i="1"/>
  <c r="DA366" i="1" s="1"/>
  <c r="DB366" i="1" s="1"/>
  <c r="CZ367" i="1"/>
  <c r="DA367" i="1" s="1"/>
  <c r="DB367" i="1" s="1"/>
  <c r="CZ368" i="1"/>
  <c r="DA368" i="1" s="1"/>
  <c r="CZ369" i="1"/>
  <c r="DA369" i="1" s="1"/>
  <c r="CZ370" i="1"/>
  <c r="DA370" i="1" s="1"/>
  <c r="CZ371" i="1"/>
  <c r="DA371" i="1" s="1"/>
  <c r="CZ372" i="1"/>
  <c r="DA372" i="1" s="1"/>
  <c r="DB372" i="1" s="1"/>
  <c r="CZ373" i="1"/>
  <c r="DA373" i="1" s="1"/>
  <c r="DB373" i="1" s="1"/>
  <c r="CZ374" i="1"/>
  <c r="DA374" i="1" s="1"/>
  <c r="DB374" i="1" s="1"/>
  <c r="CZ375" i="1"/>
  <c r="DA375" i="1" s="1"/>
  <c r="DB375" i="1" s="1"/>
  <c r="CZ376" i="1"/>
  <c r="DA376" i="1" s="1"/>
  <c r="CZ377" i="1"/>
  <c r="DA377" i="1" s="1"/>
  <c r="CZ378" i="1"/>
  <c r="DA378" i="1" s="1"/>
  <c r="CZ379" i="1"/>
  <c r="DA379" i="1" s="1"/>
  <c r="CZ226" i="1"/>
  <c r="DA226" i="1" s="1"/>
  <c r="CZ227" i="1"/>
  <c r="DA227" i="1" s="1"/>
  <c r="CZ228" i="1"/>
  <c r="DA228" i="1" s="1"/>
  <c r="CZ229" i="1"/>
  <c r="DA229" i="1" s="1"/>
  <c r="CZ230" i="1"/>
  <c r="DA230" i="1" s="1"/>
  <c r="CZ231" i="1"/>
  <c r="DA231" i="1" s="1"/>
  <c r="CZ232" i="1"/>
  <c r="DA232" i="1" s="1"/>
  <c r="CZ233" i="1"/>
  <c r="DA233" i="1" s="1"/>
  <c r="CZ234" i="1"/>
  <c r="DA234" i="1" s="1"/>
  <c r="CZ235" i="1"/>
  <c r="DA235" i="1" s="1"/>
  <c r="CZ76" i="1"/>
  <c r="DA76" i="1" s="1"/>
  <c r="CZ77" i="1"/>
  <c r="DA77" i="1" s="1"/>
  <c r="CZ78" i="1"/>
  <c r="DA78" i="1" s="1"/>
  <c r="CZ79" i="1"/>
  <c r="DA79" i="1" s="1"/>
  <c r="CZ80" i="1"/>
  <c r="DA80" i="1" s="1"/>
  <c r="CZ81" i="1"/>
  <c r="DA81" i="1" s="1"/>
  <c r="CZ82" i="1"/>
  <c r="DA82" i="1" s="1"/>
  <c r="CZ83" i="1"/>
  <c r="DA83" i="1" s="1"/>
  <c r="CZ84" i="1"/>
  <c r="DA84" i="1" s="1"/>
  <c r="CZ85" i="1"/>
  <c r="DA85" i="1" s="1"/>
  <c r="CZ86" i="1"/>
  <c r="DA86" i="1" s="1"/>
  <c r="CZ87" i="1"/>
  <c r="DA87" i="1" s="1"/>
  <c r="CZ88" i="1"/>
  <c r="DA88" i="1" s="1"/>
  <c r="CZ89" i="1"/>
  <c r="DA89" i="1" s="1"/>
  <c r="CZ90" i="1"/>
  <c r="DA90" i="1" s="1"/>
  <c r="CZ91" i="1"/>
  <c r="DA91" i="1" s="1"/>
  <c r="CZ92" i="1"/>
  <c r="DA92" i="1" s="1"/>
  <c r="CZ93" i="1"/>
  <c r="DA93" i="1" s="1"/>
  <c r="CZ94" i="1"/>
  <c r="DA94" i="1" s="1"/>
  <c r="CZ95" i="1"/>
  <c r="DA95" i="1" s="1"/>
  <c r="CZ96" i="1"/>
  <c r="DA96" i="1" s="1"/>
  <c r="CZ97" i="1"/>
  <c r="DA97" i="1" s="1"/>
  <c r="CZ98" i="1"/>
  <c r="DA98" i="1" s="1"/>
  <c r="CZ99" i="1"/>
  <c r="DA99" i="1" s="1"/>
  <c r="CZ100" i="1"/>
  <c r="DA100" i="1" s="1"/>
  <c r="CZ101" i="1"/>
  <c r="DA101" i="1" s="1"/>
  <c r="CZ102" i="1"/>
  <c r="DA102" i="1" s="1"/>
  <c r="CZ103" i="1"/>
  <c r="DA103" i="1" s="1"/>
  <c r="CZ104" i="1"/>
  <c r="DA104" i="1" s="1"/>
  <c r="CZ105" i="1"/>
  <c r="DA105" i="1" s="1"/>
  <c r="CZ106" i="1"/>
  <c r="DA106" i="1" s="1"/>
  <c r="CZ107" i="1"/>
  <c r="DA107" i="1" s="1"/>
  <c r="CZ108" i="1"/>
  <c r="DA108" i="1" s="1"/>
  <c r="CZ109" i="1"/>
  <c r="DA109" i="1" s="1"/>
  <c r="CZ110" i="1"/>
  <c r="DA110" i="1" s="1"/>
  <c r="CZ111" i="1"/>
  <c r="DA111" i="1" s="1"/>
  <c r="CZ112" i="1"/>
  <c r="DA112" i="1" s="1"/>
  <c r="DB112" i="1" s="1"/>
  <c r="CZ113" i="1"/>
  <c r="DA113" i="1" s="1"/>
  <c r="DB113" i="1" s="1"/>
  <c r="CZ114" i="1"/>
  <c r="DA114" i="1" s="1"/>
  <c r="DB114" i="1" s="1"/>
  <c r="CZ115" i="1"/>
  <c r="DA115" i="1" s="1"/>
  <c r="CZ116" i="1"/>
  <c r="DA116" i="1" s="1"/>
  <c r="CZ117" i="1"/>
  <c r="DA117" i="1" s="1"/>
  <c r="CZ118" i="1"/>
  <c r="DA118" i="1" s="1"/>
  <c r="CZ119" i="1"/>
  <c r="DA119" i="1" s="1"/>
  <c r="CZ120" i="1"/>
  <c r="DA120" i="1" s="1"/>
  <c r="DB120" i="1" s="1"/>
  <c r="CZ121" i="1"/>
  <c r="DA121" i="1" s="1"/>
  <c r="DB121" i="1" s="1"/>
  <c r="CZ122" i="1"/>
  <c r="DA122" i="1" s="1"/>
  <c r="DB122" i="1" s="1"/>
  <c r="CZ123" i="1"/>
  <c r="DA123" i="1" s="1"/>
  <c r="CZ124" i="1"/>
  <c r="DA124" i="1" s="1"/>
  <c r="CZ125" i="1"/>
  <c r="DA125" i="1" s="1"/>
  <c r="CZ126" i="1"/>
  <c r="DA126" i="1" s="1"/>
  <c r="CZ127" i="1"/>
  <c r="DA127" i="1" s="1"/>
  <c r="CZ128" i="1"/>
  <c r="DA128" i="1" s="1"/>
  <c r="DB128" i="1" s="1"/>
  <c r="AX12" i="1" s="1"/>
  <c r="CZ129" i="1"/>
  <c r="DA129" i="1" s="1"/>
  <c r="DB129" i="1" s="1"/>
  <c r="AX13" i="1" s="1"/>
  <c r="CZ130" i="1"/>
  <c r="DA130" i="1" s="1"/>
  <c r="DB130" i="1" s="1"/>
  <c r="AX14" i="1" s="1"/>
  <c r="CZ131" i="1"/>
  <c r="DA131" i="1" s="1"/>
  <c r="CZ132" i="1"/>
  <c r="DA132" i="1" s="1"/>
  <c r="CZ133" i="1"/>
  <c r="DA133" i="1" s="1"/>
  <c r="CZ134" i="1"/>
  <c r="DA134" i="1" s="1"/>
  <c r="CZ135" i="1"/>
  <c r="DA135" i="1" s="1"/>
  <c r="CZ136" i="1"/>
  <c r="DA136" i="1" s="1"/>
  <c r="DB136" i="1" s="1"/>
  <c r="AX20" i="1" s="1"/>
  <c r="CZ137" i="1"/>
  <c r="DA137" i="1" s="1"/>
  <c r="DB137" i="1" s="1"/>
  <c r="AX21" i="1" s="1"/>
  <c r="CZ138" i="1"/>
  <c r="DA138" i="1" s="1"/>
  <c r="DB138" i="1" s="1"/>
  <c r="AX22" i="1" s="1"/>
  <c r="CZ139" i="1"/>
  <c r="DA139" i="1" s="1"/>
  <c r="CZ140" i="1"/>
  <c r="DA140" i="1" s="1"/>
  <c r="CZ141" i="1"/>
  <c r="DA141" i="1" s="1"/>
  <c r="CZ142" i="1"/>
  <c r="DA142" i="1" s="1"/>
  <c r="CZ143" i="1"/>
  <c r="DA143" i="1" s="1"/>
  <c r="DB143" i="1" s="1"/>
  <c r="AX27" i="1" s="1"/>
  <c r="CZ144" i="1"/>
  <c r="DA144" i="1" s="1"/>
  <c r="DB144" i="1" s="1"/>
  <c r="AX28" i="1" s="1"/>
  <c r="CZ145" i="1"/>
  <c r="DA145" i="1" s="1"/>
  <c r="DB145" i="1" s="1"/>
  <c r="AX29" i="1" s="1"/>
  <c r="CZ146" i="1"/>
  <c r="DA146" i="1" s="1"/>
  <c r="DB146" i="1" s="1"/>
  <c r="AX30" i="1" s="1"/>
  <c r="CZ147" i="1"/>
  <c r="DA147" i="1" s="1"/>
  <c r="CZ148" i="1"/>
  <c r="DA148" i="1" s="1"/>
  <c r="CZ149" i="1"/>
  <c r="DA149" i="1" s="1"/>
  <c r="CZ150" i="1"/>
  <c r="DA150" i="1" s="1"/>
  <c r="CZ151" i="1"/>
  <c r="DA151" i="1" s="1"/>
  <c r="DB151" i="1" s="1"/>
  <c r="AX35" i="1" s="1"/>
  <c r="CZ152" i="1"/>
  <c r="DA152" i="1" s="1"/>
  <c r="DB152" i="1" s="1"/>
  <c r="AX36" i="1" s="1"/>
  <c r="CZ153" i="1"/>
  <c r="DA153" i="1" s="1"/>
  <c r="DB153" i="1" s="1"/>
  <c r="AX37" i="1" s="1"/>
  <c r="CZ154" i="1"/>
  <c r="DA154" i="1" s="1"/>
  <c r="DB154" i="1" s="1"/>
  <c r="AX38" i="1" s="1"/>
  <c r="CZ155" i="1"/>
  <c r="DA155" i="1" s="1"/>
  <c r="CZ156" i="1"/>
  <c r="DA156" i="1" s="1"/>
  <c r="CZ157" i="1"/>
  <c r="DA157" i="1" s="1"/>
  <c r="CZ158" i="1"/>
  <c r="DA158" i="1" s="1"/>
  <c r="CZ159" i="1"/>
  <c r="DA159" i="1" s="1"/>
  <c r="DB159" i="1" s="1"/>
  <c r="AX43" i="1" s="1"/>
  <c r="CZ160" i="1"/>
  <c r="DA160" i="1" s="1"/>
  <c r="DB160" i="1" s="1"/>
  <c r="AX44" i="1" s="1"/>
  <c r="CZ161" i="1"/>
  <c r="DA161" i="1" s="1"/>
  <c r="DB161" i="1" s="1"/>
  <c r="AX45" i="1" s="1"/>
  <c r="CZ162" i="1"/>
  <c r="DA162" i="1" s="1"/>
  <c r="DB162" i="1" s="1"/>
  <c r="AX46" i="1" s="1"/>
  <c r="CZ163" i="1"/>
  <c r="DA163" i="1" s="1"/>
  <c r="CZ164" i="1"/>
  <c r="DA164" i="1" s="1"/>
  <c r="CZ165" i="1"/>
  <c r="DA165" i="1" s="1"/>
  <c r="CZ166" i="1"/>
  <c r="DA166" i="1" s="1"/>
  <c r="CZ167" i="1"/>
  <c r="DA167" i="1" s="1"/>
  <c r="DB167" i="1" s="1"/>
  <c r="AX51" i="1" s="1"/>
  <c r="CZ168" i="1"/>
  <c r="DA168" i="1" s="1"/>
  <c r="DB168" i="1" s="1"/>
  <c r="AX52" i="1" s="1"/>
  <c r="CZ169" i="1"/>
  <c r="DA169" i="1" s="1"/>
  <c r="DB169" i="1" s="1"/>
  <c r="AX53" i="1" s="1"/>
  <c r="CZ170" i="1"/>
  <c r="DA170" i="1" s="1"/>
  <c r="DB170" i="1" s="1"/>
  <c r="AX54" i="1" s="1"/>
  <c r="CZ171" i="1"/>
  <c r="DA171" i="1" s="1"/>
  <c r="CZ172" i="1"/>
  <c r="DA172" i="1" s="1"/>
  <c r="CZ173" i="1"/>
  <c r="DA173" i="1" s="1"/>
  <c r="CZ174" i="1"/>
  <c r="DA174" i="1" s="1"/>
  <c r="CZ175" i="1"/>
  <c r="DA175" i="1" s="1"/>
  <c r="DB175" i="1" s="1"/>
  <c r="AX59" i="1" s="1"/>
  <c r="CZ176" i="1"/>
  <c r="DA176" i="1" s="1"/>
  <c r="DB176" i="1" s="1"/>
  <c r="AX60" i="1" s="1"/>
  <c r="CZ177" i="1"/>
  <c r="DA177" i="1" s="1"/>
  <c r="DB177" i="1" s="1"/>
  <c r="AX61" i="1" s="1"/>
  <c r="CZ178" i="1"/>
  <c r="DA178" i="1" s="1"/>
  <c r="DB178" i="1" s="1"/>
  <c r="AX62" i="1" s="1"/>
  <c r="CZ179" i="1"/>
  <c r="DA179" i="1" s="1"/>
  <c r="CZ180" i="1"/>
  <c r="DA180" i="1" s="1"/>
  <c r="CZ181" i="1"/>
  <c r="DA181" i="1" s="1"/>
  <c r="CZ182" i="1"/>
  <c r="DA182" i="1" s="1"/>
  <c r="CZ183" i="1"/>
  <c r="DA183" i="1" s="1"/>
  <c r="DB183" i="1" s="1"/>
  <c r="AX67" i="1" s="1"/>
  <c r="CZ184" i="1"/>
  <c r="DA184" i="1" s="1"/>
  <c r="DB184" i="1" s="1"/>
  <c r="AX68" i="1" s="1"/>
  <c r="CZ185" i="1"/>
  <c r="DA185" i="1" s="1"/>
  <c r="DB185" i="1" s="1"/>
  <c r="AX69" i="1" s="1"/>
  <c r="CZ186" i="1"/>
  <c r="DA186" i="1" s="1"/>
  <c r="DB186" i="1" s="1"/>
  <c r="AX70" i="1" s="1"/>
  <c r="CZ187" i="1"/>
  <c r="DA187" i="1" s="1"/>
  <c r="CZ188" i="1"/>
  <c r="DA188" i="1" s="1"/>
  <c r="CZ189" i="1"/>
  <c r="DA189" i="1" s="1"/>
  <c r="CZ190" i="1"/>
  <c r="DA190" i="1" s="1"/>
  <c r="CZ191" i="1"/>
  <c r="DA191" i="1" s="1"/>
  <c r="DB191" i="1" s="1"/>
  <c r="AX75" i="1" s="1"/>
  <c r="CZ192" i="1"/>
  <c r="DA192" i="1" s="1"/>
  <c r="DB192" i="1" s="1"/>
  <c r="AX76" i="1" s="1"/>
  <c r="CZ193" i="1"/>
  <c r="DA193" i="1" s="1"/>
  <c r="DB193" i="1" s="1"/>
  <c r="AX77" i="1" s="1"/>
  <c r="CZ194" i="1"/>
  <c r="DA194" i="1" s="1"/>
  <c r="DB194" i="1" s="1"/>
  <c r="AX78" i="1" s="1"/>
  <c r="CZ195" i="1"/>
  <c r="DA195" i="1" s="1"/>
  <c r="CZ196" i="1"/>
  <c r="DA196" i="1" s="1"/>
  <c r="CZ197" i="1"/>
  <c r="DA197" i="1" s="1"/>
  <c r="CZ198" i="1"/>
  <c r="DA198" i="1" s="1"/>
  <c r="CZ199" i="1"/>
  <c r="DA199" i="1" s="1"/>
  <c r="DB199" i="1" s="1"/>
  <c r="AX83" i="1" s="1"/>
  <c r="CZ200" i="1"/>
  <c r="DA200" i="1" s="1"/>
  <c r="DB200" i="1" s="1"/>
  <c r="AX84" i="1" s="1"/>
  <c r="CZ201" i="1"/>
  <c r="DA201" i="1" s="1"/>
  <c r="DB201" i="1" s="1"/>
  <c r="AX85" i="1" s="1"/>
  <c r="CZ202" i="1"/>
  <c r="DA202" i="1" s="1"/>
  <c r="DB202" i="1" s="1"/>
  <c r="AX86" i="1" s="1"/>
  <c r="CZ203" i="1"/>
  <c r="DA203" i="1" s="1"/>
  <c r="CZ204" i="1"/>
  <c r="DA204" i="1" s="1"/>
  <c r="CZ205" i="1"/>
  <c r="DA205" i="1" s="1"/>
  <c r="CZ206" i="1"/>
  <c r="DA206" i="1" s="1"/>
  <c r="CZ207" i="1"/>
  <c r="DA207" i="1" s="1"/>
  <c r="DB207" i="1" s="1"/>
  <c r="AX91" i="1" s="1"/>
  <c r="CZ208" i="1"/>
  <c r="DA208" i="1" s="1"/>
  <c r="DB208" i="1" s="1"/>
  <c r="AX92" i="1" s="1"/>
  <c r="CZ209" i="1"/>
  <c r="DA209" i="1" s="1"/>
  <c r="DB209" i="1" s="1"/>
  <c r="AX93" i="1" s="1"/>
  <c r="CZ210" i="1"/>
  <c r="DA210" i="1" s="1"/>
  <c r="DB210" i="1" s="1"/>
  <c r="AX94" i="1" s="1"/>
  <c r="CZ211" i="1"/>
  <c r="DA211" i="1" s="1"/>
  <c r="CZ212" i="1"/>
  <c r="DA212" i="1" s="1"/>
  <c r="CZ213" i="1"/>
  <c r="DA213" i="1" s="1"/>
  <c r="CZ214" i="1"/>
  <c r="DA214" i="1" s="1"/>
  <c r="CZ215" i="1"/>
  <c r="DA215" i="1" s="1"/>
  <c r="DB215" i="1" s="1"/>
  <c r="AX99" i="1" s="1"/>
  <c r="CZ216" i="1"/>
  <c r="DA216" i="1" s="1"/>
  <c r="DB216" i="1" s="1"/>
  <c r="AX100" i="1" s="1"/>
  <c r="CZ217" i="1"/>
  <c r="DA217" i="1" s="1"/>
  <c r="DB217" i="1" s="1"/>
  <c r="AX101" i="1" s="1"/>
  <c r="CZ218" i="1"/>
  <c r="DA218" i="1" s="1"/>
  <c r="DB218" i="1" s="1"/>
  <c r="AX102" i="1" s="1"/>
  <c r="CZ219" i="1"/>
  <c r="DA219" i="1" s="1"/>
  <c r="CZ220" i="1"/>
  <c r="DA220" i="1" s="1"/>
  <c r="CZ221" i="1"/>
  <c r="DA221" i="1" s="1"/>
  <c r="CZ222" i="1"/>
  <c r="DA222" i="1" s="1"/>
  <c r="CZ223" i="1"/>
  <c r="DA223" i="1" s="1"/>
  <c r="DB223" i="1" s="1"/>
  <c r="AX107" i="1" s="1"/>
  <c r="CZ224" i="1"/>
  <c r="DA224" i="1" s="1"/>
  <c r="DB224" i="1" s="1"/>
  <c r="AX108" i="1" s="1"/>
  <c r="CZ225" i="1"/>
  <c r="DA225" i="1" s="1"/>
  <c r="DB225" i="1" s="1"/>
  <c r="AX109" i="1" s="1"/>
  <c r="DB279" i="1" l="1"/>
  <c r="DB135" i="1"/>
  <c r="AX19" i="1" s="1"/>
  <c r="DB127" i="1"/>
  <c r="AX11" i="1" s="1"/>
  <c r="DB119" i="1"/>
  <c r="DB111" i="1"/>
  <c r="DB263" i="1"/>
  <c r="DB256" i="1"/>
  <c r="DB269" i="1"/>
  <c r="DB276" i="1"/>
  <c r="DB268" i="1"/>
  <c r="DB254" i="1"/>
  <c r="DB222" i="1"/>
  <c r="AX106" i="1" s="1"/>
  <c r="DB214" i="1"/>
  <c r="AX98" i="1" s="1"/>
  <c r="DB206" i="1"/>
  <c r="AX90" i="1" s="1"/>
  <c r="DB198" i="1"/>
  <c r="AX82" i="1" s="1"/>
  <c r="DB190" i="1"/>
  <c r="AX74" i="1" s="1"/>
  <c r="DB182" i="1"/>
  <c r="AX66" i="1" s="1"/>
  <c r="DB174" i="1"/>
  <c r="AX58" i="1" s="1"/>
  <c r="DB166" i="1"/>
  <c r="AX50" i="1" s="1"/>
  <c r="DB158" i="1"/>
  <c r="AX42" i="1" s="1"/>
  <c r="DB150" i="1"/>
  <c r="AX34" i="1" s="1"/>
  <c r="DB142" i="1"/>
  <c r="AX26" i="1" s="1"/>
  <c r="DB134" i="1"/>
  <c r="AX18" i="1" s="1"/>
  <c r="DB126" i="1"/>
  <c r="AX10" i="1" s="1"/>
  <c r="DB118" i="1"/>
  <c r="DB110" i="1"/>
  <c r="DB379" i="1"/>
  <c r="DB371" i="1"/>
  <c r="DB363" i="1"/>
  <c r="DB355" i="1"/>
  <c r="DB347" i="1"/>
  <c r="DB339" i="1"/>
  <c r="DB331" i="1"/>
  <c r="DB323" i="1"/>
  <c r="DB315" i="1"/>
  <c r="DB307" i="1"/>
  <c r="DB299" i="1"/>
  <c r="DB291" i="1"/>
  <c r="DB283" i="1"/>
  <c r="DB261" i="1"/>
  <c r="DB253" i="1"/>
  <c r="DB221" i="1"/>
  <c r="AX105" i="1" s="1"/>
  <c r="DB213" i="1"/>
  <c r="AX97" i="1" s="1"/>
  <c r="DB205" i="1"/>
  <c r="AX89" i="1" s="1"/>
  <c r="DB197" i="1"/>
  <c r="AX81" i="1" s="1"/>
  <c r="DB189" i="1"/>
  <c r="AX73" i="1" s="1"/>
  <c r="DB181" i="1"/>
  <c r="AX65" i="1" s="1"/>
  <c r="DB173" i="1"/>
  <c r="AX57" i="1" s="1"/>
  <c r="DB165" i="1"/>
  <c r="AX49" i="1" s="1"/>
  <c r="DB157" i="1"/>
  <c r="AX41" i="1" s="1"/>
  <c r="DB149" i="1"/>
  <c r="AX33" i="1" s="1"/>
  <c r="DB141" i="1"/>
  <c r="AX25" i="1" s="1"/>
  <c r="DB133" i="1"/>
  <c r="AX17" i="1" s="1"/>
  <c r="DB125" i="1"/>
  <c r="AX9" i="1" s="1"/>
  <c r="DB117" i="1"/>
  <c r="DB109" i="1"/>
  <c r="DB378" i="1"/>
  <c r="DB370" i="1"/>
  <c r="DB362" i="1"/>
  <c r="DB354" i="1"/>
  <c r="DB346" i="1"/>
  <c r="DB338" i="1"/>
  <c r="DB330" i="1"/>
  <c r="DB322" i="1"/>
  <c r="DB314" i="1"/>
  <c r="DB306" i="1"/>
  <c r="DB298" i="1"/>
  <c r="DB290" i="1"/>
  <c r="DB282" i="1"/>
  <c r="DB274" i="1"/>
  <c r="DB260" i="1"/>
  <c r="DB220" i="1"/>
  <c r="AX104" i="1" s="1"/>
  <c r="DB212" i="1"/>
  <c r="AX96" i="1" s="1"/>
  <c r="DB204" i="1"/>
  <c r="AX88" i="1" s="1"/>
  <c r="DB196" i="1"/>
  <c r="AX80" i="1" s="1"/>
  <c r="DB188" i="1"/>
  <c r="AX72" i="1" s="1"/>
  <c r="DB180" i="1"/>
  <c r="AX64" i="1" s="1"/>
  <c r="DB172" i="1"/>
  <c r="AX56" i="1" s="1"/>
  <c r="DB164" i="1"/>
  <c r="AX48" i="1" s="1"/>
  <c r="DB156" i="1"/>
  <c r="AX40" i="1" s="1"/>
  <c r="DB148" i="1"/>
  <c r="AX32" i="1" s="1"/>
  <c r="DB140" i="1"/>
  <c r="AX24" i="1" s="1"/>
  <c r="DB132" i="1"/>
  <c r="AX16" i="1" s="1"/>
  <c r="DB124" i="1"/>
  <c r="AX8" i="1" s="1"/>
  <c r="DB116" i="1"/>
  <c r="DB377" i="1"/>
  <c r="DB369" i="1"/>
  <c r="DB361" i="1"/>
  <c r="DB353" i="1"/>
  <c r="DB345" i="1"/>
  <c r="DB337" i="1"/>
  <c r="DB329" i="1"/>
  <c r="DB321" i="1"/>
  <c r="DB313" i="1"/>
  <c r="DB305" i="1"/>
  <c r="DB297" i="1"/>
  <c r="DB289" i="1"/>
  <c r="DB281" i="1"/>
  <c r="DB219" i="1"/>
  <c r="AX103" i="1" s="1"/>
  <c r="DB211" i="1"/>
  <c r="AX95" i="1" s="1"/>
  <c r="DB203" i="1"/>
  <c r="AX87" i="1" s="1"/>
  <c r="DB195" i="1"/>
  <c r="AX79" i="1" s="1"/>
  <c r="DB187" i="1"/>
  <c r="AX71" i="1" s="1"/>
  <c r="DB179" i="1"/>
  <c r="AX63" i="1" s="1"/>
  <c r="DB171" i="1"/>
  <c r="AX55" i="1" s="1"/>
  <c r="DB163" i="1"/>
  <c r="AX47" i="1" s="1"/>
  <c r="DB155" i="1"/>
  <c r="AX39" i="1" s="1"/>
  <c r="DB147" i="1"/>
  <c r="AX31" i="1" s="1"/>
  <c r="DB139" i="1"/>
  <c r="AX23" i="1" s="1"/>
  <c r="DB131" i="1"/>
  <c r="AX15" i="1" s="1"/>
  <c r="DB123" i="1"/>
  <c r="DB115" i="1"/>
  <c r="DB376" i="1"/>
  <c r="DB368" i="1"/>
  <c r="DB360" i="1"/>
  <c r="DB250" i="1"/>
  <c r="DB277" i="1"/>
  <c r="DB273" i="1"/>
  <c r="DB245" i="1"/>
  <c r="DB241" i="1"/>
  <c r="DB275" i="1"/>
  <c r="DB262" i="1"/>
  <c r="DB247" i="1"/>
  <c r="DB243" i="1"/>
  <c r="DB228" i="1"/>
  <c r="DB278" i="1"/>
  <c r="DB246" i="1"/>
  <c r="DB239" i="1"/>
  <c r="DB258" i="1"/>
  <c r="DB271" i="1"/>
  <c r="DB237" i="1"/>
  <c r="DB235" i="1"/>
  <c r="DB234" i="1"/>
  <c r="DB230" i="1"/>
  <c r="DB227" i="1"/>
  <c r="DB266" i="1"/>
  <c r="DB251" i="1"/>
  <c r="DB249" i="1"/>
  <c r="DB242" i="1"/>
  <c r="DB240" i="1"/>
  <c r="DB229" i="1"/>
  <c r="DB244" i="1"/>
  <c r="DB233" i="1"/>
  <c r="DB226" i="1"/>
  <c r="DB232" i="1"/>
  <c r="DB267" i="1"/>
  <c r="DB265" i="1"/>
  <c r="DB231" i="1"/>
  <c r="DB257" i="1"/>
  <c r="DB238" i="1"/>
  <c r="DB236" i="1"/>
  <c r="X64" i="2"/>
  <c r="T64" i="2"/>
  <c r="I64" i="2"/>
  <c r="E64" i="2"/>
  <c r="X63" i="2"/>
  <c r="T63" i="2"/>
  <c r="I63" i="2"/>
  <c r="E63" i="2"/>
  <c r="X62" i="2"/>
  <c r="T62" i="2"/>
  <c r="I62" i="2"/>
  <c r="E62" i="2"/>
  <c r="X61" i="2"/>
  <c r="T61" i="2"/>
  <c r="I61" i="2"/>
  <c r="E61" i="2"/>
  <c r="X60" i="2"/>
  <c r="T60" i="2"/>
  <c r="I60" i="2"/>
  <c r="E60" i="2"/>
  <c r="X59" i="2"/>
  <c r="T59" i="2"/>
  <c r="I59" i="2"/>
  <c r="E59" i="2"/>
  <c r="X58" i="2"/>
  <c r="T58" i="2"/>
  <c r="I58" i="2"/>
  <c r="E58" i="2"/>
  <c r="X57" i="2"/>
  <c r="T57" i="2"/>
  <c r="I57" i="2"/>
  <c r="E57" i="2"/>
  <c r="X56" i="2"/>
  <c r="T56" i="2"/>
  <c r="I56" i="2"/>
  <c r="E56" i="2"/>
  <c r="X55" i="2"/>
  <c r="T55" i="2"/>
  <c r="I55" i="2"/>
  <c r="E55" i="2"/>
  <c r="X54" i="2"/>
  <c r="T54" i="2"/>
  <c r="I54" i="2"/>
  <c r="E54" i="2"/>
  <c r="X53" i="2"/>
  <c r="T53" i="2"/>
  <c r="I53" i="2"/>
  <c r="E53" i="2"/>
  <c r="X52" i="2"/>
  <c r="T52" i="2"/>
  <c r="I52" i="2"/>
  <c r="E52" i="2"/>
  <c r="X51" i="2"/>
  <c r="T51" i="2"/>
  <c r="I51" i="2"/>
  <c r="E51" i="2"/>
  <c r="X50" i="2"/>
  <c r="T50" i="2"/>
  <c r="I50" i="2"/>
  <c r="E50" i="2"/>
  <c r="X49" i="2"/>
  <c r="T49" i="2"/>
  <c r="I49" i="2"/>
  <c r="E49" i="2"/>
  <c r="X48" i="2"/>
  <c r="T48" i="2"/>
  <c r="I48" i="2"/>
  <c r="E48" i="2"/>
  <c r="X47" i="2"/>
  <c r="T47" i="2"/>
  <c r="I47" i="2"/>
  <c r="E47" i="2"/>
  <c r="X46" i="2"/>
  <c r="T46" i="2"/>
  <c r="I46" i="2"/>
  <c r="E46" i="2"/>
  <c r="X45" i="2"/>
  <c r="T45" i="2"/>
  <c r="I45" i="2"/>
  <c r="E45" i="2"/>
  <c r="X44" i="2"/>
  <c r="T44" i="2"/>
  <c r="I44" i="2"/>
  <c r="E44" i="2"/>
  <c r="X43" i="2"/>
  <c r="T43" i="2"/>
  <c r="I43" i="2"/>
  <c r="E43" i="2"/>
  <c r="X42" i="2"/>
  <c r="T42" i="2"/>
  <c r="I42" i="2"/>
  <c r="E42" i="2"/>
  <c r="X41" i="2"/>
  <c r="T41" i="2"/>
  <c r="I41" i="2"/>
  <c r="E41" i="2"/>
  <c r="X40" i="2"/>
  <c r="T40" i="2"/>
  <c r="I40" i="2"/>
  <c r="E40" i="2"/>
  <c r="X39" i="2"/>
  <c r="T39" i="2"/>
  <c r="I39" i="2"/>
  <c r="E39" i="2"/>
  <c r="X38" i="2"/>
  <c r="T38" i="2"/>
  <c r="I38" i="2"/>
  <c r="E38" i="2"/>
  <c r="X37" i="2"/>
  <c r="T37" i="2"/>
  <c r="I37" i="2"/>
  <c r="E37" i="2"/>
  <c r="X36" i="2"/>
  <c r="T36" i="2"/>
  <c r="I36" i="2"/>
  <c r="E36" i="2"/>
  <c r="X35" i="2"/>
  <c r="T35" i="2"/>
  <c r="I35" i="2"/>
  <c r="E35" i="2"/>
  <c r="X34" i="2"/>
  <c r="T34" i="2"/>
  <c r="I34" i="2"/>
  <c r="E34" i="2"/>
  <c r="X33" i="2"/>
  <c r="T33" i="2"/>
  <c r="I33" i="2"/>
  <c r="E33" i="2"/>
  <c r="X32" i="2"/>
  <c r="T32" i="2"/>
  <c r="I32" i="2"/>
  <c r="E32" i="2"/>
  <c r="X31" i="2"/>
  <c r="T31" i="2"/>
  <c r="I31" i="2"/>
  <c r="E31" i="2"/>
  <c r="X30" i="2"/>
  <c r="T30" i="2"/>
  <c r="I30" i="2"/>
  <c r="E30" i="2"/>
  <c r="X29" i="2"/>
  <c r="T29" i="2"/>
  <c r="I29" i="2"/>
  <c r="E29" i="2"/>
  <c r="X28" i="2"/>
  <c r="T28" i="2"/>
  <c r="I28" i="2"/>
  <c r="E28" i="2"/>
  <c r="X27" i="2"/>
  <c r="T27" i="2"/>
  <c r="I27" i="2"/>
  <c r="E27" i="2"/>
  <c r="X26" i="2"/>
  <c r="T26" i="2"/>
  <c r="I26" i="2"/>
  <c r="E26" i="2"/>
  <c r="X25" i="2"/>
  <c r="T25" i="2"/>
  <c r="I25" i="2"/>
  <c r="E25" i="2"/>
  <c r="X24" i="2"/>
  <c r="T24" i="2"/>
  <c r="I24" i="2"/>
  <c r="E24" i="2"/>
  <c r="X23" i="2"/>
  <c r="T23" i="2"/>
  <c r="I23" i="2"/>
  <c r="E23" i="2"/>
  <c r="X22" i="2"/>
  <c r="T22" i="2"/>
  <c r="I22" i="2"/>
  <c r="E22" i="2"/>
  <c r="X21" i="2"/>
  <c r="T21" i="2"/>
  <c r="I21" i="2"/>
  <c r="E21" i="2"/>
  <c r="X20" i="2"/>
  <c r="T20" i="2"/>
  <c r="I20" i="2"/>
  <c r="E20" i="2"/>
  <c r="X19" i="2"/>
  <c r="T19" i="2"/>
  <c r="I19" i="2"/>
  <c r="E19" i="2"/>
  <c r="X18" i="2"/>
  <c r="T18" i="2"/>
  <c r="I18" i="2"/>
  <c r="E18" i="2"/>
  <c r="X17" i="2"/>
  <c r="T17" i="2"/>
  <c r="I17" i="2"/>
  <c r="E17" i="2"/>
  <c r="T16" i="2"/>
  <c r="E16" i="2"/>
  <c r="T15" i="2"/>
  <c r="E15" i="2"/>
  <c r="T14" i="2"/>
  <c r="E14" i="2"/>
  <c r="X13" i="2"/>
  <c r="T13" i="2"/>
  <c r="E13" i="2"/>
  <c r="X12" i="2"/>
  <c r="T12" i="2"/>
  <c r="E12" i="2"/>
  <c r="X11" i="2"/>
  <c r="T11" i="2"/>
  <c r="E11" i="2"/>
  <c r="X10" i="2"/>
  <c r="T10" i="2"/>
  <c r="E10" i="2"/>
  <c r="X9" i="2"/>
  <c r="T9" i="2"/>
  <c r="E9" i="2"/>
  <c r="X8" i="2"/>
  <c r="T8" i="2"/>
  <c r="E8" i="2"/>
  <c r="X7" i="2"/>
  <c r="T7" i="2"/>
  <c r="E7" i="2"/>
  <c r="X6" i="2"/>
  <c r="T6" i="2"/>
  <c r="E6" i="2"/>
  <c r="X5" i="2"/>
  <c r="T5" i="2"/>
  <c r="E5" i="2"/>
  <c r="DS141" i="1"/>
  <c r="DO141" i="1"/>
  <c r="DK141" i="1"/>
  <c r="DS140" i="1"/>
  <c r="DO140" i="1"/>
  <c r="DK140" i="1"/>
  <c r="DS139" i="1"/>
  <c r="DO139" i="1"/>
  <c r="DK139" i="1"/>
  <c r="DS138" i="1"/>
  <c r="DO138" i="1"/>
  <c r="DK138" i="1"/>
  <c r="DS137" i="1"/>
  <c r="DO137" i="1"/>
  <c r="DK137" i="1"/>
  <c r="BA108" i="1" s="1"/>
  <c r="DS136" i="1"/>
  <c r="DO136" i="1"/>
  <c r="DK136" i="1"/>
  <c r="BA107" i="1" s="1"/>
  <c r="DS135" i="1"/>
  <c r="DO135" i="1"/>
  <c r="DK135" i="1"/>
  <c r="BA106" i="1" s="1"/>
  <c r="DS134" i="1"/>
  <c r="DO134" i="1"/>
  <c r="DK134" i="1"/>
  <c r="BA105" i="1" s="1"/>
  <c r="DS133" i="1"/>
  <c r="DO133" i="1"/>
  <c r="DK133" i="1"/>
  <c r="BA104" i="1" s="1"/>
  <c r="DS132" i="1"/>
  <c r="DO132" i="1"/>
  <c r="DK132" i="1"/>
  <c r="BA103" i="1" s="1"/>
  <c r="DS131" i="1"/>
  <c r="DO131" i="1"/>
  <c r="DK131" i="1"/>
  <c r="BA102" i="1" s="1"/>
  <c r="DS130" i="1"/>
  <c r="DO130" i="1"/>
  <c r="DK130" i="1"/>
  <c r="BA101" i="1" s="1"/>
  <c r="DS129" i="1"/>
  <c r="DO129" i="1"/>
  <c r="DK129" i="1"/>
  <c r="BA100" i="1" s="1"/>
  <c r="DS128" i="1"/>
  <c r="DO128" i="1"/>
  <c r="DK128" i="1"/>
  <c r="BA99" i="1" s="1"/>
  <c r="DS127" i="1"/>
  <c r="DO127" i="1"/>
  <c r="DK127" i="1"/>
  <c r="BA98" i="1" s="1"/>
  <c r="DS126" i="1"/>
  <c r="DO126" i="1"/>
  <c r="DK126" i="1"/>
  <c r="BA97" i="1" s="1"/>
  <c r="DS125" i="1"/>
  <c r="DO125" i="1"/>
  <c r="DK125" i="1"/>
  <c r="BA96" i="1" s="1"/>
  <c r="DS124" i="1"/>
  <c r="DO124" i="1"/>
  <c r="DK124" i="1"/>
  <c r="BA95" i="1" s="1"/>
  <c r="DS123" i="1"/>
  <c r="DO123" i="1"/>
  <c r="DK123" i="1"/>
  <c r="BA94" i="1" s="1"/>
  <c r="DS122" i="1"/>
  <c r="DO122" i="1"/>
  <c r="DK122" i="1"/>
  <c r="BA93" i="1" s="1"/>
  <c r="DS121" i="1"/>
  <c r="DO121" i="1"/>
  <c r="DK121" i="1"/>
  <c r="BA92" i="1" s="1"/>
  <c r="DS120" i="1"/>
  <c r="DO120" i="1"/>
  <c r="DK120" i="1"/>
  <c r="BA91" i="1" s="1"/>
  <c r="DS119" i="1"/>
  <c r="DO119" i="1"/>
  <c r="DK119" i="1"/>
  <c r="BA90" i="1" s="1"/>
  <c r="DS118" i="1"/>
  <c r="DO118" i="1"/>
  <c r="DK118" i="1"/>
  <c r="BA89" i="1" s="1"/>
  <c r="DS117" i="1"/>
  <c r="DO117" i="1"/>
  <c r="DK117" i="1"/>
  <c r="BA88" i="1" s="1"/>
  <c r="DS116" i="1"/>
  <c r="DO116" i="1"/>
  <c r="DK116" i="1"/>
  <c r="BA87" i="1" s="1"/>
  <c r="DS115" i="1"/>
  <c r="DO115" i="1"/>
  <c r="DK115" i="1"/>
  <c r="BA86" i="1" s="1"/>
  <c r="DS114" i="1"/>
  <c r="DO114" i="1"/>
  <c r="DK114" i="1"/>
  <c r="BA85" i="1" s="1"/>
  <c r="DS113" i="1"/>
  <c r="DO113" i="1"/>
  <c r="DK113" i="1"/>
  <c r="BA84" i="1" s="1"/>
  <c r="DS112" i="1"/>
  <c r="DO112" i="1"/>
  <c r="DK112" i="1"/>
  <c r="BA83" i="1" s="1"/>
  <c r="DS111" i="1"/>
  <c r="DO111" i="1"/>
  <c r="DK111" i="1"/>
  <c r="BA82" i="1" s="1"/>
  <c r="DS110" i="1"/>
  <c r="DO110" i="1"/>
  <c r="DK110" i="1"/>
  <c r="BA81" i="1" s="1"/>
  <c r="DS109" i="1"/>
  <c r="DO109" i="1"/>
  <c r="DK109" i="1"/>
  <c r="BA80" i="1" s="1"/>
  <c r="DS108" i="1"/>
  <c r="DO108" i="1"/>
  <c r="DK108" i="1"/>
  <c r="BA79" i="1" s="1"/>
  <c r="DS107" i="1"/>
  <c r="DO107" i="1"/>
  <c r="DK107" i="1"/>
  <c r="BA78" i="1" s="1"/>
  <c r="DS106" i="1"/>
  <c r="DO106" i="1"/>
  <c r="DK106" i="1"/>
  <c r="BA77" i="1" s="1"/>
  <c r="DS105" i="1"/>
  <c r="DO105" i="1"/>
  <c r="DK105" i="1"/>
  <c r="BA76" i="1" s="1"/>
  <c r="DS104" i="1"/>
  <c r="DO104" i="1"/>
  <c r="DK104" i="1"/>
  <c r="BA75" i="1" s="1"/>
  <c r="DS103" i="1"/>
  <c r="DO103" i="1"/>
  <c r="DK103" i="1"/>
  <c r="BA74" i="1" s="1"/>
  <c r="DS102" i="1"/>
  <c r="DO102" i="1"/>
  <c r="DK102" i="1"/>
  <c r="BA73" i="1" s="1"/>
  <c r="DS101" i="1"/>
  <c r="DO101" i="1"/>
  <c r="DK101" i="1"/>
  <c r="BA72" i="1" s="1"/>
  <c r="DS100" i="1"/>
  <c r="DO100" i="1"/>
  <c r="DK100" i="1"/>
  <c r="BA71" i="1" s="1"/>
  <c r="DS99" i="1"/>
  <c r="DO99" i="1"/>
  <c r="DK99" i="1"/>
  <c r="BA70" i="1" s="1"/>
  <c r="DS98" i="1"/>
  <c r="DO98" i="1"/>
  <c r="DK98" i="1"/>
  <c r="BA69" i="1" s="1"/>
  <c r="DS97" i="1"/>
  <c r="DO97" i="1"/>
  <c r="DK97" i="1"/>
  <c r="BA68" i="1" s="1"/>
  <c r="DS96" i="1"/>
  <c r="DO96" i="1"/>
  <c r="DK96" i="1"/>
  <c r="BA67" i="1" s="1"/>
  <c r="DS95" i="1"/>
  <c r="DO95" i="1"/>
  <c r="DK95" i="1"/>
  <c r="BA66" i="1" s="1"/>
  <c r="DS94" i="1"/>
  <c r="DO94" i="1"/>
  <c r="DK94" i="1"/>
  <c r="BA65" i="1" s="1"/>
  <c r="DS93" i="1"/>
  <c r="DO93" i="1"/>
  <c r="DK93" i="1"/>
  <c r="BA64" i="1" s="1"/>
  <c r="DS92" i="1"/>
  <c r="DO92" i="1"/>
  <c r="DK92" i="1"/>
  <c r="BA63" i="1" s="1"/>
  <c r="DS91" i="1"/>
  <c r="DO91" i="1"/>
  <c r="DK91" i="1"/>
  <c r="BA62" i="1" s="1"/>
  <c r="DS90" i="1"/>
  <c r="DO90" i="1"/>
  <c r="DK90" i="1"/>
  <c r="BA61" i="1" s="1"/>
  <c r="DS89" i="1"/>
  <c r="DO89" i="1"/>
  <c r="DK89" i="1"/>
  <c r="BA60" i="1" s="1"/>
  <c r="DS88" i="1"/>
  <c r="DO88" i="1"/>
  <c r="DK88" i="1"/>
  <c r="BA59" i="1" s="1"/>
  <c r="DS87" i="1"/>
  <c r="DO87" i="1"/>
  <c r="DK87" i="1"/>
  <c r="BA58" i="1" s="1"/>
  <c r="DS86" i="1"/>
  <c r="DO86" i="1"/>
  <c r="DK86" i="1"/>
  <c r="BA57" i="1" s="1"/>
  <c r="DS85" i="1"/>
  <c r="DO85" i="1"/>
  <c r="DK85" i="1"/>
  <c r="BA56" i="1" s="1"/>
  <c r="DS84" i="1"/>
  <c r="DO84" i="1"/>
  <c r="DK84" i="1"/>
  <c r="BA55" i="1" s="1"/>
  <c r="DS83" i="1"/>
  <c r="DO83" i="1"/>
  <c r="DK83" i="1"/>
  <c r="BA54" i="1" s="1"/>
  <c r="DS82" i="1"/>
  <c r="DO82" i="1"/>
  <c r="DK82" i="1"/>
  <c r="BA53" i="1" s="1"/>
  <c r="DS81" i="1"/>
  <c r="DO81" i="1"/>
  <c r="DK81" i="1"/>
  <c r="BA52" i="1" s="1"/>
  <c r="DS80" i="1"/>
  <c r="DO80" i="1"/>
  <c r="DK80" i="1"/>
  <c r="BA51" i="1" s="1"/>
  <c r="DS79" i="1"/>
  <c r="DO79" i="1"/>
  <c r="DK79" i="1"/>
  <c r="BA50" i="1" s="1"/>
  <c r="DS78" i="1"/>
  <c r="DO78" i="1"/>
  <c r="DK78" i="1"/>
  <c r="BA49" i="1" s="1"/>
  <c r="DS77" i="1"/>
  <c r="DO77" i="1"/>
  <c r="DK77" i="1"/>
  <c r="BA48" i="1" s="1"/>
  <c r="DS76" i="1"/>
  <c r="DO76" i="1"/>
  <c r="DK76" i="1"/>
  <c r="BA47" i="1" s="1"/>
  <c r="DS75" i="1"/>
  <c r="DO75" i="1"/>
  <c r="DK75" i="1"/>
  <c r="BA46" i="1" s="1"/>
  <c r="DS74" i="1"/>
  <c r="DO74" i="1"/>
  <c r="DK74" i="1"/>
  <c r="BA45" i="1" s="1"/>
  <c r="DS73" i="1"/>
  <c r="DO73" i="1"/>
  <c r="DK73" i="1"/>
  <c r="BA44" i="1" s="1"/>
  <c r="DS72" i="1"/>
  <c r="DO72" i="1"/>
  <c r="DK72" i="1"/>
  <c r="BA43" i="1" s="1"/>
  <c r="DS71" i="1"/>
  <c r="DO71" i="1"/>
  <c r="DK71" i="1"/>
  <c r="BA42" i="1" s="1"/>
  <c r="DS70" i="1"/>
  <c r="DO70" i="1"/>
  <c r="DK70" i="1"/>
  <c r="BA41" i="1" s="1"/>
  <c r="DS69" i="1"/>
  <c r="DO69" i="1"/>
  <c r="DK69" i="1"/>
  <c r="BA40" i="1" s="1"/>
  <c r="DS68" i="1"/>
  <c r="DO68" i="1"/>
  <c r="DK68" i="1"/>
  <c r="BA39" i="1" s="1"/>
  <c r="DS67" i="1"/>
  <c r="DO67" i="1"/>
  <c r="DK67" i="1"/>
  <c r="BA38" i="1" s="1"/>
  <c r="DS66" i="1"/>
  <c r="DO66" i="1"/>
  <c r="DK66" i="1"/>
  <c r="BA37" i="1" s="1"/>
  <c r="DS65" i="1"/>
  <c r="DO65" i="1"/>
  <c r="DK65" i="1"/>
  <c r="BA36" i="1" s="1"/>
  <c r="DS64" i="1"/>
  <c r="DO64" i="1"/>
  <c r="DK64" i="1"/>
  <c r="BA35" i="1" s="1"/>
  <c r="DS63" i="1"/>
  <c r="DO63" i="1"/>
  <c r="DK63" i="1"/>
  <c r="BA34" i="1" s="1"/>
  <c r="DS62" i="1"/>
  <c r="DO62" i="1"/>
  <c r="DK62" i="1"/>
  <c r="BA33" i="1" s="1"/>
  <c r="DS61" i="1"/>
  <c r="DO61" i="1"/>
  <c r="DK61" i="1"/>
  <c r="BA32" i="1" s="1"/>
  <c r="DS60" i="1"/>
  <c r="DO60" i="1"/>
  <c r="DK60" i="1"/>
  <c r="BA31" i="1" s="1"/>
  <c r="DS59" i="1"/>
  <c r="DO59" i="1"/>
  <c r="DK59" i="1"/>
  <c r="BA30" i="1" s="1"/>
  <c r="DS58" i="1"/>
  <c r="DO58" i="1"/>
  <c r="DK58" i="1"/>
  <c r="BA29" i="1" s="1"/>
  <c r="DS57" i="1"/>
  <c r="DO57" i="1"/>
  <c r="DK57" i="1"/>
  <c r="BA28" i="1" s="1"/>
  <c r="DS56" i="1"/>
  <c r="DO56" i="1"/>
  <c r="DK56" i="1"/>
  <c r="BA27" i="1" s="1"/>
  <c r="DS55" i="1"/>
  <c r="DO55" i="1"/>
  <c r="DK55" i="1"/>
  <c r="BA26" i="1" s="1"/>
  <c r="DS54" i="1"/>
  <c r="DO54" i="1"/>
  <c r="DK54" i="1"/>
  <c r="BA25" i="1" s="1"/>
  <c r="DS53" i="1"/>
  <c r="DO53" i="1"/>
  <c r="DK53" i="1"/>
  <c r="BA24" i="1" s="1"/>
  <c r="DS52" i="1"/>
  <c r="DO52" i="1"/>
  <c r="DK52" i="1"/>
  <c r="BA23" i="1" s="1"/>
  <c r="DS51" i="1"/>
  <c r="DO51" i="1"/>
  <c r="DK51" i="1"/>
  <c r="BA22" i="1" s="1"/>
  <c r="DS50" i="1"/>
  <c r="DO50" i="1"/>
  <c r="DK50" i="1"/>
  <c r="BA21" i="1" s="1"/>
  <c r="DS49" i="1"/>
  <c r="DO49" i="1"/>
  <c r="DK49" i="1"/>
  <c r="BA20" i="1" s="1"/>
  <c r="DS48" i="1"/>
  <c r="DO48" i="1"/>
  <c r="DK48" i="1"/>
  <c r="BA19" i="1" s="1"/>
  <c r="DS47" i="1"/>
  <c r="DO47" i="1"/>
  <c r="DK47" i="1"/>
  <c r="BA18" i="1" s="1"/>
  <c r="DS46" i="1"/>
  <c r="DO46" i="1"/>
  <c r="DK46" i="1"/>
  <c r="BA17" i="1" s="1"/>
  <c r="DS45" i="1"/>
  <c r="DO45" i="1"/>
  <c r="DK45" i="1"/>
  <c r="BA16" i="1" s="1"/>
  <c r="DS44" i="1"/>
  <c r="DO44" i="1"/>
  <c r="DK44" i="1"/>
  <c r="BA15" i="1" s="1"/>
  <c r="DS43" i="1"/>
  <c r="DO43" i="1"/>
  <c r="DK43" i="1"/>
  <c r="BA14" i="1" s="1"/>
  <c r="DS42" i="1"/>
  <c r="DO42" i="1"/>
  <c r="DK42" i="1"/>
  <c r="BA13" i="1" s="1"/>
  <c r="DS41" i="1"/>
  <c r="DO41" i="1"/>
  <c r="DK41" i="1"/>
  <c r="BA12" i="1" s="1"/>
  <c r="DS40" i="1"/>
  <c r="DO40" i="1"/>
  <c r="DK40" i="1"/>
  <c r="BA11" i="1" s="1"/>
  <c r="DS39" i="1"/>
  <c r="DO39" i="1"/>
  <c r="DK39" i="1"/>
  <c r="BA10" i="1" s="1"/>
  <c r="DS38" i="1"/>
  <c r="DO38" i="1"/>
  <c r="DK38" i="1"/>
  <c r="BA9" i="1" s="1"/>
  <c r="DS37" i="1"/>
  <c r="DO37" i="1"/>
  <c r="DK37" i="1"/>
  <c r="BA8" i="1" s="1"/>
  <c r="DS36" i="1"/>
  <c r="DO36" i="1"/>
  <c r="DK36" i="1"/>
  <c r="DS35" i="1"/>
  <c r="DO35" i="1"/>
  <c r="DK35" i="1"/>
  <c r="DS34" i="1"/>
  <c r="DO34" i="1"/>
  <c r="DK34" i="1"/>
  <c r="DS33" i="1"/>
  <c r="DO33" i="1"/>
  <c r="DK33" i="1"/>
  <c r="DS32" i="1"/>
  <c r="DO32" i="1"/>
  <c r="DK32" i="1"/>
  <c r="DS31" i="1"/>
  <c r="DO31" i="1"/>
  <c r="DK31" i="1"/>
  <c r="DS30" i="1"/>
  <c r="DO30" i="1"/>
  <c r="DK30" i="1"/>
  <c r="DS29" i="1"/>
  <c r="DO29" i="1"/>
  <c r="DK29" i="1"/>
  <c r="DS28" i="1"/>
  <c r="DO28" i="1"/>
  <c r="DK28" i="1"/>
  <c r="DS27" i="1"/>
  <c r="DO27" i="1"/>
  <c r="DK27" i="1"/>
  <c r="DS26" i="1"/>
  <c r="DO26" i="1"/>
  <c r="DK26" i="1"/>
  <c r="DS25" i="1"/>
  <c r="DO25" i="1"/>
  <c r="DK25" i="1"/>
  <c r="DS24" i="1"/>
  <c r="DO24" i="1"/>
  <c r="DK24" i="1"/>
  <c r="DS23" i="1"/>
  <c r="DO23" i="1"/>
  <c r="DK23" i="1"/>
  <c r="DS22" i="1"/>
  <c r="DO22" i="1"/>
  <c r="DK22" i="1"/>
  <c r="DS21" i="1"/>
  <c r="DO21" i="1"/>
  <c r="DK21" i="1"/>
  <c r="DS20" i="1"/>
  <c r="DO20" i="1"/>
  <c r="DK20" i="1"/>
  <c r="DS19" i="1"/>
  <c r="DO19" i="1"/>
  <c r="DK19" i="1"/>
  <c r="DS18" i="1"/>
  <c r="DO18" i="1"/>
  <c r="DK18" i="1"/>
  <c r="DS17" i="1"/>
  <c r="DO17" i="1"/>
  <c r="DK17" i="1"/>
  <c r="DS16" i="1"/>
  <c r="DO16" i="1"/>
  <c r="DK16" i="1"/>
  <c r="DS15" i="1"/>
  <c r="DO15" i="1"/>
  <c r="DK15" i="1"/>
  <c r="DS14" i="1"/>
  <c r="DO14" i="1"/>
  <c r="DK14" i="1"/>
  <c r="DS13" i="1"/>
  <c r="DO13" i="1"/>
  <c r="DK13" i="1"/>
  <c r="DS12" i="1"/>
  <c r="DO12" i="1"/>
  <c r="DK12" i="1"/>
  <c r="DS11" i="1"/>
  <c r="DO11" i="1"/>
  <c r="DK11" i="1"/>
  <c r="DS10" i="1"/>
  <c r="DO10" i="1"/>
  <c r="DK10" i="1"/>
  <c r="DS9" i="1"/>
  <c r="DO9" i="1"/>
  <c r="DK9" i="1"/>
  <c r="DS8" i="1"/>
  <c r="DO8" i="1"/>
  <c r="DK8" i="1"/>
  <c r="DS7" i="1"/>
  <c r="DO7" i="1"/>
  <c r="DK7" i="1"/>
  <c r="DS6" i="1"/>
  <c r="DO6" i="1"/>
  <c r="DK6" i="1"/>
  <c r="DS5" i="1"/>
  <c r="DO5" i="1"/>
  <c r="DK5" i="1"/>
  <c r="B1" i="1" l="1"/>
  <c r="D1" i="1" s="1"/>
  <c r="C1" i="1" l="1"/>
  <c r="B16" i="1" s="1"/>
  <c r="B38" i="1" s="1"/>
  <c r="Y8" i="1" l="1"/>
  <c r="AT2" i="1"/>
  <c r="O16" i="1"/>
  <c r="M16" i="1"/>
  <c r="L16" i="1"/>
  <c r="I16" i="1"/>
  <c r="N16" i="1"/>
  <c r="K16" i="1"/>
  <c r="J16" i="1"/>
  <c r="P16" i="1"/>
  <c r="Q16" i="1"/>
  <c r="G16" i="1"/>
  <c r="R16" i="1"/>
  <c r="E16" i="1"/>
  <c r="D16" i="1"/>
  <c r="F16" i="1"/>
  <c r="B15" i="1"/>
  <c r="B37" i="1" s="1"/>
  <c r="H16" i="1"/>
  <c r="C16" i="1"/>
  <c r="AA8" i="1" l="1"/>
  <c r="AE8" i="1"/>
  <c r="AI8" i="1"/>
  <c r="AM8" i="1"/>
  <c r="AB8" i="1"/>
  <c r="AF8" i="1"/>
  <c r="AJ8" i="1"/>
  <c r="AN8" i="1"/>
  <c r="AC8" i="1"/>
  <c r="AG8" i="1"/>
  <c r="AK8" i="1"/>
  <c r="AO8" i="1"/>
  <c r="AD8" i="1"/>
  <c r="AH8" i="1"/>
  <c r="AL8" i="1"/>
  <c r="Y9" i="1"/>
  <c r="Z8" i="1"/>
  <c r="AW1" i="1"/>
  <c r="BA1" i="1"/>
  <c r="BE1" i="1"/>
  <c r="BI1" i="1"/>
  <c r="AX1" i="1"/>
  <c r="BB1" i="1"/>
  <c r="BF1" i="1"/>
  <c r="BJ1" i="1"/>
  <c r="AY1" i="1"/>
  <c r="BC1" i="1"/>
  <c r="BG1" i="1"/>
  <c r="BK1" i="1"/>
  <c r="AZ1" i="1"/>
  <c r="BD1" i="1"/>
  <c r="BH1" i="1"/>
  <c r="AV1" i="1"/>
  <c r="L15" i="1"/>
  <c r="O15" i="1"/>
  <c r="M15" i="1"/>
  <c r="I15" i="1"/>
  <c r="N15" i="1"/>
  <c r="K15" i="1"/>
  <c r="J15" i="1"/>
  <c r="P15" i="1"/>
  <c r="Q15" i="1"/>
  <c r="G15" i="1"/>
  <c r="R15" i="1"/>
  <c r="E15" i="1"/>
  <c r="H15" i="1"/>
  <c r="D15" i="1"/>
  <c r="C15" i="1"/>
  <c r="F15" i="1"/>
  <c r="B14" i="1"/>
  <c r="B36" i="1" s="1"/>
  <c r="Y10" i="1" l="1"/>
  <c r="Z9" i="1"/>
  <c r="AD9" i="1"/>
  <c r="AH9" i="1"/>
  <c r="AL9" i="1"/>
  <c r="AA9" i="1"/>
  <c r="AE9" i="1"/>
  <c r="AI9" i="1"/>
  <c r="AM9" i="1"/>
  <c r="AB9" i="1"/>
  <c r="AF9" i="1"/>
  <c r="AJ9" i="1"/>
  <c r="AN9" i="1"/>
  <c r="AC9" i="1"/>
  <c r="AG9" i="1"/>
  <c r="AK9" i="1"/>
  <c r="AO9" i="1"/>
  <c r="L14" i="1"/>
  <c r="O14" i="1"/>
  <c r="M14" i="1"/>
  <c r="I14" i="1"/>
  <c r="N14" i="1"/>
  <c r="K14" i="1"/>
  <c r="J14" i="1"/>
  <c r="P14" i="1"/>
  <c r="Q14" i="1"/>
  <c r="G14" i="1"/>
  <c r="R14" i="1"/>
  <c r="E14" i="1"/>
  <c r="B13" i="1"/>
  <c r="B35" i="1" s="1"/>
  <c r="D14" i="1"/>
  <c r="C14" i="1"/>
  <c r="F14" i="1"/>
  <c r="H14" i="1"/>
  <c r="Y11" i="1" l="1"/>
  <c r="Z10" i="1"/>
  <c r="AD10" i="1"/>
  <c r="AH10" i="1"/>
  <c r="AL10" i="1"/>
  <c r="AA10" i="1"/>
  <c r="AE10" i="1"/>
  <c r="AI10" i="1"/>
  <c r="AM10" i="1"/>
  <c r="AB10" i="1"/>
  <c r="AF10" i="1"/>
  <c r="AJ10" i="1"/>
  <c r="AN10" i="1"/>
  <c r="AC10" i="1"/>
  <c r="AG10" i="1"/>
  <c r="AK10" i="1"/>
  <c r="AO10" i="1"/>
  <c r="L13" i="1"/>
  <c r="O13" i="1"/>
  <c r="M13" i="1"/>
  <c r="I13" i="1"/>
  <c r="N13" i="1"/>
  <c r="K13" i="1"/>
  <c r="J13" i="1"/>
  <c r="P13" i="1"/>
  <c r="Q13" i="1"/>
  <c r="G13" i="1"/>
  <c r="R13" i="1"/>
  <c r="E13" i="1"/>
  <c r="D13" i="1"/>
  <c r="C13" i="1"/>
  <c r="F13" i="1"/>
  <c r="B12" i="1"/>
  <c r="B34" i="1" s="1"/>
  <c r="H13" i="1"/>
  <c r="Y12" i="1" l="1"/>
  <c r="Z11" i="1"/>
  <c r="AD11" i="1"/>
  <c r="AH11" i="1"/>
  <c r="AL11" i="1"/>
  <c r="AA11" i="1"/>
  <c r="AE11" i="1"/>
  <c r="AI11" i="1"/>
  <c r="AM11" i="1"/>
  <c r="AB11" i="1"/>
  <c r="AF11" i="1"/>
  <c r="AJ11" i="1"/>
  <c r="AN11" i="1"/>
  <c r="AC11" i="1"/>
  <c r="AG11" i="1"/>
  <c r="AK11" i="1"/>
  <c r="AO11" i="1"/>
  <c r="L12" i="1"/>
  <c r="O12" i="1"/>
  <c r="M12" i="1"/>
  <c r="I12" i="1"/>
  <c r="N12" i="1"/>
  <c r="K12" i="1"/>
  <c r="J12" i="1"/>
  <c r="P12" i="1"/>
  <c r="Q12" i="1"/>
  <c r="G12" i="1"/>
  <c r="R12" i="1"/>
  <c r="E12" i="1"/>
  <c r="H12" i="1"/>
  <c r="D12" i="1"/>
  <c r="F12" i="1"/>
  <c r="C12" i="1"/>
  <c r="B11" i="1"/>
  <c r="B33" i="1" s="1"/>
  <c r="Y13" i="1" l="1"/>
  <c r="Z12" i="1"/>
  <c r="AD12" i="1"/>
  <c r="AH12" i="1"/>
  <c r="AL12" i="1"/>
  <c r="AA12" i="1"/>
  <c r="AE12" i="1"/>
  <c r="AI12" i="1"/>
  <c r="AM12" i="1"/>
  <c r="AB12" i="1"/>
  <c r="AF12" i="1"/>
  <c r="AJ12" i="1"/>
  <c r="AN12" i="1"/>
  <c r="AC12" i="1"/>
  <c r="AG12" i="1"/>
  <c r="AK12" i="1"/>
  <c r="AO12" i="1"/>
  <c r="L11" i="1"/>
  <c r="O11" i="1"/>
  <c r="M11" i="1"/>
  <c r="I11" i="1"/>
  <c r="N11" i="1"/>
  <c r="K11" i="1"/>
  <c r="J11" i="1"/>
  <c r="P11" i="1"/>
  <c r="Q11" i="1"/>
  <c r="G11" i="1"/>
  <c r="R11" i="1"/>
  <c r="E11" i="1"/>
  <c r="B10" i="1"/>
  <c r="B32" i="1" s="1"/>
  <c r="H11" i="1"/>
  <c r="C11" i="1"/>
  <c r="D11" i="1"/>
  <c r="F11" i="1"/>
  <c r="Y14" i="1" l="1"/>
  <c r="Z13" i="1"/>
  <c r="AD13" i="1"/>
  <c r="AH13" i="1"/>
  <c r="AL13" i="1"/>
  <c r="AA13" i="1"/>
  <c r="AE13" i="1"/>
  <c r="AI13" i="1"/>
  <c r="AM13" i="1"/>
  <c r="AB13" i="1"/>
  <c r="AF13" i="1"/>
  <c r="AJ13" i="1"/>
  <c r="AN13" i="1"/>
  <c r="AC13" i="1"/>
  <c r="AG13" i="1"/>
  <c r="AK13" i="1"/>
  <c r="AO13" i="1"/>
  <c r="L10" i="1"/>
  <c r="O10" i="1"/>
  <c r="M10" i="1"/>
  <c r="I10" i="1"/>
  <c r="N10" i="1"/>
  <c r="K10" i="1"/>
  <c r="J10" i="1"/>
  <c r="P10" i="1"/>
  <c r="Q10" i="1"/>
  <c r="G10" i="1"/>
  <c r="R10" i="1"/>
  <c r="E10" i="1"/>
  <c r="D10" i="1"/>
  <c r="C10" i="1"/>
  <c r="F10" i="1"/>
  <c r="B9" i="1"/>
  <c r="B31" i="1" s="1"/>
  <c r="H10" i="1"/>
  <c r="Y15" i="1" l="1"/>
  <c r="Z14" i="1"/>
  <c r="AD14" i="1"/>
  <c r="AH14" i="1"/>
  <c r="AL14" i="1"/>
  <c r="AA14" i="1"/>
  <c r="AE14" i="1"/>
  <c r="AI14" i="1"/>
  <c r="AM14" i="1"/>
  <c r="AB14" i="1"/>
  <c r="AF14" i="1"/>
  <c r="AJ14" i="1"/>
  <c r="AN14" i="1"/>
  <c r="AC14" i="1"/>
  <c r="AG14" i="1"/>
  <c r="AK14" i="1"/>
  <c r="AO14" i="1"/>
  <c r="L9" i="1"/>
  <c r="O9" i="1"/>
  <c r="M9" i="1"/>
  <c r="I9" i="1"/>
  <c r="N9" i="1"/>
  <c r="K9" i="1"/>
  <c r="J9" i="1"/>
  <c r="P9" i="1"/>
  <c r="Q9" i="1"/>
  <c r="G9" i="1"/>
  <c r="R9" i="1"/>
  <c r="E9" i="1"/>
  <c r="H9" i="1"/>
  <c r="F9" i="1"/>
  <c r="D9" i="1"/>
  <c r="C9" i="1"/>
  <c r="B8" i="1"/>
  <c r="O8" i="1" l="1"/>
  <c r="B30" i="1"/>
  <c r="Y16" i="1"/>
  <c r="Z15" i="1"/>
  <c r="AD15" i="1"/>
  <c r="AH15" i="1"/>
  <c r="AL15" i="1"/>
  <c r="AA15" i="1"/>
  <c r="AE15" i="1"/>
  <c r="AI15" i="1"/>
  <c r="AM15" i="1"/>
  <c r="AB15" i="1"/>
  <c r="AF15" i="1"/>
  <c r="AJ15" i="1"/>
  <c r="AN15" i="1"/>
  <c r="AC15" i="1"/>
  <c r="AG15" i="1"/>
  <c r="AK15" i="1"/>
  <c r="AO15" i="1"/>
  <c r="L8" i="1"/>
  <c r="M8" i="1"/>
  <c r="N8" i="1"/>
  <c r="I8" i="1"/>
  <c r="J8" i="1"/>
  <c r="Q8" i="1"/>
  <c r="K8" i="1"/>
  <c r="P8" i="1"/>
  <c r="R8" i="1"/>
  <c r="G8" i="1"/>
  <c r="E8" i="1"/>
  <c r="C8" i="1"/>
  <c r="H8" i="1"/>
  <c r="D8" i="1"/>
  <c r="F8" i="1"/>
  <c r="Y17" i="1" l="1"/>
  <c r="Z16" i="1"/>
  <c r="AD16" i="1"/>
  <c r="AH16" i="1"/>
  <c r="AL16" i="1"/>
  <c r="AA16" i="1"/>
  <c r="AE16" i="1"/>
  <c r="AI16" i="1"/>
  <c r="AM16" i="1"/>
  <c r="AB16" i="1"/>
  <c r="AF16" i="1"/>
  <c r="AJ16" i="1"/>
  <c r="AN16" i="1"/>
  <c r="AC16" i="1"/>
  <c r="AG16" i="1"/>
  <c r="AK16" i="1"/>
  <c r="AO16" i="1"/>
  <c r="Y18" i="1" l="1"/>
  <c r="Z17" i="1"/>
  <c r="AD17" i="1"/>
  <c r="AH17" i="1"/>
  <c r="AL17" i="1"/>
  <c r="AA17" i="1"/>
  <c r="AE17" i="1"/>
  <c r="AI17" i="1"/>
  <c r="AM17" i="1"/>
  <c r="AB17" i="1"/>
  <c r="AF17" i="1"/>
  <c r="AJ17" i="1"/>
  <c r="AN17" i="1"/>
  <c r="AC17" i="1"/>
  <c r="AG17" i="1"/>
  <c r="AK17" i="1"/>
  <c r="AO17" i="1"/>
  <c r="Y19" i="1" l="1"/>
  <c r="Z18" i="1"/>
  <c r="AD18" i="1"/>
  <c r="AH18" i="1"/>
  <c r="AL18" i="1"/>
  <c r="AA18" i="1"/>
  <c r="AE18" i="1"/>
  <c r="AI18" i="1"/>
  <c r="AM18" i="1"/>
  <c r="AB18" i="1"/>
  <c r="AF18" i="1"/>
  <c r="AJ18" i="1"/>
  <c r="AN18" i="1"/>
  <c r="AC18" i="1"/>
  <c r="AG18" i="1"/>
  <c r="AK18" i="1"/>
  <c r="AO18" i="1"/>
  <c r="Y20" i="1" l="1"/>
  <c r="Z19" i="1"/>
  <c r="AD19" i="1"/>
  <c r="AH19" i="1"/>
  <c r="AL19" i="1"/>
  <c r="AA19" i="1"/>
  <c r="AE19" i="1"/>
  <c r="AI19" i="1"/>
  <c r="AM19" i="1"/>
  <c r="AB19" i="1"/>
  <c r="AF19" i="1"/>
  <c r="AJ19" i="1"/>
  <c r="AN19" i="1"/>
  <c r="AC19" i="1"/>
  <c r="AG19" i="1"/>
  <c r="AK19" i="1"/>
  <c r="AO19" i="1"/>
  <c r="Y21" i="1" l="1"/>
  <c r="Z20" i="1"/>
  <c r="AD20" i="1"/>
  <c r="AH20" i="1"/>
  <c r="AL20" i="1"/>
  <c r="AA20" i="1"/>
  <c r="AE20" i="1"/>
  <c r="AI20" i="1"/>
  <c r="AM20" i="1"/>
  <c r="AB20" i="1"/>
  <c r="AF20" i="1"/>
  <c r="AJ20" i="1"/>
  <c r="AN20" i="1"/>
  <c r="AC20" i="1"/>
  <c r="AG20" i="1"/>
  <c r="AK20" i="1"/>
  <c r="AO20" i="1"/>
  <c r="Y22" i="1" l="1"/>
  <c r="Z21" i="1"/>
  <c r="AD21" i="1"/>
  <c r="AH21" i="1"/>
  <c r="AL21" i="1"/>
  <c r="AA21" i="1"/>
  <c r="AE21" i="1"/>
  <c r="AI21" i="1"/>
  <c r="AM21" i="1"/>
  <c r="AB21" i="1"/>
  <c r="AF21" i="1"/>
  <c r="AJ21" i="1"/>
  <c r="AN21" i="1"/>
  <c r="AC21" i="1"/>
  <c r="AG21" i="1"/>
  <c r="AK21" i="1"/>
  <c r="AO21" i="1"/>
  <c r="Y23" i="1" l="1"/>
  <c r="Z22" i="1"/>
  <c r="AD22" i="1"/>
  <c r="AH22" i="1"/>
  <c r="AL22" i="1"/>
  <c r="AA22" i="1"/>
  <c r="AE22" i="1"/>
  <c r="AI22" i="1"/>
  <c r="AM22" i="1"/>
  <c r="AB22" i="1"/>
  <c r="AF22" i="1"/>
  <c r="AJ22" i="1"/>
  <c r="AN22" i="1"/>
  <c r="AC22" i="1"/>
  <c r="AG22" i="1"/>
  <c r="AK22" i="1"/>
  <c r="AO22" i="1"/>
  <c r="Y24" i="1" l="1"/>
  <c r="Z23" i="1"/>
  <c r="AD23" i="1"/>
  <c r="AH23" i="1"/>
  <c r="AL23" i="1"/>
  <c r="AA23" i="1"/>
  <c r="AE23" i="1"/>
  <c r="AI23" i="1"/>
  <c r="AM23" i="1"/>
  <c r="AB23" i="1"/>
  <c r="AF23" i="1"/>
  <c r="AJ23" i="1"/>
  <c r="AN23" i="1"/>
  <c r="AC23" i="1"/>
  <c r="AG23" i="1"/>
  <c r="AK23" i="1"/>
  <c r="AO23" i="1"/>
  <c r="Y25" i="1" l="1"/>
  <c r="Z24" i="1"/>
  <c r="AD24" i="1"/>
  <c r="AH24" i="1"/>
  <c r="AL24" i="1"/>
  <c r="AA24" i="1"/>
  <c r="AE24" i="1"/>
  <c r="AI24" i="1"/>
  <c r="AM24" i="1"/>
  <c r="AB24" i="1"/>
  <c r="AF24" i="1"/>
  <c r="AJ24" i="1"/>
  <c r="AN24" i="1"/>
  <c r="AC24" i="1"/>
  <c r="AG24" i="1"/>
  <c r="AK24" i="1"/>
  <c r="AO24" i="1"/>
  <c r="Y26" i="1" l="1"/>
  <c r="Z25" i="1"/>
  <c r="AD25" i="1"/>
  <c r="AH25" i="1"/>
  <c r="AL25" i="1"/>
  <c r="AA25" i="1"/>
  <c r="AE25" i="1"/>
  <c r="AI25" i="1"/>
  <c r="AM25" i="1"/>
  <c r="AB25" i="1"/>
  <c r="AF25" i="1"/>
  <c r="AJ25" i="1"/>
  <c r="AN25" i="1"/>
  <c r="AC25" i="1"/>
  <c r="AG25" i="1"/>
  <c r="AK25" i="1"/>
  <c r="AO25" i="1"/>
  <c r="Y27" i="1" l="1"/>
  <c r="Z26" i="1"/>
  <c r="AD26" i="1"/>
  <c r="AH26" i="1"/>
  <c r="AL26" i="1"/>
  <c r="AA26" i="1"/>
  <c r="AE26" i="1"/>
  <c r="AI26" i="1"/>
  <c r="AM26" i="1"/>
  <c r="AB26" i="1"/>
  <c r="AF26" i="1"/>
  <c r="AJ26" i="1"/>
  <c r="AN26" i="1"/>
  <c r="AC26" i="1"/>
  <c r="AG26" i="1"/>
  <c r="AK26" i="1"/>
  <c r="AO26" i="1"/>
  <c r="Y28" i="1" l="1"/>
  <c r="Z27" i="1"/>
  <c r="AD27" i="1"/>
  <c r="AH27" i="1"/>
  <c r="AL27" i="1"/>
  <c r="AA27" i="1"/>
  <c r="AE27" i="1"/>
  <c r="AI27" i="1"/>
  <c r="AM27" i="1"/>
  <c r="AB27" i="1"/>
  <c r="AF27" i="1"/>
  <c r="AJ27" i="1"/>
  <c r="AN27" i="1"/>
  <c r="AC27" i="1"/>
  <c r="AG27" i="1"/>
  <c r="AK27" i="1"/>
  <c r="AO27" i="1"/>
  <c r="Y29" i="1" l="1"/>
  <c r="Z28" i="1"/>
  <c r="AD28" i="1"/>
  <c r="AH28" i="1"/>
  <c r="AL28" i="1"/>
  <c r="AA28" i="1"/>
  <c r="AE28" i="1"/>
  <c r="AI28" i="1"/>
  <c r="AM28" i="1"/>
  <c r="AB28" i="1"/>
  <c r="AF28" i="1"/>
  <c r="AJ28" i="1"/>
  <c r="AN28" i="1"/>
  <c r="AC28" i="1"/>
  <c r="AG28" i="1"/>
  <c r="AK28" i="1"/>
  <c r="AO28" i="1"/>
  <c r="Y30" i="1" l="1"/>
  <c r="Z29" i="1"/>
  <c r="AD29" i="1"/>
  <c r="AH29" i="1"/>
  <c r="AL29" i="1"/>
  <c r="AA29" i="1"/>
  <c r="AE29" i="1"/>
  <c r="AI29" i="1"/>
  <c r="AM29" i="1"/>
  <c r="AB29" i="1"/>
  <c r="AF29" i="1"/>
  <c r="AJ29" i="1"/>
  <c r="AN29" i="1"/>
  <c r="AC29" i="1"/>
  <c r="AG29" i="1"/>
  <c r="AK29" i="1"/>
  <c r="AO29" i="1"/>
  <c r="Y31" i="1" l="1"/>
  <c r="Z30" i="1"/>
  <c r="AA30" i="1"/>
  <c r="AB30" i="1"/>
  <c r="AC30" i="1"/>
  <c r="AD30" i="1"/>
  <c r="AE30" i="1"/>
  <c r="AI30" i="1"/>
  <c r="AM30" i="1"/>
  <c r="AF30" i="1"/>
  <c r="AG30" i="1"/>
  <c r="AK30" i="1"/>
  <c r="AO30" i="1"/>
  <c r="AH30" i="1"/>
  <c r="AJ30" i="1"/>
  <c r="AL30" i="1"/>
  <c r="AN30" i="1"/>
  <c r="Y32" i="1" l="1"/>
  <c r="AA31" i="1"/>
  <c r="AE31" i="1"/>
  <c r="AI31" i="1"/>
  <c r="AM31" i="1"/>
  <c r="AC31" i="1"/>
  <c r="AG31" i="1"/>
  <c r="AK31" i="1"/>
  <c r="AO31" i="1"/>
  <c r="Z31" i="1"/>
  <c r="AH31" i="1"/>
  <c r="AB31" i="1"/>
  <c r="AJ31" i="1"/>
  <c r="AD31" i="1"/>
  <c r="AL31" i="1"/>
  <c r="AF31" i="1"/>
  <c r="AN31" i="1"/>
  <c r="Y33" i="1" l="1"/>
  <c r="AA32" i="1"/>
  <c r="AE32" i="1"/>
  <c r="AI32" i="1"/>
  <c r="AM32" i="1"/>
  <c r="AC32" i="1"/>
  <c r="AG32" i="1"/>
  <c r="AK32" i="1"/>
  <c r="AO32" i="1"/>
  <c r="Z32" i="1"/>
  <c r="AH32" i="1"/>
  <c r="AB32" i="1"/>
  <c r="AJ32" i="1"/>
  <c r="AD32" i="1"/>
  <c r="AL32" i="1"/>
  <c r="AF32" i="1"/>
  <c r="AN32" i="1"/>
  <c r="Y34" i="1" l="1"/>
  <c r="AA33" i="1"/>
  <c r="AE33" i="1"/>
  <c r="AI33" i="1"/>
  <c r="AM33" i="1"/>
  <c r="AC33" i="1"/>
  <c r="AG33" i="1"/>
  <c r="AK33" i="1"/>
  <c r="AO33" i="1"/>
  <c r="Z33" i="1"/>
  <c r="AH33" i="1"/>
  <c r="AB33" i="1"/>
  <c r="AJ33" i="1"/>
  <c r="AD33" i="1"/>
  <c r="AL33" i="1"/>
  <c r="AF33" i="1"/>
  <c r="AN33" i="1"/>
  <c r="Y35" i="1" l="1"/>
  <c r="AA34" i="1"/>
  <c r="AE34" i="1"/>
  <c r="AI34" i="1"/>
  <c r="AM34" i="1"/>
  <c r="AC34" i="1"/>
  <c r="AG34" i="1"/>
  <c r="AK34" i="1"/>
  <c r="AO34" i="1"/>
  <c r="Z34" i="1"/>
  <c r="AH34" i="1"/>
  <c r="AB34" i="1"/>
  <c r="AJ34" i="1"/>
  <c r="AD34" i="1"/>
  <c r="AL34" i="1"/>
  <c r="AF34" i="1"/>
  <c r="AN34" i="1"/>
  <c r="Y36" i="1" l="1"/>
  <c r="AA35" i="1"/>
  <c r="AE35" i="1"/>
  <c r="AI35" i="1"/>
  <c r="AM35" i="1"/>
  <c r="AC35" i="1"/>
  <c r="AG35" i="1"/>
  <c r="AK35" i="1"/>
  <c r="AO35" i="1"/>
  <c r="Z35" i="1"/>
  <c r="AH35" i="1"/>
  <c r="AB35" i="1"/>
  <c r="AJ35" i="1"/>
  <c r="AD35" i="1"/>
  <c r="AL35" i="1"/>
  <c r="AF35" i="1"/>
  <c r="AN35" i="1"/>
  <c r="Y37" i="1" l="1"/>
  <c r="AA36" i="1"/>
  <c r="AE36" i="1"/>
  <c r="AI36" i="1"/>
  <c r="AM36" i="1"/>
  <c r="AC36" i="1"/>
  <c r="AG36" i="1"/>
  <c r="AK36" i="1"/>
  <c r="AO36" i="1"/>
  <c r="Z36" i="1"/>
  <c r="AH36" i="1"/>
  <c r="AB36" i="1"/>
  <c r="AJ36" i="1"/>
  <c r="AD36" i="1"/>
  <c r="AL36" i="1"/>
  <c r="AF36" i="1"/>
  <c r="AN36" i="1"/>
  <c r="Y38" i="1" l="1"/>
  <c r="AA37" i="1"/>
  <c r="AE37" i="1"/>
  <c r="AI37" i="1"/>
  <c r="AM37" i="1"/>
  <c r="AC37" i="1"/>
  <c r="AG37" i="1"/>
  <c r="AK37" i="1"/>
  <c r="AO37" i="1"/>
  <c r="Z37" i="1"/>
  <c r="AH37" i="1"/>
  <c r="AB37" i="1"/>
  <c r="AJ37" i="1"/>
  <c r="AD37" i="1"/>
  <c r="AL37" i="1"/>
  <c r="AF37" i="1"/>
  <c r="AN37" i="1"/>
  <c r="Y39" i="1" l="1"/>
  <c r="AA38" i="1"/>
  <c r="AE38" i="1"/>
  <c r="AI38" i="1"/>
  <c r="AM38" i="1"/>
  <c r="AC38" i="1"/>
  <c r="AG38" i="1"/>
  <c r="AK38" i="1"/>
  <c r="AO38" i="1"/>
  <c r="Z38" i="1"/>
  <c r="AH38" i="1"/>
  <c r="AB38" i="1"/>
  <c r="AJ38" i="1"/>
  <c r="AD38" i="1"/>
  <c r="AL38" i="1"/>
  <c r="AF38" i="1"/>
  <c r="AN38" i="1"/>
  <c r="Y40" i="1" l="1"/>
  <c r="AA39" i="1"/>
  <c r="AE39" i="1"/>
  <c r="AI39" i="1"/>
  <c r="AM39" i="1"/>
  <c r="AC39" i="1"/>
  <c r="AG39" i="1"/>
  <c r="AK39" i="1"/>
  <c r="AO39" i="1"/>
  <c r="Z39" i="1"/>
  <c r="AH39" i="1"/>
  <c r="AB39" i="1"/>
  <c r="AJ39" i="1"/>
  <c r="AD39" i="1"/>
  <c r="AL39" i="1"/>
  <c r="AF39" i="1"/>
  <c r="AN39" i="1"/>
  <c r="Y41" i="1" l="1"/>
  <c r="AA40" i="1"/>
  <c r="AE40" i="1"/>
  <c r="AI40" i="1"/>
  <c r="AM40" i="1"/>
  <c r="AC40" i="1"/>
  <c r="AG40" i="1"/>
  <c r="AK40" i="1"/>
  <c r="AO40" i="1"/>
  <c r="Z40" i="1"/>
  <c r="AH40" i="1"/>
  <c r="AB40" i="1"/>
  <c r="AJ40" i="1"/>
  <c r="AD40" i="1"/>
  <c r="AL40" i="1"/>
  <c r="AF40" i="1"/>
  <c r="AN40" i="1"/>
  <c r="Y42" i="1" l="1"/>
  <c r="AA41" i="1"/>
  <c r="AE41" i="1"/>
  <c r="AI41" i="1"/>
  <c r="AM41" i="1"/>
  <c r="AC41" i="1"/>
  <c r="AG41" i="1"/>
  <c r="AK41" i="1"/>
  <c r="AO41" i="1"/>
  <c r="Z41" i="1"/>
  <c r="AH41" i="1"/>
  <c r="AB41" i="1"/>
  <c r="AJ41" i="1"/>
  <c r="AD41" i="1"/>
  <c r="AL41" i="1"/>
  <c r="AF41" i="1"/>
  <c r="AN41" i="1"/>
  <c r="Y43" i="1" l="1"/>
  <c r="AA42" i="1"/>
  <c r="AE42" i="1"/>
  <c r="AI42" i="1"/>
  <c r="AM42" i="1"/>
  <c r="AC42" i="1"/>
  <c r="AG42" i="1"/>
  <c r="AK42" i="1"/>
  <c r="AO42" i="1"/>
  <c r="Z42" i="1"/>
  <c r="AH42" i="1"/>
  <c r="AB42" i="1"/>
  <c r="AJ42" i="1"/>
  <c r="AD42" i="1"/>
  <c r="AL42" i="1"/>
  <c r="AF42" i="1"/>
  <c r="AN42" i="1"/>
  <c r="Y44" i="1" l="1"/>
  <c r="AA43" i="1"/>
  <c r="AE43" i="1"/>
  <c r="AI43" i="1"/>
  <c r="AM43" i="1"/>
  <c r="AC43" i="1"/>
  <c r="AG43" i="1"/>
  <c r="AK43" i="1"/>
  <c r="AO43" i="1"/>
  <c r="Z43" i="1"/>
  <c r="AH43" i="1"/>
  <c r="AB43" i="1"/>
  <c r="AJ43" i="1"/>
  <c r="AD43" i="1"/>
  <c r="AL43" i="1"/>
  <c r="AF43" i="1"/>
  <c r="AN43" i="1"/>
  <c r="Y45" i="1" l="1"/>
  <c r="AA44" i="1"/>
  <c r="AE44" i="1"/>
  <c r="AI44" i="1"/>
  <c r="AM44" i="1"/>
  <c r="AC44" i="1"/>
  <c r="AG44" i="1"/>
  <c r="AK44" i="1"/>
  <c r="AO44" i="1"/>
  <c r="Z44" i="1"/>
  <c r="AH44" i="1"/>
  <c r="AB44" i="1"/>
  <c r="AJ44" i="1"/>
  <c r="AD44" i="1"/>
  <c r="AL44" i="1"/>
  <c r="AF44" i="1"/>
  <c r="AN44" i="1"/>
  <c r="Y46" i="1" l="1"/>
  <c r="AA45" i="1"/>
  <c r="AE45" i="1"/>
  <c r="AI45" i="1"/>
  <c r="AM45" i="1"/>
  <c r="AC45" i="1"/>
  <c r="AG45" i="1"/>
  <c r="AK45" i="1"/>
  <c r="AO45" i="1"/>
  <c r="Z45" i="1"/>
  <c r="AH45" i="1"/>
  <c r="AB45" i="1"/>
  <c r="AJ45" i="1"/>
  <c r="AD45" i="1"/>
  <c r="AL45" i="1"/>
  <c r="AF45" i="1"/>
  <c r="AN45" i="1"/>
  <c r="Y47" i="1" l="1"/>
  <c r="AA46" i="1"/>
  <c r="AE46" i="1"/>
  <c r="AI46" i="1"/>
  <c r="AM46" i="1"/>
  <c r="AC46" i="1"/>
  <c r="AG46" i="1"/>
  <c r="AK46" i="1"/>
  <c r="AO46" i="1"/>
  <c r="Z46" i="1"/>
  <c r="AH46" i="1"/>
  <c r="AB46" i="1"/>
  <c r="AJ46" i="1"/>
  <c r="AD46" i="1"/>
  <c r="AL46" i="1"/>
  <c r="AF46" i="1"/>
  <c r="AN46" i="1"/>
  <c r="Y48" i="1" l="1"/>
  <c r="AA47" i="1"/>
  <c r="AE47" i="1"/>
  <c r="AI47" i="1"/>
  <c r="AM47" i="1"/>
  <c r="AC47" i="1"/>
  <c r="AG47" i="1"/>
  <c r="AK47" i="1"/>
  <c r="AO47" i="1"/>
  <c r="Z47" i="1"/>
  <c r="AH47" i="1"/>
  <c r="AB47" i="1"/>
  <c r="AJ47" i="1"/>
  <c r="AD47" i="1"/>
  <c r="AL47" i="1"/>
  <c r="AF47" i="1"/>
  <c r="AN47" i="1"/>
  <c r="Y49" i="1" l="1"/>
  <c r="AA48" i="1"/>
  <c r="AE48" i="1"/>
  <c r="AI48" i="1"/>
  <c r="AM48" i="1"/>
  <c r="AC48" i="1"/>
  <c r="AG48" i="1"/>
  <c r="AK48" i="1"/>
  <c r="AO48" i="1"/>
  <c r="Z48" i="1"/>
  <c r="AH48" i="1"/>
  <c r="AB48" i="1"/>
  <c r="AJ48" i="1"/>
  <c r="AD48" i="1"/>
  <c r="AL48" i="1"/>
  <c r="AF48" i="1"/>
  <c r="AN48" i="1"/>
  <c r="Y50" i="1" l="1"/>
  <c r="AA49" i="1"/>
  <c r="AE49" i="1"/>
  <c r="AI49" i="1"/>
  <c r="AM49" i="1"/>
  <c r="AC49" i="1"/>
  <c r="AG49" i="1"/>
  <c r="AK49" i="1"/>
  <c r="AO49" i="1"/>
  <c r="Z49" i="1"/>
  <c r="AH49" i="1"/>
  <c r="AB49" i="1"/>
  <c r="AJ49" i="1"/>
  <c r="AD49" i="1"/>
  <c r="AL49" i="1"/>
  <c r="AF49" i="1"/>
  <c r="AN49" i="1"/>
  <c r="Y51" i="1" l="1"/>
  <c r="AA50" i="1"/>
  <c r="AE50" i="1"/>
  <c r="AI50" i="1"/>
  <c r="AM50" i="1"/>
  <c r="AC50" i="1"/>
  <c r="AG50" i="1"/>
  <c r="AK50" i="1"/>
  <c r="AO50" i="1"/>
  <c r="Z50" i="1"/>
  <c r="AH50" i="1"/>
  <c r="AB50" i="1"/>
  <c r="AJ50" i="1"/>
  <c r="AD50" i="1"/>
  <c r="AL50" i="1"/>
  <c r="AF50" i="1"/>
  <c r="AN50" i="1"/>
  <c r="Y52" i="1" l="1"/>
  <c r="AA51" i="1"/>
  <c r="AE51" i="1"/>
  <c r="AC51" i="1"/>
  <c r="AG51" i="1"/>
  <c r="Z51" i="1"/>
  <c r="AH51" i="1"/>
  <c r="AL51" i="1"/>
  <c r="AB51" i="1"/>
  <c r="AI51" i="1"/>
  <c r="AM51" i="1"/>
  <c r="AD51" i="1"/>
  <c r="AJ51" i="1"/>
  <c r="AN51" i="1"/>
  <c r="AF51" i="1"/>
  <c r="AK51" i="1"/>
  <c r="AO51" i="1"/>
  <c r="Y53" i="1" l="1"/>
  <c r="Z52" i="1"/>
  <c r="AD52" i="1"/>
  <c r="AH52" i="1"/>
  <c r="AL52" i="1"/>
  <c r="AA52" i="1"/>
  <c r="AE52" i="1"/>
  <c r="AI52" i="1"/>
  <c r="AM52" i="1"/>
  <c r="AB52" i="1"/>
  <c r="AF52" i="1"/>
  <c r="AJ52" i="1"/>
  <c r="AN52" i="1"/>
  <c r="AC52" i="1"/>
  <c r="AG52" i="1"/>
  <c r="AK52" i="1"/>
  <c r="AO52" i="1"/>
  <c r="Y54" i="1" l="1"/>
  <c r="Z53" i="1"/>
  <c r="AD53" i="1"/>
  <c r="AH53" i="1"/>
  <c r="AL53" i="1"/>
  <c r="AA53" i="1"/>
  <c r="AE53" i="1"/>
  <c r="AI53" i="1"/>
  <c r="AM53" i="1"/>
  <c r="AB53" i="1"/>
  <c r="AF53" i="1"/>
  <c r="AJ53" i="1"/>
  <c r="AN53" i="1"/>
  <c r="AC53" i="1"/>
  <c r="AG53" i="1"/>
  <c r="AK53" i="1"/>
  <c r="AO53" i="1"/>
  <c r="Y55" i="1" l="1"/>
  <c r="Z54" i="1"/>
  <c r="AD54" i="1"/>
  <c r="AH54" i="1"/>
  <c r="AL54" i="1"/>
  <c r="AA54" i="1"/>
  <c r="AE54" i="1"/>
  <c r="AI54" i="1"/>
  <c r="AM54" i="1"/>
  <c r="AB54" i="1"/>
  <c r="AF54" i="1"/>
  <c r="AJ54" i="1"/>
  <c r="AN54" i="1"/>
  <c r="AC54" i="1"/>
  <c r="AG54" i="1"/>
  <c r="AK54" i="1"/>
  <c r="AO54" i="1"/>
  <c r="Y56" i="1" l="1"/>
  <c r="Z55" i="1"/>
  <c r="AD55" i="1"/>
  <c r="AH55" i="1"/>
  <c r="AL55" i="1"/>
  <c r="AA55" i="1"/>
  <c r="AE55" i="1"/>
  <c r="AI55" i="1"/>
  <c r="AM55" i="1"/>
  <c r="AB55" i="1"/>
  <c r="AF55" i="1"/>
  <c r="AJ55" i="1"/>
  <c r="AN55" i="1"/>
  <c r="AC55" i="1"/>
  <c r="AG55" i="1"/>
  <c r="AK55" i="1"/>
  <c r="AO55" i="1"/>
  <c r="Y57" i="1" l="1"/>
  <c r="Z56" i="1"/>
  <c r="AD56" i="1"/>
  <c r="AH56" i="1"/>
  <c r="AL56" i="1"/>
  <c r="AA56" i="1"/>
  <c r="AE56" i="1"/>
  <c r="AI56" i="1"/>
  <c r="AM56" i="1"/>
  <c r="AB56" i="1"/>
  <c r="AF56" i="1"/>
  <c r="AJ56" i="1"/>
  <c r="AN56" i="1"/>
  <c r="AC56" i="1"/>
  <c r="AG56" i="1"/>
  <c r="AK56" i="1"/>
  <c r="AO56" i="1"/>
  <c r="Y58" i="1" l="1"/>
  <c r="Z57" i="1"/>
  <c r="AD57" i="1"/>
  <c r="AH57" i="1"/>
  <c r="AL57" i="1"/>
  <c r="AA57" i="1"/>
  <c r="AE57" i="1"/>
  <c r="AI57" i="1"/>
  <c r="AM57" i="1"/>
  <c r="AB57" i="1"/>
  <c r="AF57" i="1"/>
  <c r="AJ57" i="1"/>
  <c r="AN57" i="1"/>
  <c r="AC57" i="1"/>
  <c r="AG57" i="1"/>
  <c r="AK57" i="1"/>
  <c r="AO57" i="1"/>
  <c r="Y59" i="1" l="1"/>
  <c r="Z58" i="1"/>
  <c r="AD58" i="1"/>
  <c r="AH58" i="1"/>
  <c r="AL58" i="1"/>
  <c r="AA58" i="1"/>
  <c r="AE58" i="1"/>
  <c r="AI58" i="1"/>
  <c r="AM58" i="1"/>
  <c r="AB58" i="1"/>
  <c r="AF58" i="1"/>
  <c r="AJ58" i="1"/>
  <c r="AN58" i="1"/>
  <c r="AC58" i="1"/>
  <c r="AG58" i="1"/>
  <c r="AK58" i="1"/>
  <c r="AO58" i="1"/>
  <c r="Y60" i="1" l="1"/>
  <c r="Z59" i="1"/>
  <c r="AD59" i="1"/>
  <c r="AH59" i="1"/>
  <c r="AL59" i="1"/>
  <c r="AA59" i="1"/>
  <c r="AE59" i="1"/>
  <c r="AI59" i="1"/>
  <c r="AM59" i="1"/>
  <c r="AB59" i="1"/>
  <c r="AF59" i="1"/>
  <c r="AJ59" i="1"/>
  <c r="AN59" i="1"/>
  <c r="AC59" i="1"/>
  <c r="AG59" i="1"/>
  <c r="AK59" i="1"/>
  <c r="AO59" i="1"/>
  <c r="Y61" i="1" l="1"/>
  <c r="Z60" i="1"/>
  <c r="AD60" i="1"/>
  <c r="AH60" i="1"/>
  <c r="AL60" i="1"/>
  <c r="AA60" i="1"/>
  <c r="AE60" i="1"/>
  <c r="AI60" i="1"/>
  <c r="AM60" i="1"/>
  <c r="AB60" i="1"/>
  <c r="AF60" i="1"/>
  <c r="AJ60" i="1"/>
  <c r="AN60" i="1"/>
  <c r="AC60" i="1"/>
  <c r="AG60" i="1"/>
  <c r="AK60" i="1"/>
  <c r="AO60" i="1"/>
  <c r="Y62" i="1" l="1"/>
  <c r="Z61" i="1"/>
  <c r="AD61" i="1"/>
  <c r="AH61" i="1"/>
  <c r="AL61" i="1"/>
  <c r="AA61" i="1"/>
  <c r="AE61" i="1"/>
  <c r="AI61" i="1"/>
  <c r="AM61" i="1"/>
  <c r="AB61" i="1"/>
  <c r="AF61" i="1"/>
  <c r="AJ61" i="1"/>
  <c r="AN61" i="1"/>
  <c r="AC61" i="1"/>
  <c r="AG61" i="1"/>
  <c r="AK61" i="1"/>
  <c r="AO61" i="1"/>
  <c r="Y63" i="1" l="1"/>
  <c r="Z62" i="1"/>
  <c r="AA62" i="1"/>
  <c r="AB62" i="1"/>
  <c r="AC62" i="1"/>
  <c r="AD62" i="1"/>
  <c r="AH62" i="1"/>
  <c r="AL62" i="1"/>
  <c r="AE62" i="1"/>
  <c r="AI62" i="1"/>
  <c r="AM62" i="1"/>
  <c r="AF62" i="1"/>
  <c r="AJ62" i="1"/>
  <c r="AN62" i="1"/>
  <c r="AG62" i="1"/>
  <c r="AK62" i="1"/>
  <c r="AO62" i="1"/>
  <c r="Y64" i="1" l="1"/>
  <c r="Z63" i="1"/>
  <c r="AD63" i="1"/>
  <c r="AH63" i="1"/>
  <c r="AL63" i="1"/>
  <c r="AA63" i="1"/>
  <c r="AE63" i="1"/>
  <c r="AI63" i="1"/>
  <c r="AM63" i="1"/>
  <c r="AB63" i="1"/>
  <c r="AF63" i="1"/>
  <c r="AJ63" i="1"/>
  <c r="AN63" i="1"/>
  <c r="AC63" i="1"/>
  <c r="AG63" i="1"/>
  <c r="AK63" i="1"/>
  <c r="AO63" i="1"/>
  <c r="Y65" i="1" l="1"/>
  <c r="Z64" i="1"/>
  <c r="AD64" i="1"/>
  <c r="AH64" i="1"/>
  <c r="AL64" i="1"/>
  <c r="AA64" i="1"/>
  <c r="AE64" i="1"/>
  <c r="AI64" i="1"/>
  <c r="AM64" i="1"/>
  <c r="AB64" i="1"/>
  <c r="AF64" i="1"/>
  <c r="AJ64" i="1"/>
  <c r="AN64" i="1"/>
  <c r="AC64" i="1"/>
  <c r="AG64" i="1"/>
  <c r="AK64" i="1"/>
  <c r="AO64" i="1"/>
  <c r="Y66" i="1" l="1"/>
  <c r="Z65" i="1"/>
  <c r="AD65" i="1"/>
  <c r="AH65" i="1"/>
  <c r="AL65" i="1"/>
  <c r="AA65" i="1"/>
  <c r="AE65" i="1"/>
  <c r="AI65" i="1"/>
  <c r="AM65" i="1"/>
  <c r="AB65" i="1"/>
  <c r="AF65" i="1"/>
  <c r="AJ65" i="1"/>
  <c r="AN65" i="1"/>
  <c r="AC65" i="1"/>
  <c r="AG65" i="1"/>
  <c r="AK65" i="1"/>
  <c r="AO65" i="1"/>
  <c r="Y67" i="1" l="1"/>
  <c r="Z66" i="1"/>
  <c r="AD66" i="1"/>
  <c r="AH66" i="1"/>
  <c r="AL66" i="1"/>
  <c r="AA66" i="1"/>
  <c r="AE66" i="1"/>
  <c r="AI66" i="1"/>
  <c r="AM66" i="1"/>
  <c r="AB66" i="1"/>
  <c r="AF66" i="1"/>
  <c r="AJ66" i="1"/>
  <c r="AN66" i="1"/>
  <c r="AC66" i="1"/>
  <c r="AG66" i="1"/>
  <c r="AK66" i="1"/>
  <c r="AO66" i="1"/>
  <c r="Z67" i="1" l="1"/>
  <c r="AD67" i="1"/>
  <c r="AH67" i="1"/>
  <c r="AL67" i="1"/>
  <c r="AA67" i="1"/>
  <c r="AE67" i="1"/>
  <c r="AI67" i="1"/>
  <c r="AM67" i="1"/>
  <c r="AB67" i="1"/>
  <c r="AF67" i="1"/>
  <c r="AJ67" i="1"/>
  <c r="AN67" i="1"/>
  <c r="AC67" i="1"/>
  <c r="AG67" i="1"/>
  <c r="AK67" i="1"/>
  <c r="AO67" i="1"/>
  <c r="AF3" i="1" l="1"/>
  <c r="AF4" i="1"/>
  <c r="AD3" i="1"/>
  <c r="AD4" i="1"/>
  <c r="AC3" i="1"/>
  <c r="AC4" i="1"/>
  <c r="AA3" i="1"/>
  <c r="AA4" i="1"/>
  <c r="AO3" i="1"/>
  <c r="AO4" i="1"/>
  <c r="AN3" i="1"/>
  <c r="AN4" i="1"/>
  <c r="AM3" i="1"/>
  <c r="AM4" i="1"/>
  <c r="AL3" i="1"/>
  <c r="AL4" i="1"/>
  <c r="AG3" i="1"/>
  <c r="AG4" i="1"/>
  <c r="AE3" i="1"/>
  <c r="AE4" i="1"/>
  <c r="AB3" i="1"/>
  <c r="AB4" i="1"/>
  <c r="AK3" i="1"/>
  <c r="AK4" i="1"/>
  <c r="AJ3" i="1"/>
  <c r="AJ4" i="1"/>
  <c r="AI3" i="1"/>
  <c r="AI4" i="1"/>
  <c r="AH3" i="1"/>
  <c r="AH4" i="1"/>
  <c r="Z3" i="1"/>
  <c r="Z4" i="1"/>
  <c r="C38" i="1" l="1"/>
  <c r="C37" i="1"/>
  <c r="C36" i="1"/>
  <c r="C35" i="1"/>
  <c r="C34" i="1"/>
  <c r="C33" i="1"/>
  <c r="C32" i="1"/>
  <c r="C31" i="1"/>
  <c r="L38" i="1"/>
  <c r="L37" i="1"/>
  <c r="L36" i="1"/>
  <c r="L35" i="1"/>
  <c r="L34" i="1"/>
  <c r="L33" i="1"/>
  <c r="L32" i="1"/>
  <c r="L31" i="1"/>
  <c r="N38" i="1"/>
  <c r="N37" i="1"/>
  <c r="N36" i="1"/>
  <c r="N35" i="1"/>
  <c r="N34" i="1"/>
  <c r="N33" i="1"/>
  <c r="N32" i="1"/>
  <c r="N31" i="1"/>
  <c r="H38" i="1"/>
  <c r="H37" i="1"/>
  <c r="H36" i="1"/>
  <c r="H35" i="1"/>
  <c r="H34" i="1"/>
  <c r="H33" i="1"/>
  <c r="H32" i="1"/>
  <c r="H31" i="1"/>
  <c r="O38" i="1"/>
  <c r="O37" i="1"/>
  <c r="O36" i="1"/>
  <c r="O35" i="1"/>
  <c r="O34" i="1"/>
  <c r="O33" i="1"/>
  <c r="O32" i="1"/>
  <c r="O31" i="1"/>
  <c r="Q38" i="1"/>
  <c r="Q37" i="1"/>
  <c r="Q36" i="1"/>
  <c r="Q35" i="1"/>
  <c r="Q34" i="1"/>
  <c r="Q33" i="1"/>
  <c r="Q32" i="1"/>
  <c r="Q31" i="1"/>
  <c r="D38" i="1"/>
  <c r="D37" i="1"/>
  <c r="D36" i="1"/>
  <c r="D35" i="1"/>
  <c r="D34" i="1"/>
  <c r="D33" i="1"/>
  <c r="D32" i="1"/>
  <c r="D31" i="1"/>
  <c r="G38" i="1"/>
  <c r="G37" i="1"/>
  <c r="G36" i="1"/>
  <c r="G35" i="1"/>
  <c r="G34" i="1"/>
  <c r="G33" i="1"/>
  <c r="G32" i="1"/>
  <c r="G31" i="1"/>
  <c r="K38" i="1"/>
  <c r="K37" i="1"/>
  <c r="K36" i="1"/>
  <c r="K35" i="1"/>
  <c r="K34" i="1"/>
  <c r="K33" i="1"/>
  <c r="K32" i="1"/>
  <c r="K31" i="1"/>
  <c r="M38" i="1"/>
  <c r="M37" i="1"/>
  <c r="M36" i="1"/>
  <c r="M35" i="1"/>
  <c r="M34" i="1"/>
  <c r="M33" i="1"/>
  <c r="M32" i="1"/>
  <c r="M31" i="1"/>
  <c r="E38" i="1"/>
  <c r="E37" i="1"/>
  <c r="E36" i="1"/>
  <c r="E35" i="1"/>
  <c r="E34" i="1"/>
  <c r="E33" i="1"/>
  <c r="E32" i="1"/>
  <c r="E31" i="1"/>
  <c r="J38" i="1"/>
  <c r="J37" i="1"/>
  <c r="J36" i="1"/>
  <c r="J35" i="1"/>
  <c r="J34" i="1"/>
  <c r="J33" i="1"/>
  <c r="J32" i="1"/>
  <c r="J31" i="1"/>
  <c r="P38" i="1"/>
  <c r="P37" i="1"/>
  <c r="P36" i="1"/>
  <c r="P35" i="1"/>
  <c r="P34" i="1"/>
  <c r="P33" i="1"/>
  <c r="P32" i="1"/>
  <c r="P31" i="1"/>
  <c r="R38" i="1"/>
  <c r="R37" i="1"/>
  <c r="R36" i="1"/>
  <c r="R35" i="1"/>
  <c r="R34" i="1"/>
  <c r="R33" i="1"/>
  <c r="R32" i="1"/>
  <c r="R31" i="1"/>
  <c r="F38" i="1"/>
  <c r="F37" i="1"/>
  <c r="F36" i="1"/>
  <c r="F35" i="1"/>
  <c r="F34" i="1"/>
  <c r="F33" i="1"/>
  <c r="F32" i="1"/>
  <c r="F31" i="1"/>
  <c r="I38" i="1"/>
  <c r="I37" i="1"/>
  <c r="I36" i="1"/>
  <c r="I35" i="1"/>
  <c r="I34" i="1"/>
  <c r="I33" i="1"/>
  <c r="I32" i="1"/>
  <c r="I31" i="1"/>
  <c r="L30" i="1"/>
  <c r="N30" i="1"/>
  <c r="H30" i="1"/>
  <c r="O30" i="1"/>
  <c r="Q30" i="1"/>
  <c r="D30" i="1"/>
  <c r="G30" i="1"/>
  <c r="K30" i="1"/>
  <c r="M30" i="1"/>
  <c r="E30" i="1"/>
  <c r="J30" i="1"/>
  <c r="P30" i="1"/>
  <c r="R30" i="1"/>
  <c r="F30" i="1"/>
  <c r="I30" i="1"/>
  <c r="C30" i="1"/>
</calcChain>
</file>

<file path=xl/comments1.xml><?xml version="1.0" encoding="utf-8"?>
<comments xmlns="http://schemas.openxmlformats.org/spreadsheetml/2006/main">
  <authors>
    <author>Tadit Kundu (Mint, Mumbai)</author>
    <author>Windows User</author>
  </authors>
  <commentList>
    <comment ref="AZ43" authorId="0">
      <text>
        <r>
          <rPr>
            <b/>
            <sz val="9"/>
            <color indexed="81"/>
            <rFont val="Tahoma"/>
            <family val="2"/>
          </rPr>
          <t>Tadit Kundu (Mint, Mumbai):</t>
        </r>
        <r>
          <rPr>
            <sz val="9"/>
            <color indexed="81"/>
            <rFont val="Tahoma"/>
            <family val="2"/>
          </rPr>
          <t xml:space="preserve">
https://ieconomics.com/india-services-pmi</t>
        </r>
      </text>
    </comment>
    <comment ref="AZ49" authorId="0">
      <text>
        <r>
          <rPr>
            <b/>
            <sz val="9"/>
            <color indexed="81"/>
            <rFont val="Tahoma"/>
            <family val="2"/>
          </rPr>
          <t>Tadit Kundu (Mint, Mumbai):</t>
        </r>
        <r>
          <rPr>
            <sz val="9"/>
            <color indexed="81"/>
            <rFont val="Tahoma"/>
            <family val="2"/>
          </rPr>
          <t xml:space="preserve">
https://ieconomics.com/india-services-pmi</t>
        </r>
      </text>
    </comment>
    <comment ref="BF53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All tractor sales, incl exports - but trend same</t>
        </r>
      </text>
    </comment>
    <comment ref="BG61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only domestic passenger cars (ex vans) (but trend is very similar)</t>
        </r>
      </text>
    </comment>
  </commentList>
</comments>
</file>

<file path=xl/sharedStrings.xml><?xml version="1.0" encoding="utf-8"?>
<sst xmlns="http://schemas.openxmlformats.org/spreadsheetml/2006/main" count="265" uniqueCount="119">
  <si>
    <t>Date</t>
  </si>
  <si>
    <t>PX_LAST</t>
  </si>
  <si>
    <t>A. Business indicators</t>
  </si>
  <si>
    <t>Nikkei India PMI Mfg</t>
  </si>
  <si>
    <t>Nikkei India PMI Services</t>
  </si>
  <si>
    <t>B. Industrial production</t>
  </si>
  <si>
    <t>Industrial Production YoY</t>
  </si>
  <si>
    <t>Eight Infrastructure Industries</t>
  </si>
  <si>
    <t>Exports YoY</t>
  </si>
  <si>
    <t>D. Monetary</t>
  </si>
  <si>
    <t>Non-food Credit (INR crores)</t>
  </si>
  <si>
    <t>Non-food credit to industry (INR crores)</t>
  </si>
  <si>
    <t>Personal loan</t>
  </si>
  <si>
    <t>SCBs Commercial Sector Non Food Credit (INR crores)</t>
  </si>
  <si>
    <t>India all SCBs gross bank credit (%YoY)</t>
  </si>
  <si>
    <t>MPMIINMA Index</t>
  </si>
  <si>
    <t>MPMIINSA Index</t>
  </si>
  <si>
    <t>INPIINDY Index</t>
  </si>
  <si>
    <t>INFRIDXY Index</t>
  </si>
  <si>
    <t>INMTEXUY Index</t>
  </si>
  <si>
    <t>IBCDNFBC Index</t>
  </si>
  <si>
    <t>IBCDIND Index</t>
  </si>
  <si>
    <t>INCMNFOD Index</t>
  </si>
  <si>
    <t>RUBICMGC Index</t>
  </si>
  <si>
    <t>PMI mfg.</t>
  </si>
  <si>
    <r>
      <rPr>
        <b/>
        <i/>
        <u/>
        <sz val="11"/>
        <color theme="1"/>
        <rFont val="Calibri"/>
        <family val="2"/>
        <scheme val="minor"/>
      </rPr>
      <t>Scroll down:</t>
    </r>
    <r>
      <rPr>
        <i/>
        <sz val="11"/>
        <color theme="1"/>
        <rFont val="Calibri"/>
        <family val="2"/>
        <scheme val="minor"/>
      </rPr>
      <t xml:space="preserve"> %YoY</t>
    </r>
  </si>
  <si>
    <t xml:space="preserve">  </t>
  </si>
  <si>
    <t xml:space="preserve">'000 Tonnes </t>
  </si>
  <si>
    <t>Airport cargo handled (domestic + intl)</t>
  </si>
  <si>
    <t>%YoY</t>
  </si>
  <si>
    <t>Total cargo Traffic at Major Ports</t>
  </si>
  <si>
    <t>units</t>
  </si>
  <si>
    <t>Tractor sales (incl exports)</t>
  </si>
  <si>
    <t>Railway freight traffic of major commodities</t>
  </si>
  <si>
    <t>INR million</t>
  </si>
  <si>
    <t>Rail Min source</t>
  </si>
  <si>
    <t>Data from CMIE - to be downloaded manually</t>
  </si>
  <si>
    <t>India non-oil imports</t>
  </si>
  <si>
    <t>INMTIMN$ Index</t>
  </si>
  <si>
    <t>USD million</t>
  </si>
  <si>
    <t>INIMGOLD Index</t>
  </si>
  <si>
    <t>India gold imports</t>
  </si>
  <si>
    <t>Gold imports</t>
  </si>
  <si>
    <t>Non-oil non-gold imports</t>
  </si>
  <si>
    <t>INFDTO$Y Index</t>
  </si>
  <si>
    <t>India monthly FDI inflow (RBI) (%YoY)</t>
  </si>
  <si>
    <t>INTATOTY Index</t>
  </si>
  <si>
    <t>India monthly foreign tourist arrivals (%YoY)</t>
  </si>
  <si>
    <t>Bureau of Immigration, India</t>
  </si>
  <si>
    <t>India core CPI (ex food and fuel &amp; light) (YoY)</t>
  </si>
  <si>
    <t>Bloomberg Intelligence</t>
  </si>
  <si>
    <t>INBGCEY Index</t>
  </si>
  <si>
    <t>India total petroleum products consumption monthly</t>
  </si>
  <si>
    <t>PETCTOT Index</t>
  </si>
  <si>
    <t>PETCMS Index</t>
  </si>
  <si>
    <t>India motor spirit consumption monthly</t>
  </si>
  <si>
    <t>PETCHSD Index</t>
  </si>
  <si>
    <t>India high speed diesel consumption monthly</t>
  </si>
  <si>
    <t>PETCLDO Index</t>
  </si>
  <si>
    <t>India light diesel oil consumption monthly</t>
  </si>
  <si>
    <t>000 metric tonnes (Ministry of Petr)</t>
  </si>
  <si>
    <t>Non-oil non-gold imports (YoY)</t>
  </si>
  <si>
    <t>Services PMI</t>
  </si>
  <si>
    <t>will update automatically</t>
  </si>
  <si>
    <t>Source: Bloomberg</t>
  </si>
  <si>
    <t>C. Trade indicators</t>
  </si>
  <si>
    <t>E. Other leading indicators</t>
  </si>
  <si>
    <t>F. Petroleum products</t>
  </si>
  <si>
    <t>Please update from Bloomberg (automatic) &gt;&gt;</t>
  </si>
  <si>
    <t>Merchandise exports (%YoY)</t>
  </si>
  <si>
    <t>Non-oil non-gold imports (%YoY)</t>
  </si>
  <si>
    <t>Banks' non-food credit (%YoY)</t>
  </si>
  <si>
    <t>Foreign Tourist Arrivals (%YoY)</t>
  </si>
  <si>
    <t>Core CPI (%YoY)</t>
  </si>
  <si>
    <t>Petroleum products consumption (%YoY)</t>
  </si>
  <si>
    <t>Major Port (cargo) traffic (%YoY)</t>
  </si>
  <si>
    <t>How to find in CMIE &gt;&gt;</t>
  </si>
  <si>
    <t>Infrastructure &gt; Ports and Shipping &gt; Traffic at major ports</t>
  </si>
  <si>
    <t>Infrastructure &gt; Railways &gt; Revenue-earning freight traffic of major…</t>
  </si>
  <si>
    <t>Industry &gt; Performance of select industries</t>
  </si>
  <si>
    <t>Domestic sales of commercial vehicles</t>
  </si>
  <si>
    <t>Passenger cars (domestic sales)</t>
  </si>
  <si>
    <t>Domestic sales of passenger vehicles</t>
  </si>
  <si>
    <t>Vans (domestic sales)</t>
  </si>
  <si>
    <t>Passenger vehicle sales (domestic) (%YoY)</t>
  </si>
  <si>
    <t>Tractor exports</t>
  </si>
  <si>
    <t>Domestic sales of tractors</t>
  </si>
  <si>
    <t>Tractor sales (domestic) (%YoY)</t>
  </si>
  <si>
    <t>Employment and wages &gt; Wages &gt; Men &gt; Adjusted YoY</t>
  </si>
  <si>
    <t xml:space="preserve">Simple average wage  rate for all rural  occupations </t>
  </si>
  <si>
    <t>YoY</t>
  </si>
  <si>
    <t>Rural wages (%YoY)</t>
  </si>
  <si>
    <t>Source: CMIE</t>
  </si>
  <si>
    <t>Needs to be updated manually - fill columns in sheet 2</t>
  </si>
  <si>
    <t>Industrial activity indicators</t>
  </si>
  <si>
    <t>Consumption demand indicators</t>
  </si>
  <si>
    <t>Rail freight traffic (%YoY)</t>
  </si>
  <si>
    <t>Commercial vehicle sales (domestic) (%YoY)</t>
  </si>
  <si>
    <t>Core (8-Infrastructure sectors) growth (%YoY)</t>
  </si>
  <si>
    <t>Macro-economic dashboard</t>
  </si>
  <si>
    <t>INVSDPAS Index</t>
  </si>
  <si>
    <t>India SIAM passenger car sales domestic</t>
  </si>
  <si>
    <t>Domestic sales of passenger cars</t>
  </si>
  <si>
    <t>INVSTOT Index</t>
  </si>
  <si>
    <t>Domestic sales + exports</t>
  </si>
  <si>
    <t>Air traffic</t>
  </si>
  <si>
    <t>Domestic air passengers flown (units)</t>
  </si>
  <si>
    <t>Domestic air passengers</t>
  </si>
  <si>
    <t>https://www.business-standard.com/article/companies/india-s-domestic-air-passenger-traffic-up-28-to-11-5-mn-in-march-118041800751_1.html</t>
  </si>
  <si>
    <t>https://economictimes.indiatimes.com/industry/transportation/airlines-/-aviation/india-records-double-digit-air-passenger-growth-for-45th-consecutive-month-in-may-iata/articleshow/64871421.cms</t>
  </si>
  <si>
    <t>Infrastructure&gt; Civil Aviation &gt; Scheduled airline operating stats</t>
  </si>
  <si>
    <t>Domestic air passengers (%YoY)</t>
  </si>
  <si>
    <t>--</t>
  </si>
  <si>
    <t>Average</t>
  </si>
  <si>
    <t>St. Dev.</t>
  </si>
  <si>
    <t>Red denotes reading below 1 standard deviation from 5-year average. Green denotes reading atleast 1 standard deviation above the 5-year average. Amber refers to reading within one standard deviation of 5-year average</t>
  </si>
  <si>
    <t>For calculation : Macro-economic dashboard (Z-score)</t>
  </si>
  <si>
    <t>Note: This (below) is not the final dashboard - this only for Z-score calculation</t>
  </si>
  <si>
    <t>5-year time series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</si>
</sst>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mmm\-yy;@"/>
    <numFmt numFmtId="167" formatCode="[$-409]dd\-mmm\-yy;@"/>
  </numFmts>
  <fonts count="2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/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0" xfId="0" applyBorder="1"/>
    <xf numFmtId="0" fontId="5" fillId="0" borderId="0" xfId="0" applyFont="1"/>
    <xf numFmtId="0" fontId="6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2" fontId="0" fillId="4" borderId="0" xfId="0" applyNumberFormat="1" applyFill="1"/>
    <xf numFmtId="0" fontId="0" fillId="7" borderId="0" xfId="0" applyFill="1" applyAlignment="1">
      <alignment wrapText="1"/>
    </xf>
    <xf numFmtId="0" fontId="0" fillId="7" borderId="0" xfId="0" applyFill="1"/>
    <xf numFmtId="14" fontId="0" fillId="7" borderId="0" xfId="0" applyNumberFormat="1" applyFill="1"/>
    <xf numFmtId="0" fontId="4" fillId="8" borderId="0" xfId="0" applyFont="1" applyFill="1" applyAlignment="1">
      <alignment wrapText="1"/>
    </xf>
    <xf numFmtId="0" fontId="0" fillId="5" borderId="4" xfId="0" applyFill="1" applyBorder="1"/>
    <xf numFmtId="0" fontId="0" fillId="2" borderId="5" xfId="0" applyFill="1" applyBorder="1" applyAlignment="1">
      <alignment wrapText="1"/>
    </xf>
    <xf numFmtId="0" fontId="0" fillId="2" borderId="7" xfId="0" applyFill="1" applyBorder="1"/>
    <xf numFmtId="0" fontId="2" fillId="5" borderId="2" xfId="0" applyFont="1" applyFill="1" applyBorder="1" applyAlignment="1">
      <alignment wrapText="1"/>
    </xf>
    <xf numFmtId="4" fontId="0" fillId="0" borderId="0" xfId="0" applyNumberFormat="1"/>
    <xf numFmtId="3" fontId="0" fillId="0" borderId="0" xfId="0" applyNumberFormat="1"/>
    <xf numFmtId="0" fontId="10" fillId="5" borderId="4" xfId="1" applyFill="1" applyBorder="1" applyAlignment="1">
      <alignment wrapText="1"/>
    </xf>
    <xf numFmtId="0" fontId="11" fillId="0" borderId="0" xfId="0" applyFont="1"/>
    <xf numFmtId="17" fontId="0" fillId="3" borderId="0" xfId="0" applyNumberFormat="1" applyFill="1"/>
    <xf numFmtId="0" fontId="0" fillId="3" borderId="0" xfId="0" applyFill="1" applyAlignment="1">
      <alignment wrapText="1"/>
    </xf>
    <xf numFmtId="0" fontId="14" fillId="0" borderId="0" xfId="0" applyFont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15" fillId="0" borderId="0" xfId="0" applyFont="1"/>
    <xf numFmtId="0" fontId="15" fillId="3" borderId="8" xfId="0" applyFont="1" applyFill="1" applyBorder="1" applyAlignment="1">
      <alignment horizontal="center" vertical="center" wrapText="1"/>
    </xf>
    <xf numFmtId="0" fontId="15" fillId="7" borderId="0" xfId="0" applyFont="1" applyFill="1"/>
    <xf numFmtId="14" fontId="15" fillId="0" borderId="0" xfId="0" applyNumberFormat="1" applyFont="1"/>
    <xf numFmtId="2" fontId="15" fillId="4" borderId="0" xfId="0" applyNumberFormat="1" applyFont="1" applyFill="1"/>
    <xf numFmtId="165" fontId="0" fillId="5" borderId="2" xfId="0" applyNumberFormat="1" applyFill="1" applyBorder="1"/>
    <xf numFmtId="165" fontId="0" fillId="5" borderId="11" xfId="0" applyNumberFormat="1" applyFill="1" applyBorder="1"/>
    <xf numFmtId="165" fontId="0" fillId="5" borderId="5" xfId="0" applyNumberFormat="1" applyFill="1" applyBorder="1"/>
    <xf numFmtId="0" fontId="15" fillId="3" borderId="9" xfId="0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2" fillId="11" borderId="1" xfId="0" applyFont="1" applyFill="1" applyBorder="1" applyAlignment="1">
      <alignment wrapText="1"/>
    </xf>
    <xf numFmtId="0" fontId="12" fillId="0" borderId="0" xfId="0" applyFont="1" applyAlignment="1">
      <alignment wrapText="1"/>
    </xf>
    <xf numFmtId="3" fontId="0" fillId="0" borderId="0" xfId="0" applyNumberFormat="1" applyBorder="1"/>
    <xf numFmtId="0" fontId="10" fillId="0" borderId="0" xfId="1" applyBorder="1"/>
    <xf numFmtId="0" fontId="9" fillId="0" borderId="0" xfId="0" applyFont="1" applyBorder="1"/>
    <xf numFmtId="4" fontId="0" fillId="0" borderId="0" xfId="0" applyNumberFormat="1" applyBorder="1"/>
    <xf numFmtId="9" fontId="0" fillId="0" borderId="0" xfId="2" applyFont="1" applyBorder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2" fillId="5" borderId="4" xfId="0" applyFont="1" applyFill="1" applyBorder="1" applyAlignment="1">
      <alignment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14" fontId="0" fillId="0" borderId="0" xfId="0" applyNumberFormat="1" applyFill="1"/>
    <xf numFmtId="0" fontId="15" fillId="0" borderId="0" xfId="0" applyFont="1" applyFill="1"/>
    <xf numFmtId="15" fontId="0" fillId="0" borderId="0" xfId="0" applyNumberFormat="1" applyFill="1"/>
    <xf numFmtId="164" fontId="0" fillId="0" borderId="4" xfId="0" applyNumberFormat="1" applyBorder="1"/>
    <xf numFmtId="164" fontId="0" fillId="0" borderId="12" xfId="0" applyNumberFormat="1" applyBorder="1"/>
    <xf numFmtId="164" fontId="0" fillId="0" borderId="7" xfId="0" applyNumberFormat="1" applyBorder="1"/>
    <xf numFmtId="17" fontId="0" fillId="0" borderId="0" xfId="0" applyNumberFormat="1"/>
    <xf numFmtId="164" fontId="0" fillId="13" borderId="0" xfId="0" applyNumberFormat="1" applyFill="1" applyBorder="1"/>
    <xf numFmtId="164" fontId="0" fillId="13" borderId="6" xfId="0" applyNumberFormat="1" applyFill="1" applyBorder="1"/>
    <xf numFmtId="165" fontId="0" fillId="3" borderId="14" xfId="0" applyNumberFormat="1" applyFill="1" applyBorder="1"/>
    <xf numFmtId="165" fontId="0" fillId="3" borderId="15" xfId="0" applyNumberFormat="1" applyFill="1" applyBorder="1"/>
    <xf numFmtId="165" fontId="0" fillId="3" borderId="13" xfId="0" applyNumberFormat="1" applyFill="1" applyBorder="1"/>
    <xf numFmtId="0" fontId="0" fillId="3" borderId="0" xfId="0" applyFill="1"/>
    <xf numFmtId="0" fontId="15" fillId="3" borderId="0" xfId="0" applyFont="1" applyFill="1"/>
    <xf numFmtId="164" fontId="0" fillId="3" borderId="0" xfId="0" applyNumberFormat="1" applyFill="1" applyBorder="1"/>
    <xf numFmtId="164" fontId="0" fillId="14" borderId="0" xfId="0" applyNumberFormat="1" applyFill="1" applyBorder="1"/>
    <xf numFmtId="164" fontId="0" fillId="14" borderId="6" xfId="0" applyNumberFormat="1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5" xfId="0" applyFill="1" applyBorder="1" applyAlignment="1">
      <alignment wrapText="1"/>
    </xf>
    <xf numFmtId="0" fontId="0" fillId="14" borderId="6" xfId="0" applyFill="1" applyBorder="1" applyAlignment="1">
      <alignment wrapText="1"/>
    </xf>
    <xf numFmtId="0" fontId="0" fillId="14" borderId="7" xfId="0" applyFill="1" applyBorder="1"/>
    <xf numFmtId="0" fontId="2" fillId="14" borderId="2" xfId="0" applyFont="1" applyFill="1" applyBorder="1"/>
    <xf numFmtId="0" fontId="4" fillId="14" borderId="0" xfId="0" applyFont="1" applyFill="1" applyBorder="1"/>
    <xf numFmtId="0" fontId="4" fillId="14" borderId="0" xfId="0" applyFont="1" applyFill="1"/>
    <xf numFmtId="164" fontId="4" fillId="14" borderId="0" xfId="0" applyNumberFormat="1" applyFont="1" applyFill="1"/>
    <xf numFmtId="0" fontId="4" fillId="14" borderId="0" xfId="0" applyFont="1" applyFill="1" applyBorder="1" applyAlignment="1">
      <alignment wrapText="1"/>
    </xf>
    <xf numFmtId="0" fontId="0" fillId="3" borderId="6" xfId="0" applyFill="1" applyBorder="1"/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5" borderId="2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10" fillId="0" borderId="0" xfId="1"/>
    <xf numFmtId="0" fontId="14" fillId="0" borderId="1" xfId="0" applyFont="1" applyBorder="1" applyAlignment="1">
      <alignment wrapText="1"/>
    </xf>
    <xf numFmtId="2" fontId="0" fillId="0" borderId="0" xfId="0" applyNumberFormat="1" applyBorder="1"/>
    <xf numFmtId="0" fontId="2" fillId="10" borderId="14" xfId="0" applyFont="1" applyFill="1" applyBorder="1"/>
    <xf numFmtId="0" fontId="2" fillId="10" borderId="15" xfId="0" applyFont="1" applyFill="1" applyBorder="1"/>
    <xf numFmtId="0" fontId="2" fillId="10" borderId="13" xfId="0" applyFont="1" applyFill="1" applyBorder="1"/>
    <xf numFmtId="167" fontId="0" fillId="0" borderId="0" xfId="0" applyNumberFormat="1" applyAlignment="1">
      <alignment wrapText="1"/>
    </xf>
    <xf numFmtId="165" fontId="0" fillId="5" borderId="14" xfId="0" applyNumberFormat="1" applyFill="1" applyBorder="1"/>
    <xf numFmtId="165" fontId="0" fillId="5" borderId="15" xfId="0" applyNumberFormat="1" applyFill="1" applyBorder="1"/>
    <xf numFmtId="165" fontId="0" fillId="5" borderId="13" xfId="0" applyNumberFormat="1" applyFill="1" applyBorder="1"/>
    <xf numFmtId="164" fontId="0" fillId="0" borderId="0" xfId="0" applyNumberFormat="1" applyAlignment="1">
      <alignment wrapText="1"/>
    </xf>
    <xf numFmtId="0" fontId="20" fillId="0" borderId="0" xfId="0" applyFont="1" applyFill="1"/>
    <xf numFmtId="14" fontId="2" fillId="9" borderId="1" xfId="0" applyNumberFormat="1" applyFont="1" applyFill="1" applyBorder="1"/>
    <xf numFmtId="2" fontId="0" fillId="15" borderId="8" xfId="0" applyNumberFormat="1" applyFill="1" applyBorder="1"/>
    <xf numFmtId="2" fontId="0" fillId="15" borderId="9" xfId="0" applyNumberFormat="1" applyFill="1" applyBorder="1"/>
    <xf numFmtId="2" fontId="0" fillId="15" borderId="10" xfId="0" applyNumberForma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11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167" fontId="0" fillId="3" borderId="14" xfId="0" applyNumberFormat="1" applyFill="1" applyBorder="1" applyAlignment="1">
      <alignment wrapText="1"/>
    </xf>
    <xf numFmtId="167" fontId="0" fillId="3" borderId="15" xfId="0" applyNumberFormat="1" applyFill="1" applyBorder="1"/>
    <xf numFmtId="167" fontId="0" fillId="3" borderId="13" xfId="0" applyNumberFormat="1" applyFill="1" applyBorder="1"/>
    <xf numFmtId="0" fontId="4" fillId="0" borderId="3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0" fillId="0" borderId="14" xfId="0" applyBorder="1"/>
    <xf numFmtId="0" fontId="15" fillId="0" borderId="15" xfId="0" applyFont="1" applyBorder="1"/>
    <xf numFmtId="0" fontId="0" fillId="0" borderId="15" xfId="0" applyBorder="1"/>
    <xf numFmtId="0" fontId="0" fillId="0" borderId="13" xfId="0" applyBorder="1"/>
    <xf numFmtId="0" fontId="21" fillId="3" borderId="8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1" fillId="0" borderId="0" xfId="0" applyFont="1"/>
    <xf numFmtId="0" fontId="15" fillId="0" borderId="13" xfId="0" applyFont="1" applyBorder="1"/>
    <xf numFmtId="0" fontId="22" fillId="3" borderId="8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1194"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D9F1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'2-CMIE (manual)'!$AJ$3</c:f>
              <c:strCache>
                <c:ptCount val="1"/>
                <c:pt idx="0">
                  <c:v>Domestic sales of passenger vehicles</c:v>
                </c:pt>
              </c:strCache>
            </c:strRef>
          </c:tx>
          <c:marker>
            <c:symbol val="none"/>
          </c:marker>
          <c:cat>
            <c:numRef>
              <c:f>'2-CMIE (manual)'!$AG$17:$AG$64</c:f>
              <c:numCache>
                <c:formatCode>mmm\-yy</c:formatCode>
                <c:ptCount val="48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</c:numCache>
            </c:numRef>
          </c:cat>
          <c:val>
            <c:numRef>
              <c:f>'2-CMIE (manual)'!$AK$17:$AK$64</c:f>
              <c:numCache>
                <c:formatCode>0.0</c:formatCode>
                <c:ptCount val="48"/>
                <c:pt idx="0">
                  <c:v>3.4930988528224072</c:v>
                </c:pt>
                <c:pt idx="1">
                  <c:v>11.10543393872636</c:v>
                </c:pt>
                <c:pt idx="2">
                  <c:v>-2.0015511446873302</c:v>
                </c:pt>
                <c:pt idx="3">
                  <c:v>-4.9742747794000568</c:v>
                </c:pt>
                <c:pt idx="4">
                  <c:v>9.0979609224489231</c:v>
                </c:pt>
                <c:pt idx="5">
                  <c:v>13.881571726484477</c:v>
                </c:pt>
                <c:pt idx="6">
                  <c:v>2.4965115232264967</c:v>
                </c:pt>
                <c:pt idx="7">
                  <c:v>6.4468549127639996</c:v>
                </c:pt>
                <c:pt idx="8">
                  <c:v>2.480192719486074</c:v>
                </c:pt>
                <c:pt idx="9">
                  <c:v>18.294435931164486</c:v>
                </c:pt>
                <c:pt idx="10">
                  <c:v>6.7385527079451446</c:v>
                </c:pt>
                <c:pt idx="11">
                  <c:v>0.77952656905440065</c:v>
                </c:pt>
                <c:pt idx="12">
                  <c:v>14.648729446935715</c:v>
                </c:pt>
                <c:pt idx="13">
                  <c:v>5.7920292408488061</c:v>
                </c:pt>
                <c:pt idx="14">
                  <c:v>7.6925331660618657</c:v>
                </c:pt>
                <c:pt idx="15">
                  <c:v>21.640721607784673</c:v>
                </c:pt>
                <c:pt idx="16">
                  <c:v>9.4401641159535199</c:v>
                </c:pt>
                <c:pt idx="17">
                  <c:v>12.091896971303285</c:v>
                </c:pt>
                <c:pt idx="18">
                  <c:v>-0.14876622841929477</c:v>
                </c:pt>
                <c:pt idx="19">
                  <c:v>-2.8672636987593925</c:v>
                </c:pt>
                <c:pt idx="20">
                  <c:v>0.6456567049568207</c:v>
                </c:pt>
                <c:pt idx="21">
                  <c:v>3.1106882261568325</c:v>
                </c:pt>
                <c:pt idx="22">
                  <c:v>-1.0691697908021602</c:v>
                </c:pt>
                <c:pt idx="23">
                  <c:v>-4.9409669846094513</c:v>
                </c:pt>
                <c:pt idx="24">
                  <c:v>10.406542609932433</c:v>
                </c:pt>
                <c:pt idx="25">
                  <c:v>8.9434612019081428</c:v>
                </c:pt>
                <c:pt idx="26">
                  <c:v>15.1734048981236</c:v>
                </c:pt>
                <c:pt idx="27">
                  <c:v>-0.17861469105834304</c:v>
                </c:pt>
                <c:pt idx="28">
                  <c:v>-0.32164614663655611</c:v>
                </c:pt>
                <c:pt idx="29">
                  <c:v>-8.9050224089936911</c:v>
                </c:pt>
                <c:pt idx="30">
                  <c:v>11.672732470559776</c:v>
                </c:pt>
                <c:pt idx="31">
                  <c:v>5.2388221253920175</c:v>
                </c:pt>
                <c:pt idx="32">
                  <c:v>6.4006145254296154</c:v>
                </c:pt>
                <c:pt idx="33">
                  <c:v>15.057535160375778</c:v>
                </c:pt>
                <c:pt idx="34">
                  <c:v>5.2485724368950493</c:v>
                </c:pt>
                <c:pt idx="35">
                  <c:v>-11.13112886195109</c:v>
                </c:pt>
                <c:pt idx="36">
                  <c:v>8.4390256370932661</c:v>
                </c:pt>
                <c:pt idx="37">
                  <c:v>11.759950667696151</c:v>
                </c:pt>
                <c:pt idx="38">
                  <c:v>6.6188668900683867</c:v>
                </c:pt>
                <c:pt idx="39">
                  <c:v>-4.5775770583392443</c:v>
                </c:pt>
                <c:pt idx="40">
                  <c:v>5.5630943476867145</c:v>
                </c:pt>
                <c:pt idx="41">
                  <c:v>1.8429047576910662</c:v>
                </c:pt>
                <c:pt idx="42">
                  <c:v>-1.7225761350098012</c:v>
                </c:pt>
                <c:pt idx="43">
                  <c:v>2.8914569630735354</c:v>
                </c:pt>
                <c:pt idx="44">
                  <c:v>2.067306988746398</c:v>
                </c:pt>
                <c:pt idx="45">
                  <c:v>5.9866555221111506</c:v>
                </c:pt>
                <c:pt idx="46">
                  <c:v>20.466801158757477</c:v>
                </c:pt>
                <c:pt idx="47">
                  <c:v>34.325703161710422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'2-CMIE (manual)'!$AL$3</c:f>
              <c:strCache>
                <c:ptCount val="1"/>
                <c:pt idx="0">
                  <c:v>Domestic sales of passenger cars</c:v>
                </c:pt>
              </c:strCache>
            </c:strRef>
          </c:tx>
          <c:marker>
            <c:symbol val="none"/>
          </c:marker>
          <c:cat>
            <c:numRef>
              <c:f>'2-CMIE (manual)'!$AG$17:$AG$64</c:f>
              <c:numCache>
                <c:formatCode>mmm\-yy</c:formatCode>
                <c:ptCount val="48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</c:numCache>
            </c:numRef>
          </c:cat>
          <c:val>
            <c:numRef>
              <c:f>'2-CMIE (manual)'!$AL$17:$AL$64</c:f>
              <c:numCache>
                <c:formatCode>0.0</c:formatCode>
                <c:ptCount val="48"/>
                <c:pt idx="0">
                  <c:v>5.077824420792787</c:v>
                </c:pt>
                <c:pt idx="1">
                  <c:v>15.180544216668036</c:v>
                </c:pt>
                <c:pt idx="2">
                  <c:v>-1.0198474062903418</c:v>
                </c:pt>
                <c:pt idx="3">
                  <c:v>-2.3229309003118925</c:v>
                </c:pt>
                <c:pt idx="4">
                  <c:v>9.7739571155555751</c:v>
                </c:pt>
                <c:pt idx="5">
                  <c:v>15.44022214844103</c:v>
                </c:pt>
                <c:pt idx="6">
                  <c:v>3.276291661843822</c:v>
                </c:pt>
                <c:pt idx="7">
                  <c:v>6.8362826352074357</c:v>
                </c:pt>
                <c:pt idx="8">
                  <c:v>2.7809039541433656</c:v>
                </c:pt>
                <c:pt idx="9">
                  <c:v>18.166066906570698</c:v>
                </c:pt>
                <c:pt idx="10">
                  <c:v>7.9386980400603102</c:v>
                </c:pt>
                <c:pt idx="11">
                  <c:v>1.5128158720846718</c:v>
                </c:pt>
                <c:pt idx="12">
                  <c:v>17.473644523716313</c:v>
                </c:pt>
                <c:pt idx="13">
                  <c:v>5.5787125847796437</c:v>
                </c:pt>
                <c:pt idx="14">
                  <c:v>9.4849513873645819</c:v>
                </c:pt>
                <c:pt idx="15">
                  <c:v>21.799407808892912</c:v>
                </c:pt>
                <c:pt idx="16">
                  <c:v>10.394678944716883</c:v>
                </c:pt>
                <c:pt idx="17">
                  <c:v>12.867190461872324</c:v>
                </c:pt>
                <c:pt idx="18">
                  <c:v>-0.72200888354067017</c:v>
                </c:pt>
                <c:pt idx="19">
                  <c:v>-4.1606727896425832</c:v>
                </c:pt>
                <c:pt idx="20">
                  <c:v>-0.31260637694314752</c:v>
                </c:pt>
                <c:pt idx="21">
                  <c:v>1.8660550918615515</c:v>
                </c:pt>
                <c:pt idx="22">
                  <c:v>-0.85738693404667776</c:v>
                </c:pt>
                <c:pt idx="23">
                  <c:v>-5.1753711844087169</c:v>
                </c:pt>
                <c:pt idx="24">
                  <c:v>9.6388144819839372</c:v>
                </c:pt>
                <c:pt idx="25">
                  <c:v>9.5275930032027603</c:v>
                </c:pt>
                <c:pt idx="26">
                  <c:v>15.135916032784946</c:v>
                </c:pt>
                <c:pt idx="27">
                  <c:v>0.45220902563891663</c:v>
                </c:pt>
                <c:pt idx="28">
                  <c:v>0.28652136490459057</c:v>
                </c:pt>
                <c:pt idx="29">
                  <c:v>-8.1391779742979402</c:v>
                </c:pt>
                <c:pt idx="30">
                  <c:v>10.869087300879965</c:v>
                </c:pt>
                <c:pt idx="31">
                  <c:v>4.969646145151585</c:v>
                </c:pt>
                <c:pt idx="32">
                  <c:v>8.2676470755624454</c:v>
                </c:pt>
                <c:pt idx="33">
                  <c:v>17.400932544320469</c:v>
                </c:pt>
                <c:pt idx="34">
                  <c:v>4.8655312083322855</c:v>
                </c:pt>
                <c:pt idx="35">
                  <c:v>-11.167878005925946</c:v>
                </c:pt>
                <c:pt idx="36">
                  <c:v>8.5195255546360862</c:v>
                </c:pt>
                <c:pt idx="37">
                  <c:v>11.798975420207046</c:v>
                </c:pt>
                <c:pt idx="38">
                  <c:v>6.8611434044013375</c:v>
                </c:pt>
                <c:pt idx="39">
                  <c:v>-5.3169671240181344</c:v>
                </c:pt>
                <c:pt idx="40">
                  <c:v>4.4859942283433263</c:v>
                </c:pt>
                <c:pt idx="41">
                  <c:v>-0.18346078919662112</c:v>
                </c:pt>
                <c:pt idx="42">
                  <c:v>-1.2497588372741064</c:v>
                </c:pt>
                <c:pt idx="43">
                  <c:v>3.6963707833295611</c:v>
                </c:pt>
                <c:pt idx="44">
                  <c:v>0.44471078029395539</c:v>
                </c:pt>
                <c:pt idx="45">
                  <c:v>4.8880295933016793</c:v>
                </c:pt>
                <c:pt idx="46">
                  <c:v>19.640500923637937</c:v>
                </c:pt>
                <c:pt idx="47">
                  <c:v>34.210872040405228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17504"/>
        <c:axId val="198980672"/>
      </c:lineChart>
      <c:dateAx>
        <c:axId val="135317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98980672"/>
        <c:crosses val="autoZero"/>
        <c:auto val="1"/>
        <c:lblOffset val="100"/>
        <c:baseTimeUnit val="months"/>
      </c:dateAx>
      <c:valAx>
        <c:axId val="1989806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531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'2-CMIE (manual)'!$N$3</c:f>
              <c:strCache>
                <c:ptCount val="1"/>
                <c:pt idx="0">
                  <c:v>Domestic sales of tractors</c:v>
                </c:pt>
              </c:strCache>
            </c:strRef>
          </c:tx>
          <c:marker>
            <c:symbol val="none"/>
          </c:marker>
          <c:cat>
            <c:numRef>
              <c:f>'2-CMIE (manual)'!$K$17:$K$73</c:f>
              <c:numCache>
                <c:formatCode>mmm\-yy</c:formatCode>
                <c:ptCount val="57"/>
                <c:pt idx="0">
                  <c:v>41578</c:v>
                </c:pt>
                <c:pt idx="1">
                  <c:v>41608</c:v>
                </c:pt>
                <c:pt idx="2">
                  <c:v>41639</c:v>
                </c:pt>
                <c:pt idx="3">
                  <c:v>41670</c:v>
                </c:pt>
                <c:pt idx="4">
                  <c:v>41698</c:v>
                </c:pt>
                <c:pt idx="5">
                  <c:v>41729</c:v>
                </c:pt>
                <c:pt idx="6">
                  <c:v>41759</c:v>
                </c:pt>
                <c:pt idx="7">
                  <c:v>41790</c:v>
                </c:pt>
                <c:pt idx="8">
                  <c:v>41820</c:v>
                </c:pt>
                <c:pt idx="9">
                  <c:v>41851</c:v>
                </c:pt>
                <c:pt idx="10">
                  <c:v>41882</c:v>
                </c:pt>
                <c:pt idx="11">
                  <c:v>41912</c:v>
                </c:pt>
                <c:pt idx="12">
                  <c:v>41943</c:v>
                </c:pt>
                <c:pt idx="13">
                  <c:v>41973</c:v>
                </c:pt>
                <c:pt idx="14">
                  <c:v>42004</c:v>
                </c:pt>
                <c:pt idx="15">
                  <c:v>42035</c:v>
                </c:pt>
                <c:pt idx="16">
                  <c:v>42063</c:v>
                </c:pt>
                <c:pt idx="17">
                  <c:v>42094</c:v>
                </c:pt>
                <c:pt idx="18">
                  <c:v>42124</c:v>
                </c:pt>
                <c:pt idx="19">
                  <c:v>42155</c:v>
                </c:pt>
                <c:pt idx="20">
                  <c:v>42185</c:v>
                </c:pt>
                <c:pt idx="21">
                  <c:v>42216</c:v>
                </c:pt>
                <c:pt idx="22">
                  <c:v>42247</c:v>
                </c:pt>
                <c:pt idx="23">
                  <c:v>42277</c:v>
                </c:pt>
                <c:pt idx="24">
                  <c:v>42308</c:v>
                </c:pt>
                <c:pt idx="25">
                  <c:v>42338</c:v>
                </c:pt>
                <c:pt idx="26">
                  <c:v>42369</c:v>
                </c:pt>
                <c:pt idx="27">
                  <c:v>42400</c:v>
                </c:pt>
                <c:pt idx="28">
                  <c:v>42429</c:v>
                </c:pt>
                <c:pt idx="29">
                  <c:v>42460</c:v>
                </c:pt>
                <c:pt idx="30">
                  <c:v>42490</c:v>
                </c:pt>
                <c:pt idx="31">
                  <c:v>42521</c:v>
                </c:pt>
                <c:pt idx="32">
                  <c:v>42551</c:v>
                </c:pt>
                <c:pt idx="33">
                  <c:v>42582</c:v>
                </c:pt>
                <c:pt idx="34">
                  <c:v>42613</c:v>
                </c:pt>
                <c:pt idx="35">
                  <c:v>42643</c:v>
                </c:pt>
                <c:pt idx="36">
                  <c:v>42674</c:v>
                </c:pt>
                <c:pt idx="37">
                  <c:v>42704</c:v>
                </c:pt>
                <c:pt idx="38">
                  <c:v>42735</c:v>
                </c:pt>
                <c:pt idx="39">
                  <c:v>42766</c:v>
                </c:pt>
                <c:pt idx="40">
                  <c:v>42794</c:v>
                </c:pt>
                <c:pt idx="41">
                  <c:v>42825</c:v>
                </c:pt>
                <c:pt idx="42">
                  <c:v>42855</c:v>
                </c:pt>
                <c:pt idx="43">
                  <c:v>42886</c:v>
                </c:pt>
                <c:pt idx="44">
                  <c:v>42916</c:v>
                </c:pt>
                <c:pt idx="45">
                  <c:v>42947</c:v>
                </c:pt>
                <c:pt idx="46">
                  <c:v>42978</c:v>
                </c:pt>
                <c:pt idx="47">
                  <c:v>43008</c:v>
                </c:pt>
                <c:pt idx="48">
                  <c:v>43039</c:v>
                </c:pt>
                <c:pt idx="49">
                  <c:v>43069</c:v>
                </c:pt>
                <c:pt idx="50">
                  <c:v>43100</c:v>
                </c:pt>
                <c:pt idx="51">
                  <c:v>43131</c:v>
                </c:pt>
                <c:pt idx="52">
                  <c:v>43159</c:v>
                </c:pt>
                <c:pt idx="53">
                  <c:v>43190</c:v>
                </c:pt>
                <c:pt idx="54">
                  <c:v>43220</c:v>
                </c:pt>
                <c:pt idx="55">
                  <c:v>43251</c:v>
                </c:pt>
                <c:pt idx="56">
                  <c:v>43281</c:v>
                </c:pt>
              </c:numCache>
            </c:numRef>
          </c:cat>
          <c:val>
            <c:numRef>
              <c:f>'2-CMIE (manual)'!$O$17:$O$73</c:f>
              <c:numCache>
                <c:formatCode>0.0</c:formatCode>
                <c:ptCount val="57"/>
                <c:pt idx="9">
                  <c:v>-5.9272040478466685</c:v>
                </c:pt>
                <c:pt idx="10">
                  <c:v>-4.5117357287742692</c:v>
                </c:pt>
                <c:pt idx="11">
                  <c:v>6.9921422533888444</c:v>
                </c:pt>
                <c:pt idx="12">
                  <c:v>-12.317569542827588</c:v>
                </c:pt>
                <c:pt idx="13">
                  <c:v>-32.265484739676843</c:v>
                </c:pt>
                <c:pt idx="14">
                  <c:v>-28.880462168834143</c:v>
                </c:pt>
                <c:pt idx="15">
                  <c:v>-26.680050946613999</c:v>
                </c:pt>
                <c:pt idx="16">
                  <c:v>-32.807967290253316</c:v>
                </c:pt>
                <c:pt idx="17">
                  <c:v>-30.378574222368616</c:v>
                </c:pt>
                <c:pt idx="18">
                  <c:v>-18.973987275509387</c:v>
                </c:pt>
                <c:pt idx="19">
                  <c:v>-18.140045766590383</c:v>
                </c:pt>
                <c:pt idx="20">
                  <c:v>-13.029680227286466</c:v>
                </c:pt>
                <c:pt idx="21">
                  <c:v>-12.467468087743217</c:v>
                </c:pt>
                <c:pt idx="22">
                  <c:v>-20.875185870785661</c:v>
                </c:pt>
                <c:pt idx="23">
                  <c:v>-34.035082585987453</c:v>
                </c:pt>
                <c:pt idx="24">
                  <c:v>-16.522831899260094</c:v>
                </c:pt>
                <c:pt idx="25">
                  <c:v>29.448631933515568</c:v>
                </c:pt>
                <c:pt idx="26">
                  <c:v>-0.16818751118268249</c:v>
                </c:pt>
                <c:pt idx="27">
                  <c:v>0.48286420916263673</c:v>
                </c:pt>
                <c:pt idx="28">
                  <c:v>9.1106880609192373</c:v>
                </c:pt>
                <c:pt idx="29">
                  <c:v>14.343583678296866</c:v>
                </c:pt>
                <c:pt idx="30">
                  <c:v>14.379783321737394</c:v>
                </c:pt>
                <c:pt idx="31">
                  <c:v>15.318901511763116</c:v>
                </c:pt>
                <c:pt idx="32">
                  <c:v>14.575152041702877</c:v>
                </c:pt>
                <c:pt idx="33">
                  <c:v>8.3052527254707584</c:v>
                </c:pt>
                <c:pt idx="34">
                  <c:v>16.280586024392107</c:v>
                </c:pt>
                <c:pt idx="35">
                  <c:v>49.39563973474683</c:v>
                </c:pt>
                <c:pt idx="36">
                  <c:v>44.254815816154114</c:v>
                </c:pt>
                <c:pt idx="37">
                  <c:v>-13.057481070704913</c:v>
                </c:pt>
                <c:pt idx="38">
                  <c:v>7.6708007742490425</c:v>
                </c:pt>
                <c:pt idx="39">
                  <c:v>5.5467651195499235</c:v>
                </c:pt>
                <c:pt idx="40">
                  <c:v>7.4651046859421699</c:v>
                </c:pt>
                <c:pt idx="41">
                  <c:v>24.537767319179736</c:v>
                </c:pt>
                <c:pt idx="42">
                  <c:v>19.30438182963654</c:v>
                </c:pt>
                <c:pt idx="43">
                  <c:v>11.697630221463751</c:v>
                </c:pt>
                <c:pt idx="44">
                  <c:v>-1.7137310807121886</c:v>
                </c:pt>
                <c:pt idx="45">
                  <c:v>14.398138464756327</c:v>
                </c:pt>
                <c:pt idx="46">
                  <c:v>34.453642930175789</c:v>
                </c:pt>
                <c:pt idx="47">
                  <c:v>50.276866436068346</c:v>
                </c:pt>
                <c:pt idx="48">
                  <c:v>-2.6877655552834168</c:v>
                </c:pt>
                <c:pt idx="49">
                  <c:v>17.280376812305278</c:v>
                </c:pt>
                <c:pt idx="50">
                  <c:v>27.738198282175919</c:v>
                </c:pt>
                <c:pt idx="51">
                  <c:v>38.122206490658229</c:v>
                </c:pt>
                <c:pt idx="52">
                  <c:v>38.603154354632949</c:v>
                </c:pt>
                <c:pt idx="53">
                  <c:v>52.174003322259146</c:v>
                </c:pt>
                <c:pt idx="54">
                  <c:v>20.37256223027477</c:v>
                </c:pt>
                <c:pt idx="55">
                  <c:v>19.623945275877631</c:v>
                </c:pt>
                <c:pt idx="56">
                  <c:v>35.495617824959893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'2-CMIE (manual)'!$L$3</c:f>
              <c:strCache>
                <c:ptCount val="1"/>
                <c:pt idx="0">
                  <c:v>Tractor sales (incl exports)</c:v>
                </c:pt>
              </c:strCache>
            </c:strRef>
          </c:tx>
          <c:marker>
            <c:symbol val="none"/>
          </c:marker>
          <c:cat>
            <c:numRef>
              <c:f>'2-CMIE (manual)'!$K$17:$K$73</c:f>
              <c:numCache>
                <c:formatCode>mmm\-yy</c:formatCode>
                <c:ptCount val="57"/>
                <c:pt idx="0">
                  <c:v>41578</c:v>
                </c:pt>
                <c:pt idx="1">
                  <c:v>41608</c:v>
                </c:pt>
                <c:pt idx="2">
                  <c:v>41639</c:v>
                </c:pt>
                <c:pt idx="3">
                  <c:v>41670</c:v>
                </c:pt>
                <c:pt idx="4">
                  <c:v>41698</c:v>
                </c:pt>
                <c:pt idx="5">
                  <c:v>41729</c:v>
                </c:pt>
                <c:pt idx="6">
                  <c:v>41759</c:v>
                </c:pt>
                <c:pt idx="7">
                  <c:v>41790</c:v>
                </c:pt>
                <c:pt idx="8">
                  <c:v>41820</c:v>
                </c:pt>
                <c:pt idx="9">
                  <c:v>41851</c:v>
                </c:pt>
                <c:pt idx="10">
                  <c:v>41882</c:v>
                </c:pt>
                <c:pt idx="11">
                  <c:v>41912</c:v>
                </c:pt>
                <c:pt idx="12">
                  <c:v>41943</c:v>
                </c:pt>
                <c:pt idx="13">
                  <c:v>41973</c:v>
                </c:pt>
                <c:pt idx="14">
                  <c:v>42004</c:v>
                </c:pt>
                <c:pt idx="15">
                  <c:v>42035</c:v>
                </c:pt>
                <c:pt idx="16">
                  <c:v>42063</c:v>
                </c:pt>
                <c:pt idx="17">
                  <c:v>42094</c:v>
                </c:pt>
                <c:pt idx="18">
                  <c:v>42124</c:v>
                </c:pt>
                <c:pt idx="19">
                  <c:v>42155</c:v>
                </c:pt>
                <c:pt idx="20">
                  <c:v>42185</c:v>
                </c:pt>
                <c:pt idx="21">
                  <c:v>42216</c:v>
                </c:pt>
                <c:pt idx="22">
                  <c:v>42247</c:v>
                </c:pt>
                <c:pt idx="23">
                  <c:v>42277</c:v>
                </c:pt>
                <c:pt idx="24">
                  <c:v>42308</c:v>
                </c:pt>
                <c:pt idx="25">
                  <c:v>42338</c:v>
                </c:pt>
                <c:pt idx="26">
                  <c:v>42369</c:v>
                </c:pt>
                <c:pt idx="27">
                  <c:v>42400</c:v>
                </c:pt>
                <c:pt idx="28">
                  <c:v>42429</c:v>
                </c:pt>
                <c:pt idx="29">
                  <c:v>42460</c:v>
                </c:pt>
                <c:pt idx="30">
                  <c:v>42490</c:v>
                </c:pt>
                <c:pt idx="31">
                  <c:v>42521</c:v>
                </c:pt>
                <c:pt idx="32">
                  <c:v>42551</c:v>
                </c:pt>
                <c:pt idx="33">
                  <c:v>42582</c:v>
                </c:pt>
                <c:pt idx="34">
                  <c:v>42613</c:v>
                </c:pt>
                <c:pt idx="35">
                  <c:v>42643</c:v>
                </c:pt>
                <c:pt idx="36">
                  <c:v>42674</c:v>
                </c:pt>
                <c:pt idx="37">
                  <c:v>42704</c:v>
                </c:pt>
                <c:pt idx="38">
                  <c:v>42735</c:v>
                </c:pt>
                <c:pt idx="39">
                  <c:v>42766</c:v>
                </c:pt>
                <c:pt idx="40">
                  <c:v>42794</c:v>
                </c:pt>
                <c:pt idx="41">
                  <c:v>42825</c:v>
                </c:pt>
                <c:pt idx="42">
                  <c:v>42855</c:v>
                </c:pt>
                <c:pt idx="43">
                  <c:v>42886</c:v>
                </c:pt>
                <c:pt idx="44">
                  <c:v>42916</c:v>
                </c:pt>
                <c:pt idx="45">
                  <c:v>42947</c:v>
                </c:pt>
                <c:pt idx="46">
                  <c:v>42978</c:v>
                </c:pt>
                <c:pt idx="47">
                  <c:v>43008</c:v>
                </c:pt>
                <c:pt idx="48">
                  <c:v>43039</c:v>
                </c:pt>
                <c:pt idx="49">
                  <c:v>43069</c:v>
                </c:pt>
                <c:pt idx="50">
                  <c:v>43100</c:v>
                </c:pt>
                <c:pt idx="51">
                  <c:v>43131</c:v>
                </c:pt>
                <c:pt idx="52">
                  <c:v>43159</c:v>
                </c:pt>
                <c:pt idx="53">
                  <c:v>43190</c:v>
                </c:pt>
                <c:pt idx="54">
                  <c:v>43220</c:v>
                </c:pt>
                <c:pt idx="55">
                  <c:v>43251</c:v>
                </c:pt>
                <c:pt idx="56">
                  <c:v>43281</c:v>
                </c:pt>
              </c:numCache>
            </c:numRef>
          </c:cat>
          <c:val>
            <c:numRef>
              <c:f>'2-CMIE (manual)'!$P$17:$P$73</c:f>
              <c:numCache>
                <c:formatCode>0.0</c:formatCode>
                <c:ptCount val="57"/>
                <c:pt idx="0">
                  <c:v>28.801071667782985</c:v>
                </c:pt>
                <c:pt idx="1">
                  <c:v>12.290341237709669</c:v>
                </c:pt>
                <c:pt idx="2">
                  <c:v>10.114880189330444</c:v>
                </c:pt>
                <c:pt idx="3">
                  <c:v>14.660421545667447</c:v>
                </c:pt>
                <c:pt idx="4">
                  <c:v>16.187134502923971</c:v>
                </c:pt>
                <c:pt idx="5">
                  <c:v>3.7196380684120234</c:v>
                </c:pt>
                <c:pt idx="6">
                  <c:v>-7.1049125588141031</c:v>
                </c:pt>
                <c:pt idx="7">
                  <c:v>0.67628645083530614</c:v>
                </c:pt>
                <c:pt idx="8">
                  <c:v>7.2508575887402005</c:v>
                </c:pt>
                <c:pt idx="9">
                  <c:v>-4.6202245342764297</c:v>
                </c:pt>
                <c:pt idx="10">
                  <c:v>-1.7010568696527395</c:v>
                </c:pt>
                <c:pt idx="11">
                  <c:v>7.1794355418740574</c:v>
                </c:pt>
                <c:pt idx="12">
                  <c:v>-10.909824148067958</c:v>
                </c:pt>
                <c:pt idx="13">
                  <c:v>-26.934500815520646</c:v>
                </c:pt>
                <c:pt idx="14">
                  <c:v>-20.76253162289834</c:v>
                </c:pt>
                <c:pt idx="15">
                  <c:v>-22.671568627450977</c:v>
                </c:pt>
                <c:pt idx="16">
                  <c:v>-27.28206160660358</c:v>
                </c:pt>
                <c:pt idx="17">
                  <c:v>-23.669574598686783</c:v>
                </c:pt>
                <c:pt idx="18">
                  <c:v>-14.550504683755715</c:v>
                </c:pt>
                <c:pt idx="19">
                  <c:v>-14.557214592131951</c:v>
                </c:pt>
                <c:pt idx="20">
                  <c:v>-12.202119481660445</c:v>
                </c:pt>
                <c:pt idx="21">
                  <c:v>-10.110591329467312</c:v>
                </c:pt>
                <c:pt idx="22">
                  <c:v>-17.642842514847434</c:v>
                </c:pt>
                <c:pt idx="23">
                  <c:v>-29.915849092055989</c:v>
                </c:pt>
                <c:pt idx="24">
                  <c:v>-15.157182508011003</c:v>
                </c:pt>
                <c:pt idx="25">
                  <c:v>23.051436896397771</c:v>
                </c:pt>
                <c:pt idx="26">
                  <c:v>0.53965473398693842</c:v>
                </c:pt>
                <c:pt idx="27">
                  <c:v>1.2024249742157878</c:v>
                </c:pt>
                <c:pt idx="28">
                  <c:v>6.0494476591267832</c:v>
                </c:pt>
                <c:pt idx="29">
                  <c:v>9.7499756311531414</c:v>
                </c:pt>
                <c:pt idx="30">
                  <c:v>8.9804329813677697</c:v>
                </c:pt>
                <c:pt idx="31">
                  <c:v>12.73863039290093</c:v>
                </c:pt>
                <c:pt idx="32">
                  <c:v>13.805719288919471</c:v>
                </c:pt>
                <c:pt idx="33">
                  <c:v>8.4130752811952814</c:v>
                </c:pt>
                <c:pt idx="34">
                  <c:v>14.804799204277019</c:v>
                </c:pt>
                <c:pt idx="35">
                  <c:v>42.808173270265605</c:v>
                </c:pt>
                <c:pt idx="36">
                  <c:v>40.770537607233614</c:v>
                </c:pt>
                <c:pt idx="37">
                  <c:v>-9.851624114423208</c:v>
                </c:pt>
                <c:pt idx="38">
                  <c:v>3.6898606115107979</c:v>
                </c:pt>
                <c:pt idx="39">
                  <c:v>4.4443339713156504</c:v>
                </c:pt>
                <c:pt idx="40">
                  <c:v>6.873955722639935</c:v>
                </c:pt>
                <c:pt idx="41">
                  <c:v>22.437107267357948</c:v>
                </c:pt>
                <c:pt idx="42">
                  <c:v>17.227464129756708</c:v>
                </c:pt>
                <c:pt idx="43">
                  <c:v>11.870609151951395</c:v>
                </c:pt>
                <c:pt idx="44">
                  <c:v>-1.5799090521919523</c:v>
                </c:pt>
                <c:pt idx="45">
                  <c:v>11.735427496958305</c:v>
                </c:pt>
                <c:pt idx="46">
                  <c:v>27.759577636388254</c:v>
                </c:pt>
                <c:pt idx="47">
                  <c:v>46.712617167071201</c:v>
                </c:pt>
                <c:pt idx="48">
                  <c:v>-2.9183830203169725</c:v>
                </c:pt>
                <c:pt idx="49">
                  <c:v>17.706744619556012</c:v>
                </c:pt>
                <c:pt idx="50">
                  <c:v>26.384258882835997</c:v>
                </c:pt>
                <c:pt idx="51">
                  <c:v>33.149289607082501</c:v>
                </c:pt>
                <c:pt idx="52">
                  <c:v>33.348804260204702</c:v>
                </c:pt>
                <c:pt idx="53">
                  <c:v>50.72721337637374</c:v>
                </c:pt>
                <c:pt idx="54">
                  <c:v>21.843247468112349</c:v>
                </c:pt>
                <c:pt idx="55">
                  <c:v>20.10183613639871</c:v>
                </c:pt>
                <c:pt idx="56">
                  <c:v>34.675246723153585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26720"/>
        <c:axId val="198981824"/>
      </c:lineChart>
      <c:dateAx>
        <c:axId val="156126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98981824"/>
        <c:crosses val="autoZero"/>
        <c:auto val="1"/>
        <c:lblOffset val="100"/>
        <c:baseTimeUnit val="months"/>
      </c:dateAx>
      <c:valAx>
        <c:axId val="1989818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612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'2-CMIE (manual)'!$AC$3</c:f>
              <c:strCache>
                <c:ptCount val="1"/>
                <c:pt idx="0">
                  <c:v>Domestic sales of commercial vehicles</c:v>
                </c:pt>
              </c:strCache>
            </c:strRef>
          </c:tx>
          <c:marker>
            <c:symbol val="none"/>
          </c:marker>
          <c:cat>
            <c:numRef>
              <c:f>'2-CMIE (manual)'!$AB$5:$AB$64</c:f>
              <c:numCache>
                <c:formatCode>mmm\-yy</c:formatCode>
                <c:ptCount val="60"/>
                <c:pt idx="0">
                  <c:v>41486</c:v>
                </c:pt>
                <c:pt idx="1">
                  <c:v>41517</c:v>
                </c:pt>
                <c:pt idx="2">
                  <c:v>41547</c:v>
                </c:pt>
                <c:pt idx="3">
                  <c:v>41578</c:v>
                </c:pt>
                <c:pt idx="4">
                  <c:v>41608</c:v>
                </c:pt>
                <c:pt idx="5">
                  <c:v>41639</c:v>
                </c:pt>
                <c:pt idx="6">
                  <c:v>41670</c:v>
                </c:pt>
                <c:pt idx="7">
                  <c:v>41698</c:v>
                </c:pt>
                <c:pt idx="8">
                  <c:v>41729</c:v>
                </c:pt>
                <c:pt idx="9">
                  <c:v>41759</c:v>
                </c:pt>
                <c:pt idx="10">
                  <c:v>41790</c:v>
                </c:pt>
                <c:pt idx="11">
                  <c:v>41820</c:v>
                </c:pt>
                <c:pt idx="12">
                  <c:v>41851</c:v>
                </c:pt>
                <c:pt idx="13">
                  <c:v>41882</c:v>
                </c:pt>
                <c:pt idx="14">
                  <c:v>41912</c:v>
                </c:pt>
                <c:pt idx="15">
                  <c:v>41943</c:v>
                </c:pt>
                <c:pt idx="16">
                  <c:v>41973</c:v>
                </c:pt>
                <c:pt idx="17">
                  <c:v>42004</c:v>
                </c:pt>
                <c:pt idx="18">
                  <c:v>42035</c:v>
                </c:pt>
                <c:pt idx="19">
                  <c:v>42063</c:v>
                </c:pt>
                <c:pt idx="20">
                  <c:v>42094</c:v>
                </c:pt>
                <c:pt idx="21">
                  <c:v>42124</c:v>
                </c:pt>
                <c:pt idx="22">
                  <c:v>42155</c:v>
                </c:pt>
                <c:pt idx="23">
                  <c:v>42185</c:v>
                </c:pt>
                <c:pt idx="24">
                  <c:v>42216</c:v>
                </c:pt>
                <c:pt idx="25">
                  <c:v>42247</c:v>
                </c:pt>
                <c:pt idx="26">
                  <c:v>42277</c:v>
                </c:pt>
                <c:pt idx="27">
                  <c:v>42308</c:v>
                </c:pt>
                <c:pt idx="28">
                  <c:v>42338</c:v>
                </c:pt>
                <c:pt idx="29">
                  <c:v>42369</c:v>
                </c:pt>
                <c:pt idx="30">
                  <c:v>42400</c:v>
                </c:pt>
                <c:pt idx="31">
                  <c:v>42429</c:v>
                </c:pt>
                <c:pt idx="32">
                  <c:v>42460</c:v>
                </c:pt>
                <c:pt idx="33">
                  <c:v>42490</c:v>
                </c:pt>
                <c:pt idx="34">
                  <c:v>42521</c:v>
                </c:pt>
                <c:pt idx="35">
                  <c:v>42551</c:v>
                </c:pt>
                <c:pt idx="36">
                  <c:v>42582</c:v>
                </c:pt>
                <c:pt idx="37">
                  <c:v>42613</c:v>
                </c:pt>
                <c:pt idx="38">
                  <c:v>42643</c:v>
                </c:pt>
                <c:pt idx="39">
                  <c:v>42674</c:v>
                </c:pt>
                <c:pt idx="40">
                  <c:v>42704</c:v>
                </c:pt>
                <c:pt idx="41">
                  <c:v>42735</c:v>
                </c:pt>
                <c:pt idx="42">
                  <c:v>42766</c:v>
                </c:pt>
                <c:pt idx="43">
                  <c:v>42794</c:v>
                </c:pt>
                <c:pt idx="44">
                  <c:v>42825</c:v>
                </c:pt>
                <c:pt idx="45">
                  <c:v>42855</c:v>
                </c:pt>
                <c:pt idx="46">
                  <c:v>42886</c:v>
                </c:pt>
                <c:pt idx="47">
                  <c:v>42916</c:v>
                </c:pt>
                <c:pt idx="48">
                  <c:v>42947</c:v>
                </c:pt>
                <c:pt idx="49">
                  <c:v>42978</c:v>
                </c:pt>
                <c:pt idx="50">
                  <c:v>43008</c:v>
                </c:pt>
                <c:pt idx="51">
                  <c:v>43039</c:v>
                </c:pt>
                <c:pt idx="52">
                  <c:v>43069</c:v>
                </c:pt>
                <c:pt idx="53">
                  <c:v>43100</c:v>
                </c:pt>
                <c:pt idx="54">
                  <c:v>43131</c:v>
                </c:pt>
                <c:pt idx="55">
                  <c:v>43159</c:v>
                </c:pt>
                <c:pt idx="56">
                  <c:v>43190</c:v>
                </c:pt>
                <c:pt idx="57">
                  <c:v>43220</c:v>
                </c:pt>
                <c:pt idx="58">
                  <c:v>43251</c:v>
                </c:pt>
                <c:pt idx="59">
                  <c:v>43281</c:v>
                </c:pt>
              </c:numCache>
            </c:numRef>
          </c:cat>
          <c:val>
            <c:numRef>
              <c:f>'2-CMIE (manual)'!$AD$5:$AD$64</c:f>
              <c:numCache>
                <c:formatCode>General</c:formatCode>
                <c:ptCount val="60"/>
                <c:pt idx="12" formatCode="0.0">
                  <c:v>-13.623214608569878</c:v>
                </c:pt>
                <c:pt idx="13" formatCode="0.0">
                  <c:v>-5.5040511062636295</c:v>
                </c:pt>
                <c:pt idx="14" formatCode="0.0">
                  <c:v>8.4680851063829721</c:v>
                </c:pt>
                <c:pt idx="15" formatCode="0.0">
                  <c:v>-2.9482607315570286</c:v>
                </c:pt>
                <c:pt idx="16" formatCode="0.0">
                  <c:v>9.0464212211296626</c:v>
                </c:pt>
                <c:pt idx="17" formatCode="0.0">
                  <c:v>9.0071604146628292</c:v>
                </c:pt>
                <c:pt idx="18" formatCode="0.0">
                  <c:v>5.2968439638048981</c:v>
                </c:pt>
                <c:pt idx="19" formatCode="0.0">
                  <c:v>8.3698053436705333</c:v>
                </c:pt>
                <c:pt idx="20" formatCode="0.0">
                  <c:v>2.0966911592642967</c:v>
                </c:pt>
                <c:pt idx="21" formatCode="0.0">
                  <c:v>6.4809656453110431</c:v>
                </c:pt>
                <c:pt idx="22" formatCode="0.0">
                  <c:v>3.9479845060230723</c:v>
                </c:pt>
                <c:pt idx="23" formatCode="0.0">
                  <c:v>3.8469821257268055</c:v>
                </c:pt>
                <c:pt idx="24" formatCode="0.0">
                  <c:v>8.4144427001569877</c:v>
                </c:pt>
                <c:pt idx="25" formatCode="0.0">
                  <c:v>7.5848138835071577</c:v>
                </c:pt>
                <c:pt idx="26" formatCode="0.0">
                  <c:v>12.067120796034093</c:v>
                </c:pt>
                <c:pt idx="27" formatCode="0.0">
                  <c:v>12.732309823386823</c:v>
                </c:pt>
                <c:pt idx="28" formatCode="0.0">
                  <c:v>8.5559703057501046</c:v>
                </c:pt>
                <c:pt idx="29" formatCode="0.0">
                  <c:v>11.453165748348004</c:v>
                </c:pt>
                <c:pt idx="30" formatCode="0.0">
                  <c:v>17.533964672929248</c:v>
                </c:pt>
                <c:pt idx="31" formatCode="0.0">
                  <c:v>19.925766375629838</c:v>
                </c:pt>
                <c:pt idx="32" formatCode="0.0">
                  <c:v>22.033768813507514</c:v>
                </c:pt>
                <c:pt idx="33" formatCode="0.0">
                  <c:v>17.359173351935819</c:v>
                </c:pt>
                <c:pt idx="34" formatCode="0.0">
                  <c:v>16.887451116889494</c:v>
                </c:pt>
                <c:pt idx="35" formatCode="0.0">
                  <c:v>5.7273207148782035</c:v>
                </c:pt>
                <c:pt idx="36" formatCode="0.0">
                  <c:v>0.11197992084177599</c:v>
                </c:pt>
                <c:pt idx="37" formatCode="0.0">
                  <c:v>1.5383731177439852</c:v>
                </c:pt>
                <c:pt idx="38" formatCode="0.0">
                  <c:v>-1.9476489776434125</c:v>
                </c:pt>
                <c:pt idx="39" formatCode="0.0">
                  <c:v>11.900129701686124</c:v>
                </c:pt>
                <c:pt idx="40" formatCode="0.0">
                  <c:v>-11.58868755553838</c:v>
                </c:pt>
                <c:pt idx="41" formatCode="0.0">
                  <c:v>-5.0562983814215308</c:v>
                </c:pt>
                <c:pt idx="42" formatCode="0.0">
                  <c:v>-0.61281066096007253</c:v>
                </c:pt>
                <c:pt idx="43" formatCode="0.0">
                  <c:v>7.3413621129267526</c:v>
                </c:pt>
                <c:pt idx="44" formatCode="0.0">
                  <c:v>9.2568709697614651</c:v>
                </c:pt>
                <c:pt idx="45" formatCode="0.0">
                  <c:v>-22.942323767066032</c:v>
                </c:pt>
                <c:pt idx="46" formatCode="0.0">
                  <c:v>-6.3619961814009756</c:v>
                </c:pt>
                <c:pt idx="47" formatCode="0.0">
                  <c:v>1.4407474769088102</c:v>
                </c:pt>
                <c:pt idx="48" formatCode="0.0">
                  <c:v>13.783194800686548</c:v>
                </c:pt>
                <c:pt idx="49" formatCode="0.0">
                  <c:v>23.224090111507323</c:v>
                </c:pt>
                <c:pt idx="50" formatCode="0.0">
                  <c:v>25.273851446747052</c:v>
                </c:pt>
                <c:pt idx="51" formatCode="0.0">
                  <c:v>6.4420686604950594</c:v>
                </c:pt>
                <c:pt idx="52" formatCode="0.0">
                  <c:v>50.427163676885087</c:v>
                </c:pt>
                <c:pt idx="53" formatCode="0.0">
                  <c:v>52.618315235518651</c:v>
                </c:pt>
                <c:pt idx="54" formatCode="0.0">
                  <c:v>39.727591550444494</c:v>
                </c:pt>
                <c:pt idx="55" formatCode="0.0">
                  <c:v>31.133752633072898</c:v>
                </c:pt>
                <c:pt idx="56" formatCode="0.0">
                  <c:v>24.551330537028115</c:v>
                </c:pt>
                <c:pt idx="57" formatCode="0.0">
                  <c:v>75.954584900202477</c:v>
                </c:pt>
                <c:pt idx="58" formatCode="0.0">
                  <c:v>43.064519146229685</c:v>
                </c:pt>
                <c:pt idx="59" formatCode="0.0">
                  <c:v>41.719107048690461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'2-CMIE (manual)'!$AE$3</c:f>
              <c:strCache>
                <c:ptCount val="1"/>
                <c:pt idx="0">
                  <c:v>Domestic sales + exports</c:v>
                </c:pt>
              </c:strCache>
            </c:strRef>
          </c:tx>
          <c:marker>
            <c:symbol val="none"/>
          </c:marker>
          <c:cat>
            <c:numRef>
              <c:f>'2-CMIE (manual)'!$AB$5:$AB$64</c:f>
              <c:numCache>
                <c:formatCode>mmm\-yy</c:formatCode>
                <c:ptCount val="60"/>
                <c:pt idx="0">
                  <c:v>41486</c:v>
                </c:pt>
                <c:pt idx="1">
                  <c:v>41517</c:v>
                </c:pt>
                <c:pt idx="2">
                  <c:v>41547</c:v>
                </c:pt>
                <c:pt idx="3">
                  <c:v>41578</c:v>
                </c:pt>
                <c:pt idx="4">
                  <c:v>41608</c:v>
                </c:pt>
                <c:pt idx="5">
                  <c:v>41639</c:v>
                </c:pt>
                <c:pt idx="6">
                  <c:v>41670</c:v>
                </c:pt>
                <c:pt idx="7">
                  <c:v>41698</c:v>
                </c:pt>
                <c:pt idx="8">
                  <c:v>41729</c:v>
                </c:pt>
                <c:pt idx="9">
                  <c:v>41759</c:v>
                </c:pt>
                <c:pt idx="10">
                  <c:v>41790</c:v>
                </c:pt>
                <c:pt idx="11">
                  <c:v>41820</c:v>
                </c:pt>
                <c:pt idx="12">
                  <c:v>41851</c:v>
                </c:pt>
                <c:pt idx="13">
                  <c:v>41882</c:v>
                </c:pt>
                <c:pt idx="14">
                  <c:v>41912</c:v>
                </c:pt>
                <c:pt idx="15">
                  <c:v>41943</c:v>
                </c:pt>
                <c:pt idx="16">
                  <c:v>41973</c:v>
                </c:pt>
                <c:pt idx="17">
                  <c:v>42004</c:v>
                </c:pt>
                <c:pt idx="18">
                  <c:v>42035</c:v>
                </c:pt>
                <c:pt idx="19">
                  <c:v>42063</c:v>
                </c:pt>
                <c:pt idx="20">
                  <c:v>42094</c:v>
                </c:pt>
                <c:pt idx="21">
                  <c:v>42124</c:v>
                </c:pt>
                <c:pt idx="22">
                  <c:v>42155</c:v>
                </c:pt>
                <c:pt idx="23">
                  <c:v>42185</c:v>
                </c:pt>
                <c:pt idx="24">
                  <c:v>42216</c:v>
                </c:pt>
                <c:pt idx="25">
                  <c:v>42247</c:v>
                </c:pt>
                <c:pt idx="26">
                  <c:v>42277</c:v>
                </c:pt>
                <c:pt idx="27">
                  <c:v>42308</c:v>
                </c:pt>
                <c:pt idx="28">
                  <c:v>42338</c:v>
                </c:pt>
                <c:pt idx="29">
                  <c:v>42369</c:v>
                </c:pt>
                <c:pt idx="30">
                  <c:v>42400</c:v>
                </c:pt>
                <c:pt idx="31">
                  <c:v>42429</c:v>
                </c:pt>
                <c:pt idx="32">
                  <c:v>42460</c:v>
                </c:pt>
                <c:pt idx="33">
                  <c:v>42490</c:v>
                </c:pt>
                <c:pt idx="34">
                  <c:v>42521</c:v>
                </c:pt>
                <c:pt idx="35">
                  <c:v>42551</c:v>
                </c:pt>
                <c:pt idx="36">
                  <c:v>42582</c:v>
                </c:pt>
                <c:pt idx="37">
                  <c:v>42613</c:v>
                </c:pt>
                <c:pt idx="38">
                  <c:v>42643</c:v>
                </c:pt>
                <c:pt idx="39">
                  <c:v>42674</c:v>
                </c:pt>
                <c:pt idx="40">
                  <c:v>42704</c:v>
                </c:pt>
                <c:pt idx="41">
                  <c:v>42735</c:v>
                </c:pt>
                <c:pt idx="42">
                  <c:v>42766</c:v>
                </c:pt>
                <c:pt idx="43">
                  <c:v>42794</c:v>
                </c:pt>
                <c:pt idx="44">
                  <c:v>42825</c:v>
                </c:pt>
                <c:pt idx="45">
                  <c:v>42855</c:v>
                </c:pt>
                <c:pt idx="46">
                  <c:v>42886</c:v>
                </c:pt>
                <c:pt idx="47">
                  <c:v>42916</c:v>
                </c:pt>
                <c:pt idx="48">
                  <c:v>42947</c:v>
                </c:pt>
                <c:pt idx="49">
                  <c:v>42978</c:v>
                </c:pt>
                <c:pt idx="50">
                  <c:v>43008</c:v>
                </c:pt>
                <c:pt idx="51">
                  <c:v>43039</c:v>
                </c:pt>
                <c:pt idx="52">
                  <c:v>43069</c:v>
                </c:pt>
                <c:pt idx="53">
                  <c:v>43100</c:v>
                </c:pt>
                <c:pt idx="54">
                  <c:v>43131</c:v>
                </c:pt>
                <c:pt idx="55">
                  <c:v>43159</c:v>
                </c:pt>
                <c:pt idx="56">
                  <c:v>43190</c:v>
                </c:pt>
                <c:pt idx="57">
                  <c:v>43220</c:v>
                </c:pt>
                <c:pt idx="58">
                  <c:v>43251</c:v>
                </c:pt>
                <c:pt idx="59">
                  <c:v>43281</c:v>
                </c:pt>
              </c:numCache>
            </c:numRef>
          </c:cat>
          <c:val>
            <c:numRef>
              <c:f>'2-CMIE (manual)'!$AE$5:$AE$64</c:f>
              <c:numCache>
                <c:formatCode>0.0</c:formatCode>
                <c:ptCount val="60"/>
                <c:pt idx="0">
                  <c:v>-16.321310494020324</c:v>
                </c:pt>
                <c:pt idx="1">
                  <c:v>-21.049696705927158</c:v>
                </c:pt>
                <c:pt idx="2">
                  <c:v>-24.913450768760814</c:v>
                </c:pt>
                <c:pt idx="3">
                  <c:v>-16.580446688463081</c:v>
                </c:pt>
                <c:pt idx="4">
                  <c:v>-25.697009412605741</c:v>
                </c:pt>
                <c:pt idx="5">
                  <c:v>-24.460845670220266</c:v>
                </c:pt>
                <c:pt idx="6">
                  <c:v>-18.762373355071617</c:v>
                </c:pt>
                <c:pt idx="7">
                  <c:v>-25.492241840556453</c:v>
                </c:pt>
                <c:pt idx="8">
                  <c:v>-19.626888683317912</c:v>
                </c:pt>
                <c:pt idx="9">
                  <c:v>-20.971448918813927</c:v>
                </c:pt>
                <c:pt idx="10">
                  <c:v>-11.657224265314914</c:v>
                </c:pt>
                <c:pt idx="11">
                  <c:v>-6.4171556391221181</c:v>
                </c:pt>
                <c:pt idx="12">
                  <c:v>-10.547452969773829</c:v>
                </c:pt>
                <c:pt idx="13">
                  <c:v>-4.1912866716050212</c:v>
                </c:pt>
                <c:pt idx="14">
                  <c:v>8.8839543004373347</c:v>
                </c:pt>
                <c:pt idx="15">
                  <c:v>-1.6504051595832681</c:v>
                </c:pt>
                <c:pt idx="16">
                  <c:v>10.312687913409491</c:v>
                </c:pt>
                <c:pt idx="17">
                  <c:v>10.183792019807637</c:v>
                </c:pt>
                <c:pt idx="18">
                  <c:v>6.7661762861289887</c:v>
                </c:pt>
                <c:pt idx="19">
                  <c:v>6.6855768195037912</c:v>
                </c:pt>
                <c:pt idx="20">
                  <c:v>2.6116028609794117</c:v>
                </c:pt>
                <c:pt idx="21">
                  <c:v>8.3130235320621804</c:v>
                </c:pt>
                <c:pt idx="22">
                  <c:v>7.9037671810834542</c:v>
                </c:pt>
                <c:pt idx="23">
                  <c:v>6.909153892786013</c:v>
                </c:pt>
                <c:pt idx="24">
                  <c:v>10.529664097717028</c:v>
                </c:pt>
                <c:pt idx="25">
                  <c:v>10.867376294591491</c:v>
                </c:pt>
                <c:pt idx="26">
                  <c:v>10.097298980306689</c:v>
                </c:pt>
                <c:pt idx="27">
                  <c:v>12.261232176486402</c:v>
                </c:pt>
                <c:pt idx="28">
                  <c:v>7.0282547469791901</c:v>
                </c:pt>
                <c:pt idx="29">
                  <c:v>13.555278987761877</c:v>
                </c:pt>
                <c:pt idx="30">
                  <c:v>19.339408891797994</c:v>
                </c:pt>
                <c:pt idx="31">
                  <c:v>18.818362332985572</c:v>
                </c:pt>
                <c:pt idx="32">
                  <c:v>20.724281593846804</c:v>
                </c:pt>
                <c:pt idx="33">
                  <c:v>14.80543054872745</c:v>
                </c:pt>
                <c:pt idx="34">
                  <c:v>15.110176560544964</c:v>
                </c:pt>
                <c:pt idx="35">
                  <c:v>7.3569438143995747</c:v>
                </c:pt>
                <c:pt idx="36">
                  <c:v>2.0539722738410537</c:v>
                </c:pt>
                <c:pt idx="37">
                  <c:v>2.4391826143366879</c:v>
                </c:pt>
                <c:pt idx="38">
                  <c:v>0.44399824663112764</c:v>
                </c:pt>
                <c:pt idx="39">
                  <c:v>13.5267509436223</c:v>
                </c:pt>
                <c:pt idx="40">
                  <c:v>-7.126971461555442</c:v>
                </c:pt>
                <c:pt idx="41">
                  <c:v>-5.6763174719152492</c:v>
                </c:pt>
                <c:pt idx="42">
                  <c:v>-2.4189238601524443</c:v>
                </c:pt>
                <c:pt idx="43">
                  <c:v>5.7386452151992007</c:v>
                </c:pt>
                <c:pt idx="44">
                  <c:v>6.7394478364746435</c:v>
                </c:pt>
                <c:pt idx="45">
                  <c:v>-24.975294815205217</c:v>
                </c:pt>
                <c:pt idx="46">
                  <c:v>-9.2800314014402367</c:v>
                </c:pt>
                <c:pt idx="47">
                  <c:v>-4.1892401720365235</c:v>
                </c:pt>
                <c:pt idx="48">
                  <c:v>5.685004350768641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74848"/>
        <c:axId val="155887872"/>
      </c:lineChart>
      <c:dateAx>
        <c:axId val="1561748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55887872"/>
        <c:crosses val="autoZero"/>
        <c:auto val="1"/>
        <c:lblOffset val="100"/>
        <c:baseTimeUnit val="months"/>
      </c:dateAx>
      <c:valAx>
        <c:axId val="155887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617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84604</xdr:colOff>
      <xdr:row>18</xdr:row>
      <xdr:rowOff>89651</xdr:rowOff>
    </xdr:from>
    <xdr:to>
      <xdr:col>7</xdr:col>
      <xdr:colOff>646579</xdr:colOff>
      <xdr:row>19</xdr:row>
      <xdr:rowOff>100855</xdr:rowOff>
    </xdr:to>
    <xdr:sp macro="" textlink="">
      <xdr:nvSpPr>
        <xdr:cNvPr id="2" name="Right Brace 1"/>
        <xdr:cNvSpPr/>
      </xdr:nvSpPr>
      <xdr:spPr>
        <a:xfrm rot="5400000">
          <a:off x="3497637" y="3523412"/>
          <a:ext cx="201704" cy="4203887"/>
        </a:xfrm>
        <a:prstGeom prst="rightBrace">
          <a:avLst>
            <a:gd name="adj1" fmla="val 190942"/>
            <a:gd name="adj2" fmla="val 50000"/>
          </a:avLst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295275</xdr:colOff>
      <xdr:row>18</xdr:row>
      <xdr:rowOff>56028</xdr:rowOff>
    </xdr:from>
    <xdr:to>
      <xdr:col>17</xdr:col>
      <xdr:colOff>638175</xdr:colOff>
      <xdr:row>19</xdr:row>
      <xdr:rowOff>38099</xdr:rowOff>
    </xdr:to>
    <xdr:sp macro="" textlink="">
      <xdr:nvSpPr>
        <xdr:cNvPr id="4" name="Right Brace 3"/>
        <xdr:cNvSpPr/>
      </xdr:nvSpPr>
      <xdr:spPr>
        <a:xfrm rot="5400000">
          <a:off x="11989733" y="4677335"/>
          <a:ext cx="172571" cy="1799664"/>
        </a:xfrm>
        <a:prstGeom prst="rightBrace">
          <a:avLst>
            <a:gd name="adj1" fmla="val 190942"/>
            <a:gd name="adj2" fmla="val 50000"/>
          </a:avLst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333374</xdr:colOff>
      <xdr:row>18</xdr:row>
      <xdr:rowOff>78441</xdr:rowOff>
    </xdr:from>
    <xdr:to>
      <xdr:col>13</xdr:col>
      <xdr:colOff>504823</xdr:colOff>
      <xdr:row>19</xdr:row>
      <xdr:rowOff>85725</xdr:rowOff>
    </xdr:to>
    <xdr:sp macro="" textlink="">
      <xdr:nvSpPr>
        <xdr:cNvPr id="5" name="Right Brace 4"/>
        <xdr:cNvSpPr/>
      </xdr:nvSpPr>
      <xdr:spPr>
        <a:xfrm rot="5400000">
          <a:off x="7923398" y="3705505"/>
          <a:ext cx="197784" cy="3813361"/>
        </a:xfrm>
        <a:prstGeom prst="rightBrace">
          <a:avLst>
            <a:gd name="adj1" fmla="val 100000"/>
            <a:gd name="adj2" fmla="val 50000"/>
          </a:avLst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304800</xdr:colOff>
      <xdr:row>37</xdr:row>
      <xdr:rowOff>147637</xdr:rowOff>
    </xdr:from>
    <xdr:to>
      <xdr:col>36</xdr:col>
      <xdr:colOff>171450</xdr:colOff>
      <xdr:row>52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27</xdr:row>
      <xdr:rowOff>14287</xdr:rowOff>
    </xdr:from>
    <xdr:to>
      <xdr:col>28</xdr:col>
      <xdr:colOff>200025</xdr:colOff>
      <xdr:row>41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238125</xdr:colOff>
      <xdr:row>8</xdr:row>
      <xdr:rowOff>119062</xdr:rowOff>
    </xdr:from>
    <xdr:to>
      <xdr:col>39</xdr:col>
      <xdr:colOff>104775</xdr:colOff>
      <xdr:row>23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ess-standard.com/article/companies/india-s-domestic-air-passenger-traffic-up-28-to-11-5-mn-in-march-118041800751_1.html" TargetMode="External"/><Relationship Id="rId2" Type="http://schemas.openxmlformats.org/officeDocument/2006/relationships/hyperlink" Target="http://www.indianrailways.gov.in/railwayboard/view_section.jsp?lang=0&amp;id=0,1,304,366,554,1361" TargetMode="External"/><Relationship Id="rId1" Type="http://schemas.openxmlformats.org/officeDocument/2006/relationships/hyperlink" Target="http://www.indianrailways.gov.in/railwayboard/view_section.jsp?lang=0&amp;id=0,1,304,366,554,1361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economictimes.indiatimes.com/industry/transportation/airlines-/-aviation/india-records-double-digit-air-passenger-growth-for-45th-consecutive-month-in-may-iata/articleshow/64871421.c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Y610"/>
  <sheetViews>
    <sheetView tabSelected="1" zoomScaleNormal="100" workbookViewId="0">
      <selection activeCell="B1" sqref="B1"/>
    </sheetView>
  </sheetViews>
  <sheetFormatPr defaultRowHeight="15" x14ac:dyDescent="0.25"/>
  <cols>
    <col min="2" max="2" width="12.140625" customWidth="1"/>
    <col min="3" max="18" width="11" customWidth="1"/>
    <col min="23" max="23" width="1.85546875" style="21" customWidth="1"/>
    <col min="24" max="24" width="9.7109375" style="62" customWidth="1"/>
    <col min="25" max="25" width="12.85546875" style="62" customWidth="1"/>
    <col min="26" max="44" width="9.7109375" style="62" customWidth="1"/>
    <col min="45" max="45" width="1.85546875" style="21" customWidth="1"/>
    <col min="46" max="47" width="15.85546875" style="62" customWidth="1"/>
    <col min="48" max="51" width="9.85546875" style="62" customWidth="1"/>
    <col min="52" max="77" width="15.85546875" style="62" customWidth="1"/>
    <col min="78" max="78" width="14.5703125" customWidth="1"/>
    <col min="79" max="79" width="11.42578125" customWidth="1"/>
    <col min="80" max="80" width="10.85546875" bestFit="1" customWidth="1"/>
    <col min="81" max="81" width="9.28515625" bestFit="1" customWidth="1"/>
    <col min="84" max="84" width="11.28515625" customWidth="1"/>
    <col min="85" max="85" width="9.28515625" bestFit="1" customWidth="1"/>
    <col min="88" max="88" width="11.140625" customWidth="1"/>
    <col min="89" max="89" width="12.28515625" customWidth="1"/>
    <col min="90" max="90" width="9.28515625" bestFit="1" customWidth="1"/>
    <col min="93" max="93" width="9.42578125" bestFit="1" customWidth="1"/>
    <col min="94" max="94" width="9.28515625" bestFit="1" customWidth="1"/>
    <col min="97" max="97" width="13.85546875" customWidth="1"/>
    <col min="99" max="99" width="9.42578125" bestFit="1" customWidth="1"/>
    <col min="100" max="100" width="9.28515625" bestFit="1" customWidth="1"/>
    <col min="102" max="102" width="11.85546875" customWidth="1"/>
    <col min="103" max="103" width="9.28515625" bestFit="1" customWidth="1"/>
    <col min="108" max="108" width="11.5703125" customWidth="1"/>
    <col min="109" max="109" width="9.28515625" bestFit="1" customWidth="1"/>
    <col min="112" max="112" width="12" customWidth="1"/>
    <col min="113" max="113" width="13.140625" customWidth="1"/>
    <col min="114" max="115" width="9.28515625" bestFit="1" customWidth="1"/>
    <col min="117" max="117" width="9.42578125" bestFit="1" customWidth="1"/>
    <col min="118" max="119" width="9.28515625" bestFit="1" customWidth="1"/>
    <col min="121" max="121" width="11.5703125" customWidth="1"/>
    <col min="122" max="123" width="9.28515625" bestFit="1" customWidth="1"/>
    <col min="125" max="125" width="12.5703125" customWidth="1"/>
    <col min="126" max="126" width="9.28515625" bestFit="1" customWidth="1"/>
    <col min="129" max="129" width="11.85546875" customWidth="1"/>
    <col min="130" max="130" width="9.28515625" bestFit="1" customWidth="1"/>
    <col min="134" max="134" width="12.7109375" customWidth="1"/>
    <col min="135" max="135" width="9.28515625" bestFit="1" customWidth="1"/>
    <col min="137" max="137" width="12.42578125" customWidth="1"/>
    <col min="138" max="138" width="12" customWidth="1"/>
    <col min="140" max="140" width="10.85546875" customWidth="1"/>
    <col min="141" max="141" width="9.28515625" bestFit="1" customWidth="1"/>
    <col min="145" max="145" width="12.28515625" customWidth="1"/>
    <col min="146" max="146" width="9.28515625" bestFit="1" customWidth="1"/>
    <col min="148" max="148" width="11.42578125" customWidth="1"/>
    <col min="149" max="149" width="9.28515625" bestFit="1" customWidth="1"/>
    <col min="151" max="151" width="9.42578125" bestFit="1" customWidth="1"/>
    <col min="152" max="152" width="9.28515625" bestFit="1" customWidth="1"/>
    <col min="154" max="154" width="9.42578125" bestFit="1" customWidth="1"/>
    <col min="155" max="155" width="9.28515625" bestFit="1" customWidth="1"/>
  </cols>
  <sheetData>
    <row r="1" spans="2:155" s="3" customFormat="1" ht="105.75" thickBot="1" x14ac:dyDescent="0.3">
      <c r="B1" s="4">
        <f ca="1">TODAY()</f>
        <v>43308</v>
      </c>
      <c r="C1" s="5">
        <f ca="1">MONTH(B1)</f>
        <v>7</v>
      </c>
      <c r="D1" s="5">
        <f ca="1">YEAR(B1)</f>
        <v>2018</v>
      </c>
      <c r="W1" s="20"/>
      <c r="X1" s="61"/>
      <c r="Y1" s="61"/>
      <c r="Z1" s="156" t="s">
        <v>118</v>
      </c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8"/>
      <c r="AP1" s="61"/>
      <c r="AQ1" s="61"/>
      <c r="AR1" s="61"/>
      <c r="AS1" s="20"/>
      <c r="AV1" s="123">
        <f ca="1">AVERAGEIFS(AV$8:AV$143,$AU$8:$AU$143,"&gt;"&amp;$Y$8,$AU$8:$AU$143,"&lt;="&amp;$AT$2)</f>
        <v>4.0016666666666669</v>
      </c>
      <c r="AW1" s="123">
        <f ca="1">AVERAGEIFS(AW$8:AW$143,$AU$8:$AU$143,"&gt;"&amp;$Y$8,$AU$8:$AU$143,"&lt;="&amp;$AT$2)</f>
        <v>1.2188333333333332</v>
      </c>
      <c r="AX1" s="123">
        <f ca="1">AVERAGEIFS(AX$8:AX$143,$AU$8:$AU$143,"&gt;"&amp;$Y$8,$AU$8:$AU$143,"&lt;="&amp;$AT$2)</f>
        <v>3.9212466961261612</v>
      </c>
      <c r="AY1" s="123">
        <f ca="1">AVERAGEIFS(AY$8:AY$143,$AU$8:$AU$143,"&gt;"&amp;$Y$8,$AU$8:$AU$143,"&lt;="&amp;$AT$2)</f>
        <v>51.46833333333332</v>
      </c>
      <c r="AZ1" s="123">
        <f ca="1">AVERAGEIFS(AZ$8:AZ$143,$AU$8:$AU$143,"&gt;"&amp;$Y$8,$AU$8:$AU$143,"&lt;="&amp;$AT$2)</f>
        <v>50.573333333333331</v>
      </c>
      <c r="BA1" s="123">
        <f ca="1">AVERAGEIFS(BA$8:BA$143,$AU$8:$AU$143,"&gt;"&amp;$Y$8,$AU$8:$AU$143,"&lt;="&amp;$AT$2)</f>
        <v>9.5315130136069293</v>
      </c>
      <c r="BB1" s="123">
        <f ca="1">AVERAGEIFS(BB$8:BB$143,$AU$8:$AU$143,"&gt;"&amp;$Y$8,$AU$8:$AU$143,"&lt;="&amp;$AT$2)</f>
        <v>5.2666794192026938</v>
      </c>
      <c r="BC1" s="123">
        <f ca="1">AVERAGEIFS(BC$8:BC$143,$AU$8:$AU$143,"&gt;"&amp;$Y$8,$AU$8:$AU$143,"&lt;="&amp;$AT$2)</f>
        <v>2.9526023461779136</v>
      </c>
      <c r="BD1" s="123">
        <f ca="1">AVERAGEIFS(BD$8:BD$143,$AU$8:$AU$143,"&gt;"&amp;$Y$8,$AU$8:$AU$143,"&lt;="&amp;$AT$2)</f>
        <v>4.7007495322047337</v>
      </c>
      <c r="BE1" s="123">
        <f ca="1">AVERAGEIFS(BE$8:BE$143,$AU$8:$AU$143,"&gt;"&amp;$Y$8,$AU$8:$AU$143,"&lt;="&amp;$AT$2)</f>
        <v>6.7403448275862052</v>
      </c>
      <c r="BF1" s="123">
        <f ca="1">AVERAGEIFS(BF$8:BF$143,$AU$8:$AU$143,"&gt;"&amp;$Y$8,$AU$8:$AU$143,"&lt;="&amp;$AT$2)</f>
        <v>6.6662287309786175</v>
      </c>
      <c r="BG1" s="123">
        <f ca="1">AVERAGEIFS(BG$8:BG$143,$AU$8:$AU$143,"&gt;"&amp;$Y$8,$AU$8:$AU$143,"&lt;="&amp;$AT$2)</f>
        <v>3.878404164230572</v>
      </c>
      <c r="BH1" s="123">
        <f ca="1">AVERAGEIFS(BH$8:BH$143,$AU$8:$AU$143,"&gt;"&amp;$Y$8,$AU$8:$AU$143,"&lt;="&amp;$AT$2)</f>
        <v>17.766166666666663</v>
      </c>
      <c r="BI1" s="123">
        <f ca="1">AVERAGEIFS(BI$8:BI$143,$AU$8:$AU$143,"&gt;"&amp;$Y$8,$AU$8:$AU$143,"&lt;="&amp;$AT$2)</f>
        <v>4.9932075471698125</v>
      </c>
      <c r="BJ1" s="123">
        <f ca="1">AVERAGEIFS(BJ$8:BJ$143,$AU$8:$AU$143,"&gt;"&amp;$Y$8,$AU$8:$AU$143,"&lt;="&amp;$AT$2)</f>
        <v>5.6416930287666567</v>
      </c>
      <c r="BK1" s="123">
        <f ca="1">AVERAGEIFS(BK$8:BK$143,$AU$8:$AU$143,"&gt;"&amp;$Y$8,$AU$8:$AU$143,"&lt;="&amp;$AT$2)</f>
        <v>9.82</v>
      </c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48" t="s">
        <v>68</v>
      </c>
      <c r="CA1" s="15" t="s">
        <v>2</v>
      </c>
      <c r="CB1" s="3" t="s">
        <v>3</v>
      </c>
      <c r="CF1" s="3" t="s">
        <v>4</v>
      </c>
      <c r="CJ1" s="16" t="s">
        <v>5</v>
      </c>
      <c r="CK1" s="3" t="s">
        <v>6</v>
      </c>
      <c r="CO1" s="3" t="s">
        <v>7</v>
      </c>
      <c r="CS1" s="17" t="s">
        <v>65</v>
      </c>
      <c r="CU1" s="3" t="s">
        <v>8</v>
      </c>
      <c r="CX1" s="33" t="s">
        <v>37</v>
      </c>
      <c r="CY1" s="3" t="s">
        <v>39</v>
      </c>
      <c r="CZ1" s="35" t="s">
        <v>42</v>
      </c>
      <c r="DA1" s="36" t="s">
        <v>43</v>
      </c>
      <c r="DB1" s="46" t="s">
        <v>61</v>
      </c>
      <c r="DC1" s="2"/>
      <c r="DD1" s="3" t="s">
        <v>41</v>
      </c>
      <c r="DE1" s="3" t="s">
        <v>39</v>
      </c>
      <c r="DH1" s="18" t="s">
        <v>9</v>
      </c>
      <c r="DI1" s="3" t="s">
        <v>10</v>
      </c>
      <c r="DK1" s="23" t="s">
        <v>25</v>
      </c>
      <c r="DM1" s="3" t="s">
        <v>11</v>
      </c>
      <c r="DO1" s="23" t="s">
        <v>25</v>
      </c>
      <c r="DQ1" s="3" t="s">
        <v>12</v>
      </c>
      <c r="DR1"/>
      <c r="DS1" s="23" t="s">
        <v>25</v>
      </c>
      <c r="DU1" s="3" t="s">
        <v>13</v>
      </c>
      <c r="DW1"/>
      <c r="DY1" s="3" t="s">
        <v>14</v>
      </c>
      <c r="EB1" s="18" t="s">
        <v>66</v>
      </c>
      <c r="ED1" s="3" t="s">
        <v>45</v>
      </c>
      <c r="EG1" s="3" t="s">
        <v>47</v>
      </c>
      <c r="EH1" s="34" t="s">
        <v>48</v>
      </c>
      <c r="EJ1" s="3" t="s">
        <v>49</v>
      </c>
      <c r="EK1" s="34" t="s">
        <v>50</v>
      </c>
      <c r="EM1" s="47" t="s">
        <v>67</v>
      </c>
      <c r="EO1" s="3" t="s">
        <v>52</v>
      </c>
      <c r="EP1" s="34" t="s">
        <v>60</v>
      </c>
      <c r="ER1" s="3" t="s">
        <v>55</v>
      </c>
      <c r="ES1" s="34" t="s">
        <v>60</v>
      </c>
      <c r="EU1" s="3" t="s">
        <v>57</v>
      </c>
      <c r="EV1" s="34" t="s">
        <v>60</v>
      </c>
      <c r="EX1" s="3" t="s">
        <v>59</v>
      </c>
      <c r="EY1" s="34" t="s">
        <v>60</v>
      </c>
    </row>
    <row r="2" spans="2:155" ht="15.75" thickBot="1" x14ac:dyDescent="0.3">
      <c r="Z2" s="124">
        <v>2</v>
      </c>
      <c r="AA2" s="124">
        <v>3</v>
      </c>
      <c r="AB2" s="124">
        <v>4</v>
      </c>
      <c r="AC2" s="124">
        <v>5</v>
      </c>
      <c r="AD2" s="124">
        <v>6</v>
      </c>
      <c r="AE2" s="124">
        <v>7</v>
      </c>
      <c r="AF2" s="124">
        <v>8</v>
      </c>
      <c r="AG2" s="124">
        <v>9</v>
      </c>
      <c r="AH2" s="124">
        <v>10</v>
      </c>
      <c r="AI2" s="124">
        <v>11</v>
      </c>
      <c r="AJ2" s="124">
        <v>12</v>
      </c>
      <c r="AK2" s="124">
        <v>13</v>
      </c>
      <c r="AL2" s="124">
        <v>14</v>
      </c>
      <c r="AM2" s="124">
        <v>15</v>
      </c>
      <c r="AN2" s="124">
        <v>16</v>
      </c>
      <c r="AO2" s="124">
        <v>17</v>
      </c>
      <c r="AP2" s="124"/>
      <c r="AT2" s="119">
        <f ca="1">DATE(YEAR(B16),MONTH(B16),1)-1</f>
        <v>43251</v>
      </c>
      <c r="CB2" t="s">
        <v>15</v>
      </c>
      <c r="CF2" t="s">
        <v>16</v>
      </c>
      <c r="CK2" t="s">
        <v>17</v>
      </c>
      <c r="CO2" t="s">
        <v>18</v>
      </c>
      <c r="CU2" t="s">
        <v>19</v>
      </c>
      <c r="CX2" t="s">
        <v>38</v>
      </c>
      <c r="DC2" s="2"/>
      <c r="DD2" t="s">
        <v>40</v>
      </c>
      <c r="DI2" t="s">
        <v>20</v>
      </c>
      <c r="DM2" t="s">
        <v>21</v>
      </c>
      <c r="DQ2" t="s">
        <v>20</v>
      </c>
      <c r="DU2" t="s">
        <v>22</v>
      </c>
      <c r="DY2" t="s">
        <v>23</v>
      </c>
      <c r="ED2" t="s">
        <v>44</v>
      </c>
      <c r="EG2" t="s">
        <v>46</v>
      </c>
      <c r="EJ2" t="s">
        <v>51</v>
      </c>
      <c r="EO2" t="s">
        <v>53</v>
      </c>
      <c r="ER2" t="s">
        <v>54</v>
      </c>
      <c r="EU2" t="s">
        <v>56</v>
      </c>
      <c r="EX2" t="s">
        <v>58</v>
      </c>
    </row>
    <row r="3" spans="2:155" ht="15" customHeight="1" thickBot="1" x14ac:dyDescent="0.3">
      <c r="Y3" s="125" t="s">
        <v>113</v>
      </c>
      <c r="Z3" s="126">
        <f ca="1">AVERAGE(Z8:Z67)</f>
        <v>3.9675000000000002</v>
      </c>
      <c r="AA3" s="127">
        <f ca="1">AVERAGE(AA8:AA67)</f>
        <v>0.89216666666666666</v>
      </c>
      <c r="AB3" s="127">
        <f ca="1">AVERAGE(AB8:AB67)</f>
        <v>3.6734498254425318</v>
      </c>
      <c r="AC3" s="127">
        <f ca="1">AVERAGE(AC8:AC67)</f>
        <v>51.449999999999982</v>
      </c>
      <c r="AD3" s="127">
        <f ca="1">AVERAGE(AD8:AD67)</f>
        <v>50.639999999999993</v>
      </c>
      <c r="AE3" s="127">
        <f ca="1">AVERAGE(AE8:AE67)</f>
        <v>9.5875348680214838</v>
      </c>
      <c r="AF3" s="127">
        <f ca="1">AVERAGE(AF8:AF67)</f>
        <v>4.3217362430582051</v>
      </c>
      <c r="AG3" s="127">
        <f ca="1">AVERAGE(AG8:AG67)</f>
        <v>2.8962447620443004</v>
      </c>
      <c r="AH3" s="127">
        <f ca="1">AVERAGE(AH8:AH67)</f>
        <v>4.7293131955114358</v>
      </c>
      <c r="AI3" s="127">
        <f ca="1">AVERAGE(AI8:AI67)</f>
        <v>6.9203389830508462</v>
      </c>
      <c r="AJ3" s="127">
        <f ca="1">AVERAGE(AJ8:AJ67)</f>
        <v>6.430633884707726</v>
      </c>
      <c r="AK3" s="127">
        <f ca="1">AVERAGE(AK8:AK67)</f>
        <v>3.3423620233902116</v>
      </c>
      <c r="AL3" s="127">
        <f ca="1">AVERAGE(AL8:AL67)</f>
        <v>17.786779661016947</v>
      </c>
      <c r="AM3" s="127">
        <f ca="1">AVERAGE(AM8:AM67)</f>
        <v>4.9715384615384624</v>
      </c>
      <c r="AN3" s="127">
        <f ca="1">AVERAGE(AN8:AN67)</f>
        <v>5.6384075092447894</v>
      </c>
      <c r="AO3" s="128">
        <f ca="1">AVERAGE(AO8:AO67)</f>
        <v>9.865000000000002</v>
      </c>
      <c r="BZ3" s="1"/>
      <c r="CB3" t="s">
        <v>0</v>
      </c>
      <c r="CC3" t="s">
        <v>1</v>
      </c>
      <c r="CF3" t="s">
        <v>0</v>
      </c>
      <c r="CG3" t="s">
        <v>1</v>
      </c>
      <c r="CK3" t="s">
        <v>0</v>
      </c>
      <c r="CL3" t="s">
        <v>1</v>
      </c>
      <c r="CO3" t="s">
        <v>0</v>
      </c>
      <c r="CP3" t="s">
        <v>1</v>
      </c>
      <c r="CU3" t="s">
        <v>0</v>
      </c>
      <c r="CV3" t="s">
        <v>1</v>
      </c>
      <c r="CX3" t="s">
        <v>0</v>
      </c>
      <c r="CY3" t="s">
        <v>1</v>
      </c>
      <c r="DC3" s="2"/>
      <c r="DD3" t="s">
        <v>0</v>
      </c>
      <c r="DE3" t="s">
        <v>1</v>
      </c>
      <c r="DI3" t="s">
        <v>0</v>
      </c>
      <c r="DJ3" t="s">
        <v>1</v>
      </c>
      <c r="DM3" t="s">
        <v>0</v>
      </c>
      <c r="DN3" t="s">
        <v>1</v>
      </c>
      <c r="DQ3" t="s">
        <v>0</v>
      </c>
      <c r="DR3" t="s">
        <v>1</v>
      </c>
      <c r="DU3" t="s">
        <v>0</v>
      </c>
      <c r="DV3" t="s">
        <v>1</v>
      </c>
      <c r="DY3" t="s">
        <v>0</v>
      </c>
      <c r="DZ3" t="s">
        <v>1</v>
      </c>
      <c r="ED3" t="s">
        <v>0</v>
      </c>
      <c r="EE3" t="s">
        <v>1</v>
      </c>
      <c r="EG3" t="s">
        <v>0</v>
      </c>
      <c r="EH3" t="s">
        <v>1</v>
      </c>
      <c r="EJ3" t="s">
        <v>0</v>
      </c>
      <c r="EK3" t="s">
        <v>1</v>
      </c>
      <c r="EO3" t="s">
        <v>0</v>
      </c>
      <c r="EP3" t="s">
        <v>1</v>
      </c>
      <c r="ER3" t="s">
        <v>0</v>
      </c>
      <c r="ES3" t="s">
        <v>1</v>
      </c>
      <c r="EU3" t="s">
        <v>0</v>
      </c>
      <c r="EV3" t="s">
        <v>1</v>
      </c>
      <c r="EX3" t="s">
        <v>0</v>
      </c>
      <c r="EY3" t="s">
        <v>1</v>
      </c>
    </row>
    <row r="4" spans="2:155" ht="15.75" customHeight="1" thickBot="1" x14ac:dyDescent="0.3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2"/>
      <c r="X4" s="63"/>
      <c r="Y4" s="125" t="s">
        <v>114</v>
      </c>
      <c r="Z4" s="126">
        <f ca="1">_xlfn.STDEV.S(Z8:Z67)</f>
        <v>2.496507136251755</v>
      </c>
      <c r="AA4" s="127">
        <f ca="1">_xlfn.STDEV.S(AA8:AA67)</f>
        <v>12.30303642990137</v>
      </c>
      <c r="AB4" s="127">
        <f ca="1">_xlfn.STDEV.S(AB8:AB67)</f>
        <v>12.111333496201764</v>
      </c>
      <c r="AC4" s="127">
        <f ca="1">_xlfn.STDEV.S(AC8:AC67)</f>
        <v>1.3102593869218984</v>
      </c>
      <c r="AD4" s="127">
        <f ca="1">_xlfn.STDEV.S(AD8:AD67)</f>
        <v>2.4908102282631526</v>
      </c>
      <c r="AE4" s="127">
        <f ca="1">_xlfn.STDEV.S(AE8:AE67)</f>
        <v>3.3409705177133908</v>
      </c>
      <c r="AF4" s="127">
        <f ca="1">_xlfn.STDEV.S(AF8:AF67)</f>
        <v>20.14053133548413</v>
      </c>
      <c r="AG4" s="127">
        <f ca="1">_xlfn.STDEV.S(AG8:AG67)</f>
        <v>3.414552469807465</v>
      </c>
      <c r="AH4" s="127">
        <f ca="1">_xlfn.STDEV.S(AH8:AH67)</f>
        <v>4.1794394932958978</v>
      </c>
      <c r="AI4" s="127">
        <f ca="1">_xlfn.STDEV.S(AI8:AI67)</f>
        <v>3.9255550743468124</v>
      </c>
      <c r="AJ4" s="127">
        <f ca="1">_xlfn.STDEV.S(AJ8:AJ67)</f>
        <v>22.017438346403019</v>
      </c>
      <c r="AK4" s="127">
        <f ca="1">_xlfn.STDEV.S(AK8:AK67)</f>
        <v>7.92328699966804</v>
      </c>
      <c r="AL4" s="127">
        <f ca="1">_xlfn.STDEV.S(AL8:AL67)</f>
        <v>7.63691633938409</v>
      </c>
      <c r="AM4" s="127">
        <f ca="1">_xlfn.STDEV.S(AM8:AM67)</f>
        <v>1.1789998829439707</v>
      </c>
      <c r="AN4" s="127">
        <f ca="1">_xlfn.STDEV.S(AN8:AN67)</f>
        <v>5.7863793300465183</v>
      </c>
      <c r="AO4" s="128">
        <f ca="1">_xlfn.STDEV.S(AO8:AO67)</f>
        <v>5.4034253103698697</v>
      </c>
      <c r="AP4" s="63"/>
      <c r="AQ4" s="63"/>
      <c r="AR4" s="63"/>
      <c r="AS4" s="22"/>
      <c r="AT4" s="63"/>
      <c r="AU4" s="63"/>
      <c r="AV4" s="94" t="s">
        <v>64</v>
      </c>
      <c r="AW4" s="95"/>
      <c r="AX4" s="95"/>
      <c r="AY4" s="95"/>
      <c r="AZ4" s="95"/>
      <c r="BA4" s="96"/>
      <c r="BB4" s="105" t="s">
        <v>92</v>
      </c>
      <c r="BC4" s="106"/>
      <c r="BD4" s="106"/>
      <c r="BE4" s="106"/>
      <c r="BF4" s="106"/>
      <c r="BG4" s="106"/>
      <c r="BH4" s="107"/>
      <c r="BI4" s="94" t="s">
        <v>64</v>
      </c>
      <c r="BJ4" s="95"/>
      <c r="BK4" s="96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CB4" s="2" t="e">
        <f ca="1">_xll.BDH(CB2,CC3,"1/1/2000","","Dir=V","Dts=S","Sort=A","Quote=C","QtTyp=Y","Days=T","Per=cd","DtFmt=D","UseDPDF=Y","cols=2;rows=36")</f>
        <v>#NAME?</v>
      </c>
      <c r="CC4">
        <v>52.7</v>
      </c>
      <c r="CF4" s="2" t="e">
        <f ca="1">_xll.BDH(CF2,CG3,"1/1/2000","","Dir=V","Dts=S","Sort=A","Quote=C","QtTyp=Y","Days=T","Per=cd","DtFmt=D","UseDPDF=Y","cols=2;rows=36")</f>
        <v>#NAME?</v>
      </c>
      <c r="CG4" s="2">
        <v>50.8</v>
      </c>
      <c r="CK4" s="2" t="e">
        <f ca="1">_xll.BDH(CK2,CL3,"1/1/2000","","Dir=V","Dts=S","Sort=A","Quote=C","QtTyp=Y","Days=T","Per=cd","DtFmt=D","UseDPDF=Y","cols=2;rows=221")</f>
        <v>#NAME?</v>
      </c>
      <c r="CL4">
        <v>4.9000000000000004</v>
      </c>
      <c r="CO4" s="2" t="e">
        <f ca="1">_xll.BDH(CO2,CP3,"1/1/2000","","Dir=V","Dts=S","Sort=A","Quote=C","QtTyp=Y","Days=T","Per=cd","DtFmt=D","UseDPDF=Y","cols=2;rows=158")</f>
        <v>#NAME?</v>
      </c>
      <c r="CP4">
        <v>2.4500000000000002</v>
      </c>
      <c r="CU4" s="2" t="e">
        <f ca="1">_xll.BDH(CU2,CV3,"1/1/2000","","Dir=V","Dts=S","Sort=A","Quote=C","QtTyp=Y","Days=T","Per=cd","DtFmt=D","UseDPDF=Y","cols=2;rows=222")</f>
        <v>#NAME?</v>
      </c>
      <c r="CV4" s="2">
        <v>-3.7199999999999998</v>
      </c>
      <c r="CW4" s="2"/>
      <c r="CX4" s="2" t="e">
        <f ca="1">_xll.BDH(CX2,CY3,"1/1/2000","","Dir=V","Dts=S","Sort=A","Quote=C","QtTyp=Y","Days=T","Per=cd","DtFmt=D","UseDPDF=Y","cols=2;rows=222")</f>
        <v>#NAME?</v>
      </c>
      <c r="CY4" s="2">
        <v>2700</v>
      </c>
      <c r="CZ4" s="2"/>
      <c r="DA4" s="2"/>
      <c r="DB4" s="2"/>
      <c r="DC4" s="2"/>
      <c r="DD4" s="2" t="e">
        <f ca="1">_xll.BDH(DD2,DE3,"1/1/2000","","Dir=V","Dts=S","Sort=A","Quote=C","QtTyp=Y","Days=T","Per=cd","DtFmt=D","UseDPDF=Y","cols=2;rows=189")</f>
        <v>#NAME?</v>
      </c>
      <c r="DE4" s="2">
        <v>608.63</v>
      </c>
      <c r="DF4" s="2"/>
      <c r="DI4" s="2" t="e">
        <f ca="1">_xll.BDH(DI2,DJ3,"1/1/2000","","Dir=V","Dts=S","Sort=A","Quote=C","QtTyp=Y","Days=T","Per=cd","DtFmt=D","UseDPDF=Y","cols=2;rows=134")</f>
        <v>#NAME?</v>
      </c>
      <c r="DJ4" s="2">
        <v>1756051</v>
      </c>
      <c r="DM4" s="2" t="e">
        <f ca="1">_xll.BDH(DM2,DN3,"1/1/2000","","Dir=V","Dts=S","Sort=A","Quote=C","QtTyp=Y","Days=T","Per=cd","DtFmt=D","UseDPDF=Y","cols=2;rows=134")</f>
        <v>#NAME?</v>
      </c>
      <c r="DN4">
        <v>665694</v>
      </c>
      <c r="DQ4" s="2" t="e">
        <f ca="1">_xll.BDH(DQ2,DR3,"1/1/2000","","Dir=V","Dts=S","Sort=A","Quote=C","QtTyp=Y","Days=T","Per=cd","DtFmt=D","UseDPDF=Y","cols=2;rows=134")</f>
        <v>#NAME?</v>
      </c>
      <c r="DR4" s="2">
        <v>1756051</v>
      </c>
      <c r="DU4" s="2" t="e">
        <f ca="1">_xll.BDH(DU2,DV3,"1/1/2000","","Dir=V","Dts=S","Sort=A","Quote=C","QtTyp=Y","Days=T","Per=cd","DtFmt=D","UseDPDF=Y","cols=2;rows=607")</f>
        <v>#NAME?</v>
      </c>
      <c r="DV4">
        <v>389090</v>
      </c>
      <c r="DY4" s="2" t="e">
        <f ca="1">_xll.BDH(DY2,DZ3,"1/1/2000","","Dir=V","Dts=S","Sort=A","Quote=C","QtTyp=Y","Days=T","Per=cd","DtFmt=D","UseDPDF=Y","cols=2;rows=69")</f>
        <v>#NAME?</v>
      </c>
      <c r="DZ4" s="2">
        <v>22.9</v>
      </c>
      <c r="ED4" s="2" t="e">
        <f ca="1">_xll.BDH(ED2,EE3,"1/1/2000","","Dir=V","Dts=S","Sort=A","Quote=C","QtTyp=Y","Days=T","Per=cd","DtFmt=D","UseDPDF=Y","cols=2;rows=182")</f>
        <v>#NAME?</v>
      </c>
      <c r="EE4">
        <v>-66.67</v>
      </c>
      <c r="EG4" s="2" t="e">
        <f ca="1">_xll.BDH(EG2,EH3,"1/1/2000","","Dir=V","Dts=S","Sort=A","Quote=C","QtTyp=Y","Days=T","Per=cd","DtFmt=D","UseDPDF=Y","cols=2;rows=220")</f>
        <v>#NAME?</v>
      </c>
      <c r="EH4">
        <v>-7.32</v>
      </c>
      <c r="EJ4" s="2" t="e">
        <f ca="1">_xll.BDH(EJ2,EK3,"1/1/2000","","Dir=V","Dts=S","Sort=A","Quote=C","QtTyp=Y","Days=T","Per=cd","DtFmt=D","UseDPDF=Y","cols=2;rows=54")</f>
        <v>#NAME?</v>
      </c>
      <c r="EK4">
        <v>7.83</v>
      </c>
      <c r="EO4" s="2" t="e">
        <f ca="1">_xll.BDH(EO2,EP3,"1/1/2000","","Dir=V","Dts=S","Sort=A","Quote=C","QtTyp=Y","Days=T","Per=cd","DtFmt=D","UseDPDF=Y","cols=2;rows=222")</f>
        <v>#NAME?</v>
      </c>
      <c r="EP4">
        <v>8000.4</v>
      </c>
      <c r="ER4" s="2" t="e">
        <f ca="1">_xll.BDH(ER2,ES3,"1/1/2000","","Dir=V","Dts=S","Sort=A","Quote=C","QtTyp=Y","Days=T","Per=cd","DtFmt=D","UseDPDF=Y","cols=2;rows=222")</f>
        <v>#NAME?</v>
      </c>
      <c r="ES4">
        <v>477.9</v>
      </c>
      <c r="EU4" s="2" t="e">
        <f ca="1">_xll.BDH(EU2,EV3,"1/1/2000","","Dir=V","Dts=S","Sort=A","Quote=C","QtTyp=Y","Days=T","Per=cd","DtFmt=D","UseDPDF=Y","cols=2;rows=222")</f>
        <v>#NAME?</v>
      </c>
      <c r="EV4">
        <v>3156.6</v>
      </c>
      <c r="EX4" s="2" t="e">
        <f ca="1">_xll.BDH(EX2,EY3,"1/1/2000","","Dir=V","Dts=S","Sort=A","Quote=C","QtTyp=Y","Days=T","Per=cd","DtFmt=D","UseDPDF=Y","cols=2;rows=222")</f>
        <v>#NAME?</v>
      </c>
      <c r="EY4">
        <v>129.1</v>
      </c>
    </row>
    <row r="5" spans="2:155" ht="15.75" thickBot="1" x14ac:dyDescent="0.3">
      <c r="B5" s="91" t="s">
        <v>99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3"/>
      <c r="AU5" s="91" t="s">
        <v>99</v>
      </c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3"/>
      <c r="CB5" s="2">
        <v>42247</v>
      </c>
      <c r="CC5">
        <v>52.3</v>
      </c>
      <c r="CF5" s="2">
        <v>42247</v>
      </c>
      <c r="CG5">
        <v>51.8</v>
      </c>
      <c r="CK5" s="2">
        <v>36585</v>
      </c>
      <c r="CL5">
        <v>8.1999999999999993</v>
      </c>
      <c r="CO5" s="2">
        <v>38503</v>
      </c>
      <c r="CP5">
        <v>3.9699999999999998</v>
      </c>
      <c r="CU5" s="2">
        <v>36585</v>
      </c>
      <c r="CV5">
        <v>20.78</v>
      </c>
      <c r="CX5" s="2">
        <v>36585</v>
      </c>
      <c r="CY5">
        <v>3024</v>
      </c>
      <c r="DD5" s="2">
        <v>37590</v>
      </c>
      <c r="DE5">
        <v>588.53</v>
      </c>
      <c r="DI5" s="2">
        <v>39233</v>
      </c>
      <c r="DJ5">
        <v>1754479</v>
      </c>
      <c r="DK5" s="19" t="e">
        <f t="shared" ref="DK5:DK15" si="0">100*(DJ5/#REF!-1)</f>
        <v>#REF!</v>
      </c>
      <c r="DM5" s="2">
        <v>39233</v>
      </c>
      <c r="DN5">
        <v>663238</v>
      </c>
      <c r="DO5" s="19" t="e">
        <f t="shared" ref="DO5:DO15" si="1">100*(DN5/#REF!-1)</f>
        <v>#REF!</v>
      </c>
      <c r="DQ5" s="2">
        <v>39233</v>
      </c>
      <c r="DR5">
        <v>1754479</v>
      </c>
      <c r="DS5" s="19" t="e">
        <f t="shared" ref="DS5" si="2">100*(DR5/#REF!-1)</f>
        <v>#REF!</v>
      </c>
      <c r="DU5" s="2">
        <v>36553</v>
      </c>
      <c r="DV5">
        <v>389232</v>
      </c>
      <c r="DY5" s="2">
        <v>37072</v>
      </c>
      <c r="DZ5">
        <v>24.9</v>
      </c>
      <c r="ED5" s="2">
        <v>37772</v>
      </c>
      <c r="EE5">
        <v>-75.150000000000006</v>
      </c>
      <c r="EG5" s="2">
        <v>36646</v>
      </c>
      <c r="EH5">
        <v>-22.22</v>
      </c>
      <c r="EJ5" s="2">
        <v>41698</v>
      </c>
      <c r="EK5">
        <v>7.83</v>
      </c>
      <c r="EO5" s="2">
        <v>36585</v>
      </c>
      <c r="EP5">
        <v>8210.5</v>
      </c>
      <c r="ER5" s="2">
        <v>36585</v>
      </c>
      <c r="ES5">
        <v>512.4</v>
      </c>
      <c r="EU5" s="2">
        <v>36585</v>
      </c>
      <c r="EV5">
        <v>3181.9</v>
      </c>
      <c r="EX5" s="2">
        <v>36585</v>
      </c>
      <c r="EY5">
        <v>124.6</v>
      </c>
    </row>
    <row r="6" spans="2:155" ht="15.75" thickBot="1" x14ac:dyDescent="0.3">
      <c r="B6" s="147"/>
      <c r="C6" s="103" t="s">
        <v>94</v>
      </c>
      <c r="D6" s="104"/>
      <c r="E6" s="104"/>
      <c r="F6" s="104"/>
      <c r="G6" s="104"/>
      <c r="H6" s="104"/>
      <c r="I6" s="104"/>
      <c r="J6" s="104"/>
      <c r="K6" s="104"/>
      <c r="L6" s="100" t="s">
        <v>95</v>
      </c>
      <c r="M6" s="101"/>
      <c r="N6" s="101"/>
      <c r="O6" s="101"/>
      <c r="P6" s="101"/>
      <c r="Q6" s="101"/>
      <c r="R6" s="102"/>
      <c r="AU6"/>
      <c r="AV6" s="103" t="s">
        <v>94</v>
      </c>
      <c r="AW6" s="104"/>
      <c r="AX6" s="104"/>
      <c r="AY6" s="104"/>
      <c r="AZ6" s="104"/>
      <c r="BA6" s="104"/>
      <c r="BB6" s="104"/>
      <c r="BC6" s="104"/>
      <c r="BD6" s="104"/>
      <c r="BE6" s="100" t="s">
        <v>95</v>
      </c>
      <c r="BF6" s="101"/>
      <c r="BG6" s="101"/>
      <c r="BH6" s="101"/>
      <c r="BI6" s="101"/>
      <c r="BJ6" s="101"/>
      <c r="BK6" s="102"/>
      <c r="CB6" s="2">
        <v>42277</v>
      </c>
      <c r="CC6">
        <v>51.2</v>
      </c>
      <c r="CF6" s="2">
        <v>42277</v>
      </c>
      <c r="CG6">
        <v>51.3</v>
      </c>
      <c r="CK6" s="2">
        <v>36616</v>
      </c>
      <c r="CL6">
        <v>8.3000000000000007</v>
      </c>
      <c r="CO6" s="2">
        <v>38533</v>
      </c>
      <c r="CP6">
        <v>4.62</v>
      </c>
      <c r="CU6" s="2">
        <v>36616</v>
      </c>
      <c r="CV6">
        <v>13.67</v>
      </c>
      <c r="CX6" s="2">
        <v>36616</v>
      </c>
      <c r="CY6">
        <v>4007.45</v>
      </c>
      <c r="DD6" s="2">
        <v>37621</v>
      </c>
      <c r="DE6">
        <v>210.9</v>
      </c>
      <c r="DI6" s="2">
        <v>39263</v>
      </c>
      <c r="DJ6">
        <v>1769784</v>
      </c>
      <c r="DK6" s="19" t="e">
        <f t="shared" si="0"/>
        <v>#REF!</v>
      </c>
      <c r="DM6" s="2">
        <v>39263</v>
      </c>
      <c r="DN6">
        <v>669757</v>
      </c>
      <c r="DO6" s="19" t="e">
        <f t="shared" si="1"/>
        <v>#REF!</v>
      </c>
      <c r="DQ6" s="2">
        <v>39263</v>
      </c>
      <c r="DR6">
        <v>1769784</v>
      </c>
      <c r="DS6" s="19" t="e">
        <f t="shared" ref="DS6" si="3">100*(DR6/#REF!-1)</f>
        <v>#REF!</v>
      </c>
      <c r="DU6" s="2">
        <v>36567</v>
      </c>
      <c r="DV6">
        <v>393763</v>
      </c>
      <c r="DY6" s="2">
        <v>37164</v>
      </c>
      <c r="DZ6">
        <v>24.1</v>
      </c>
      <c r="ED6" s="2">
        <v>37802</v>
      </c>
      <c r="EE6">
        <v>-58</v>
      </c>
      <c r="EG6" s="2">
        <v>36677</v>
      </c>
      <c r="EH6">
        <v>-38.549999999999997</v>
      </c>
      <c r="EJ6" s="2">
        <v>41729</v>
      </c>
      <c r="EK6">
        <v>8.02</v>
      </c>
      <c r="EO6" s="2">
        <v>36616</v>
      </c>
      <c r="EP6">
        <v>8559.7999999999993</v>
      </c>
      <c r="ER6" s="2">
        <v>36616</v>
      </c>
      <c r="ES6">
        <v>532.6</v>
      </c>
      <c r="EU6" s="2">
        <v>36616</v>
      </c>
      <c r="EV6">
        <v>3388.3</v>
      </c>
      <c r="EX6" s="2">
        <v>36616</v>
      </c>
      <c r="EY6">
        <v>128.80000000000001</v>
      </c>
    </row>
    <row r="7" spans="2:155" s="37" customFormat="1" ht="77.25" thickBot="1" x14ac:dyDescent="0.25">
      <c r="B7" s="148"/>
      <c r="C7" s="58" t="s">
        <v>98</v>
      </c>
      <c r="D7" s="59" t="s">
        <v>69</v>
      </c>
      <c r="E7" s="59" t="s">
        <v>70</v>
      </c>
      <c r="F7" s="59" t="s">
        <v>24</v>
      </c>
      <c r="G7" s="59" t="s">
        <v>62</v>
      </c>
      <c r="H7" s="59" t="s">
        <v>71</v>
      </c>
      <c r="I7" s="59" t="s">
        <v>97</v>
      </c>
      <c r="J7" s="59" t="s">
        <v>96</v>
      </c>
      <c r="K7" s="59" t="s">
        <v>75</v>
      </c>
      <c r="L7" s="58" t="s">
        <v>91</v>
      </c>
      <c r="M7" s="59" t="s">
        <v>87</v>
      </c>
      <c r="N7" s="59" t="s">
        <v>84</v>
      </c>
      <c r="O7" s="59" t="s">
        <v>111</v>
      </c>
      <c r="P7" s="59" t="s">
        <v>73</v>
      </c>
      <c r="Q7" s="59" t="s">
        <v>74</v>
      </c>
      <c r="R7" s="60" t="s">
        <v>72</v>
      </c>
      <c r="W7" s="39"/>
      <c r="X7" s="64"/>
      <c r="Y7" s="64"/>
      <c r="Z7" s="58" t="s">
        <v>98</v>
      </c>
      <c r="AA7" s="59" t="s">
        <v>69</v>
      </c>
      <c r="AB7" s="59" t="s">
        <v>70</v>
      </c>
      <c r="AC7" s="59" t="s">
        <v>24</v>
      </c>
      <c r="AD7" s="59" t="s">
        <v>62</v>
      </c>
      <c r="AE7" s="59" t="s">
        <v>71</v>
      </c>
      <c r="AF7" s="59" t="s">
        <v>97</v>
      </c>
      <c r="AG7" s="59" t="s">
        <v>96</v>
      </c>
      <c r="AH7" s="59" t="s">
        <v>75</v>
      </c>
      <c r="AI7" s="58" t="s">
        <v>91</v>
      </c>
      <c r="AJ7" s="59" t="s">
        <v>87</v>
      </c>
      <c r="AK7" s="59" t="s">
        <v>84</v>
      </c>
      <c r="AL7" s="59" t="s">
        <v>111</v>
      </c>
      <c r="AM7" s="59" t="s">
        <v>73</v>
      </c>
      <c r="AN7" s="59" t="s">
        <v>74</v>
      </c>
      <c r="AO7" s="60" t="s">
        <v>72</v>
      </c>
      <c r="AP7" s="64"/>
      <c r="AQ7" s="64"/>
      <c r="AR7" s="64"/>
      <c r="AS7" s="39"/>
      <c r="AT7" s="64"/>
      <c r="AV7" s="58" t="s">
        <v>98</v>
      </c>
      <c r="AW7" s="59" t="s">
        <v>69</v>
      </c>
      <c r="AX7" s="59" t="s">
        <v>70</v>
      </c>
      <c r="AY7" s="59" t="s">
        <v>24</v>
      </c>
      <c r="AZ7" s="59" t="s">
        <v>62</v>
      </c>
      <c r="BA7" s="59" t="s">
        <v>71</v>
      </c>
      <c r="BB7" s="59" t="s">
        <v>97</v>
      </c>
      <c r="BC7" s="59" t="s">
        <v>96</v>
      </c>
      <c r="BD7" s="59" t="s">
        <v>75</v>
      </c>
      <c r="BE7" s="58" t="s">
        <v>91</v>
      </c>
      <c r="BF7" s="59" t="s">
        <v>87</v>
      </c>
      <c r="BG7" s="59" t="s">
        <v>84</v>
      </c>
      <c r="BH7" s="59" t="s">
        <v>107</v>
      </c>
      <c r="BI7" s="59" t="s">
        <v>73</v>
      </c>
      <c r="BJ7" s="59" t="s">
        <v>74</v>
      </c>
      <c r="BK7" s="60" t="s">
        <v>72</v>
      </c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CB7" s="40">
        <v>42308</v>
      </c>
      <c r="CC7" s="37">
        <v>50.7</v>
      </c>
      <c r="CF7" s="40">
        <v>42308</v>
      </c>
      <c r="CG7" s="37">
        <v>53.2</v>
      </c>
      <c r="CK7" s="40">
        <v>36646</v>
      </c>
      <c r="CL7" s="37">
        <v>6.5</v>
      </c>
      <c r="CO7" s="40">
        <v>38564</v>
      </c>
      <c r="CP7" s="37">
        <v>-0.26</v>
      </c>
      <c r="CU7" s="40">
        <v>36646</v>
      </c>
      <c r="CV7" s="37">
        <v>25.76</v>
      </c>
      <c r="CX7" s="40">
        <v>36646</v>
      </c>
      <c r="CY7" s="37">
        <v>3105.76</v>
      </c>
      <c r="DD7" s="40">
        <v>37652</v>
      </c>
      <c r="DE7" s="37">
        <v>115.21</v>
      </c>
      <c r="DI7" s="40">
        <v>39294</v>
      </c>
      <c r="DJ7" s="37">
        <v>1781472</v>
      </c>
      <c r="DK7" s="41" t="e">
        <f t="shared" si="0"/>
        <v>#REF!</v>
      </c>
      <c r="DM7" s="40">
        <v>39294</v>
      </c>
      <c r="DN7" s="37">
        <v>678360</v>
      </c>
      <c r="DO7" s="41" t="e">
        <f t="shared" si="1"/>
        <v>#REF!</v>
      </c>
      <c r="DQ7" s="40">
        <v>39294</v>
      </c>
      <c r="DR7" s="37">
        <v>1781472</v>
      </c>
      <c r="DS7" s="41" t="e">
        <f t="shared" ref="DS7" si="4">100*(DR7/#REF!-1)</f>
        <v>#REF!</v>
      </c>
      <c r="DU7" s="40">
        <v>36581</v>
      </c>
      <c r="DV7" s="37">
        <v>398657</v>
      </c>
      <c r="DY7" s="40">
        <v>37256</v>
      </c>
      <c r="DZ7" s="37">
        <v>23.7</v>
      </c>
      <c r="ED7" s="40">
        <v>37833</v>
      </c>
      <c r="EE7" s="37">
        <v>16.88</v>
      </c>
      <c r="EG7" s="40">
        <v>36707</v>
      </c>
      <c r="EH7" s="37">
        <v>-2.42</v>
      </c>
      <c r="EJ7" s="40">
        <v>41759</v>
      </c>
      <c r="EK7" s="37">
        <v>8.1999999999999993</v>
      </c>
      <c r="EO7" s="40">
        <v>36646</v>
      </c>
      <c r="EP7" s="37">
        <v>8223</v>
      </c>
      <c r="ER7" s="40">
        <v>36646</v>
      </c>
      <c r="ES7" s="37">
        <v>522.29999999999995</v>
      </c>
      <c r="EU7" s="40">
        <v>36646</v>
      </c>
      <c r="EV7" s="37">
        <v>3305.5</v>
      </c>
      <c r="EX7" s="40">
        <v>36646</v>
      </c>
      <c r="EY7" s="37">
        <v>115.5</v>
      </c>
    </row>
    <row r="8" spans="2:155" x14ac:dyDescent="0.25">
      <c r="B8" s="120">
        <f t="shared" ref="B8:B15" ca="1" si="5">DATE(YEAR(B9),MONTH(B9),1)-1</f>
        <v>43039</v>
      </c>
      <c r="C8" s="7">
        <f ca="1">IFERROR(VLOOKUP($B8,$CO$5:$CP$1000,2,FALSE),"--")</f>
        <v>5.0199999999999996</v>
      </c>
      <c r="D8" s="8">
        <f ca="1">IFERROR(VLOOKUP($B8,$CU$5:$CV$1000,2,FALSE),"--")</f>
        <v>-1.1000000000000001</v>
      </c>
      <c r="E8" s="8">
        <f ca="1">IFERROR(VLOOKUP($B8,$CX$5:$DB$1000,5,FALSE),"--")</f>
        <v>8.0780539498199957</v>
      </c>
      <c r="F8" s="8">
        <f ca="1">IFERROR(VLOOKUP($B8,$CB$5:$CC$1000,2,FALSE),"--")</f>
        <v>50.3</v>
      </c>
      <c r="G8" s="8">
        <f ca="1">IFERROR(VLOOKUP($B8,$CF$5:$CG$1000,2,FALSE),"--")</f>
        <v>51.7</v>
      </c>
      <c r="H8" s="8">
        <f ca="1">IFERROR(VLOOKUP($B8,$DI$5:$DK$1000,3,FALSE),"--")</f>
        <v>6.5597400693637509</v>
      </c>
      <c r="I8" s="8">
        <f ca="1">IFERROR(VLOOKUP($B8,'2-CMIE (manual)'!$AB$5:$AD$1727,3,FALSE),"--")</f>
        <v>6.4420686604950594</v>
      </c>
      <c r="J8" s="8">
        <f ca="1">IFERROR(VLOOKUP($B8,'2-CMIE (manual)'!$V$5:$X$1727,3,FALSE),"--")</f>
        <v>2.5751072961373467</v>
      </c>
      <c r="K8" s="8">
        <f ca="1">IFERROR(VLOOKUP($B8,'2-CMIE (manual)'!$G$5:$I$1727,3,FALSE),"--")</f>
        <v>3.1843289314847922</v>
      </c>
      <c r="L8" s="7">
        <f ca="1">IFERROR(VLOOKUP($B8,'2-CMIE (manual)'!$AN$5:$AO$1727,2,FALSE),"--")</f>
        <v>4.93</v>
      </c>
      <c r="M8" s="8">
        <f ca="1">IFERROR(VLOOKUP($B8,'2-CMIE (manual)'!$K$5:$O$1727,5,FALSE),"--")</f>
        <v>-2.6877655552834168</v>
      </c>
      <c r="N8" s="8">
        <f ca="1">IFERROR(VLOOKUP($B8,'2-CMIE (manual)'!$AG$5:$AK$1727,5,FALSE),"--")</f>
        <v>-4.5775770583392443</v>
      </c>
      <c r="O8" s="8">
        <f ca="1">IFERROR(VLOOKUP($B8,'2-CMIE (manual)'!$AZ$5:$BA$1727,2,FALSE),"--")</f>
        <v>20.58</v>
      </c>
      <c r="P8" s="8">
        <f ca="1">IFERROR(VLOOKUP($B8,$EJ$5:$EK$1000,2,FALSE),"--")</f>
        <v>4.4000000000000004</v>
      </c>
      <c r="Q8" s="8">
        <f ca="1">IFERROR(VLOOKUP($B8,$EO$5:$EQ$1000,3,FALSE),"--")</f>
        <v>3.7372477418033068</v>
      </c>
      <c r="R8" s="66">
        <f ca="1">IFERROR(VLOOKUP($B8,$EG$5:$EH$1000,2,FALSE),"--")</f>
        <v>18.100000000000001</v>
      </c>
      <c r="X8" s="62">
        <v>1</v>
      </c>
      <c r="Y8" s="138">
        <f ca="1">DATE(YEAR(B16)-5,MONTH(B16),1)-1</f>
        <v>41425</v>
      </c>
      <c r="Z8" s="129">
        <f ca="1">VLOOKUP($Y8,$AU$8:$BK$143,Z$2,FALSE)</f>
        <v>1.5899999999999999</v>
      </c>
      <c r="AA8" s="130">
        <f t="shared" ref="AA8:AP23" ca="1" si="6">VLOOKUP($Y8,$AU$8:$BK$143,AA$2,FALSE)</f>
        <v>0.57999999999999996</v>
      </c>
      <c r="AB8" s="130">
        <f t="shared" ca="1" si="6"/>
        <v>-1.773460339932853</v>
      </c>
      <c r="AC8" s="130">
        <f t="shared" ca="1" si="6"/>
        <v>50.1</v>
      </c>
      <c r="AD8" s="130">
        <f t="shared" ca="1" si="6"/>
        <v>53.6</v>
      </c>
      <c r="AE8" s="130">
        <f t="shared" ca="1" si="6"/>
        <v>14.490433240596401</v>
      </c>
      <c r="AF8" s="130">
        <f t="shared" ca="1" si="6"/>
        <v>-13.632071422439695</v>
      </c>
      <c r="AG8" s="130" t="str">
        <f t="shared" ca="1" si="6"/>
        <v>--</v>
      </c>
      <c r="AH8" s="130" t="str">
        <f t="shared" ca="1" si="6"/>
        <v>--</v>
      </c>
      <c r="AI8" s="130">
        <f t="shared" ca="1" si="6"/>
        <v>17.36</v>
      </c>
      <c r="AJ8" s="130" t="str">
        <f t="shared" ca="1" si="6"/>
        <v>--</v>
      </c>
      <c r="AK8" s="130">
        <f t="shared" ca="1" si="6"/>
        <v>-11.695727291664115</v>
      </c>
      <c r="AL8" s="130" t="str">
        <f t="shared" ca="1" si="6"/>
        <v>--</v>
      </c>
      <c r="AM8" s="130" t="str">
        <f t="shared" ca="1" si="6"/>
        <v>--</v>
      </c>
      <c r="AN8" s="130">
        <f t="shared" ca="1" si="6"/>
        <v>2.9173232330533594</v>
      </c>
      <c r="AO8" s="131">
        <f t="shared" ca="1" si="6"/>
        <v>11.5</v>
      </c>
      <c r="AU8" s="120">
        <v>40209</v>
      </c>
      <c r="AV8" s="7">
        <f>IFERROR(VLOOKUP($AU8,$CO$5:$CP$1000,2,FALSE),"--")</f>
        <v>11.66</v>
      </c>
      <c r="AW8" s="8">
        <f>IFERROR(VLOOKUP($AU8,$CU$5:$CV$1000,2,FALSE),"--")</f>
        <v>20.93</v>
      </c>
      <c r="AX8" s="8">
        <f>IFERROR(VLOOKUP($AU8,$CX$5:$DB$1000,5,FALSE),"--")</f>
        <v>6.6705065452829615</v>
      </c>
      <c r="AY8" s="8" t="str">
        <f>IFERROR(VLOOKUP($AU8,$CB$5:$CC$1000,2,FALSE),"--")</f>
        <v>--</v>
      </c>
      <c r="AZ8" s="8" t="str">
        <f>IFERROR(VLOOKUP($AU8,$CF$5:$CG$1000,2,FALSE),"--")</f>
        <v>--</v>
      </c>
      <c r="BA8" s="8">
        <f>IFERROR(VLOOKUP($AU8,$DI$5:$DK$1000,3,FALSE),"--")</f>
        <v>14.932459691725075</v>
      </c>
      <c r="BB8" s="8" t="str">
        <f>IFERROR(VLOOKUP($AU8,'2-CMIE (manual)'!$AB$5:$AD$1727,3,FALSE),"--")</f>
        <v>--</v>
      </c>
      <c r="BC8" s="8" t="str">
        <f>IFERROR(VLOOKUP($AU8,'2-CMIE (manual)'!$V$5:$X$1727,3,FALSE),"--")</f>
        <v>--</v>
      </c>
      <c r="BD8" s="8" t="str">
        <f>IFERROR(VLOOKUP($AU8,'2-CMIE (manual)'!$G$5:$I$1727,3,FALSE),"--")</f>
        <v>--</v>
      </c>
      <c r="BE8" s="8" t="str">
        <f>IFERROR(VLOOKUP($AU8,'2-CMIE (manual)'!$AN$5:$AO$1727,2,FALSE),"--")</f>
        <v>--</v>
      </c>
      <c r="BF8" s="8" t="str">
        <f>IFERROR(VLOOKUP($AU8,'2-CMIE (manual)'!$K$5:$O$1727,5,FALSE),"--")</f>
        <v>--</v>
      </c>
      <c r="BG8" s="8" t="str">
        <f>IFERROR(VLOOKUP($AU8,'2-CMIE (manual)'!$AG$5:$AK$1727,5,FALSE),"--")</f>
        <v>--</v>
      </c>
      <c r="BH8" s="8" t="str">
        <f>IFERROR(VLOOKUP($AU8,'2-CMIE (manual)'!$AZ$5:$BA$1727,2,FALSE),"--")</f>
        <v>--</v>
      </c>
      <c r="BI8" s="8" t="str">
        <f>IFERROR(VLOOKUP($AU8,$EJ$5:$EK$1000,2,FALSE),"--")</f>
        <v>--</v>
      </c>
      <c r="BJ8" s="8">
        <f>IFERROR(VLOOKUP($AU8,$EO$5:$EQ$1000,3,FALSE),"--")</f>
        <v>-2.9141641534741858</v>
      </c>
      <c r="BK8" s="66">
        <f>IFERROR(VLOOKUP($AU8,$EG$5:$EH$1000,2,FALSE),"--")</f>
        <v>16.43</v>
      </c>
      <c r="BL8" s="72">
        <f>AU8</f>
        <v>40209</v>
      </c>
      <c r="CB8" s="2">
        <v>42338</v>
      </c>
      <c r="CC8">
        <v>50.3</v>
      </c>
      <c r="CF8" s="2">
        <v>42338</v>
      </c>
      <c r="CG8">
        <v>50.1</v>
      </c>
      <c r="CK8" s="2">
        <v>36677</v>
      </c>
      <c r="CL8">
        <v>6</v>
      </c>
      <c r="CO8" s="2">
        <v>38595</v>
      </c>
      <c r="CP8">
        <v>3.71</v>
      </c>
      <c r="CU8" s="2">
        <v>36677</v>
      </c>
      <c r="CV8">
        <v>35.17</v>
      </c>
      <c r="CX8" s="2">
        <v>36677</v>
      </c>
      <c r="CY8">
        <v>3138.97</v>
      </c>
      <c r="DC8" s="2"/>
      <c r="DD8" s="2">
        <v>37680</v>
      </c>
      <c r="DE8">
        <v>50.96</v>
      </c>
      <c r="DI8" s="2">
        <v>39325</v>
      </c>
      <c r="DJ8">
        <v>1830029</v>
      </c>
      <c r="DK8" s="19" t="e">
        <f t="shared" si="0"/>
        <v>#REF!</v>
      </c>
      <c r="DM8" s="2">
        <v>39325</v>
      </c>
      <c r="DN8">
        <v>700414</v>
      </c>
      <c r="DO8" s="19" t="e">
        <f t="shared" si="1"/>
        <v>#REF!</v>
      </c>
      <c r="DQ8" s="2">
        <v>39325</v>
      </c>
      <c r="DR8">
        <v>1830029</v>
      </c>
      <c r="DS8" s="19" t="e">
        <f t="shared" ref="DS8" si="7">100*(DR8/#REF!-1)</f>
        <v>#REF!</v>
      </c>
      <c r="DU8" s="2">
        <v>36595</v>
      </c>
      <c r="DV8">
        <v>402111</v>
      </c>
      <c r="DY8" s="2">
        <v>37346</v>
      </c>
      <c r="DZ8">
        <v>14.5</v>
      </c>
      <c r="ED8" s="2">
        <v>37864</v>
      </c>
      <c r="EE8">
        <v>41.01</v>
      </c>
      <c r="EG8" s="2">
        <v>36738</v>
      </c>
      <c r="EH8">
        <v>51.92</v>
      </c>
      <c r="EJ8" s="2">
        <v>41790</v>
      </c>
      <c r="EK8">
        <v>8.4600000000000009</v>
      </c>
      <c r="EO8" s="2">
        <v>36677</v>
      </c>
      <c r="EP8">
        <v>8848.6</v>
      </c>
      <c r="ER8" s="2">
        <v>36677</v>
      </c>
      <c r="ES8">
        <v>553.70000000000005</v>
      </c>
      <c r="EU8" s="2">
        <v>36677</v>
      </c>
      <c r="EV8">
        <v>3560.9</v>
      </c>
      <c r="EX8" s="2">
        <v>36677</v>
      </c>
      <c r="EY8">
        <v>131.69999999999999</v>
      </c>
    </row>
    <row r="9" spans="2:155" x14ac:dyDescent="0.25">
      <c r="B9" s="121">
        <f t="shared" ca="1" si="5"/>
        <v>43069</v>
      </c>
      <c r="C9" s="9">
        <f ca="1">IFERROR(VLOOKUP($B9,$CO$5:$CP$1000,2,FALSE),"--")</f>
        <v>6.9399999999999995</v>
      </c>
      <c r="D9" s="10">
        <f ca="1">IFERROR(VLOOKUP($B9,$CU$5:$CV$1000,2,FALSE),"--")</f>
        <v>30.6</v>
      </c>
      <c r="E9" s="10">
        <f ca="1">IFERROR(VLOOKUP($B9,$CX$5:$DB$1000,5,FALSE),"--")</f>
        <v>22.635757660990819</v>
      </c>
      <c r="F9" s="10">
        <f ca="1">IFERROR(VLOOKUP($B9,$CB$5:$CC$1000,2,FALSE),"--")</f>
        <v>52.6</v>
      </c>
      <c r="G9" s="10">
        <f ca="1">IFERROR(VLOOKUP($B9,$CF$5:$CG$1000,2,FALSE),"--")</f>
        <v>48.5</v>
      </c>
      <c r="H9" s="10">
        <f ca="1">IFERROR(VLOOKUP($B9,$DI$5:$DK$1000,3,FALSE),"--")</f>
        <v>8.847662301003556</v>
      </c>
      <c r="I9" s="10">
        <f ca="1">IFERROR(VLOOKUP($B9,'2-CMIE (manual)'!$AB$5:$AD$1727,3,FALSE),"--")</f>
        <v>50.427163676885087</v>
      </c>
      <c r="J9" s="10">
        <f ca="1">IFERROR(VLOOKUP($B9,'2-CMIE (manual)'!$V$5:$X$1727,3,FALSE),"--")</f>
        <v>3.0820806748134588</v>
      </c>
      <c r="K9" s="10">
        <f ca="1">IFERROR(VLOOKUP($B9,'2-CMIE (manual)'!$G$5:$I$1727,3,FALSE),"--")</f>
        <v>4.7856522783103372</v>
      </c>
      <c r="L9" s="9">
        <f ca="1">IFERROR(VLOOKUP($B9,'2-CMIE (manual)'!$AN$5:$AO$1727,2,FALSE),"--")</f>
        <v>4.21</v>
      </c>
      <c r="M9" s="10">
        <f ca="1">IFERROR(VLOOKUP($B9,'2-CMIE (manual)'!$K$5:$O$1727,5,FALSE),"--")</f>
        <v>17.280376812305278</v>
      </c>
      <c r="N9" s="10">
        <f ca="1">IFERROR(VLOOKUP($B9,'2-CMIE (manual)'!$AG$5:$AK$1727,5,FALSE),"--")</f>
        <v>5.5630943476867145</v>
      </c>
      <c r="O9" s="10">
        <f ca="1">IFERROR(VLOOKUP($B9,'2-CMIE (manual)'!$AZ$5:$BA$1727,2,FALSE),"--")</f>
        <v>16.91</v>
      </c>
      <c r="P9" s="10">
        <f ca="1">IFERROR(VLOOKUP($B9,$EJ$5:$EK$1000,2,FALSE),"--")</f>
        <v>4.75</v>
      </c>
      <c r="Q9" s="10">
        <f ca="1">IFERROR(VLOOKUP($B9,$EO$5:$EQ$1000,3,FALSE),"--")</f>
        <v>6.3304347826087071</v>
      </c>
      <c r="R9" s="67">
        <f ca="1">IFERROR(VLOOKUP($B9,$EG$5:$EH$1000,2,FALSE),"--")</f>
        <v>14.4</v>
      </c>
      <c r="X9" s="62">
        <v>2</v>
      </c>
      <c r="Y9" s="139">
        <f ca="1">DATE(YEAR(Y8),MONTH(Y8)+2,1)-1</f>
        <v>41455</v>
      </c>
      <c r="Z9" s="132">
        <f t="shared" ref="Z9:AO40" ca="1" si="8">VLOOKUP($Y9,$AU$8:$BK$143,Z$2,FALSE)</f>
        <v>0.04</v>
      </c>
      <c r="AA9" s="133">
        <f t="shared" ca="1" si="6"/>
        <v>-3.71</v>
      </c>
      <c r="AB9" s="133">
        <f t="shared" ca="1" si="6"/>
        <v>-7.4603566848879366</v>
      </c>
      <c r="AC9" s="133">
        <f t="shared" ca="1" si="6"/>
        <v>50.3</v>
      </c>
      <c r="AD9" s="133">
        <f t="shared" ca="1" si="6"/>
        <v>51.7</v>
      </c>
      <c r="AE9" s="133">
        <f t="shared" ca="1" si="6"/>
        <v>12.722236291312928</v>
      </c>
      <c r="AF9" s="133">
        <f t="shared" ca="1" si="6"/>
        <v>-16.089984222838805</v>
      </c>
      <c r="AG9" s="133" t="str">
        <f t="shared" ca="1" si="6"/>
        <v>--</v>
      </c>
      <c r="AH9" s="133">
        <f t="shared" ca="1" si="6"/>
        <v>2.2799999999999998</v>
      </c>
      <c r="AI9" s="133">
        <f t="shared" ca="1" si="6"/>
        <v>17</v>
      </c>
      <c r="AJ9" s="133" t="str">
        <f t="shared" ca="1" si="6"/>
        <v>--</v>
      </c>
      <c r="AK9" s="133">
        <f t="shared" ca="1" si="6"/>
        <v>-9.0101010101010122</v>
      </c>
      <c r="AL9" s="133">
        <f t="shared" ca="1" si="6"/>
        <v>-2.78</v>
      </c>
      <c r="AM9" s="133" t="str">
        <f t="shared" ca="1" si="6"/>
        <v>--</v>
      </c>
      <c r="AN9" s="133">
        <f t="shared" ca="1" si="6"/>
        <v>-1.5538122867668758</v>
      </c>
      <c r="AO9" s="134">
        <f t="shared" ca="1" si="6"/>
        <v>4.16</v>
      </c>
      <c r="AU9" s="121">
        <v>40237</v>
      </c>
      <c r="AV9" s="9">
        <f>IFERROR(VLOOKUP($AU9,$CO$5:$CP$1000,2,FALSE),"--")</f>
        <v>6.97</v>
      </c>
      <c r="AW9" s="10">
        <f>IFERROR(VLOOKUP($AU9,$CU$5:$CV$1000,2,FALSE),"--")</f>
        <v>32.770000000000003</v>
      </c>
      <c r="AX9" s="10">
        <f>IFERROR(VLOOKUP($AU9,$CX$5:$DB$1000,5,FALSE),"--")</f>
        <v>48.344518200422335</v>
      </c>
      <c r="AY9" s="10" t="str">
        <f>IFERROR(VLOOKUP($AU9,$CB$5:$CC$1000,2,FALSE),"--")</f>
        <v>--</v>
      </c>
      <c r="AZ9" s="10" t="str">
        <f>IFERROR(VLOOKUP($AU9,$CF$5:$CG$1000,2,FALSE),"--")</f>
        <v>--</v>
      </c>
      <c r="BA9" s="10">
        <f>IFERROR(VLOOKUP($AU9,$DI$5:$DK$1000,3,FALSE),"--")</f>
        <v>15.921466210130841</v>
      </c>
      <c r="BB9" s="10" t="str">
        <f>IFERROR(VLOOKUP($AU9,'2-CMIE (manual)'!$AB$5:$AD$1727,3,FALSE),"--")</f>
        <v>--</v>
      </c>
      <c r="BC9" s="10" t="str">
        <f>IFERROR(VLOOKUP($AU9,'2-CMIE (manual)'!$V$5:$X$1727,3,FALSE),"--")</f>
        <v>--</v>
      </c>
      <c r="BD9" s="10" t="str">
        <f>IFERROR(VLOOKUP($AU9,'2-CMIE (manual)'!$G$5:$I$1727,3,FALSE),"--")</f>
        <v>--</v>
      </c>
      <c r="BE9" s="10" t="str">
        <f>IFERROR(VLOOKUP($AU9,'2-CMIE (manual)'!$AN$5:$AO$1727,2,FALSE),"--")</f>
        <v>--</v>
      </c>
      <c r="BF9" s="10" t="str">
        <f>IFERROR(VLOOKUP($AU9,'2-CMIE (manual)'!$K$5:$O$1727,5,FALSE),"--")</f>
        <v>--</v>
      </c>
      <c r="BG9" s="10" t="str">
        <f>IFERROR(VLOOKUP($AU9,'2-CMIE (manual)'!$AG$5:$AK$1727,5,FALSE),"--")</f>
        <v>--</v>
      </c>
      <c r="BH9" s="10" t="str">
        <f>IFERROR(VLOOKUP($AU9,'2-CMIE (manual)'!$AZ$5:$BA$1727,2,FALSE),"--")</f>
        <v>--</v>
      </c>
      <c r="BI9" s="10" t="str">
        <f>IFERROR(VLOOKUP($AU9,$EJ$5:$EK$1000,2,FALSE),"--")</f>
        <v>--</v>
      </c>
      <c r="BJ9" s="10">
        <f>IFERROR(VLOOKUP($AU9,$EO$5:$EQ$1000,3,FALSE),"--")</f>
        <v>-1.2392529425684251</v>
      </c>
      <c r="BK9" s="67">
        <f>IFERROR(VLOOKUP($AU9,$EG$5:$EH$1000,2,FALSE),"--")</f>
        <v>0.97</v>
      </c>
      <c r="BL9" s="73">
        <f>AU9</f>
        <v>40237</v>
      </c>
      <c r="CB9" s="2">
        <v>42369</v>
      </c>
      <c r="CC9">
        <v>49.1</v>
      </c>
      <c r="CF9" s="2">
        <v>42369</v>
      </c>
      <c r="CG9">
        <v>53.6</v>
      </c>
      <c r="CK9" s="2">
        <v>36707</v>
      </c>
      <c r="CL9">
        <v>5.9</v>
      </c>
      <c r="CO9" s="2">
        <v>38625</v>
      </c>
      <c r="CP9">
        <v>1.23</v>
      </c>
      <c r="CU9" s="2">
        <v>36707</v>
      </c>
      <c r="CV9">
        <v>32.51</v>
      </c>
      <c r="CX9" s="2">
        <v>36707</v>
      </c>
      <c r="CY9">
        <v>2686.92</v>
      </c>
      <c r="DC9" s="2"/>
      <c r="DD9" s="2">
        <v>37711</v>
      </c>
      <c r="DE9">
        <v>539.24</v>
      </c>
      <c r="DI9" s="2">
        <v>39355</v>
      </c>
      <c r="DJ9">
        <v>1901057</v>
      </c>
      <c r="DK9" s="19" t="e">
        <f t="shared" si="0"/>
        <v>#REF!</v>
      </c>
      <c r="DM9" s="2">
        <v>39355</v>
      </c>
      <c r="DN9">
        <v>728298</v>
      </c>
      <c r="DO9" s="19" t="e">
        <f t="shared" si="1"/>
        <v>#REF!</v>
      </c>
      <c r="DQ9" s="2">
        <v>39355</v>
      </c>
      <c r="DR9">
        <v>1901057</v>
      </c>
      <c r="DS9" s="19" t="e">
        <f t="shared" ref="DS9" si="9">100*(DR9/#REF!-1)</f>
        <v>#REF!</v>
      </c>
      <c r="DU9" s="2">
        <v>36609</v>
      </c>
      <c r="DV9">
        <v>410267</v>
      </c>
      <c r="DY9" s="2">
        <v>37437</v>
      </c>
      <c r="DZ9">
        <v>12.2</v>
      </c>
      <c r="ED9" s="2">
        <v>37894</v>
      </c>
      <c r="EE9">
        <v>28.43</v>
      </c>
      <c r="EG9" s="2">
        <v>36769</v>
      </c>
      <c r="EH9">
        <v>21.94</v>
      </c>
      <c r="EJ9" s="2">
        <v>41820</v>
      </c>
      <c r="EK9">
        <v>6.61</v>
      </c>
      <c r="EO9" s="2">
        <v>36707</v>
      </c>
      <c r="EP9">
        <v>8181.4</v>
      </c>
      <c r="ER9" s="2">
        <v>36707</v>
      </c>
      <c r="ES9">
        <v>545.70000000000005</v>
      </c>
      <c r="EU9" s="2">
        <v>36707</v>
      </c>
      <c r="EV9">
        <v>3285.6</v>
      </c>
      <c r="EX9" s="2">
        <v>36707</v>
      </c>
      <c r="EY9">
        <v>112.7</v>
      </c>
    </row>
    <row r="10" spans="2:155" x14ac:dyDescent="0.25">
      <c r="B10" s="121">
        <f t="shared" ca="1" si="5"/>
        <v>43100</v>
      </c>
      <c r="C10" s="9">
        <f ca="1">IFERROR(VLOOKUP($B10,$CO$5:$CP$1000,2,FALSE),"--")</f>
        <v>3.8</v>
      </c>
      <c r="D10" s="10">
        <f ca="1">IFERROR(VLOOKUP($B10,$CU$5:$CV$1000,2,FALSE),"--")</f>
        <v>12.4</v>
      </c>
      <c r="E10" s="10">
        <f ca="1">IFERROR(VLOOKUP($B10,$CX$5:$DB$1000,5,FALSE),"--")</f>
        <v>12.877559385927718</v>
      </c>
      <c r="F10" s="10">
        <f ca="1">IFERROR(VLOOKUP($B10,$CB$5:$CC$1000,2,FALSE),"--")</f>
        <v>54.7</v>
      </c>
      <c r="G10" s="10">
        <f ca="1">IFERROR(VLOOKUP($B10,$CF$5:$CG$1000,2,FALSE),"--")</f>
        <v>50.9</v>
      </c>
      <c r="H10" s="10">
        <f ca="1">IFERROR(VLOOKUP($B10,$DI$5:$DK$1000,3,FALSE),"--")</f>
        <v>10.036929770508296</v>
      </c>
      <c r="I10" s="10">
        <f ca="1">IFERROR(VLOOKUP($B10,'2-CMIE (manual)'!$AB$5:$AD$1727,3,FALSE),"--")</f>
        <v>52.618315235518651</v>
      </c>
      <c r="J10" s="10">
        <f ca="1">IFERROR(VLOOKUP($B10,'2-CMIE (manual)'!$V$5:$X$1727,3,FALSE),"--")</f>
        <v>6.9735449735449651</v>
      </c>
      <c r="K10" s="10">
        <f ca="1">IFERROR(VLOOKUP($B10,'2-CMIE (manual)'!$G$5:$I$1727,3,FALSE),"--")</f>
        <v>4.7779414860029457</v>
      </c>
      <c r="L10" s="9">
        <f ca="1">IFERROR(VLOOKUP($B10,'2-CMIE (manual)'!$AN$5:$AO$1727,2,FALSE),"--")</f>
        <v>4.21</v>
      </c>
      <c r="M10" s="10">
        <f ca="1">IFERROR(VLOOKUP($B10,'2-CMIE (manual)'!$K$5:$O$1727,5,FALSE),"--")</f>
        <v>27.738198282175919</v>
      </c>
      <c r="N10" s="10">
        <f ca="1">IFERROR(VLOOKUP($B10,'2-CMIE (manual)'!$AG$5:$AK$1727,5,FALSE),"--")</f>
        <v>1.8429047576910662</v>
      </c>
      <c r="O10" s="10">
        <f ca="1">IFERROR(VLOOKUP($B10,'2-CMIE (manual)'!$AZ$5:$BA$1727,2,FALSE),"--")</f>
        <v>17.760000000000002</v>
      </c>
      <c r="P10" s="10">
        <f ca="1">IFERROR(VLOOKUP($B10,$EJ$5:$EK$1000,2,FALSE),"--")</f>
        <v>4.9800000000000004</v>
      </c>
      <c r="Q10" s="10">
        <f ca="1">IFERROR(VLOOKUP($B10,$EO$5:$EQ$1000,3,FALSE),"--")</f>
        <v>9.5180693099909739</v>
      </c>
      <c r="R10" s="67">
        <f ca="1">IFERROR(VLOOKUP($B10,$EG$5:$EH$1000,2,FALSE),"--")</f>
        <v>15.2</v>
      </c>
      <c r="X10" s="62">
        <v>3</v>
      </c>
      <c r="Y10" s="139">
        <f t="shared" ref="Y10:Y67" ca="1" si="10">DATE(YEAR(Y9),MONTH(Y9)+2,1)-1</f>
        <v>41486</v>
      </c>
      <c r="Z10" s="132">
        <f t="shared" ca="1" si="8"/>
        <v>2.2000000000000002</v>
      </c>
      <c r="AA10" s="133">
        <f t="shared" ca="1" si="6"/>
        <v>11.64</v>
      </c>
      <c r="AB10" s="133">
        <f t="shared" ca="1" si="6"/>
        <v>0.66641347542037987</v>
      </c>
      <c r="AC10" s="133">
        <f t="shared" ca="1" si="6"/>
        <v>50.1</v>
      </c>
      <c r="AD10" s="133">
        <f t="shared" ca="1" si="6"/>
        <v>47.9</v>
      </c>
      <c r="AE10" s="133">
        <f t="shared" ca="1" si="6"/>
        <v>14.040949788416878</v>
      </c>
      <c r="AF10" s="133">
        <f t="shared" ca="1" si="6"/>
        <v>-16.321310494020324</v>
      </c>
      <c r="AG10" s="133">
        <f t="shared" ca="1" si="6"/>
        <v>4.87</v>
      </c>
      <c r="AH10" s="133">
        <f t="shared" ca="1" si="6"/>
        <v>4.92</v>
      </c>
      <c r="AI10" s="133">
        <f t="shared" ca="1" si="6"/>
        <v>15.14</v>
      </c>
      <c r="AJ10" s="133" t="str">
        <f t="shared" ca="1" si="6"/>
        <v>--</v>
      </c>
      <c r="AK10" s="133">
        <f t="shared" ca="1" si="6"/>
        <v>-7.3344817361591597</v>
      </c>
      <c r="AL10" s="133">
        <f t="shared" ca="1" si="6"/>
        <v>7.44</v>
      </c>
      <c r="AM10" s="133" t="str">
        <f t="shared" ca="1" si="6"/>
        <v>--</v>
      </c>
      <c r="AN10" s="133">
        <f t="shared" ca="1" si="6"/>
        <v>-0.92902867971619285</v>
      </c>
      <c r="AO10" s="134">
        <f t="shared" ca="1" si="6"/>
        <v>4.12</v>
      </c>
      <c r="AU10" s="121">
        <v>40268</v>
      </c>
      <c r="AV10" s="9">
        <f>IFERROR(VLOOKUP($AU10,$CO$5:$CP$1000,2,FALSE),"--")</f>
        <v>8.2200000000000006</v>
      </c>
      <c r="AW10" s="10">
        <f>IFERROR(VLOOKUP($AU10,$CU$5:$CV$1000,2,FALSE),"--")</f>
        <v>57.36</v>
      </c>
      <c r="AX10" s="10">
        <f>IFERROR(VLOOKUP($AU10,$CX$5:$DB$1000,5,FALSE),"--")</f>
        <v>38.763466145163704</v>
      </c>
      <c r="AY10" s="10" t="str">
        <f>IFERROR(VLOOKUP($AU10,$CB$5:$CC$1000,2,FALSE),"--")</f>
        <v>--</v>
      </c>
      <c r="AZ10" s="10" t="str">
        <f>IFERROR(VLOOKUP($AU10,$CF$5:$CG$1000,2,FALSE),"--")</f>
        <v>--</v>
      </c>
      <c r="BA10" s="10">
        <f>IFERROR(VLOOKUP($AU10,$DI$5:$DK$1000,3,FALSE),"--")</f>
        <v>16.826266178547744</v>
      </c>
      <c r="BB10" s="10" t="str">
        <f>IFERROR(VLOOKUP($AU10,'2-CMIE (manual)'!$AB$5:$AD$1727,3,FALSE),"--")</f>
        <v>--</v>
      </c>
      <c r="BC10" s="10" t="str">
        <f>IFERROR(VLOOKUP($AU10,'2-CMIE (manual)'!$V$5:$X$1727,3,FALSE),"--")</f>
        <v>--</v>
      </c>
      <c r="BD10" s="10" t="str">
        <f>IFERROR(VLOOKUP($AU10,'2-CMIE (manual)'!$G$5:$I$1727,3,FALSE),"--")</f>
        <v>--</v>
      </c>
      <c r="BE10" s="10" t="str">
        <f>IFERROR(VLOOKUP($AU10,'2-CMIE (manual)'!$AN$5:$AO$1727,2,FALSE),"--")</f>
        <v>--</v>
      </c>
      <c r="BF10" s="10" t="str">
        <f>IFERROR(VLOOKUP($AU10,'2-CMIE (manual)'!$K$5:$O$1727,5,FALSE),"--")</f>
        <v>--</v>
      </c>
      <c r="BG10" s="10" t="str">
        <f>IFERROR(VLOOKUP($AU10,'2-CMIE (manual)'!$AG$5:$AK$1727,5,FALSE),"--")</f>
        <v>--</v>
      </c>
      <c r="BH10" s="10" t="str">
        <f>IFERROR(VLOOKUP($AU10,'2-CMIE (manual)'!$AZ$5:$BA$1727,2,FALSE),"--")</f>
        <v>--</v>
      </c>
      <c r="BI10" s="10" t="str">
        <f>IFERROR(VLOOKUP($AU10,$EJ$5:$EK$1000,2,FALSE),"--")</f>
        <v>--</v>
      </c>
      <c r="BJ10" s="10">
        <f>IFERROR(VLOOKUP($AU10,$EO$5:$EQ$1000,3,FALSE),"--")</f>
        <v>-1.773949930905927</v>
      </c>
      <c r="BK10" s="67">
        <f>IFERROR(VLOOKUP($AU10,$EG$5:$EH$1000,2,FALSE),"--")</f>
        <v>22.52</v>
      </c>
      <c r="BL10" s="73">
        <f>AU10</f>
        <v>40268</v>
      </c>
      <c r="CB10" s="2">
        <v>42400</v>
      </c>
      <c r="CC10">
        <v>51.1</v>
      </c>
      <c r="CF10" s="2">
        <v>42400</v>
      </c>
      <c r="CG10">
        <v>54.3</v>
      </c>
      <c r="CK10" s="2">
        <v>36738</v>
      </c>
      <c r="CL10">
        <v>5</v>
      </c>
      <c r="CO10" s="2">
        <v>38656</v>
      </c>
      <c r="CP10">
        <v>3.93</v>
      </c>
      <c r="CU10" s="2">
        <v>36738</v>
      </c>
      <c r="CV10">
        <v>15.55</v>
      </c>
      <c r="CX10" s="2">
        <v>36738</v>
      </c>
      <c r="CY10">
        <v>2955.01</v>
      </c>
      <c r="DC10" s="2"/>
      <c r="DD10" s="2">
        <v>37741</v>
      </c>
      <c r="DE10">
        <v>741.49</v>
      </c>
      <c r="DI10" s="2">
        <v>39386</v>
      </c>
      <c r="DJ10">
        <v>1889530</v>
      </c>
      <c r="DK10" s="19" t="e">
        <f t="shared" si="0"/>
        <v>#REF!</v>
      </c>
      <c r="DM10" s="2">
        <v>39386</v>
      </c>
      <c r="DN10">
        <v>726032</v>
      </c>
      <c r="DO10" s="19" t="e">
        <f t="shared" si="1"/>
        <v>#REF!</v>
      </c>
      <c r="DQ10" s="2">
        <v>39386</v>
      </c>
      <c r="DR10">
        <v>1889530</v>
      </c>
      <c r="DS10" s="19" t="e">
        <f t="shared" ref="DS10" si="11">100*(DR10/#REF!-1)</f>
        <v>#REF!</v>
      </c>
      <c r="DU10" s="2">
        <v>36616</v>
      </c>
      <c r="DV10">
        <v>454069</v>
      </c>
      <c r="DY10" s="2">
        <v>37529</v>
      </c>
      <c r="DZ10">
        <v>13</v>
      </c>
      <c r="ED10" s="2">
        <v>37925</v>
      </c>
      <c r="EE10">
        <v>-40.380000000000003</v>
      </c>
      <c r="EG10" s="2">
        <v>36799</v>
      </c>
      <c r="EH10">
        <v>-4.75</v>
      </c>
      <c r="EJ10" s="2">
        <v>41851</v>
      </c>
      <c r="EK10">
        <v>6.46</v>
      </c>
      <c r="EO10" s="2">
        <v>36738</v>
      </c>
      <c r="EP10">
        <v>8137.7</v>
      </c>
      <c r="ER10" s="2">
        <v>36738</v>
      </c>
      <c r="ES10">
        <v>538.5</v>
      </c>
      <c r="EU10" s="2">
        <v>36738</v>
      </c>
      <c r="EV10">
        <v>3066.2</v>
      </c>
      <c r="EX10" s="2">
        <v>36738</v>
      </c>
      <c r="EY10">
        <v>118.1</v>
      </c>
    </row>
    <row r="11" spans="2:155" x14ac:dyDescent="0.25">
      <c r="B11" s="121">
        <f t="shared" ca="1" si="5"/>
        <v>43131</v>
      </c>
      <c r="C11" s="9">
        <f ca="1">IFERROR(VLOOKUP($B11,$CO$5:$CP$1000,2,FALSE),"--")</f>
        <v>6.19</v>
      </c>
      <c r="D11" s="10">
        <f ca="1">IFERROR(VLOOKUP($B11,$CU$5:$CV$1000,2,FALSE),"--")</f>
        <v>9.1</v>
      </c>
      <c r="E11" s="10">
        <f ca="1">IFERROR(VLOOKUP($B11,$CX$5:$DB$1000,5,FALSE),"--")</f>
        <v>24.431630306942065</v>
      </c>
      <c r="F11" s="10">
        <f ca="1">IFERROR(VLOOKUP($B11,$CB$5:$CC$1000,2,FALSE),"--")</f>
        <v>52.4</v>
      </c>
      <c r="G11" s="10">
        <f ca="1">IFERROR(VLOOKUP($B11,$CF$5:$CG$1000,2,FALSE),"--")</f>
        <v>51.7</v>
      </c>
      <c r="H11" s="10">
        <f ca="1">IFERROR(VLOOKUP($B11,$DI$5:$DK$1000,3,FALSE),"--")</f>
        <v>9.5249578008198768</v>
      </c>
      <c r="I11" s="10">
        <f ca="1">IFERROR(VLOOKUP($B11,'2-CMIE (manual)'!$AB$5:$AD$1727,3,FALSE),"--")</f>
        <v>39.727591550444494</v>
      </c>
      <c r="J11" s="10">
        <f ca="1">IFERROR(VLOOKUP($B11,'2-CMIE (manual)'!$V$5:$X$1727,3,FALSE),"--")</f>
        <v>6.370656370656369</v>
      </c>
      <c r="K11" s="10">
        <f ca="1">IFERROR(VLOOKUP($B11,'2-CMIE (manual)'!$G$5:$I$1727,3,FALSE),"--")</f>
        <v>13.628432362935072</v>
      </c>
      <c r="L11" s="9">
        <f ca="1">IFERROR(VLOOKUP($B11,'2-CMIE (manual)'!$AN$5:$AO$1727,2,FALSE),"--")</f>
        <v>3.09</v>
      </c>
      <c r="M11" s="10">
        <f ca="1">IFERROR(VLOOKUP($B11,'2-CMIE (manual)'!$K$5:$O$1727,5,FALSE),"--")</f>
        <v>38.122206490658229</v>
      </c>
      <c r="N11" s="10">
        <f ca="1">IFERROR(VLOOKUP($B11,'2-CMIE (manual)'!$AG$5:$AK$1727,5,FALSE),"--")</f>
        <v>-1.7225761350098012</v>
      </c>
      <c r="O11" s="10">
        <f ca="1">IFERROR(VLOOKUP($B11,'2-CMIE (manual)'!$AZ$5:$BA$1727,2,FALSE),"--")</f>
        <v>19.89</v>
      </c>
      <c r="P11" s="10">
        <f ca="1">IFERROR(VLOOKUP($B11,$EJ$5:$EK$1000,2,FALSE),"--")</f>
        <v>5</v>
      </c>
      <c r="Q11" s="10">
        <f ca="1">IFERROR(VLOOKUP($B11,$EO$5:$EQ$1000,3,FALSE),"--")</f>
        <v>10.564551365240016</v>
      </c>
      <c r="R11" s="67">
        <f ca="1">IFERROR(VLOOKUP($B11,$EG$5:$EH$1000,2,FALSE),"--")</f>
        <v>8.4</v>
      </c>
      <c r="X11" s="62">
        <v>4</v>
      </c>
      <c r="Y11" s="139">
        <f t="shared" ca="1" si="10"/>
        <v>41517</v>
      </c>
      <c r="Z11" s="132">
        <f t="shared" ca="1" si="8"/>
        <v>4.17</v>
      </c>
      <c r="AA11" s="133">
        <f t="shared" ca="1" si="6"/>
        <v>13.85</v>
      </c>
      <c r="AB11" s="133">
        <f t="shared" ca="1" si="6"/>
        <v>-4.5142636994391916</v>
      </c>
      <c r="AC11" s="133">
        <f t="shared" ca="1" si="6"/>
        <v>48.5</v>
      </c>
      <c r="AD11" s="133">
        <f t="shared" ca="1" si="6"/>
        <v>47.6</v>
      </c>
      <c r="AE11" s="133">
        <f t="shared" ca="1" si="6"/>
        <v>16.221209118938894</v>
      </c>
      <c r="AF11" s="133">
        <f t="shared" ca="1" si="6"/>
        <v>-21.049696705927158</v>
      </c>
      <c r="AG11" s="133">
        <f t="shared" ca="1" si="6"/>
        <v>6.05</v>
      </c>
      <c r="AH11" s="133">
        <f t="shared" ca="1" si="6"/>
        <v>6.9</v>
      </c>
      <c r="AI11" s="133">
        <f t="shared" ca="1" si="6"/>
        <v>15.27</v>
      </c>
      <c r="AJ11" s="133" t="str">
        <f t="shared" ca="1" si="6"/>
        <v>--</v>
      </c>
      <c r="AK11" s="133">
        <f t="shared" ca="1" si="6"/>
        <v>15.390864699019048</v>
      </c>
      <c r="AL11" s="133">
        <f t="shared" ca="1" si="6"/>
        <v>20.11</v>
      </c>
      <c r="AM11" s="133" t="str">
        <f t="shared" ca="1" si="6"/>
        <v>--</v>
      </c>
      <c r="AN11" s="133">
        <f t="shared" ca="1" si="6"/>
        <v>-0.53777617963162161</v>
      </c>
      <c r="AO11" s="134">
        <f t="shared" ca="1" si="6"/>
        <v>8.9700000000000006</v>
      </c>
      <c r="AU11" s="121">
        <v>40298</v>
      </c>
      <c r="AV11" s="9">
        <f>IFERROR(VLOOKUP($AU11,$CO$5:$CP$1000,2,FALSE),"--")</f>
        <v>9.91</v>
      </c>
      <c r="AW11" s="10">
        <f>IFERROR(VLOOKUP($AU11,$CU$5:$CV$1000,2,FALSE),"--")</f>
        <v>45.11</v>
      </c>
      <c r="AX11" s="10">
        <f>IFERROR(VLOOKUP($AU11,$CX$5:$DB$1000,5,FALSE),"--")</f>
        <v>44.711423633756638</v>
      </c>
      <c r="AY11" s="10" t="str">
        <f>IFERROR(VLOOKUP($AU11,$CB$5:$CC$1000,2,FALSE),"--")</f>
        <v>--</v>
      </c>
      <c r="AZ11" s="10" t="str">
        <f>IFERROR(VLOOKUP($AU11,$CF$5:$CG$1000,2,FALSE),"--")</f>
        <v>--</v>
      </c>
      <c r="BA11" s="10">
        <f>IFERROR(VLOOKUP($AU11,$DI$5:$DK$1000,3,FALSE),"--")</f>
        <v>17.094554623535217</v>
      </c>
      <c r="BB11" s="10" t="str">
        <f>IFERROR(VLOOKUP($AU11,'2-CMIE (manual)'!$AB$5:$AD$1727,3,FALSE),"--")</f>
        <v>--</v>
      </c>
      <c r="BC11" s="10" t="str">
        <f>IFERROR(VLOOKUP($AU11,'2-CMIE (manual)'!$V$5:$X$1727,3,FALSE),"--")</f>
        <v>--</v>
      </c>
      <c r="BD11" s="10" t="str">
        <f>IFERROR(VLOOKUP($AU11,'2-CMIE (manual)'!$G$5:$I$1727,3,FALSE),"--")</f>
        <v>--</v>
      </c>
      <c r="BE11" s="10" t="str">
        <f>IFERROR(VLOOKUP($AU11,'2-CMIE (manual)'!$AN$5:$AO$1727,2,FALSE),"--")</f>
        <v>--</v>
      </c>
      <c r="BF11" s="10" t="str">
        <f>IFERROR(VLOOKUP($AU11,'2-CMIE (manual)'!$K$5:$O$1727,5,FALSE),"--")</f>
        <v>--</v>
      </c>
      <c r="BG11" s="10" t="str">
        <f>IFERROR(VLOOKUP($AU11,'2-CMIE (manual)'!$AG$5:$AK$1727,5,FALSE),"--")</f>
        <v>--</v>
      </c>
      <c r="BH11" s="10" t="str">
        <f>IFERROR(VLOOKUP($AU11,'2-CMIE (manual)'!$AZ$5:$BA$1727,2,FALSE),"--")</f>
        <v>--</v>
      </c>
      <c r="BI11" s="10" t="str">
        <f>IFERROR(VLOOKUP($AU11,$EJ$5:$EK$1000,2,FALSE),"--")</f>
        <v>--</v>
      </c>
      <c r="BJ11" s="10">
        <f>IFERROR(VLOOKUP($AU11,$EO$5:$EQ$1000,3,FALSE),"--")</f>
        <v>3.8490804784419019</v>
      </c>
      <c r="BK11" s="67">
        <f>IFERROR(VLOOKUP($AU11,$EG$5:$EH$1000,2,FALSE),"--")</f>
        <v>1.5899999999999999</v>
      </c>
      <c r="BL11" s="73">
        <f>AU11</f>
        <v>40298</v>
      </c>
      <c r="CB11" s="2">
        <v>42429</v>
      </c>
      <c r="CC11">
        <v>51.1</v>
      </c>
      <c r="CF11" s="2">
        <v>42429</v>
      </c>
      <c r="CG11">
        <v>51.4</v>
      </c>
      <c r="CK11" s="2">
        <v>36769</v>
      </c>
      <c r="CL11">
        <v>4.9000000000000004</v>
      </c>
      <c r="CO11" s="2">
        <v>38686</v>
      </c>
      <c r="CP11">
        <v>3.11</v>
      </c>
      <c r="CU11" s="2">
        <v>36769</v>
      </c>
      <c r="CV11">
        <v>17.46</v>
      </c>
      <c r="CX11" s="2">
        <v>36769</v>
      </c>
      <c r="CY11">
        <v>2693.12</v>
      </c>
      <c r="DC11" s="2"/>
      <c r="DD11" s="2">
        <v>37772</v>
      </c>
      <c r="DE11">
        <v>619.5</v>
      </c>
      <c r="DI11" s="2">
        <v>39416</v>
      </c>
      <c r="DJ11">
        <v>1922337</v>
      </c>
      <c r="DK11" s="19" t="e">
        <f t="shared" si="0"/>
        <v>#REF!</v>
      </c>
      <c r="DM11" s="2">
        <v>39416</v>
      </c>
      <c r="DN11">
        <v>737477</v>
      </c>
      <c r="DO11" s="19" t="e">
        <f t="shared" si="1"/>
        <v>#REF!</v>
      </c>
      <c r="DQ11" s="2">
        <v>39416</v>
      </c>
      <c r="DR11">
        <v>1922337</v>
      </c>
      <c r="DS11" s="19" t="e">
        <f t="shared" ref="DS11" si="12">100*(DR11/#REF!-1)</f>
        <v>#REF!</v>
      </c>
      <c r="DU11" s="2">
        <v>36623</v>
      </c>
      <c r="DV11">
        <v>421836</v>
      </c>
      <c r="DY11" s="2">
        <v>37621</v>
      </c>
      <c r="DZ11">
        <v>15.2</v>
      </c>
      <c r="ED11" s="2">
        <v>37955</v>
      </c>
      <c r="EE11">
        <v>-9.5500000000000007</v>
      </c>
      <c r="EG11" s="2">
        <v>36830</v>
      </c>
      <c r="EH11">
        <v>24.98</v>
      </c>
      <c r="EJ11" s="2">
        <v>41882</v>
      </c>
      <c r="EK11">
        <v>5.92</v>
      </c>
      <c r="EO11" s="2">
        <v>36769</v>
      </c>
      <c r="EP11">
        <v>8304</v>
      </c>
      <c r="ER11" s="2">
        <v>36769</v>
      </c>
      <c r="ES11">
        <v>558</v>
      </c>
      <c r="EU11" s="2">
        <v>36769</v>
      </c>
      <c r="EV11">
        <v>2895.6</v>
      </c>
      <c r="EX11" s="2">
        <v>36769</v>
      </c>
      <c r="EY11">
        <v>127.1</v>
      </c>
    </row>
    <row r="12" spans="2:155" x14ac:dyDescent="0.25">
      <c r="B12" s="121">
        <f t="shared" ca="1" si="5"/>
        <v>43159</v>
      </c>
      <c r="C12" s="9">
        <f ca="1">IFERROR(VLOOKUP($B12,$CO$5:$CP$1000,2,FALSE),"--")</f>
        <v>5.38</v>
      </c>
      <c r="D12" s="10">
        <f ca="1">IFERROR(VLOOKUP($B12,$CU$5:$CV$1000,2,FALSE),"--")</f>
        <v>4.4800000000000004</v>
      </c>
      <c r="E12" s="10">
        <f ca="1">IFERROR(VLOOKUP($B12,$CX$5:$DB$1000,5,FALSE),"--")</f>
        <v>7.2859373556034779</v>
      </c>
      <c r="F12" s="10">
        <f ca="1">IFERROR(VLOOKUP($B12,$CB$5:$CC$1000,2,FALSE),"--")</f>
        <v>52.1</v>
      </c>
      <c r="G12" s="10">
        <f ca="1">IFERROR(VLOOKUP($B12,$CF$5:$CG$1000,2,FALSE),"--")</f>
        <v>47.8</v>
      </c>
      <c r="H12" s="10">
        <f ca="1">IFERROR(VLOOKUP($B12,$DI$5:$DK$1000,3,FALSE),"--")</f>
        <v>9.7544134821116568</v>
      </c>
      <c r="I12" s="10">
        <f ca="1">IFERROR(VLOOKUP($B12,'2-CMIE (manual)'!$AB$5:$AD$1727,3,FALSE),"--")</f>
        <v>31.133752633072898</v>
      </c>
      <c r="J12" s="10">
        <f ca="1">IFERROR(VLOOKUP($B12,'2-CMIE (manual)'!$V$5:$X$1727,3,FALSE),"--")</f>
        <v>4.0947105463234434</v>
      </c>
      <c r="K12" s="10">
        <f ca="1">IFERROR(VLOOKUP($B12,'2-CMIE (manual)'!$G$5:$I$1727,3,FALSE),"--")</f>
        <v>8.3478772428669412</v>
      </c>
      <c r="L12" s="9">
        <f ca="1">IFERROR(VLOOKUP($B12,'2-CMIE (manual)'!$AN$5:$AO$1727,2,FALSE),"--")</f>
        <v>3.37</v>
      </c>
      <c r="M12" s="10">
        <f ca="1">IFERROR(VLOOKUP($B12,'2-CMIE (manual)'!$K$5:$O$1727,5,FALSE),"--")</f>
        <v>38.603154354632949</v>
      </c>
      <c r="N12" s="10">
        <f ca="1">IFERROR(VLOOKUP($B12,'2-CMIE (manual)'!$AG$5:$AK$1727,5,FALSE),"--")</f>
        <v>2.8914569630735354</v>
      </c>
      <c r="O12" s="10">
        <f ca="1">IFERROR(VLOOKUP($B12,'2-CMIE (manual)'!$AZ$5:$BA$1727,2,FALSE),"--")</f>
        <v>24.41</v>
      </c>
      <c r="P12" s="10">
        <f ca="1">IFERROR(VLOOKUP($B12,$EJ$5:$EK$1000,2,FALSE),"--")</f>
        <v>5.03</v>
      </c>
      <c r="Q12" s="10">
        <f ca="1">IFERROR(VLOOKUP($B12,$EO$5:$EQ$1000,3,FALSE),"--")</f>
        <v>7.7341311971173887</v>
      </c>
      <c r="R12" s="67">
        <f ca="1">IFERROR(VLOOKUP($B12,$EG$5:$EH$1000,2,FALSE),"--")</f>
        <v>10.1</v>
      </c>
      <c r="X12" s="62">
        <v>5</v>
      </c>
      <c r="Y12" s="139">
        <f t="shared" ca="1" si="10"/>
        <v>41547</v>
      </c>
      <c r="Z12" s="132">
        <f t="shared" ca="1" si="8"/>
        <v>7.92</v>
      </c>
      <c r="AA12" s="133">
        <f t="shared" ca="1" si="6"/>
        <v>12.98</v>
      </c>
      <c r="AB12" s="133">
        <f t="shared" ca="1" si="6"/>
        <v>-13.68409746438739</v>
      </c>
      <c r="AC12" s="133">
        <f t="shared" ca="1" si="6"/>
        <v>49.6</v>
      </c>
      <c r="AD12" s="133">
        <f t="shared" ca="1" si="6"/>
        <v>44.6</v>
      </c>
      <c r="AE12" s="133">
        <f t="shared" ca="1" si="6"/>
        <v>17.451074280623047</v>
      </c>
      <c r="AF12" s="133">
        <f t="shared" ca="1" si="6"/>
        <v>-24.913450768760814</v>
      </c>
      <c r="AG12" s="133">
        <f t="shared" ca="1" si="6"/>
        <v>11.76</v>
      </c>
      <c r="AH12" s="133">
        <f t="shared" ca="1" si="6"/>
        <v>5.9430716296527963</v>
      </c>
      <c r="AI12" s="133">
        <f t="shared" ca="1" si="6"/>
        <v>16.43</v>
      </c>
      <c r="AJ12" s="133" t="str">
        <f t="shared" ca="1" si="6"/>
        <v>--</v>
      </c>
      <c r="AK12" s="133">
        <f t="shared" ca="1" si="6"/>
        <v>1.0394876165388256</v>
      </c>
      <c r="AL12" s="133">
        <f t="shared" ca="1" si="6"/>
        <v>13.44</v>
      </c>
      <c r="AM12" s="133" t="str">
        <f t="shared" ca="1" si="6"/>
        <v>--</v>
      </c>
      <c r="AN12" s="133">
        <f t="shared" ca="1" si="6"/>
        <v>0.64811381181943961</v>
      </c>
      <c r="AO12" s="134">
        <f t="shared" ca="1" si="6"/>
        <v>10.19</v>
      </c>
      <c r="AU12" s="121">
        <v>40329</v>
      </c>
      <c r="AV12" s="9">
        <f>IFERROR(VLOOKUP($AU12,$CO$5:$CP$1000,2,FALSE),"--")</f>
        <v>8.31</v>
      </c>
      <c r="AW12" s="10">
        <f>IFERROR(VLOOKUP($AU12,$CU$5:$CV$1000,2,FALSE),"--")</f>
        <v>40.5</v>
      </c>
      <c r="AX12" s="10">
        <f>IFERROR(VLOOKUP($AU12,$CX$5:$DB$1000,5,FALSE),"--")</f>
        <v>54.266015649095834</v>
      </c>
      <c r="AY12" s="10" t="str">
        <f>IFERROR(VLOOKUP($AU12,$CB$5:$CC$1000,2,FALSE),"--")</f>
        <v>--</v>
      </c>
      <c r="AZ12" s="10" t="str">
        <f>IFERROR(VLOOKUP($AU12,$CF$5:$CG$1000,2,FALSE),"--")</f>
        <v>--</v>
      </c>
      <c r="BA12" s="10">
        <f>IFERROR(VLOOKUP($AU12,$DI$5:$DK$1000,3,FALSE),"--")</f>
        <v>18.107523670514869</v>
      </c>
      <c r="BB12" s="10" t="str">
        <f>IFERROR(VLOOKUP($AU12,'2-CMIE (manual)'!$AB$5:$AD$1727,3,FALSE),"--")</f>
        <v>--</v>
      </c>
      <c r="BC12" s="10" t="str">
        <f>IFERROR(VLOOKUP($AU12,'2-CMIE (manual)'!$V$5:$X$1727,3,FALSE),"--")</f>
        <v>--</v>
      </c>
      <c r="BD12" s="10" t="str">
        <f>IFERROR(VLOOKUP($AU12,'2-CMIE (manual)'!$G$5:$I$1727,3,FALSE),"--")</f>
        <v>--</v>
      </c>
      <c r="BE12" s="10" t="str">
        <f>IFERROR(VLOOKUP($AU12,'2-CMIE (manual)'!$AN$5:$AO$1727,2,FALSE),"--")</f>
        <v>--</v>
      </c>
      <c r="BF12" s="10" t="str">
        <f>IFERROR(VLOOKUP($AU12,'2-CMIE (manual)'!$K$5:$O$1727,5,FALSE),"--")</f>
        <v>--</v>
      </c>
      <c r="BG12" s="10" t="str">
        <f>IFERROR(VLOOKUP($AU12,'2-CMIE (manual)'!$AG$5:$AK$1727,5,FALSE),"--")</f>
        <v>--</v>
      </c>
      <c r="BH12" s="10" t="str">
        <f>IFERROR(VLOOKUP($AU12,'2-CMIE (manual)'!$AZ$5:$BA$1727,2,FALSE),"--")</f>
        <v>--</v>
      </c>
      <c r="BI12" s="10" t="str">
        <f>IFERROR(VLOOKUP($AU12,$EJ$5:$EK$1000,2,FALSE),"--")</f>
        <v>--</v>
      </c>
      <c r="BJ12" s="10">
        <f>IFERROR(VLOOKUP($AU12,$EO$5:$EQ$1000,3,FALSE),"--")</f>
        <v>5.4424612654426552</v>
      </c>
      <c r="BK12" s="67">
        <f>IFERROR(VLOOKUP($AU12,$EG$5:$EH$1000,2,FALSE),"--")</f>
        <v>11.19</v>
      </c>
      <c r="BL12" s="73">
        <f>AU12</f>
        <v>40329</v>
      </c>
      <c r="CB12" s="2">
        <v>42460</v>
      </c>
      <c r="CC12">
        <v>52.4</v>
      </c>
      <c r="CF12" s="2">
        <v>42460</v>
      </c>
      <c r="CG12">
        <v>54.3</v>
      </c>
      <c r="CK12" s="2">
        <v>36799</v>
      </c>
      <c r="CL12">
        <v>5.8</v>
      </c>
      <c r="CO12" s="2">
        <v>38717</v>
      </c>
      <c r="CP12">
        <v>5.01</v>
      </c>
      <c r="CU12" s="2">
        <v>36799</v>
      </c>
      <c r="CV12">
        <v>24.62</v>
      </c>
      <c r="CX12" s="2">
        <v>36799</v>
      </c>
      <c r="CY12">
        <v>2836.75</v>
      </c>
      <c r="DD12" s="2">
        <v>37802</v>
      </c>
      <c r="DE12">
        <v>359.22</v>
      </c>
      <c r="DI12" s="2">
        <v>39447</v>
      </c>
      <c r="DJ12">
        <v>1975035</v>
      </c>
      <c r="DK12" s="19" t="e">
        <f t="shared" si="0"/>
        <v>#REF!</v>
      </c>
      <c r="DM12" s="2">
        <v>39447</v>
      </c>
      <c r="DN12">
        <v>766666</v>
      </c>
      <c r="DO12" s="19" t="e">
        <f t="shared" si="1"/>
        <v>#REF!</v>
      </c>
      <c r="DQ12" s="2">
        <v>39447</v>
      </c>
      <c r="DR12">
        <v>1975035</v>
      </c>
      <c r="DS12" s="19" t="e">
        <f t="shared" ref="DS12:DS15" si="13">100*(DR12/#REF!-1)</f>
        <v>#REF!</v>
      </c>
      <c r="DU12" s="2">
        <v>36637</v>
      </c>
      <c r="DV12">
        <v>418650</v>
      </c>
      <c r="DY12" s="2">
        <v>37711</v>
      </c>
      <c r="DZ12">
        <v>17.3</v>
      </c>
      <c r="ED12" s="2">
        <v>37986</v>
      </c>
      <c r="EE12">
        <v>145.44999999999999</v>
      </c>
      <c r="EG12" s="2">
        <v>36860</v>
      </c>
      <c r="EH12">
        <v>71.510000000000005</v>
      </c>
      <c r="EJ12" s="2">
        <v>41912</v>
      </c>
      <c r="EK12">
        <v>5.0999999999999996</v>
      </c>
      <c r="EO12" s="2">
        <v>36799</v>
      </c>
      <c r="EP12">
        <v>8697.6</v>
      </c>
      <c r="ER12" s="2">
        <v>36799</v>
      </c>
      <c r="ES12">
        <v>577.5</v>
      </c>
      <c r="EU12" s="2">
        <v>36799</v>
      </c>
      <c r="EV12">
        <v>3303.4</v>
      </c>
      <c r="EX12" s="2">
        <v>36799</v>
      </c>
      <c r="EY12">
        <v>137</v>
      </c>
    </row>
    <row r="13" spans="2:155" x14ac:dyDescent="0.25">
      <c r="B13" s="121">
        <f t="shared" ca="1" si="5"/>
        <v>43190</v>
      </c>
      <c r="C13" s="9">
        <f ca="1">IFERROR(VLOOKUP($B13,$CO$5:$CP$1000,2,FALSE),"--")</f>
        <v>4.4400000000000004</v>
      </c>
      <c r="D13" s="10">
        <f ca="1">IFERROR(VLOOKUP($B13,$CU$5:$CV$1000,2,FALSE),"--")</f>
        <v>-0.66</v>
      </c>
      <c r="E13" s="10">
        <f ca="1">IFERROR(VLOOKUP($B13,$CX$5:$DB$1000,5,FALSE),"--")</f>
        <v>12.198570331123481</v>
      </c>
      <c r="F13" s="10">
        <f ca="1">IFERROR(VLOOKUP($B13,$CB$5:$CC$1000,2,FALSE),"--")</f>
        <v>51</v>
      </c>
      <c r="G13" s="10">
        <f ca="1">IFERROR(VLOOKUP($B13,$CF$5:$CG$1000,2,FALSE),"--")</f>
        <v>50.3</v>
      </c>
      <c r="H13" s="10">
        <f ca="1">IFERROR(VLOOKUP($B13,$DI$5:$DK$1000,3,FALSE),"--")</f>
        <v>8.3717504711402704</v>
      </c>
      <c r="I13" s="10">
        <f ca="1">IFERROR(VLOOKUP($B13,'2-CMIE (manual)'!$AB$5:$AD$1727,3,FALSE),"--")</f>
        <v>24.551330537028115</v>
      </c>
      <c r="J13" s="10">
        <f ca="1">IFERROR(VLOOKUP($B13,'2-CMIE (manual)'!$V$5:$X$1727,3,FALSE),"--")</f>
        <v>3.9126815280732696</v>
      </c>
      <c r="K13" s="10">
        <f ca="1">IFERROR(VLOOKUP($B13,'2-CMIE (manual)'!$G$5:$I$1727,3,FALSE),"--")</f>
        <v>2.3007166166510773</v>
      </c>
      <c r="L13" s="9">
        <f ca="1">IFERROR(VLOOKUP($B13,'2-CMIE (manual)'!$AN$5:$AO$1727,2,FALSE),"--")</f>
        <v>3.53</v>
      </c>
      <c r="M13" s="10">
        <f ca="1">IFERROR(VLOOKUP($B13,'2-CMIE (manual)'!$K$5:$O$1727,5,FALSE),"--")</f>
        <v>52.174003322259146</v>
      </c>
      <c r="N13" s="10">
        <f ca="1">IFERROR(VLOOKUP($B13,'2-CMIE (manual)'!$AG$5:$AK$1727,5,FALSE),"--")</f>
        <v>2.067306988746398</v>
      </c>
      <c r="O13" s="10">
        <f ca="1">IFERROR(VLOOKUP($B13,'2-CMIE (manual)'!$AZ$5:$BA$1727,2,FALSE),"--")</f>
        <v>28.17</v>
      </c>
      <c r="P13" s="10">
        <f ca="1">IFERROR(VLOOKUP($B13,$EJ$5:$EK$1000,2,FALSE),"--")</f>
        <v>5.23</v>
      </c>
      <c r="Q13" s="10">
        <f ca="1">IFERROR(VLOOKUP($B13,$EO$5:$EQ$1000,3,FALSE),"--")</f>
        <v>7.1740256749755371</v>
      </c>
      <c r="R13" s="67">
        <f ca="1">IFERROR(VLOOKUP($B13,$EG$5:$EH$1000,2,FALSE),"--")</f>
        <v>13.37</v>
      </c>
      <c r="X13" s="62">
        <v>6</v>
      </c>
      <c r="Y13" s="139">
        <f t="shared" ca="1" si="10"/>
        <v>41578</v>
      </c>
      <c r="Z13" s="132">
        <f t="shared" ca="1" si="8"/>
        <v>-0.95</v>
      </c>
      <c r="AA13" s="133">
        <f t="shared" ca="1" si="6"/>
        <v>14.34</v>
      </c>
      <c r="AB13" s="133">
        <f t="shared" ca="1" si="6"/>
        <v>-4.8279781960841266</v>
      </c>
      <c r="AC13" s="133">
        <f t="shared" ca="1" si="6"/>
        <v>49.6</v>
      </c>
      <c r="AD13" s="133">
        <f t="shared" ca="1" si="6"/>
        <v>47.1</v>
      </c>
      <c r="AE13" s="133">
        <f t="shared" ca="1" si="6"/>
        <v>16.279873578268123</v>
      </c>
      <c r="AF13" s="133">
        <f t="shared" ca="1" si="6"/>
        <v>-16.580446688463081</v>
      </c>
      <c r="AG13" s="133">
        <f t="shared" ca="1" si="6"/>
        <v>-1.9661582459485238</v>
      </c>
      <c r="AH13" s="133">
        <f t="shared" ca="1" si="6"/>
        <v>-2.8438948995363256</v>
      </c>
      <c r="AI13" s="133">
        <f t="shared" ca="1" si="6"/>
        <v>16.34</v>
      </c>
      <c r="AJ13" s="133">
        <f t="shared" ca="1" si="6"/>
        <v>28.801071667782985</v>
      </c>
      <c r="AK13" s="133">
        <f t="shared" ca="1" si="6"/>
        <v>-3.8807218413551059</v>
      </c>
      <c r="AL13" s="133">
        <f t="shared" ca="1" si="6"/>
        <v>9.3699999999999992</v>
      </c>
      <c r="AM13" s="133" t="str">
        <f t="shared" ca="1" si="6"/>
        <v>--</v>
      </c>
      <c r="AN13" s="133">
        <f t="shared" ca="1" si="6"/>
        <v>1.9226025285229653</v>
      </c>
      <c r="AO13" s="134">
        <f t="shared" ca="1" si="6"/>
        <v>3.82</v>
      </c>
      <c r="AU13" s="121">
        <v>40359</v>
      </c>
      <c r="AV13" s="9">
        <f>IFERROR(VLOOKUP($AU13,$CO$5:$CP$1000,2,FALSE),"--")</f>
        <v>5.23</v>
      </c>
      <c r="AW13" s="10">
        <f>IFERROR(VLOOKUP($AU13,$CU$5:$CV$1000,2,FALSE),"--")</f>
        <v>51.96</v>
      </c>
      <c r="AX13" s="10">
        <f>IFERROR(VLOOKUP($AU13,$CX$5:$DB$1000,5,FALSE),"--")</f>
        <v>27.15422646659038</v>
      </c>
      <c r="AY13" s="10" t="str">
        <f>IFERROR(VLOOKUP($AU13,$CB$5:$CC$1000,2,FALSE),"--")</f>
        <v>--</v>
      </c>
      <c r="AZ13" s="10" t="str">
        <f>IFERROR(VLOOKUP($AU13,$CF$5:$CG$1000,2,FALSE),"--")</f>
        <v>--</v>
      </c>
      <c r="BA13" s="10">
        <f>IFERROR(VLOOKUP($AU13,$DI$5:$DK$1000,3,FALSE),"--")</f>
        <v>20.159351153914141</v>
      </c>
      <c r="BB13" s="10" t="str">
        <f>IFERROR(VLOOKUP($AU13,'2-CMIE (manual)'!$AB$5:$AD$1727,3,FALSE),"--")</f>
        <v>--</v>
      </c>
      <c r="BC13" s="10" t="str">
        <f>IFERROR(VLOOKUP($AU13,'2-CMIE (manual)'!$V$5:$X$1727,3,FALSE),"--")</f>
        <v>--</v>
      </c>
      <c r="BD13" s="10" t="str">
        <f>IFERROR(VLOOKUP($AU13,'2-CMIE (manual)'!$G$5:$I$1727,3,FALSE),"--")</f>
        <v>--</v>
      </c>
      <c r="BE13" s="10" t="str">
        <f>IFERROR(VLOOKUP($AU13,'2-CMIE (manual)'!$AN$5:$AO$1727,2,FALSE),"--")</f>
        <v>--</v>
      </c>
      <c r="BF13" s="10" t="str">
        <f>IFERROR(VLOOKUP($AU13,'2-CMIE (manual)'!$K$5:$O$1727,5,FALSE),"--")</f>
        <v>--</v>
      </c>
      <c r="BG13" s="10" t="str">
        <f>IFERROR(VLOOKUP($AU13,'2-CMIE (manual)'!$AG$5:$AK$1727,5,FALSE),"--")</f>
        <v>--</v>
      </c>
      <c r="BH13" s="10" t="str">
        <f>IFERROR(VLOOKUP($AU13,'2-CMIE (manual)'!$AZ$5:$BA$1727,2,FALSE),"--")</f>
        <v>--</v>
      </c>
      <c r="BI13" s="10" t="str">
        <f>IFERROR(VLOOKUP($AU13,$EJ$5:$EK$1000,2,FALSE),"--")</f>
        <v>--</v>
      </c>
      <c r="BJ13" s="10">
        <f>IFERROR(VLOOKUP($AU13,$EO$5:$EQ$1000,3,FALSE),"--")</f>
        <v>0.35698048394430248</v>
      </c>
      <c r="BK13" s="67">
        <f>IFERROR(VLOOKUP($AU13,$EG$5:$EH$1000,2,FALSE),"--")</f>
        <v>8.1199999999999992</v>
      </c>
      <c r="BL13" s="73">
        <f>AU13</f>
        <v>40359</v>
      </c>
      <c r="CB13" s="2">
        <v>42490</v>
      </c>
      <c r="CC13">
        <v>50.5</v>
      </c>
      <c r="CF13" s="2">
        <v>42490</v>
      </c>
      <c r="CG13">
        <v>53.7</v>
      </c>
      <c r="CK13" s="2">
        <v>36830</v>
      </c>
      <c r="CL13">
        <v>6.6</v>
      </c>
      <c r="CO13" s="2">
        <v>38748</v>
      </c>
      <c r="CP13">
        <v>5.6899999999999995</v>
      </c>
      <c r="CU13" s="2">
        <v>36830</v>
      </c>
      <c r="CV13">
        <v>17.88</v>
      </c>
      <c r="CX13" s="2">
        <v>36830</v>
      </c>
      <c r="CY13">
        <v>2716.92</v>
      </c>
      <c r="DD13" s="2">
        <v>37833</v>
      </c>
      <c r="DE13">
        <v>511.17</v>
      </c>
      <c r="DI13" s="2">
        <v>39478</v>
      </c>
      <c r="DJ13">
        <v>2009688</v>
      </c>
      <c r="DK13" s="19" t="e">
        <f t="shared" si="0"/>
        <v>#REF!</v>
      </c>
      <c r="DM13" s="2">
        <v>39478</v>
      </c>
      <c r="DN13">
        <v>777863</v>
      </c>
      <c r="DO13" s="19" t="e">
        <f t="shared" si="1"/>
        <v>#REF!</v>
      </c>
      <c r="DQ13" s="2">
        <v>39478</v>
      </c>
      <c r="DR13">
        <v>2009688</v>
      </c>
      <c r="DS13" s="19" t="e">
        <f t="shared" si="13"/>
        <v>#REF!</v>
      </c>
      <c r="DU13" s="2">
        <v>36644</v>
      </c>
      <c r="DV13">
        <v>444552</v>
      </c>
      <c r="DY13" s="2">
        <v>37802</v>
      </c>
      <c r="DZ13">
        <v>20.100000000000001</v>
      </c>
      <c r="ED13" s="2">
        <v>38017</v>
      </c>
      <c r="EE13">
        <v>-22.29</v>
      </c>
      <c r="EG13" s="2">
        <v>36891</v>
      </c>
      <c r="EH13">
        <v>42.79</v>
      </c>
      <c r="EJ13" s="2">
        <v>41943</v>
      </c>
      <c r="EK13">
        <v>5.04</v>
      </c>
      <c r="EO13" s="2">
        <v>36830</v>
      </c>
      <c r="EP13">
        <v>7652.6</v>
      </c>
      <c r="ER13" s="2">
        <v>36830</v>
      </c>
      <c r="ES13">
        <v>511.5</v>
      </c>
      <c r="EU13" s="2">
        <v>36830</v>
      </c>
      <c r="EV13">
        <v>2696.5</v>
      </c>
      <c r="EX13" s="2">
        <v>36830</v>
      </c>
      <c r="EY13">
        <v>104.2</v>
      </c>
    </row>
    <row r="14" spans="2:155" x14ac:dyDescent="0.25">
      <c r="B14" s="121">
        <f t="shared" ca="1" si="5"/>
        <v>43220</v>
      </c>
      <c r="C14" s="9">
        <f ca="1">IFERROR(VLOOKUP($B14,$CO$5:$CP$1000,2,FALSE),"--")</f>
        <v>4.63</v>
      </c>
      <c r="D14" s="10">
        <f ca="1">IFERROR(VLOOKUP($B14,$CU$5:$CV$1000,2,FALSE),"--")</f>
        <v>5.17</v>
      </c>
      <c r="E14" s="10">
        <f ca="1">IFERROR(VLOOKUP($B14,$CX$5:$DB$1000,5,FALSE),"--")</f>
        <v>-0.17393325311412244</v>
      </c>
      <c r="F14" s="10">
        <f ca="1">IFERROR(VLOOKUP($B14,$CB$5:$CC$1000,2,FALSE),"--")</f>
        <v>51.6</v>
      </c>
      <c r="G14" s="10">
        <f ca="1">IFERROR(VLOOKUP($B14,$CF$5:$CG$1000,2,FALSE),"--")</f>
        <v>51.4</v>
      </c>
      <c r="H14" s="10">
        <f ca="1">IFERROR(VLOOKUP($B14,$DI$5:$DK$1000,3,FALSE),"--")</f>
        <v>10.680837998909954</v>
      </c>
      <c r="I14" s="10">
        <f ca="1">IFERROR(VLOOKUP($B14,'2-CMIE (manual)'!$AB$5:$AD$1727,3,FALSE),"--")</f>
        <v>75.954584900202477</v>
      </c>
      <c r="J14" s="10">
        <f ca="1">IFERROR(VLOOKUP($B14,'2-CMIE (manual)'!$V$5:$X$1727,3,FALSE),"--")</f>
        <v>8.3010942853984702</v>
      </c>
      <c r="K14" s="10">
        <f ca="1">IFERROR(VLOOKUP($B14,'2-CMIE (manual)'!$G$5:$I$1727,3,FALSE),"--")</f>
        <v>1.7807556566760363</v>
      </c>
      <c r="L14" s="9" t="str">
        <f ca="1">IFERROR(VLOOKUP($B14,'2-CMIE (manual)'!$AN$5:$AO$1727,2,FALSE),"--")</f>
        <v>--</v>
      </c>
      <c r="M14" s="10">
        <f ca="1">IFERROR(VLOOKUP($B14,'2-CMIE (manual)'!$K$5:$O$1727,5,FALSE),"--")</f>
        <v>20.37256223027477</v>
      </c>
      <c r="N14" s="10">
        <f ca="1">IFERROR(VLOOKUP($B14,'2-CMIE (manual)'!$AG$5:$AK$1727,5,FALSE),"--")</f>
        <v>5.9866555221111506</v>
      </c>
      <c r="O14" s="10">
        <f ca="1">IFERROR(VLOOKUP($B14,'2-CMIE (manual)'!$AZ$5:$BA$1727,2,FALSE),"--")</f>
        <v>26.09</v>
      </c>
      <c r="P14" s="10">
        <f ca="1">IFERROR(VLOOKUP($B14,$EJ$5:$EK$1000,2,FALSE),"--")</f>
        <v>5.8</v>
      </c>
      <c r="Q14" s="10">
        <f ca="1">IFERROR(VLOOKUP($B14,$EO$5:$EQ$1000,3,FALSE),"--")</f>
        <v>3.7971316078839301</v>
      </c>
      <c r="R14" s="67">
        <f ca="1">IFERROR(VLOOKUP($B14,$EG$5:$EH$1000,2,FALSE),"--")</f>
        <v>4.4000000000000004</v>
      </c>
      <c r="X14" s="62">
        <v>7</v>
      </c>
      <c r="Y14" s="139">
        <f t="shared" ca="1" si="10"/>
        <v>41608</v>
      </c>
      <c r="Z14" s="132">
        <f t="shared" ca="1" si="8"/>
        <v>0.64</v>
      </c>
      <c r="AA14" s="133">
        <f t="shared" ca="1" si="6"/>
        <v>4.09</v>
      </c>
      <c r="AB14" s="133">
        <f t="shared" ca="1" si="6"/>
        <v>-9.3511348100777205</v>
      </c>
      <c r="AC14" s="133">
        <f t="shared" ca="1" si="6"/>
        <v>51.3</v>
      </c>
      <c r="AD14" s="133">
        <f t="shared" ca="1" si="6"/>
        <v>47.2</v>
      </c>
      <c r="AE14" s="133">
        <f t="shared" ca="1" si="6"/>
        <v>13.938443050832362</v>
      </c>
      <c r="AF14" s="133">
        <f t="shared" ca="1" si="6"/>
        <v>-25.697009412605741</v>
      </c>
      <c r="AG14" s="133">
        <f t="shared" ca="1" si="6"/>
        <v>3.131498470948002</v>
      </c>
      <c r="AH14" s="133">
        <f t="shared" ca="1" si="6"/>
        <v>-0.40063377093707553</v>
      </c>
      <c r="AI14" s="133">
        <f t="shared" ca="1" si="6"/>
        <v>15.48</v>
      </c>
      <c r="AJ14" s="133">
        <f t="shared" ca="1" si="6"/>
        <v>12.290341237709669</v>
      </c>
      <c r="AK14" s="133">
        <f t="shared" ca="1" si="6"/>
        <v>-8.1563635194650708</v>
      </c>
      <c r="AL14" s="133">
        <f t="shared" ca="1" si="6"/>
        <v>1.99</v>
      </c>
      <c r="AM14" s="133" t="str">
        <f t="shared" ca="1" si="6"/>
        <v>--</v>
      </c>
      <c r="AN14" s="133">
        <f t="shared" ca="1" si="6"/>
        <v>-0.3436322758682997</v>
      </c>
      <c r="AO14" s="134">
        <f t="shared" ca="1" si="6"/>
        <v>4.71</v>
      </c>
      <c r="AU14" s="121">
        <v>40390</v>
      </c>
      <c r="AV14" s="9">
        <f>IFERROR(VLOOKUP($AU14,$CO$5:$CP$1000,2,FALSE),"--")</f>
        <v>6.42</v>
      </c>
      <c r="AW14" s="10">
        <f>IFERROR(VLOOKUP($AU14,$CU$5:$CV$1000,2,FALSE),"--")</f>
        <v>18.559999999999999</v>
      </c>
      <c r="AX14" s="10">
        <f>IFERROR(VLOOKUP($AU14,$CX$5:$DB$1000,5,FALSE),"--")</f>
        <v>47.159387414077948</v>
      </c>
      <c r="AY14" s="10" t="str">
        <f>IFERROR(VLOOKUP($AU14,$CB$5:$CC$1000,2,FALSE),"--")</f>
        <v>--</v>
      </c>
      <c r="AZ14" s="10" t="str">
        <f>IFERROR(VLOOKUP($AU14,$CF$5:$CG$1000,2,FALSE),"--")</f>
        <v>--</v>
      </c>
      <c r="BA14" s="10">
        <f>IFERROR(VLOOKUP($AU14,$DI$5:$DK$1000,3,FALSE),"--")</f>
        <v>19.989728800535133</v>
      </c>
      <c r="BB14" s="10" t="str">
        <f>IFERROR(VLOOKUP($AU14,'2-CMIE (manual)'!$AB$5:$AD$1727,3,FALSE),"--")</f>
        <v>--</v>
      </c>
      <c r="BC14" s="10" t="str">
        <f>IFERROR(VLOOKUP($AU14,'2-CMIE (manual)'!$V$5:$X$1727,3,FALSE),"--")</f>
        <v>--</v>
      </c>
      <c r="BD14" s="10" t="str">
        <f>IFERROR(VLOOKUP($AU14,'2-CMIE (manual)'!$G$5:$I$1727,3,FALSE),"--")</f>
        <v>--</v>
      </c>
      <c r="BE14" s="10" t="str">
        <f>IFERROR(VLOOKUP($AU14,'2-CMIE (manual)'!$AN$5:$AO$1727,2,FALSE),"--")</f>
        <v>--</v>
      </c>
      <c r="BF14" s="10" t="str">
        <f>IFERROR(VLOOKUP($AU14,'2-CMIE (manual)'!$K$5:$O$1727,5,FALSE),"--")</f>
        <v>--</v>
      </c>
      <c r="BG14" s="10" t="str">
        <f>IFERROR(VLOOKUP($AU14,'2-CMIE (manual)'!$AG$5:$AK$1727,5,FALSE),"--")</f>
        <v>--</v>
      </c>
      <c r="BH14" s="10" t="str">
        <f>IFERROR(VLOOKUP($AU14,'2-CMIE (manual)'!$AZ$5:$BA$1727,2,FALSE),"--")</f>
        <v>--</v>
      </c>
      <c r="BI14" s="10" t="str">
        <f>IFERROR(VLOOKUP($AU14,$EJ$5:$EK$1000,2,FALSE),"--")</f>
        <v>--</v>
      </c>
      <c r="BJ14" s="10">
        <f>IFERROR(VLOOKUP($AU14,$EO$5:$EQ$1000,3,FALSE),"--")</f>
        <v>2.8181899721948289</v>
      </c>
      <c r="BK14" s="67">
        <f>IFERROR(VLOOKUP($AU14,$EG$5:$EH$1000,2,FALSE),"--")</f>
        <v>4.0199999999999996</v>
      </c>
      <c r="BL14" s="73">
        <f>AU14</f>
        <v>40390</v>
      </c>
      <c r="CB14" s="2">
        <v>42521</v>
      </c>
      <c r="CC14">
        <v>50.7</v>
      </c>
      <c r="CF14" s="2">
        <v>42521</v>
      </c>
      <c r="CG14">
        <v>51</v>
      </c>
      <c r="CK14" s="2">
        <v>36860</v>
      </c>
      <c r="CL14">
        <v>7.3</v>
      </c>
      <c r="CO14" s="2">
        <v>38776</v>
      </c>
      <c r="CP14">
        <v>7.23</v>
      </c>
      <c r="CU14" s="2">
        <v>36860</v>
      </c>
      <c r="CV14">
        <v>22.53</v>
      </c>
      <c r="CX14" s="2">
        <v>36860</v>
      </c>
      <c r="CY14">
        <v>3082.6</v>
      </c>
      <c r="DC14" s="37"/>
      <c r="DD14" s="2">
        <v>37864</v>
      </c>
      <c r="DE14">
        <v>400.87</v>
      </c>
      <c r="DI14" s="2">
        <v>39507</v>
      </c>
      <c r="DJ14">
        <v>2084025</v>
      </c>
      <c r="DK14" s="19" t="e">
        <f t="shared" si="0"/>
        <v>#REF!</v>
      </c>
      <c r="DM14" s="2">
        <v>39507</v>
      </c>
      <c r="DN14">
        <v>811711</v>
      </c>
      <c r="DO14" s="19" t="e">
        <f t="shared" si="1"/>
        <v>#REF!</v>
      </c>
      <c r="DQ14" s="2">
        <v>39507</v>
      </c>
      <c r="DR14">
        <v>2084025</v>
      </c>
      <c r="DS14" s="19" t="e">
        <f t="shared" si="13"/>
        <v>#REF!</v>
      </c>
      <c r="DU14" s="2">
        <v>36651</v>
      </c>
      <c r="DV14">
        <v>414013</v>
      </c>
      <c r="DY14" s="2">
        <v>37894</v>
      </c>
      <c r="DZ14">
        <v>24.5</v>
      </c>
      <c r="ED14" s="2">
        <v>38046</v>
      </c>
      <c r="EE14">
        <v>98.96</v>
      </c>
      <c r="EG14" s="2">
        <v>36922</v>
      </c>
      <c r="EH14">
        <v>11.86</v>
      </c>
      <c r="EJ14" s="2">
        <v>41973</v>
      </c>
      <c r="EK14">
        <v>4.58</v>
      </c>
      <c r="EO14" s="2">
        <v>36860</v>
      </c>
      <c r="EP14">
        <v>8371.7000000000007</v>
      </c>
      <c r="ER14" s="2">
        <v>36860</v>
      </c>
      <c r="ES14">
        <v>548.5</v>
      </c>
      <c r="EU14" s="2">
        <v>36860</v>
      </c>
      <c r="EV14">
        <v>3316.4</v>
      </c>
      <c r="EX14" s="2">
        <v>36860</v>
      </c>
      <c r="EY14">
        <v>117.4</v>
      </c>
    </row>
    <row r="15" spans="2:155" x14ac:dyDescent="0.25">
      <c r="B15" s="121">
        <f t="shared" ca="1" si="5"/>
        <v>43251</v>
      </c>
      <c r="C15" s="9">
        <f ca="1">IFERROR(VLOOKUP($B15,$CO$5:$CP$1000,2,FALSE),"--")</f>
        <v>3.64</v>
      </c>
      <c r="D15" s="10">
        <f ca="1">IFERROR(VLOOKUP($B15,$CU$5:$CV$1000,2,FALSE),"--")</f>
        <v>20.18</v>
      </c>
      <c r="E15" s="10">
        <f ca="1">IFERROR(VLOOKUP($B15,$CX$5:$DB$1000,5,FALSE),"--")</f>
        <v>13.094351901084856</v>
      </c>
      <c r="F15" s="10">
        <f ca="1">IFERROR(VLOOKUP($B15,$CB$5:$CC$1000,2,FALSE),"--")</f>
        <v>51.2</v>
      </c>
      <c r="G15" s="10">
        <f ca="1">IFERROR(VLOOKUP($B15,$CF$5:$CG$1000,2,FALSE),"--")</f>
        <v>49.6</v>
      </c>
      <c r="H15" s="10">
        <f ca="1">IFERROR(VLOOKUP($B15,$DI$5:$DK$1000,3,FALSE),"--")</f>
        <v>11.129121975723134</v>
      </c>
      <c r="I15" s="10">
        <f ca="1">IFERROR(VLOOKUP($B15,'2-CMIE (manual)'!$AB$5:$AD$1727,3,FALSE),"--")</f>
        <v>43.064519146229685</v>
      </c>
      <c r="J15" s="10">
        <f ca="1">IFERROR(VLOOKUP($B15,'2-CMIE (manual)'!$V$5:$X$1727,3,FALSE),"--")</f>
        <v>6.2213422259274731</v>
      </c>
      <c r="K15" s="10">
        <f ca="1">IFERROR(VLOOKUP($B15,'2-CMIE (manual)'!$G$5:$I$1727,3,FALSE),"--")</f>
        <v>3.0154933971092923</v>
      </c>
      <c r="L15" s="9" t="str">
        <f ca="1">IFERROR(VLOOKUP($B15,'2-CMIE (manual)'!$AN$5:$AO$1727,2,FALSE),"--")</f>
        <v>--</v>
      </c>
      <c r="M15" s="10">
        <f ca="1">IFERROR(VLOOKUP($B15,'2-CMIE (manual)'!$K$5:$O$1727,5,FALSE),"--")</f>
        <v>19.623945275877631</v>
      </c>
      <c r="N15" s="10">
        <f ca="1">IFERROR(VLOOKUP($B15,'2-CMIE (manual)'!$AG$5:$AK$1727,5,FALSE),"--")</f>
        <v>20.466801158757477</v>
      </c>
      <c r="O15" s="10">
        <f ca="1">IFERROR(VLOOKUP($B15,'2-CMIE (manual)'!$AZ$5:$BA$1727,2,FALSE),"--")</f>
        <v>16.55</v>
      </c>
      <c r="P15" s="10">
        <f ca="1">IFERROR(VLOOKUP($B15,$EJ$5:$EK$1000,2,FALSE),"--")</f>
        <v>6.12</v>
      </c>
      <c r="Q15" s="10">
        <f ca="1">IFERROR(VLOOKUP($B15,$EO$5:$EQ$1000,3,FALSE),"--")</f>
        <v>3.1144544043654188</v>
      </c>
      <c r="R15" s="67">
        <f ca="1">IFERROR(VLOOKUP($B15,$EG$5:$EH$1000,2,FALSE),"--")</f>
        <v>8.8000000000000007</v>
      </c>
      <c r="X15" s="62">
        <v>8</v>
      </c>
      <c r="Y15" s="139">
        <f t="shared" ca="1" si="10"/>
        <v>41639</v>
      </c>
      <c r="Z15" s="132">
        <f t="shared" ca="1" si="8"/>
        <v>2.83</v>
      </c>
      <c r="AA15" s="133">
        <f t="shared" ca="1" si="6"/>
        <v>3.67</v>
      </c>
      <c r="AB15" s="133">
        <f t="shared" ca="1" si="6"/>
        <v>-9.4001136077923704</v>
      </c>
      <c r="AC15" s="133">
        <f t="shared" ca="1" si="6"/>
        <v>50.7</v>
      </c>
      <c r="AD15" s="133">
        <f t="shared" ca="1" si="6"/>
        <v>46.7</v>
      </c>
      <c r="AE15" s="133">
        <f t="shared" ca="1" si="6"/>
        <v>14.109668333151992</v>
      </c>
      <c r="AF15" s="133">
        <f t="shared" ca="1" si="6"/>
        <v>-24.460845670220266</v>
      </c>
      <c r="AG15" s="133">
        <f t="shared" ca="1" si="6"/>
        <v>4.4661074586261673</v>
      </c>
      <c r="AH15" s="133">
        <f t="shared" ca="1" si="6"/>
        <v>6.2520704048055542</v>
      </c>
      <c r="AI15" s="133">
        <f t="shared" ca="1" si="6"/>
        <v>13.07</v>
      </c>
      <c r="AJ15" s="133">
        <f t="shared" ca="1" si="6"/>
        <v>10.114880189330444</v>
      </c>
      <c r="AK15" s="133">
        <f t="shared" ca="1" si="6"/>
        <v>-4.5456837252854099</v>
      </c>
      <c r="AL15" s="133">
        <f t="shared" ca="1" si="6"/>
        <v>26.03</v>
      </c>
      <c r="AM15" s="133" t="str">
        <f t="shared" ca="1" si="6"/>
        <v>--</v>
      </c>
      <c r="AN15" s="133">
        <f t="shared" ca="1" si="6"/>
        <v>0.73223695425002067</v>
      </c>
      <c r="AO15" s="134">
        <f t="shared" ca="1" si="6"/>
        <v>9.16</v>
      </c>
      <c r="AU15" s="121">
        <v>40421</v>
      </c>
      <c r="AV15" s="9">
        <f>IFERROR(VLOOKUP($AU15,$CO$5:$CP$1000,2,FALSE),"--")</f>
        <v>5.39</v>
      </c>
      <c r="AW15" s="10">
        <f>IFERROR(VLOOKUP($AU15,$CU$5:$CV$1000,2,FALSE),"--")</f>
        <v>30.51</v>
      </c>
      <c r="AX15" s="10">
        <f>IFERROR(VLOOKUP($AU15,$CX$5:$DB$1000,5,FALSE),"--")</f>
        <v>18.297425102956623</v>
      </c>
      <c r="AY15" s="10" t="str">
        <f>IFERROR(VLOOKUP($AU15,$CB$5:$CC$1000,2,FALSE),"--")</f>
        <v>--</v>
      </c>
      <c r="AZ15" s="10" t="str">
        <f>IFERROR(VLOOKUP($AU15,$CF$5:$CG$1000,2,FALSE),"--")</f>
        <v>--</v>
      </c>
      <c r="BA15" s="10">
        <f>IFERROR(VLOOKUP($AU15,$DI$5:$DK$1000,3,FALSE),"--")</f>
        <v>19.658279941956526</v>
      </c>
      <c r="BB15" s="10" t="str">
        <f>IFERROR(VLOOKUP($AU15,'2-CMIE (manual)'!$AB$5:$AD$1727,3,FALSE),"--")</f>
        <v>--</v>
      </c>
      <c r="BC15" s="10" t="str">
        <f>IFERROR(VLOOKUP($AU15,'2-CMIE (manual)'!$V$5:$X$1727,3,FALSE),"--")</f>
        <v>--</v>
      </c>
      <c r="BD15" s="10" t="str">
        <f>IFERROR(VLOOKUP($AU15,'2-CMIE (manual)'!$G$5:$I$1727,3,FALSE),"--")</f>
        <v>--</v>
      </c>
      <c r="BE15" s="10" t="str">
        <f>IFERROR(VLOOKUP($AU15,'2-CMIE (manual)'!$AN$5:$AO$1727,2,FALSE),"--")</f>
        <v>--</v>
      </c>
      <c r="BF15" s="10" t="str">
        <f>IFERROR(VLOOKUP($AU15,'2-CMIE (manual)'!$K$5:$O$1727,5,FALSE),"--")</f>
        <v>--</v>
      </c>
      <c r="BG15" s="10" t="str">
        <f>IFERROR(VLOOKUP($AU15,'2-CMIE (manual)'!$AG$5:$AK$1727,5,FALSE),"--")</f>
        <v>--</v>
      </c>
      <c r="BH15" s="10" t="str">
        <f>IFERROR(VLOOKUP($AU15,'2-CMIE (manual)'!$AZ$5:$BA$1727,2,FALSE),"--")</f>
        <v>--</v>
      </c>
      <c r="BI15" s="10" t="str">
        <f>IFERROR(VLOOKUP($AU15,$EJ$5:$EK$1000,2,FALSE),"--")</f>
        <v>--</v>
      </c>
      <c r="BJ15" s="10">
        <f>IFERROR(VLOOKUP($AU15,$EO$5:$EQ$1000,3,FALSE),"--")</f>
        <v>-1.1666344391959571</v>
      </c>
      <c r="BK15" s="67">
        <f>IFERROR(VLOOKUP($AU15,$EG$5:$EH$1000,2,FALSE),"--")</f>
        <v>20.440000000000001</v>
      </c>
      <c r="BL15" s="73">
        <f>AU15</f>
        <v>40421</v>
      </c>
      <c r="CB15" s="2">
        <v>42551</v>
      </c>
      <c r="CC15">
        <v>51.7</v>
      </c>
      <c r="CF15" s="2">
        <v>42551</v>
      </c>
      <c r="CG15">
        <v>50.3</v>
      </c>
      <c r="CK15" s="2">
        <v>36891</v>
      </c>
      <c r="CL15">
        <v>3.5</v>
      </c>
      <c r="CO15" s="2">
        <v>38807</v>
      </c>
      <c r="CP15">
        <v>5.43</v>
      </c>
      <c r="CU15" s="2">
        <v>36891</v>
      </c>
      <c r="CV15">
        <v>19.21</v>
      </c>
      <c r="CX15" s="2">
        <v>36891</v>
      </c>
      <c r="CY15">
        <v>2824.86</v>
      </c>
      <c r="DC15" s="2"/>
      <c r="DD15" s="2">
        <v>37894</v>
      </c>
      <c r="DE15">
        <v>344.08</v>
      </c>
      <c r="DI15" s="2">
        <v>39538</v>
      </c>
      <c r="DJ15">
        <v>2204801</v>
      </c>
      <c r="DK15" s="19" t="e">
        <f t="shared" si="0"/>
        <v>#REF!</v>
      </c>
      <c r="DM15" s="2">
        <v>39538</v>
      </c>
      <c r="DN15">
        <v>858344</v>
      </c>
      <c r="DO15" s="19" t="e">
        <f t="shared" si="1"/>
        <v>#REF!</v>
      </c>
      <c r="DQ15" s="2">
        <v>39538</v>
      </c>
      <c r="DR15">
        <v>2204801</v>
      </c>
      <c r="DS15" s="19" t="e">
        <f t="shared" si="13"/>
        <v>#REF!</v>
      </c>
      <c r="DU15" s="2">
        <v>36665</v>
      </c>
      <c r="DV15">
        <v>412210</v>
      </c>
      <c r="DY15" s="2">
        <v>37986</v>
      </c>
      <c r="DZ15">
        <v>32.9</v>
      </c>
      <c r="ED15" s="2">
        <v>38077</v>
      </c>
      <c r="EE15">
        <v>-8.1999999999999993</v>
      </c>
      <c r="EG15" s="2">
        <v>36950</v>
      </c>
      <c r="EH15">
        <v>1.9</v>
      </c>
      <c r="EJ15" s="2">
        <v>42004</v>
      </c>
      <c r="EK15">
        <v>4.28</v>
      </c>
      <c r="EO15" s="2">
        <v>36891</v>
      </c>
      <c r="EP15">
        <v>8438.4</v>
      </c>
      <c r="ER15" s="2">
        <v>36891</v>
      </c>
      <c r="ES15">
        <v>559.70000000000005</v>
      </c>
      <c r="EU15" s="2">
        <v>36891</v>
      </c>
      <c r="EV15">
        <v>3174</v>
      </c>
      <c r="EX15" s="2">
        <v>36891</v>
      </c>
      <c r="EY15">
        <v>113.7</v>
      </c>
    </row>
    <row r="16" spans="2:155" ht="15.75" thickBot="1" x14ac:dyDescent="0.3">
      <c r="B16" s="122">
        <f ca="1">DATE(D1,C1,1)-1</f>
        <v>43281</v>
      </c>
      <c r="C16" s="11" t="str">
        <f ca="1">IFERROR(VLOOKUP($B16,$CO$5:$CP$1000,2,FALSE),"--")</f>
        <v>--</v>
      </c>
      <c r="D16" s="12">
        <f ca="1">IFERROR(VLOOKUP($B16,$CU$5:$CV$1000,2,FALSE),"--")</f>
        <v>17.57</v>
      </c>
      <c r="E16" s="12">
        <f ca="1">IFERROR(VLOOKUP($B16,$CX$5:$DB$1000,5,FALSE),"--")</f>
        <v>12.521467597417413</v>
      </c>
      <c r="F16" s="12">
        <f ca="1">IFERROR(VLOOKUP($B16,$CB$5:$CC$1000,2,FALSE),"--")</f>
        <v>53.1</v>
      </c>
      <c r="G16" s="12">
        <f ca="1">IFERROR(VLOOKUP($B16,$CF$5:$CG$1000,2,FALSE),"--")</f>
        <v>52.6</v>
      </c>
      <c r="H16" s="12" t="str">
        <f ca="1">IFERROR(VLOOKUP($B16,$DI$5:$DK$1000,3,FALSE),"--")</f>
        <v>--</v>
      </c>
      <c r="I16" s="12">
        <f ca="1">IFERROR(VLOOKUP($B16,'2-CMIE (manual)'!$AB$5:$AD$1727,3,FALSE),"--")</f>
        <v>41.719107048690461</v>
      </c>
      <c r="J16" s="12">
        <f ca="1">IFERROR(VLOOKUP($B16,'2-CMIE (manual)'!$V$5:$X$1727,3,FALSE),"--")</f>
        <v>4.8713622943905577</v>
      </c>
      <c r="K16" s="12" t="str">
        <f ca="1">IFERROR(VLOOKUP($B16,'2-CMIE (manual)'!$G$5:$I$1727,3,FALSE),"--")</f>
        <v>--</v>
      </c>
      <c r="L16" s="11" t="str">
        <f ca="1">IFERROR(VLOOKUP($B16,'2-CMIE (manual)'!$AN$5:$AO$1727,2,FALSE),"--")</f>
        <v>--</v>
      </c>
      <c r="M16" s="12">
        <f ca="1">IFERROR(VLOOKUP($B16,'2-CMIE (manual)'!$K$5:$O$1727,5,FALSE),"--")</f>
        <v>35.495617824959893</v>
      </c>
      <c r="N16" s="12">
        <f ca="1">IFERROR(VLOOKUP($B16,'2-CMIE (manual)'!$AG$5:$AK$1727,5,FALSE),"--")</f>
        <v>34.325703161710422</v>
      </c>
      <c r="O16" s="12" t="str">
        <f ca="1">IFERROR(VLOOKUP($B16,'2-CMIE (manual)'!$AZ$5:$BA$1727,2,FALSE),"--")</f>
        <v>--</v>
      </c>
      <c r="P16" s="12">
        <f ca="1">IFERROR(VLOOKUP($B16,$EJ$5:$EK$1000,2,FALSE),"--")</f>
        <v>6.35</v>
      </c>
      <c r="Q16" s="12">
        <f ca="1">IFERROR(VLOOKUP($B16,$EO$5:$EQ$1000,3,FALSE),"--")</f>
        <v>8.6564009661835648</v>
      </c>
      <c r="R16" s="68">
        <f ca="1">IFERROR(VLOOKUP($B16,$EG$5:$EH$1000,2,FALSE),"--")</f>
        <v>2.7</v>
      </c>
      <c r="X16" s="62">
        <v>9</v>
      </c>
      <c r="Y16" s="139">
        <f t="shared" ca="1" si="10"/>
        <v>41670</v>
      </c>
      <c r="Z16" s="132">
        <f t="shared" ca="1" si="8"/>
        <v>2.54</v>
      </c>
      <c r="AA16" s="133">
        <f t="shared" ca="1" si="6"/>
        <v>4.33</v>
      </c>
      <c r="AB16" s="133">
        <f t="shared" ca="1" si="6"/>
        <v>-5.1406222768888838</v>
      </c>
      <c r="AC16" s="133">
        <f t="shared" ca="1" si="6"/>
        <v>51.4</v>
      </c>
      <c r="AD16" s="133">
        <f t="shared" ca="1" si="6"/>
        <v>48.3</v>
      </c>
      <c r="AE16" s="133">
        <f t="shared" ca="1" si="6"/>
        <v>14.251362013699831</v>
      </c>
      <c r="AF16" s="133">
        <f t="shared" ca="1" si="6"/>
        <v>-18.762373355071617</v>
      </c>
      <c r="AG16" s="133">
        <f t="shared" ca="1" si="6"/>
        <v>4.1036717062634898</v>
      </c>
      <c r="AH16" s="133">
        <f t="shared" ca="1" si="6"/>
        <v>-2.7559298940979748</v>
      </c>
      <c r="AI16" s="133">
        <f t="shared" ca="1" si="6"/>
        <v>10.84</v>
      </c>
      <c r="AJ16" s="133">
        <f t="shared" ca="1" si="6"/>
        <v>14.660421545667447</v>
      </c>
      <c r="AK16" s="133">
        <f t="shared" ca="1" si="6"/>
        <v>-5.3618066405686999</v>
      </c>
      <c r="AL16" s="133">
        <f t="shared" ca="1" si="6"/>
        <v>0.83</v>
      </c>
      <c r="AM16" s="133">
        <f t="shared" ca="1" si="6"/>
        <v>7.83</v>
      </c>
      <c r="AN16" s="133">
        <f t="shared" ca="1" si="6"/>
        <v>0.76075941821649451</v>
      </c>
      <c r="AO16" s="134">
        <f t="shared" ca="1" si="6"/>
        <v>5.28</v>
      </c>
      <c r="AU16" s="121">
        <v>40451</v>
      </c>
      <c r="AV16" s="9">
        <f>IFERROR(VLOOKUP($AU16,$CO$5:$CP$1000,2,FALSE),"--")</f>
        <v>4.09</v>
      </c>
      <c r="AW16" s="10">
        <f>IFERROR(VLOOKUP($AU16,$CU$5:$CV$1000,2,FALSE),"--")</f>
        <v>30.03</v>
      </c>
      <c r="AX16" s="10">
        <f>IFERROR(VLOOKUP($AU16,$CX$5:$DB$1000,5,FALSE),"--")</f>
        <v>36.222608417115133</v>
      </c>
      <c r="AY16" s="10" t="str">
        <f>IFERROR(VLOOKUP($AU16,$CB$5:$CC$1000,2,FALSE),"--")</f>
        <v>--</v>
      </c>
      <c r="AZ16" s="10" t="str">
        <f>IFERROR(VLOOKUP($AU16,$CF$5:$CG$1000,2,FALSE),"--")</f>
        <v>--</v>
      </c>
      <c r="BA16" s="10">
        <f>IFERROR(VLOOKUP($AU16,$DI$5:$DK$1000,3,FALSE),"--")</f>
        <v>18.743736461477468</v>
      </c>
      <c r="BB16" s="10" t="str">
        <f>IFERROR(VLOOKUP($AU16,'2-CMIE (manual)'!$AB$5:$AD$1727,3,FALSE),"--")</f>
        <v>--</v>
      </c>
      <c r="BC16" s="10" t="str">
        <f>IFERROR(VLOOKUP($AU16,'2-CMIE (manual)'!$V$5:$X$1727,3,FALSE),"--")</f>
        <v>--</v>
      </c>
      <c r="BD16" s="10" t="str">
        <f>IFERROR(VLOOKUP($AU16,'2-CMIE (manual)'!$G$5:$I$1727,3,FALSE),"--")</f>
        <v>--</v>
      </c>
      <c r="BE16" s="10" t="str">
        <f>IFERROR(VLOOKUP($AU16,'2-CMIE (manual)'!$AN$5:$AO$1727,2,FALSE),"--")</f>
        <v>--</v>
      </c>
      <c r="BF16" s="10" t="str">
        <f>IFERROR(VLOOKUP($AU16,'2-CMIE (manual)'!$K$5:$O$1727,5,FALSE),"--")</f>
        <v>--</v>
      </c>
      <c r="BG16" s="10" t="str">
        <f>IFERROR(VLOOKUP($AU16,'2-CMIE (manual)'!$AG$5:$AK$1727,5,FALSE),"--")</f>
        <v>--</v>
      </c>
      <c r="BH16" s="10" t="str">
        <f>IFERROR(VLOOKUP($AU16,'2-CMIE (manual)'!$AZ$5:$BA$1727,2,FALSE),"--")</f>
        <v>--</v>
      </c>
      <c r="BI16" s="10" t="str">
        <f>IFERROR(VLOOKUP($AU16,$EJ$5:$EK$1000,2,FALSE),"--")</f>
        <v>--</v>
      </c>
      <c r="BJ16" s="10">
        <f>IFERROR(VLOOKUP($AU16,$EO$5:$EQ$1000,3,FALSE),"--")</f>
        <v>-3.7394440049307254</v>
      </c>
      <c r="BK16" s="67">
        <f>IFERROR(VLOOKUP($AU16,$EG$5:$EH$1000,2,FALSE),"--")</f>
        <v>12.91</v>
      </c>
      <c r="BL16" s="73">
        <f>AU16</f>
        <v>40451</v>
      </c>
      <c r="CB16" s="2">
        <v>42582</v>
      </c>
      <c r="CC16">
        <v>51.8</v>
      </c>
      <c r="CF16" s="2">
        <v>42582</v>
      </c>
      <c r="CG16">
        <v>51.9</v>
      </c>
      <c r="CK16" s="2">
        <v>36922</v>
      </c>
      <c r="CL16">
        <v>4.5</v>
      </c>
      <c r="CO16" s="2">
        <v>38837</v>
      </c>
      <c r="CP16">
        <v>7.38</v>
      </c>
      <c r="CU16" s="2">
        <v>36922</v>
      </c>
      <c r="CV16">
        <v>30.96</v>
      </c>
      <c r="CX16" s="2">
        <v>36922</v>
      </c>
      <c r="CY16">
        <v>2746.69</v>
      </c>
      <c r="DC16" s="2"/>
      <c r="DD16" s="2">
        <v>37925</v>
      </c>
      <c r="DE16">
        <v>768.47</v>
      </c>
      <c r="DI16" s="2">
        <v>39568</v>
      </c>
      <c r="DJ16">
        <v>2164387</v>
      </c>
      <c r="DK16" s="19">
        <f>100*(DJ16/DJ4-1)</f>
        <v>23.253083196330859</v>
      </c>
      <c r="DM16" s="2">
        <v>39568</v>
      </c>
      <c r="DN16">
        <v>850771</v>
      </c>
      <c r="DO16" s="19">
        <f>100*(DN16/DN4-1)</f>
        <v>27.802113283280306</v>
      </c>
      <c r="DQ16" s="2">
        <v>39568</v>
      </c>
      <c r="DR16">
        <v>2164387</v>
      </c>
      <c r="DS16" s="19">
        <f>100*(DR16/DR4-1)</f>
        <v>23.253083196330859</v>
      </c>
      <c r="DU16" s="2">
        <v>36672</v>
      </c>
      <c r="DV16">
        <v>442493</v>
      </c>
      <c r="DY16" s="2">
        <v>38077</v>
      </c>
      <c r="DZ16">
        <v>30.6</v>
      </c>
      <c r="ED16" s="2">
        <v>38107</v>
      </c>
      <c r="EE16">
        <v>274.14</v>
      </c>
      <c r="EG16" s="2">
        <v>36981</v>
      </c>
      <c r="EH16">
        <v>6.12</v>
      </c>
      <c r="EJ16" s="2">
        <v>42035</v>
      </c>
      <c r="EK16">
        <v>3.99</v>
      </c>
      <c r="EO16" s="2">
        <v>36922</v>
      </c>
      <c r="EP16">
        <v>8533.7999999999993</v>
      </c>
      <c r="ER16" s="2">
        <v>36922</v>
      </c>
      <c r="ES16">
        <v>554.79999999999995</v>
      </c>
      <c r="EU16" s="2">
        <v>36922</v>
      </c>
      <c r="EV16">
        <v>3102.5</v>
      </c>
      <c r="EX16" s="2">
        <v>36922</v>
      </c>
      <c r="EY16">
        <v>111.8</v>
      </c>
    </row>
    <row r="17" spans="2:155" x14ac:dyDescent="0.25">
      <c r="B17" s="149"/>
      <c r="C17" s="142" t="s">
        <v>115</v>
      </c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3"/>
      <c r="T17" s="14"/>
      <c r="X17" s="62">
        <v>10</v>
      </c>
      <c r="Y17" s="139">
        <f t="shared" ca="1" si="10"/>
        <v>41698</v>
      </c>
      <c r="Z17" s="132">
        <f t="shared" ca="1" si="8"/>
        <v>4.92</v>
      </c>
      <c r="AA17" s="133">
        <f t="shared" ca="1" si="6"/>
        <v>-4.97</v>
      </c>
      <c r="AB17" s="133">
        <f t="shared" ca="1" si="6"/>
        <v>-12.077766249998822</v>
      </c>
      <c r="AC17" s="133">
        <f t="shared" ca="1" si="6"/>
        <v>52.5</v>
      </c>
      <c r="AD17" s="133">
        <f t="shared" ca="1" si="6"/>
        <v>48.8</v>
      </c>
      <c r="AE17" s="133">
        <f t="shared" ca="1" si="6"/>
        <v>13.999542461266334</v>
      </c>
      <c r="AF17" s="133">
        <f t="shared" ca="1" si="6"/>
        <v>-25.492241840556453</v>
      </c>
      <c r="AG17" s="133">
        <f t="shared" ca="1" si="6"/>
        <v>3.9708168879320604</v>
      </c>
      <c r="AH17" s="133">
        <f t="shared" ca="1" si="6"/>
        <v>-0.69887503663458306</v>
      </c>
      <c r="AI17" s="133">
        <f t="shared" ca="1" si="6"/>
        <v>10.53</v>
      </c>
      <c r="AJ17" s="133">
        <f t="shared" ca="1" si="6"/>
        <v>16.187134502923971</v>
      </c>
      <c r="AK17" s="133">
        <f t="shared" ca="1" si="6"/>
        <v>1.3910618754416015</v>
      </c>
      <c r="AL17" s="133">
        <f t="shared" ca="1" si="6"/>
        <v>1.68</v>
      </c>
      <c r="AM17" s="133">
        <f t="shared" ca="1" si="6"/>
        <v>7.83</v>
      </c>
      <c r="AN17" s="133">
        <f t="shared" ca="1" si="6"/>
        <v>2.4507417663535813</v>
      </c>
      <c r="AO17" s="134">
        <f t="shared" ca="1" si="6"/>
        <v>10.01</v>
      </c>
      <c r="AU17" s="121">
        <v>40482</v>
      </c>
      <c r="AV17" s="9">
        <f>IFERROR(VLOOKUP($AU17,$CO$5:$CP$1000,2,FALSE),"--")</f>
        <v>8.06</v>
      </c>
      <c r="AW17" s="10">
        <f>IFERROR(VLOOKUP($AU17,$CU$5:$CV$1000,2,FALSE),"--")</f>
        <v>28.93</v>
      </c>
      <c r="AX17" s="10">
        <f>IFERROR(VLOOKUP($AU17,$CX$5:$DB$1000,5,FALSE),"--")</f>
        <v>26.339109242488547</v>
      </c>
      <c r="AY17" s="10" t="str">
        <f>IFERROR(VLOOKUP($AU17,$CB$5:$CC$1000,2,FALSE),"--")</f>
        <v>--</v>
      </c>
      <c r="AZ17" s="10" t="str">
        <f>IFERROR(VLOOKUP($AU17,$CF$5:$CG$1000,2,FALSE),"--")</f>
        <v>--</v>
      </c>
      <c r="BA17" s="10">
        <f>IFERROR(VLOOKUP($AU17,$DI$5:$DK$1000,3,FALSE),"--")</f>
        <v>20.805122382963393</v>
      </c>
      <c r="BB17" s="10" t="str">
        <f>IFERROR(VLOOKUP($AU17,'2-CMIE (manual)'!$AB$5:$AD$1727,3,FALSE),"--")</f>
        <v>--</v>
      </c>
      <c r="BC17" s="10" t="str">
        <f>IFERROR(VLOOKUP($AU17,'2-CMIE (manual)'!$V$5:$X$1727,3,FALSE),"--")</f>
        <v>--</v>
      </c>
      <c r="BD17" s="10" t="str">
        <f>IFERROR(VLOOKUP($AU17,'2-CMIE (manual)'!$G$5:$I$1727,3,FALSE),"--")</f>
        <v>--</v>
      </c>
      <c r="BE17" s="10" t="str">
        <f>IFERROR(VLOOKUP($AU17,'2-CMIE (manual)'!$AN$5:$AO$1727,2,FALSE),"--")</f>
        <v>--</v>
      </c>
      <c r="BF17" s="10" t="str">
        <f>IFERROR(VLOOKUP($AU17,'2-CMIE (manual)'!$K$5:$O$1727,5,FALSE),"--")</f>
        <v>--</v>
      </c>
      <c r="BG17" s="10" t="str">
        <f>IFERROR(VLOOKUP($AU17,'2-CMIE (manual)'!$AG$5:$AK$1727,5,FALSE),"--")</f>
        <v>--</v>
      </c>
      <c r="BH17" s="10" t="str">
        <f>IFERROR(VLOOKUP($AU17,'2-CMIE (manual)'!$AZ$5:$BA$1727,2,FALSE),"--")</f>
        <v>--</v>
      </c>
      <c r="BI17" s="10" t="str">
        <f>IFERROR(VLOOKUP($AU17,$EJ$5:$EK$1000,2,FALSE),"--")</f>
        <v>--</v>
      </c>
      <c r="BJ17" s="10">
        <f>IFERROR(VLOOKUP($AU17,$EO$5:$EQ$1000,3,FALSE),"--")</f>
        <v>0.61825539568345356</v>
      </c>
      <c r="BK17" s="67">
        <f>IFERROR(VLOOKUP($AU17,$EG$5:$EH$1000,2,FALSE),"--")</f>
        <v>10.46</v>
      </c>
      <c r="BL17" s="73">
        <f>AU17</f>
        <v>40482</v>
      </c>
      <c r="CB17" s="2">
        <v>42613</v>
      </c>
      <c r="CC17">
        <v>52.6</v>
      </c>
      <c r="CF17" s="2">
        <v>42613</v>
      </c>
      <c r="CG17">
        <v>54.7</v>
      </c>
      <c r="CK17" s="2">
        <v>36950</v>
      </c>
      <c r="CL17">
        <v>2.9</v>
      </c>
      <c r="CO17" s="2">
        <v>38868</v>
      </c>
      <c r="CP17">
        <v>7.41</v>
      </c>
      <c r="CU17" s="2">
        <v>36950</v>
      </c>
      <c r="CV17">
        <v>8.5399999999999991</v>
      </c>
      <c r="CX17" s="2">
        <v>36950</v>
      </c>
      <c r="CY17">
        <v>2365.48</v>
      </c>
      <c r="DC17" s="2"/>
      <c r="DD17" s="2">
        <v>37955</v>
      </c>
      <c r="DE17">
        <v>513.33000000000004</v>
      </c>
      <c r="DI17" s="2">
        <v>39599</v>
      </c>
      <c r="DJ17">
        <v>2174904</v>
      </c>
      <c r="DK17" s="19">
        <f>100*(DJ17/DJ5-1)</f>
        <v>23.962954244536405</v>
      </c>
      <c r="DM17" s="2">
        <v>39599</v>
      </c>
      <c r="DN17">
        <v>858515</v>
      </c>
      <c r="DO17" s="19">
        <f>100*(DN17/DN5-1)</f>
        <v>29.442975221564517</v>
      </c>
      <c r="DQ17" s="2">
        <v>39599</v>
      </c>
      <c r="DR17">
        <v>2174904</v>
      </c>
      <c r="DS17" s="19">
        <f t="shared" ref="DS17:DS80" si="14">100*(DR17/DR5-1)</f>
        <v>23.962954244536405</v>
      </c>
      <c r="DU17" s="2">
        <v>36679</v>
      </c>
      <c r="DV17">
        <v>412710</v>
      </c>
      <c r="DY17" s="2">
        <v>38168</v>
      </c>
      <c r="DZ17">
        <v>32.200000000000003</v>
      </c>
      <c r="ED17" s="2">
        <v>38138</v>
      </c>
      <c r="EE17">
        <v>77.87</v>
      </c>
      <c r="EG17" s="2">
        <v>37011</v>
      </c>
      <c r="EH17">
        <v>-1.49</v>
      </c>
      <c r="EJ17" s="2">
        <v>42063</v>
      </c>
      <c r="EK17">
        <v>3.88</v>
      </c>
      <c r="EO17" s="2">
        <v>36950</v>
      </c>
      <c r="EP17">
        <v>7827.8</v>
      </c>
      <c r="ER17" s="2">
        <v>36950</v>
      </c>
      <c r="ES17">
        <v>540.4</v>
      </c>
      <c r="EU17" s="2">
        <v>36950</v>
      </c>
      <c r="EV17">
        <v>2972.6</v>
      </c>
      <c r="EX17" s="2">
        <v>36950</v>
      </c>
      <c r="EY17">
        <v>103.5</v>
      </c>
    </row>
    <row r="18" spans="2:155" ht="15.75" thickBot="1" x14ac:dyDescent="0.3">
      <c r="B18" s="150"/>
      <c r="C18" s="144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6"/>
      <c r="X18" s="62">
        <v>11</v>
      </c>
      <c r="Y18" s="139">
        <f t="shared" ca="1" si="10"/>
        <v>41729</v>
      </c>
      <c r="Z18" s="132">
        <f t="shared" ca="1" si="8"/>
        <v>2.91</v>
      </c>
      <c r="AA18" s="133">
        <f t="shared" ca="1" si="6"/>
        <v>-0.66</v>
      </c>
      <c r="AB18" s="133">
        <f t="shared" ca="1" si="6"/>
        <v>-5.4764553906500364</v>
      </c>
      <c r="AC18" s="133">
        <f t="shared" ca="1" si="6"/>
        <v>51.3</v>
      </c>
      <c r="AD18" s="133">
        <f t="shared" ca="1" si="6"/>
        <v>47.5</v>
      </c>
      <c r="AE18" s="133">
        <f t="shared" ca="1" si="6"/>
        <v>13.554357957787989</v>
      </c>
      <c r="AF18" s="133">
        <f t="shared" ca="1" si="6"/>
        <v>-19.626888683317912</v>
      </c>
      <c r="AG18" s="133">
        <f t="shared" ca="1" si="6"/>
        <v>2.1754599979668665</v>
      </c>
      <c r="AH18" s="133">
        <f t="shared" ca="1" si="6"/>
        <v>7.6222283286478287</v>
      </c>
      <c r="AI18" s="133">
        <f t="shared" ca="1" si="6"/>
        <v>9.49</v>
      </c>
      <c r="AJ18" s="133">
        <f t="shared" ca="1" si="6"/>
        <v>3.7196380684120234</v>
      </c>
      <c r="AK18" s="133">
        <f t="shared" ca="1" si="6"/>
        <v>-5.0831603708316075</v>
      </c>
      <c r="AL18" s="133">
        <f t="shared" ca="1" si="6"/>
        <v>2.66</v>
      </c>
      <c r="AM18" s="133">
        <f t="shared" ca="1" si="6"/>
        <v>8.02</v>
      </c>
      <c r="AN18" s="133">
        <f t="shared" ca="1" si="6"/>
        <v>1.4892619737514989</v>
      </c>
      <c r="AO18" s="134">
        <f t="shared" ca="1" si="6"/>
        <v>8.2799999999999994</v>
      </c>
      <c r="AU18" s="121">
        <v>40512</v>
      </c>
      <c r="AV18" s="9">
        <f>IFERROR(VLOOKUP($AU18,$CO$5:$CP$1000,2,FALSE),"--")</f>
        <v>3.62</v>
      </c>
      <c r="AW18" s="10">
        <f>IFERROR(VLOOKUP($AU18,$CU$5:$CV$1000,2,FALSE),"--")</f>
        <v>51.51</v>
      </c>
      <c r="AX18" s="10">
        <f>IFERROR(VLOOKUP($AU18,$CX$5:$DB$1000,5,FALSE),"--")</f>
        <v>18.012397124768764</v>
      </c>
      <c r="AY18" s="10" t="str">
        <f>IFERROR(VLOOKUP($AU18,$CB$5:$CC$1000,2,FALSE),"--")</f>
        <v>--</v>
      </c>
      <c r="AZ18" s="10" t="str">
        <f>IFERROR(VLOOKUP($AU18,$CF$5:$CG$1000,2,FALSE),"--")</f>
        <v>--</v>
      </c>
      <c r="BA18" s="10">
        <f>IFERROR(VLOOKUP($AU18,$DI$5:$DK$1000,3,FALSE),"--")</f>
        <v>22.055896123174247</v>
      </c>
      <c r="BB18" s="10" t="str">
        <f>IFERROR(VLOOKUP($AU18,'2-CMIE (manual)'!$AB$5:$AD$1727,3,FALSE),"--")</f>
        <v>--</v>
      </c>
      <c r="BC18" s="10" t="str">
        <f>IFERROR(VLOOKUP($AU18,'2-CMIE (manual)'!$V$5:$X$1727,3,FALSE),"--")</f>
        <v>--</v>
      </c>
      <c r="BD18" s="10" t="str">
        <f>IFERROR(VLOOKUP($AU18,'2-CMIE (manual)'!$G$5:$I$1727,3,FALSE),"--")</f>
        <v>--</v>
      </c>
      <c r="BE18" s="10" t="str">
        <f>IFERROR(VLOOKUP($AU18,'2-CMIE (manual)'!$AN$5:$AO$1727,2,FALSE),"--")</f>
        <v>--</v>
      </c>
      <c r="BF18" s="10" t="str">
        <f>IFERROR(VLOOKUP($AU18,'2-CMIE (manual)'!$K$5:$O$1727,5,FALSE),"--")</f>
        <v>--</v>
      </c>
      <c r="BG18" s="10" t="str">
        <f>IFERROR(VLOOKUP($AU18,'2-CMIE (manual)'!$AG$5:$AK$1727,5,FALSE),"--")</f>
        <v>--</v>
      </c>
      <c r="BH18" s="10" t="str">
        <f>IFERROR(VLOOKUP($AU18,'2-CMIE (manual)'!$AZ$5:$BA$1727,2,FALSE),"--")</f>
        <v>--</v>
      </c>
      <c r="BI18" s="10" t="str">
        <f>IFERROR(VLOOKUP($AU18,$EJ$5:$EK$1000,2,FALSE),"--")</f>
        <v>--</v>
      </c>
      <c r="BJ18" s="10">
        <f>IFERROR(VLOOKUP($AU18,$EO$5:$EQ$1000,3,FALSE),"--")</f>
        <v>1.0240435240435275</v>
      </c>
      <c r="BK18" s="67">
        <f>IFERROR(VLOOKUP($AU18,$EG$5:$EH$1000,2,FALSE),"--")</f>
        <v>14.67</v>
      </c>
      <c r="BL18" s="73">
        <f>AU18</f>
        <v>40512</v>
      </c>
      <c r="CB18" s="2">
        <v>42643</v>
      </c>
      <c r="CC18">
        <v>52.1</v>
      </c>
      <c r="CF18" s="2">
        <v>42643</v>
      </c>
      <c r="CG18">
        <v>52</v>
      </c>
      <c r="CK18" s="2">
        <v>36981</v>
      </c>
      <c r="CL18">
        <v>2.2999999999999998</v>
      </c>
      <c r="CO18" s="2">
        <v>38898</v>
      </c>
      <c r="CP18">
        <v>7.68</v>
      </c>
      <c r="CU18" s="2">
        <v>36981</v>
      </c>
      <c r="CV18">
        <v>11.64</v>
      </c>
      <c r="CX18" s="2">
        <v>36981</v>
      </c>
      <c r="CY18">
        <v>3555.75</v>
      </c>
      <c r="DC18" s="2"/>
      <c r="DD18" s="2">
        <v>37986</v>
      </c>
      <c r="DE18">
        <v>425.25</v>
      </c>
      <c r="DI18" s="2">
        <v>39629</v>
      </c>
      <c r="DJ18">
        <v>2232437</v>
      </c>
      <c r="DK18" s="19">
        <f t="shared" ref="DK18:DK81" si="15">100*(DJ18/DJ6-1)</f>
        <v>26.14177775366937</v>
      </c>
      <c r="DM18" s="2">
        <v>39629</v>
      </c>
      <c r="DN18">
        <v>884243</v>
      </c>
      <c r="DO18" s="19">
        <f t="shared" ref="DO18:DO81" si="16">100*(DN18/DN6-1)</f>
        <v>32.024450658970352</v>
      </c>
      <c r="DQ18" s="2">
        <v>39629</v>
      </c>
      <c r="DR18">
        <v>2232437</v>
      </c>
      <c r="DS18" s="19">
        <f t="shared" si="14"/>
        <v>26.14177775366937</v>
      </c>
      <c r="DU18" s="2">
        <v>36693</v>
      </c>
      <c r="DV18">
        <v>414842</v>
      </c>
      <c r="DY18" s="2">
        <v>38260</v>
      </c>
      <c r="DZ18">
        <v>30.4</v>
      </c>
      <c r="ED18" s="2">
        <v>38168</v>
      </c>
      <c r="EE18">
        <v>126.19</v>
      </c>
      <c r="EG18" s="2">
        <v>37042</v>
      </c>
      <c r="EH18">
        <v>8.26</v>
      </c>
      <c r="EJ18" s="2">
        <v>42094</v>
      </c>
      <c r="EK18">
        <v>3.93</v>
      </c>
      <c r="EO18" s="2">
        <v>36981</v>
      </c>
      <c r="EP18">
        <v>8858.6</v>
      </c>
      <c r="ER18" s="2">
        <v>36981</v>
      </c>
      <c r="ES18">
        <v>602.70000000000005</v>
      </c>
      <c r="EU18" s="2">
        <v>36981</v>
      </c>
      <c r="EV18">
        <v>3278.8</v>
      </c>
      <c r="EX18" s="2">
        <v>36981</v>
      </c>
      <c r="EY18">
        <v>106.1</v>
      </c>
    </row>
    <row r="19" spans="2:155" x14ac:dyDescent="0.25">
      <c r="X19" s="62">
        <v>12</v>
      </c>
      <c r="Y19" s="139">
        <f t="shared" ca="1" si="10"/>
        <v>41759</v>
      </c>
      <c r="Z19" s="132">
        <f t="shared" ca="1" si="8"/>
        <v>4.99</v>
      </c>
      <c r="AA19" s="133">
        <f t="shared" ca="1" si="6"/>
        <v>6.15</v>
      </c>
      <c r="AB19" s="133">
        <f t="shared" ca="1" si="6"/>
        <v>-5.4813516406854168</v>
      </c>
      <c r="AC19" s="133">
        <f t="shared" ca="1" si="6"/>
        <v>51.3</v>
      </c>
      <c r="AD19" s="133">
        <f t="shared" ca="1" si="6"/>
        <v>48.5</v>
      </c>
      <c r="AE19" s="133">
        <f t="shared" ca="1" si="6"/>
        <v>14.222832514825278</v>
      </c>
      <c r="AF19" s="133">
        <f t="shared" ca="1" si="6"/>
        <v>-20.971448918813927</v>
      </c>
      <c r="AG19" s="133">
        <f t="shared" ca="1" si="6"/>
        <v>6.118546845124273</v>
      </c>
      <c r="AH19" s="133">
        <f t="shared" ca="1" si="6"/>
        <v>8.9510778484354514</v>
      </c>
      <c r="AI19" s="133">
        <f t="shared" ca="1" si="6"/>
        <v>9.44</v>
      </c>
      <c r="AJ19" s="133">
        <f t="shared" ca="1" si="6"/>
        <v>-7.1049125588141031</v>
      </c>
      <c r="AK19" s="133">
        <f t="shared" ca="1" si="6"/>
        <v>-10.404213962066377</v>
      </c>
      <c r="AL19" s="133">
        <f t="shared" ca="1" si="6"/>
        <v>5.24</v>
      </c>
      <c r="AM19" s="133">
        <f t="shared" ca="1" si="6"/>
        <v>8.1999999999999993</v>
      </c>
      <c r="AN19" s="133">
        <f t="shared" ca="1" si="6"/>
        <v>2.2642654028436127</v>
      </c>
      <c r="AO19" s="134">
        <f t="shared" ca="1" si="6"/>
        <v>19.07</v>
      </c>
      <c r="AU19" s="121">
        <v>40543</v>
      </c>
      <c r="AV19" s="9">
        <f>IFERROR(VLOOKUP($AU19,$CO$5:$CP$1000,2,FALSE),"--")</f>
        <v>6.86</v>
      </c>
      <c r="AW19" s="10">
        <f>IFERROR(VLOOKUP($AU19,$CU$5:$CV$1000,2,FALSE),"--")</f>
        <v>41.51</v>
      </c>
      <c r="AX19" s="10">
        <f>IFERROR(VLOOKUP($AU19,$CX$5:$DB$1000,5,FALSE),"--")</f>
        <v>13.198469616575359</v>
      </c>
      <c r="AY19" s="10" t="str">
        <f>IFERROR(VLOOKUP($AU19,$CB$5:$CC$1000,2,FALSE),"--")</f>
        <v>--</v>
      </c>
      <c r="AZ19" s="10" t="str">
        <f>IFERROR(VLOOKUP($AU19,$CF$5:$CG$1000,2,FALSE),"--")</f>
        <v>--</v>
      </c>
      <c r="BA19" s="10">
        <f>IFERROR(VLOOKUP($AU19,$DI$5:$DK$1000,3,FALSE),"--")</f>
        <v>27.243362952340334</v>
      </c>
      <c r="BB19" s="10" t="str">
        <f>IFERROR(VLOOKUP($AU19,'2-CMIE (manual)'!$AB$5:$AD$1727,3,FALSE),"--")</f>
        <v>--</v>
      </c>
      <c r="BC19" s="10" t="str">
        <f>IFERROR(VLOOKUP($AU19,'2-CMIE (manual)'!$V$5:$X$1727,3,FALSE),"--")</f>
        <v>--</v>
      </c>
      <c r="BD19" s="10" t="str">
        <f>IFERROR(VLOOKUP($AU19,'2-CMIE (manual)'!$G$5:$I$1727,3,FALSE),"--")</f>
        <v>--</v>
      </c>
      <c r="BE19" s="10" t="str">
        <f>IFERROR(VLOOKUP($AU19,'2-CMIE (manual)'!$AN$5:$AO$1727,2,FALSE),"--")</f>
        <v>--</v>
      </c>
      <c r="BF19" s="10" t="str">
        <f>IFERROR(VLOOKUP($AU19,'2-CMIE (manual)'!$K$5:$O$1727,5,FALSE),"--")</f>
        <v>--</v>
      </c>
      <c r="BG19" s="10" t="str">
        <f>IFERROR(VLOOKUP($AU19,'2-CMIE (manual)'!$AG$5:$AK$1727,5,FALSE),"--")</f>
        <v>--</v>
      </c>
      <c r="BH19" s="10" t="str">
        <f>IFERROR(VLOOKUP($AU19,'2-CMIE (manual)'!$AZ$5:$BA$1727,2,FALSE),"--")</f>
        <v>--</v>
      </c>
      <c r="BI19" s="10" t="str">
        <f>IFERROR(VLOOKUP($AU19,$EJ$5:$EK$1000,2,FALSE),"--")</f>
        <v>--</v>
      </c>
      <c r="BJ19" s="10">
        <f>IFERROR(VLOOKUP($AU19,$EO$5:$EQ$1000,3,FALSE),"--")</f>
        <v>6.6183628037683739</v>
      </c>
      <c r="BK19" s="67">
        <f>IFERROR(VLOOKUP($AU19,$EG$5:$EH$1000,2,FALSE),"--")</f>
        <v>1.3900000000000001</v>
      </c>
      <c r="BL19" s="73">
        <f>AU19</f>
        <v>40543</v>
      </c>
      <c r="CB19" s="2">
        <v>42674</v>
      </c>
      <c r="CC19">
        <v>54.4</v>
      </c>
      <c r="CF19" s="2">
        <v>42674</v>
      </c>
      <c r="CG19">
        <v>54.5</v>
      </c>
      <c r="CK19" s="2">
        <v>37011</v>
      </c>
      <c r="CL19">
        <v>2.5</v>
      </c>
      <c r="CO19" s="2">
        <v>38929</v>
      </c>
      <c r="CP19">
        <v>10</v>
      </c>
      <c r="CU19" s="2">
        <v>37011</v>
      </c>
      <c r="CV19">
        <v>-5.89</v>
      </c>
      <c r="CX19" s="2">
        <v>37011</v>
      </c>
      <c r="CY19">
        <v>2896.97</v>
      </c>
      <c r="DD19" s="2">
        <v>38017</v>
      </c>
      <c r="DE19">
        <v>403.23</v>
      </c>
      <c r="DI19" s="2">
        <v>39660</v>
      </c>
      <c r="DJ19">
        <v>2255396</v>
      </c>
      <c r="DK19" s="19">
        <f t="shared" si="15"/>
        <v>26.60294408219719</v>
      </c>
      <c r="DM19" s="2">
        <v>39660</v>
      </c>
      <c r="DN19">
        <v>898010</v>
      </c>
      <c r="DO19" s="19">
        <f t="shared" si="16"/>
        <v>32.379562474202487</v>
      </c>
      <c r="DQ19" s="2">
        <v>39660</v>
      </c>
      <c r="DR19">
        <v>2255396</v>
      </c>
      <c r="DS19" s="19">
        <f t="shared" si="14"/>
        <v>26.60294408219719</v>
      </c>
      <c r="DU19" s="2">
        <v>36707</v>
      </c>
      <c r="DV19">
        <v>426752</v>
      </c>
      <c r="DY19" s="2">
        <v>38352</v>
      </c>
      <c r="DZ19">
        <v>28.5</v>
      </c>
      <c r="ED19" s="2">
        <v>38199</v>
      </c>
      <c r="EE19">
        <v>-3.89</v>
      </c>
      <c r="EG19" s="2">
        <v>37072</v>
      </c>
      <c r="EH19">
        <v>9.35</v>
      </c>
      <c r="EJ19" s="2">
        <v>42124</v>
      </c>
      <c r="EK19">
        <v>3.98</v>
      </c>
      <c r="EO19" s="2">
        <v>37011</v>
      </c>
      <c r="EP19">
        <v>8271.4</v>
      </c>
      <c r="EQ19" s="19">
        <f t="shared" ref="EQ19:EQ82" si="17">100*(EP19/EP7-1)</f>
        <v>0.5885929709351867</v>
      </c>
      <c r="ER19" s="2">
        <v>37011</v>
      </c>
      <c r="ES19">
        <v>553.29999999999995</v>
      </c>
      <c r="EU19" s="2">
        <v>37011</v>
      </c>
      <c r="EV19">
        <v>3186</v>
      </c>
      <c r="EX19" s="2">
        <v>37011</v>
      </c>
      <c r="EY19">
        <v>98.3</v>
      </c>
    </row>
    <row r="20" spans="2:155" ht="15.75" thickBot="1" x14ac:dyDescent="0.3">
      <c r="X20" s="62">
        <v>13</v>
      </c>
      <c r="Y20" s="139">
        <f t="shared" ca="1" si="10"/>
        <v>41790</v>
      </c>
      <c r="Z20" s="132">
        <f t="shared" ca="1" si="8"/>
        <v>5.18</v>
      </c>
      <c r="AA20" s="133">
        <f t="shared" ca="1" si="6"/>
        <v>12.33</v>
      </c>
      <c r="AB20" s="133">
        <f t="shared" ca="1" si="6"/>
        <v>0.19059469538795781</v>
      </c>
      <c r="AC20" s="133">
        <f t="shared" ca="1" si="6"/>
        <v>51.4</v>
      </c>
      <c r="AD20" s="133">
        <f t="shared" ca="1" si="6"/>
        <v>50.2</v>
      </c>
      <c r="AE20" s="133">
        <f t="shared" ca="1" si="6"/>
        <v>13.024641328873198</v>
      </c>
      <c r="AF20" s="133">
        <f t="shared" ca="1" si="6"/>
        <v>-11.657224265314914</v>
      </c>
      <c r="AG20" s="133">
        <f t="shared" ca="1" si="6"/>
        <v>4.0381125226860215</v>
      </c>
      <c r="AH20" s="133">
        <f t="shared" ca="1" si="6"/>
        <v>0.74466978679146312</v>
      </c>
      <c r="AI20" s="133">
        <f t="shared" ca="1" si="6"/>
        <v>7.92</v>
      </c>
      <c r="AJ20" s="133">
        <f t="shared" ca="1" si="6"/>
        <v>0.67628645083530614</v>
      </c>
      <c r="AK20" s="133">
        <f t="shared" ca="1" si="6"/>
        <v>3.0839785751949567</v>
      </c>
      <c r="AL20" s="133">
        <f t="shared" ca="1" si="6"/>
        <v>6.37</v>
      </c>
      <c r="AM20" s="133">
        <f t="shared" ca="1" si="6"/>
        <v>8.4600000000000009</v>
      </c>
      <c r="AN20" s="133">
        <f t="shared" ca="1" si="6"/>
        <v>3.5229172226826311</v>
      </c>
      <c r="AO20" s="134">
        <f t="shared" ca="1" si="6"/>
        <v>12.23</v>
      </c>
      <c r="AU20" s="121">
        <v>40574</v>
      </c>
      <c r="AV20" s="9">
        <f>IFERROR(VLOOKUP($AU20,$CO$5:$CP$1000,2,FALSE),"--")</f>
        <v>7.24</v>
      </c>
      <c r="AW20" s="10">
        <f>IFERROR(VLOOKUP($AU20,$CU$5:$CV$1000,2,FALSE),"--")</f>
        <v>45.46</v>
      </c>
      <c r="AX20" s="10">
        <f>IFERROR(VLOOKUP($AU20,$CX$5:$DB$1000,5,FALSE),"--")</f>
        <v>42.790904420632295</v>
      </c>
      <c r="AY20" s="10" t="str">
        <f>IFERROR(VLOOKUP($AU20,$CB$5:$CC$1000,2,FALSE),"--")</f>
        <v>--</v>
      </c>
      <c r="AZ20" s="10" t="str">
        <f>IFERROR(VLOOKUP($AU20,$CF$5:$CG$1000,2,FALSE),"--")</f>
        <v>--</v>
      </c>
      <c r="BA20" s="10">
        <f>IFERROR(VLOOKUP($AU20,$DI$5:$DK$1000,3,FALSE),"--")</f>
        <v>23.361867786642488</v>
      </c>
      <c r="BB20" s="10" t="str">
        <f>IFERROR(VLOOKUP($AU20,'2-CMIE (manual)'!$AB$5:$AD$1727,3,FALSE),"--")</f>
        <v>--</v>
      </c>
      <c r="BC20" s="10" t="str">
        <f>IFERROR(VLOOKUP($AU20,'2-CMIE (manual)'!$V$5:$X$1727,3,FALSE),"--")</f>
        <v>--</v>
      </c>
      <c r="BD20" s="10" t="str">
        <f>IFERROR(VLOOKUP($AU20,'2-CMIE (manual)'!$G$5:$I$1727,3,FALSE),"--")</f>
        <v>--</v>
      </c>
      <c r="BE20" s="10" t="str">
        <f>IFERROR(VLOOKUP($AU20,'2-CMIE (manual)'!$AN$5:$AO$1727,2,FALSE),"--")</f>
        <v>--</v>
      </c>
      <c r="BF20" s="10" t="str">
        <f>IFERROR(VLOOKUP($AU20,'2-CMIE (manual)'!$K$5:$O$1727,5,FALSE),"--")</f>
        <v>--</v>
      </c>
      <c r="BG20" s="10" t="str">
        <f>IFERROR(VLOOKUP($AU20,'2-CMIE (manual)'!$AG$5:$AK$1727,5,FALSE),"--")</f>
        <v>--</v>
      </c>
      <c r="BH20" s="10" t="str">
        <f>IFERROR(VLOOKUP($AU20,'2-CMIE (manual)'!$AZ$5:$BA$1727,2,FALSE),"--")</f>
        <v>--</v>
      </c>
      <c r="BI20" s="10" t="str">
        <f>IFERROR(VLOOKUP($AU20,$EJ$5:$EK$1000,2,FALSE),"--")</f>
        <v>--</v>
      </c>
      <c r="BJ20" s="10">
        <f>IFERROR(VLOOKUP($AU20,$EO$5:$EQ$1000,3,FALSE),"--")</f>
        <v>4.5169749555606487</v>
      </c>
      <c r="BK20" s="67">
        <f>IFERROR(VLOOKUP($AU20,$EG$5:$EH$1000,2,FALSE),"--")</f>
        <v>26.88</v>
      </c>
      <c r="BL20" s="73">
        <f>AU20</f>
        <v>40574</v>
      </c>
      <c r="CB20" s="2">
        <v>42704</v>
      </c>
      <c r="CC20">
        <v>52.3</v>
      </c>
      <c r="CF20" s="2">
        <v>42704</v>
      </c>
      <c r="CG20">
        <v>46.7</v>
      </c>
      <c r="CK20" s="2">
        <v>37042</v>
      </c>
      <c r="CL20">
        <v>1.6</v>
      </c>
      <c r="CO20" s="2">
        <v>38960</v>
      </c>
      <c r="CP20">
        <v>5.48</v>
      </c>
      <c r="CU20" s="2">
        <v>37042</v>
      </c>
      <c r="CV20">
        <v>1.47</v>
      </c>
      <c r="CX20" s="2">
        <v>37042</v>
      </c>
      <c r="CY20">
        <v>3202.26</v>
      </c>
      <c r="DD20" s="2">
        <v>38046</v>
      </c>
      <c r="DE20">
        <v>647.25</v>
      </c>
      <c r="DI20" s="2">
        <v>39691</v>
      </c>
      <c r="DJ20">
        <v>2314833</v>
      </c>
      <c r="DK20" s="19">
        <f t="shared" si="15"/>
        <v>26.491602045650641</v>
      </c>
      <c r="DM20" s="2">
        <v>39691</v>
      </c>
      <c r="DN20">
        <v>930643</v>
      </c>
      <c r="DO20" s="19">
        <f t="shared" si="16"/>
        <v>32.870416639301901</v>
      </c>
      <c r="DQ20" s="2">
        <v>39691</v>
      </c>
      <c r="DR20">
        <v>2314833</v>
      </c>
      <c r="DS20" s="19">
        <f t="shared" si="14"/>
        <v>26.491602045650641</v>
      </c>
      <c r="DU20" s="2">
        <v>36721</v>
      </c>
      <c r="DV20">
        <v>423321</v>
      </c>
      <c r="DY20" s="2">
        <v>38442</v>
      </c>
      <c r="DZ20">
        <v>23.8</v>
      </c>
      <c r="ED20" s="2">
        <v>38230</v>
      </c>
      <c r="EE20">
        <v>206.63</v>
      </c>
      <c r="EG20" s="2">
        <v>37103</v>
      </c>
      <c r="EH20">
        <v>5.39</v>
      </c>
      <c r="EJ20" s="2">
        <v>42155</v>
      </c>
      <c r="EK20">
        <v>4.3600000000000003</v>
      </c>
      <c r="EO20" s="2">
        <v>37042</v>
      </c>
      <c r="EP20">
        <v>8818.4</v>
      </c>
      <c r="EQ20" s="19">
        <f t="shared" si="17"/>
        <v>-0.34129692832765013</v>
      </c>
      <c r="ER20" s="2">
        <v>37042</v>
      </c>
      <c r="ES20">
        <v>622.6</v>
      </c>
      <c r="EU20" s="2">
        <v>37042</v>
      </c>
      <c r="EV20">
        <v>3384</v>
      </c>
      <c r="EX20" s="2">
        <v>37042</v>
      </c>
      <c r="EY20">
        <v>102.9</v>
      </c>
    </row>
    <row r="21" spans="2:155" ht="15.75" thickBot="1" x14ac:dyDescent="0.3">
      <c r="C21" s="94" t="s">
        <v>64</v>
      </c>
      <c r="D21" s="95"/>
      <c r="E21" s="95"/>
      <c r="F21" s="95"/>
      <c r="G21" s="95"/>
      <c r="H21" s="96"/>
      <c r="I21" s="105" t="s">
        <v>92</v>
      </c>
      <c r="J21" s="106"/>
      <c r="K21" s="106"/>
      <c r="L21" s="106"/>
      <c r="M21" s="106"/>
      <c r="N21" s="106"/>
      <c r="O21" s="107"/>
      <c r="P21" s="94" t="s">
        <v>64</v>
      </c>
      <c r="Q21" s="95"/>
      <c r="R21" s="96"/>
      <c r="X21" s="62">
        <v>14</v>
      </c>
      <c r="Y21" s="139">
        <f t="shared" ca="1" si="10"/>
        <v>41820</v>
      </c>
      <c r="Z21" s="132">
        <f t="shared" ca="1" si="8"/>
        <v>9.64</v>
      </c>
      <c r="AA21" s="133">
        <f t="shared" ca="1" si="6"/>
        <v>7.9399999999999995</v>
      </c>
      <c r="AB21" s="133">
        <f t="shared" ca="1" si="6"/>
        <v>1.856910427665559</v>
      </c>
      <c r="AC21" s="133">
        <f t="shared" ca="1" si="6"/>
        <v>51.5</v>
      </c>
      <c r="AD21" s="133">
        <f t="shared" ca="1" si="6"/>
        <v>54.4</v>
      </c>
      <c r="AE21" s="133">
        <f t="shared" ca="1" si="6"/>
        <v>12.960141135592739</v>
      </c>
      <c r="AF21" s="133">
        <f t="shared" ca="1" si="6"/>
        <v>-6.4171556391221181</v>
      </c>
      <c r="AG21" s="133">
        <f t="shared" ca="1" si="6"/>
        <v>2.5779870512065983</v>
      </c>
      <c r="AH21" s="133">
        <f t="shared" ca="1" si="6"/>
        <v>3.9672765657987386</v>
      </c>
      <c r="AI21" s="133">
        <f t="shared" ca="1" si="6"/>
        <v>7.72</v>
      </c>
      <c r="AJ21" s="133">
        <f t="shared" ca="1" si="6"/>
        <v>7.2508575887402005</v>
      </c>
      <c r="AK21" s="133">
        <f t="shared" ca="1" si="6"/>
        <v>14.759640176473955</v>
      </c>
      <c r="AL21" s="133">
        <f t="shared" ca="1" si="6"/>
        <v>14.2</v>
      </c>
      <c r="AM21" s="133">
        <f t="shared" ca="1" si="6"/>
        <v>6.61</v>
      </c>
      <c r="AN21" s="133">
        <f t="shared" ca="1" si="6"/>
        <v>7.4283255338604581</v>
      </c>
      <c r="AO21" s="134">
        <f t="shared" ca="1" si="6"/>
        <v>11.97</v>
      </c>
      <c r="AU21" s="121">
        <v>40602</v>
      </c>
      <c r="AV21" s="9">
        <f>IFERROR(VLOOKUP($AU21,$CO$5:$CP$1000,2,FALSE),"--")</f>
        <v>7.18</v>
      </c>
      <c r="AW21" s="10">
        <f>IFERROR(VLOOKUP($AU21,$CU$5:$CV$1000,2,FALSE),"--")</f>
        <v>47.11</v>
      </c>
      <c r="AX21" s="10">
        <f>IFERROR(VLOOKUP($AU21,$CX$5:$DB$1000,5,FALSE),"--")</f>
        <v>19.915327647998836</v>
      </c>
      <c r="AY21" s="10" t="str">
        <f>IFERROR(VLOOKUP($AU21,$CB$5:$CC$1000,2,FALSE),"--")</f>
        <v>--</v>
      </c>
      <c r="AZ21" s="10" t="str">
        <f>IFERROR(VLOOKUP($AU21,$CF$5:$CG$1000,2,FALSE),"--")</f>
        <v>--</v>
      </c>
      <c r="BA21" s="10">
        <f>IFERROR(VLOOKUP($AU21,$DI$5:$DK$1000,3,FALSE),"--")</f>
        <v>23.325720863094233</v>
      </c>
      <c r="BB21" s="10" t="str">
        <f>IFERROR(VLOOKUP($AU21,'2-CMIE (manual)'!$AB$5:$AD$1727,3,FALSE),"--")</f>
        <v>--</v>
      </c>
      <c r="BC21" s="10" t="str">
        <f>IFERROR(VLOOKUP($AU21,'2-CMIE (manual)'!$V$5:$X$1727,3,FALSE),"--")</f>
        <v>--</v>
      </c>
      <c r="BD21" s="10" t="str">
        <f>IFERROR(VLOOKUP($AU21,'2-CMIE (manual)'!$G$5:$I$1727,3,FALSE),"--")</f>
        <v>--</v>
      </c>
      <c r="BE21" s="10" t="str">
        <f>IFERROR(VLOOKUP($AU21,'2-CMIE (manual)'!$AN$5:$AO$1727,2,FALSE),"--")</f>
        <v>--</v>
      </c>
      <c r="BF21" s="10" t="str">
        <f>IFERROR(VLOOKUP($AU21,'2-CMIE (manual)'!$K$5:$O$1727,5,FALSE),"--")</f>
        <v>--</v>
      </c>
      <c r="BG21" s="10" t="str">
        <f>IFERROR(VLOOKUP($AU21,'2-CMIE (manual)'!$AG$5:$AK$1727,5,FALSE),"--")</f>
        <v>--</v>
      </c>
      <c r="BH21" s="10" t="str">
        <f>IFERROR(VLOOKUP($AU21,'2-CMIE (manual)'!$AZ$5:$BA$1727,2,FALSE),"--")</f>
        <v>--</v>
      </c>
      <c r="BI21" s="10" t="str">
        <f>IFERROR(VLOOKUP($AU21,$EJ$5:$EK$1000,2,FALSE),"--")</f>
        <v>--</v>
      </c>
      <c r="BJ21" s="10">
        <f>IFERROR(VLOOKUP($AU21,$EO$5:$EQ$1000,3,FALSE),"--")</f>
        <v>1.9949062447309762</v>
      </c>
      <c r="BK21" s="67">
        <f>IFERROR(VLOOKUP($AU21,$EG$5:$EH$1000,2,FALSE),"--")</f>
        <v>13.77</v>
      </c>
      <c r="BL21" s="73">
        <f>AU21</f>
        <v>40602</v>
      </c>
      <c r="CB21" s="2">
        <v>42735</v>
      </c>
      <c r="CC21">
        <v>49.6</v>
      </c>
      <c r="CF21" s="2">
        <v>42735</v>
      </c>
      <c r="CG21">
        <v>46.8</v>
      </c>
      <c r="CK21" s="2">
        <v>37072</v>
      </c>
      <c r="CL21">
        <v>2.6</v>
      </c>
      <c r="CO21" s="2">
        <v>38990</v>
      </c>
      <c r="CP21">
        <v>9.81</v>
      </c>
      <c r="CU21" s="2">
        <v>37072</v>
      </c>
      <c r="CV21">
        <v>4.55</v>
      </c>
      <c r="CX21" s="2">
        <v>37072</v>
      </c>
      <c r="CY21">
        <v>2792.31</v>
      </c>
      <c r="DC21" s="37"/>
      <c r="DD21" s="2">
        <v>38077</v>
      </c>
      <c r="DE21">
        <v>784.25</v>
      </c>
      <c r="DI21" s="2">
        <v>39721</v>
      </c>
      <c r="DJ21">
        <v>2390541</v>
      </c>
      <c r="DK21" s="19">
        <f t="shared" si="15"/>
        <v>25.747991775101966</v>
      </c>
      <c r="DM21" s="2">
        <v>39721</v>
      </c>
      <c r="DN21">
        <v>979836</v>
      </c>
      <c r="DO21" s="19">
        <f t="shared" si="16"/>
        <v>34.537785357092844</v>
      </c>
      <c r="DQ21" s="2">
        <v>39721</v>
      </c>
      <c r="DR21">
        <v>2390541</v>
      </c>
      <c r="DS21" s="19">
        <f t="shared" si="14"/>
        <v>25.747991775101966</v>
      </c>
      <c r="DU21" s="2">
        <v>36735</v>
      </c>
      <c r="DV21">
        <v>424749</v>
      </c>
      <c r="DY21" s="2">
        <v>38533</v>
      </c>
      <c r="DZ21">
        <v>22.2</v>
      </c>
      <c r="ED21" s="2">
        <v>38260</v>
      </c>
      <c r="EE21">
        <v>7.63</v>
      </c>
      <c r="EG21" s="2">
        <v>37134</v>
      </c>
      <c r="EH21">
        <v>5.18</v>
      </c>
      <c r="EJ21" s="2">
        <v>42185</v>
      </c>
      <c r="EK21">
        <v>4.5600000000000005</v>
      </c>
      <c r="EO21" s="2">
        <v>37072</v>
      </c>
      <c r="EP21">
        <v>8521.2000000000007</v>
      </c>
      <c r="EQ21" s="19">
        <f t="shared" si="17"/>
        <v>4.1533233920844959</v>
      </c>
      <c r="ER21" s="2">
        <v>37072</v>
      </c>
      <c r="ES21">
        <v>585.70000000000005</v>
      </c>
      <c r="EU21" s="2">
        <v>37072</v>
      </c>
      <c r="EV21">
        <v>3208.9</v>
      </c>
      <c r="EX21" s="2">
        <v>37072</v>
      </c>
      <c r="EY21">
        <v>117.8</v>
      </c>
    </row>
    <row r="22" spans="2:155" ht="15.75" customHeight="1" thickBot="1" x14ac:dyDescent="0.3">
      <c r="C22" s="108" t="s">
        <v>63</v>
      </c>
      <c r="D22" s="109"/>
      <c r="E22" s="109"/>
      <c r="F22" s="109"/>
      <c r="G22" s="109"/>
      <c r="H22" s="110"/>
      <c r="I22" s="105" t="s">
        <v>93</v>
      </c>
      <c r="J22" s="106"/>
      <c r="K22" s="106"/>
      <c r="L22" s="106"/>
      <c r="M22" s="106"/>
      <c r="N22" s="106"/>
      <c r="O22" s="107"/>
      <c r="P22" s="97" t="s">
        <v>63</v>
      </c>
      <c r="Q22" s="98"/>
      <c r="R22" s="99"/>
      <c r="X22" s="62">
        <v>15</v>
      </c>
      <c r="Y22" s="139">
        <f t="shared" ca="1" si="10"/>
        <v>41851</v>
      </c>
      <c r="Z22" s="132">
        <f t="shared" ca="1" si="8"/>
        <v>4.16</v>
      </c>
      <c r="AA22" s="133">
        <f t="shared" ca="1" si="6"/>
        <v>-0.16</v>
      </c>
      <c r="AB22" s="133">
        <f t="shared" ca="1" si="6"/>
        <v>3.6985429212297749</v>
      </c>
      <c r="AC22" s="133">
        <f t="shared" ca="1" si="6"/>
        <v>53</v>
      </c>
      <c r="AD22" s="133">
        <f t="shared" ca="1" si="6"/>
        <v>52.2</v>
      </c>
      <c r="AE22" s="133">
        <f t="shared" ca="1" si="6"/>
        <v>12.582558969395308</v>
      </c>
      <c r="AF22" s="133">
        <f t="shared" ca="1" si="6"/>
        <v>-13.623214608569878</v>
      </c>
      <c r="AG22" s="133">
        <f t="shared" ca="1" si="6"/>
        <v>4.257046746317128</v>
      </c>
      <c r="AH22" s="133">
        <f t="shared" ca="1" si="6"/>
        <v>0.34183705766916983</v>
      </c>
      <c r="AI22" s="133">
        <f t="shared" ca="1" si="6"/>
        <v>5.55</v>
      </c>
      <c r="AJ22" s="133">
        <f t="shared" ca="1" si="6"/>
        <v>-5.9272040478466685</v>
      </c>
      <c r="AK22" s="133">
        <f t="shared" ca="1" si="6"/>
        <v>3.4930988528224072</v>
      </c>
      <c r="AL22" s="133">
        <f t="shared" ca="1" si="6"/>
        <v>8.6</v>
      </c>
      <c r="AM22" s="133">
        <f t="shared" ca="1" si="6"/>
        <v>6.46</v>
      </c>
      <c r="AN22" s="133">
        <f t="shared" ca="1" si="6"/>
        <v>3.3536277185534091</v>
      </c>
      <c r="AO22" s="134">
        <f t="shared" ca="1" si="6"/>
        <v>12.45</v>
      </c>
      <c r="AU22" s="121">
        <v>40633</v>
      </c>
      <c r="AV22" s="9">
        <f>IFERROR(VLOOKUP($AU22,$CO$5:$CP$1000,2,FALSE),"--")</f>
        <v>6.47</v>
      </c>
      <c r="AW22" s="10">
        <f>IFERROR(VLOOKUP($AU22,$CU$5:$CV$1000,2,FALSE),"--")</f>
        <v>49.85</v>
      </c>
      <c r="AX22" s="10">
        <f>IFERROR(VLOOKUP($AU22,$CX$5:$DB$1000,5,FALSE),"--")</f>
        <v>18.981100216702895</v>
      </c>
      <c r="AY22" s="10" t="str">
        <f>IFERROR(VLOOKUP($AU22,$CB$5:$CC$1000,2,FALSE),"--")</f>
        <v>--</v>
      </c>
      <c r="AZ22" s="10" t="str">
        <f>IFERROR(VLOOKUP($AU22,$CF$5:$CG$1000,2,FALSE),"--")</f>
        <v>--</v>
      </c>
      <c r="BA22" s="10">
        <f>IFERROR(VLOOKUP($AU22,$DI$5:$DK$1000,3,FALSE),"--")</f>
        <v>20.651924668091183</v>
      </c>
      <c r="BB22" s="10" t="str">
        <f>IFERROR(VLOOKUP($AU22,'2-CMIE (manual)'!$AB$5:$AD$1727,3,FALSE),"--")</f>
        <v>--</v>
      </c>
      <c r="BC22" s="10" t="str">
        <f>IFERROR(VLOOKUP($AU22,'2-CMIE (manual)'!$V$5:$X$1727,3,FALSE),"--")</f>
        <v>--</v>
      </c>
      <c r="BD22" s="10" t="str">
        <f>IFERROR(VLOOKUP($AU22,'2-CMIE (manual)'!$G$5:$I$1727,3,FALSE),"--")</f>
        <v>--</v>
      </c>
      <c r="BE22" s="10" t="str">
        <f>IFERROR(VLOOKUP($AU22,'2-CMIE (manual)'!$AN$5:$AO$1727,2,FALSE),"--")</f>
        <v>--</v>
      </c>
      <c r="BF22" s="10" t="str">
        <f>IFERROR(VLOOKUP($AU22,'2-CMIE (manual)'!$K$5:$O$1727,5,FALSE),"--")</f>
        <v>--</v>
      </c>
      <c r="BG22" s="10" t="str">
        <f>IFERROR(VLOOKUP($AU22,'2-CMIE (manual)'!$AG$5:$AK$1727,5,FALSE),"--")</f>
        <v>--</v>
      </c>
      <c r="BH22" s="10" t="str">
        <f>IFERROR(VLOOKUP($AU22,'2-CMIE (manual)'!$AZ$5:$BA$1727,2,FALSE),"--")</f>
        <v>--</v>
      </c>
      <c r="BI22" s="10" t="str">
        <f>IFERROR(VLOOKUP($AU22,$EJ$5:$EK$1000,2,FALSE),"--")</f>
        <v>--</v>
      </c>
      <c r="BJ22" s="10">
        <f>IFERROR(VLOOKUP($AU22,$EO$5:$EQ$1000,3,FALSE),"--")</f>
        <v>5.0106330770489205</v>
      </c>
      <c r="BK22" s="67">
        <f>IFERROR(VLOOKUP($AU22,$EG$5:$EH$1000,2,FALSE),"--")</f>
        <v>7.42</v>
      </c>
      <c r="BL22" s="73">
        <f>AU22</f>
        <v>40633</v>
      </c>
      <c r="CB22" s="2">
        <v>42766</v>
      </c>
      <c r="CC22">
        <v>50.4</v>
      </c>
      <c r="CF22" s="2">
        <v>42766</v>
      </c>
      <c r="CG22">
        <v>48.7</v>
      </c>
      <c r="CK22" s="2">
        <v>37103</v>
      </c>
      <c r="CL22">
        <v>2.6</v>
      </c>
      <c r="CO22" s="2">
        <v>39021</v>
      </c>
      <c r="CP22">
        <v>9.73</v>
      </c>
      <c r="CU22" s="2">
        <v>37103</v>
      </c>
      <c r="CV22">
        <v>-2.66</v>
      </c>
      <c r="CX22" s="2">
        <v>37103</v>
      </c>
      <c r="CY22">
        <v>3561.46</v>
      </c>
      <c r="DC22" s="2"/>
      <c r="DD22" s="2">
        <v>38107</v>
      </c>
      <c r="DE22">
        <v>955.2</v>
      </c>
      <c r="DI22" s="2">
        <v>39752</v>
      </c>
      <c r="DJ22">
        <v>2445766</v>
      </c>
      <c r="DK22" s="19">
        <f t="shared" si="15"/>
        <v>29.43779670076685</v>
      </c>
      <c r="DM22" s="2">
        <v>39752</v>
      </c>
      <c r="DN22">
        <v>997602</v>
      </c>
      <c r="DO22" s="19">
        <f t="shared" si="16"/>
        <v>37.404687396698776</v>
      </c>
      <c r="DQ22" s="2">
        <v>39752</v>
      </c>
      <c r="DR22">
        <v>2445766</v>
      </c>
      <c r="DS22" s="19">
        <f t="shared" si="14"/>
        <v>29.43779670076685</v>
      </c>
      <c r="DU22" s="2">
        <v>36749</v>
      </c>
      <c r="DV22">
        <v>426086</v>
      </c>
      <c r="DY22" s="2">
        <v>38625</v>
      </c>
      <c r="DZ22">
        <v>21.3</v>
      </c>
      <c r="ED22" s="2">
        <v>38291</v>
      </c>
      <c r="EE22">
        <v>68.5</v>
      </c>
      <c r="EG22" s="2">
        <v>37164</v>
      </c>
      <c r="EH22">
        <v>-9.85</v>
      </c>
      <c r="EJ22" s="2">
        <v>42216</v>
      </c>
      <c r="EK22">
        <v>4.04</v>
      </c>
      <c r="EO22" s="2">
        <v>37103</v>
      </c>
      <c r="EP22">
        <v>7863.1</v>
      </c>
      <c r="EQ22" s="19">
        <f t="shared" si="17"/>
        <v>-3.3744178330486485</v>
      </c>
      <c r="ER22" s="2">
        <v>37103</v>
      </c>
      <c r="ES22">
        <v>562.20000000000005</v>
      </c>
      <c r="EU22" s="2">
        <v>37103</v>
      </c>
      <c r="EV22">
        <v>2817.6</v>
      </c>
      <c r="EX22" s="2">
        <v>37103</v>
      </c>
      <c r="EY22">
        <v>112.6</v>
      </c>
    </row>
    <row r="23" spans="2:155" x14ac:dyDescent="0.25">
      <c r="X23" s="62">
        <v>16</v>
      </c>
      <c r="Y23" s="139">
        <f t="shared" ca="1" si="10"/>
        <v>41882</v>
      </c>
      <c r="Z23" s="132">
        <f t="shared" ca="1" si="8"/>
        <v>5.5600000000000005</v>
      </c>
      <c r="AA23" s="133">
        <f t="shared" ca="1" si="6"/>
        <v>1.77</v>
      </c>
      <c r="AB23" s="133">
        <f t="shared" ca="1" si="6"/>
        <v>8.921621431303862</v>
      </c>
      <c r="AC23" s="133">
        <f t="shared" ca="1" si="6"/>
        <v>52.4</v>
      </c>
      <c r="AD23" s="133">
        <f t="shared" ca="1" si="6"/>
        <v>50.6</v>
      </c>
      <c r="AE23" s="133">
        <f t="shared" ca="1" si="6"/>
        <v>10.241256914421415</v>
      </c>
      <c r="AF23" s="133">
        <f t="shared" ca="1" si="6"/>
        <v>-5.5040511062636295</v>
      </c>
      <c r="AG23" s="133">
        <f t="shared" ca="1" si="6"/>
        <v>6.0380081789752182</v>
      </c>
      <c r="AH23" s="133">
        <f t="shared" ca="1" si="6"/>
        <v>0.64344490503001062</v>
      </c>
      <c r="AI23" s="133">
        <f t="shared" ca="1" si="6"/>
        <v>3.6</v>
      </c>
      <c r="AJ23" s="133">
        <f t="shared" ca="1" si="6"/>
        <v>-4.5117357287742692</v>
      </c>
      <c r="AK23" s="133">
        <f t="shared" ca="1" si="6"/>
        <v>11.10543393872636</v>
      </c>
      <c r="AL23" s="133">
        <f t="shared" ca="1" si="6"/>
        <v>9.77</v>
      </c>
      <c r="AM23" s="133">
        <f t="shared" ca="1" si="6"/>
        <v>5.92</v>
      </c>
      <c r="AN23" s="133">
        <f t="shared" ca="1" si="6"/>
        <v>3.6731152387685428</v>
      </c>
      <c r="AO23" s="134">
        <f t="shared" ca="1" si="6"/>
        <v>18.52</v>
      </c>
      <c r="AU23" s="121">
        <v>40663</v>
      </c>
      <c r="AV23" s="9">
        <f>IFERROR(VLOOKUP($AU23,$CO$5:$CP$1000,2,FALSE),"--")</f>
        <v>5.38</v>
      </c>
      <c r="AW23" s="10">
        <f>IFERROR(VLOOKUP($AU23,$CU$5:$CV$1000,2,FALSE),"--")</f>
        <v>29.41</v>
      </c>
      <c r="AX23" s="10">
        <f>IFERROR(VLOOKUP($AU23,$CX$5:$DB$1000,5,FALSE),"--")</f>
        <v>6.9144667816623429</v>
      </c>
      <c r="AY23" s="10" t="str">
        <f>IFERROR(VLOOKUP($AU23,$CB$5:$CC$1000,2,FALSE),"--")</f>
        <v>--</v>
      </c>
      <c r="AZ23" s="10" t="str">
        <f>IFERROR(VLOOKUP($AU23,$CF$5:$CG$1000,2,FALSE),"--")</f>
        <v>--</v>
      </c>
      <c r="BA23" s="10">
        <f>IFERROR(VLOOKUP($AU23,$DI$5:$DK$1000,3,FALSE),"--")</f>
        <v>22.330150619237511</v>
      </c>
      <c r="BB23" s="10" t="str">
        <f>IFERROR(VLOOKUP($AU23,'2-CMIE (manual)'!$AB$5:$AD$1727,3,FALSE),"--")</f>
        <v>--</v>
      </c>
      <c r="BC23" s="10" t="str">
        <f>IFERROR(VLOOKUP($AU23,'2-CMIE (manual)'!$V$5:$X$1727,3,FALSE),"--")</f>
        <v>--</v>
      </c>
      <c r="BD23" s="10" t="str">
        <f>IFERROR(VLOOKUP($AU23,'2-CMIE (manual)'!$G$5:$I$1727,3,FALSE),"--")</f>
        <v>--</v>
      </c>
      <c r="BE23" s="10" t="str">
        <f>IFERROR(VLOOKUP($AU23,'2-CMIE (manual)'!$AN$5:$AO$1727,2,FALSE),"--")</f>
        <v>--</v>
      </c>
      <c r="BF23" s="10" t="str">
        <f>IFERROR(VLOOKUP($AU23,'2-CMIE (manual)'!$K$5:$O$1727,5,FALSE),"--")</f>
        <v>--</v>
      </c>
      <c r="BG23" s="10" t="str">
        <f>IFERROR(VLOOKUP($AU23,'2-CMIE (manual)'!$AG$5:$AK$1727,5,FALSE),"--")</f>
        <v>--</v>
      </c>
      <c r="BH23" s="10" t="str">
        <f>IFERROR(VLOOKUP($AU23,'2-CMIE (manual)'!$AZ$5:$BA$1727,2,FALSE),"--")</f>
        <v>--</v>
      </c>
      <c r="BI23" s="10" t="str">
        <f>IFERROR(VLOOKUP($AU23,$EJ$5:$EK$1000,2,FALSE),"--")</f>
        <v>--</v>
      </c>
      <c r="BJ23" s="10">
        <f>IFERROR(VLOOKUP($AU23,$EO$5:$EQ$1000,3,FALSE),"--")</f>
        <v>3.6948915325402343</v>
      </c>
      <c r="BK23" s="67">
        <f>IFERROR(VLOOKUP($AU23,$EG$5:$EH$1000,2,FALSE),"--")</f>
        <v>20.16</v>
      </c>
      <c r="BL23" s="73">
        <f>AU23</f>
        <v>40663</v>
      </c>
      <c r="CB23" s="2">
        <v>42794</v>
      </c>
      <c r="CC23">
        <v>50.7</v>
      </c>
      <c r="CF23" s="2">
        <v>42794</v>
      </c>
      <c r="CG23">
        <v>50.3</v>
      </c>
      <c r="CK23" s="2">
        <v>37134</v>
      </c>
      <c r="CL23">
        <v>3</v>
      </c>
      <c r="CO23" s="2">
        <v>39051</v>
      </c>
      <c r="CP23">
        <v>9.41</v>
      </c>
      <c r="CU23" s="2">
        <v>37134</v>
      </c>
      <c r="CV23">
        <v>0.79</v>
      </c>
      <c r="CX23" s="2">
        <v>37134</v>
      </c>
      <c r="CY23">
        <v>3223.28</v>
      </c>
      <c r="DC23" s="2"/>
      <c r="DD23" s="2">
        <v>38138</v>
      </c>
      <c r="DE23">
        <v>1184.5</v>
      </c>
      <c r="DI23" s="2">
        <v>39782</v>
      </c>
      <c r="DJ23">
        <v>2460481</v>
      </c>
      <c r="DK23" s="19">
        <f t="shared" si="15"/>
        <v>27.994259071120208</v>
      </c>
      <c r="DM23" s="2">
        <v>39782</v>
      </c>
      <c r="DN23">
        <v>1010175</v>
      </c>
      <c r="DO23" s="19">
        <f t="shared" si="16"/>
        <v>36.977153185794265</v>
      </c>
      <c r="DQ23" s="2">
        <v>39782</v>
      </c>
      <c r="DR23">
        <v>2460481</v>
      </c>
      <c r="DS23" s="19">
        <f t="shared" si="14"/>
        <v>27.994259071120208</v>
      </c>
      <c r="DU23" s="2">
        <v>36763</v>
      </c>
      <c r="DV23">
        <v>429630</v>
      </c>
      <c r="DY23" s="2">
        <v>38717</v>
      </c>
      <c r="DZ23">
        <v>30.4</v>
      </c>
      <c r="ED23" s="2">
        <v>38321</v>
      </c>
      <c r="EE23">
        <v>30.99</v>
      </c>
      <c r="EG23" s="2">
        <v>37195</v>
      </c>
      <c r="EH23">
        <v>-21.38</v>
      </c>
      <c r="EJ23" s="2">
        <v>42247</v>
      </c>
      <c r="EK23">
        <v>3.86</v>
      </c>
      <c r="EO23" s="2">
        <v>37134</v>
      </c>
      <c r="EP23">
        <v>8085.6</v>
      </c>
      <c r="EQ23" s="19">
        <f t="shared" si="17"/>
        <v>-2.6300578034681998</v>
      </c>
      <c r="ER23" s="2">
        <v>37134</v>
      </c>
      <c r="ES23">
        <v>583.9</v>
      </c>
      <c r="EU23" s="2">
        <v>37134</v>
      </c>
      <c r="EV23">
        <v>2703.8</v>
      </c>
      <c r="EX23" s="2">
        <v>37134</v>
      </c>
      <c r="EY23">
        <v>136.4</v>
      </c>
    </row>
    <row r="24" spans="2:155" x14ac:dyDescent="0.25">
      <c r="X24" s="62">
        <v>17</v>
      </c>
      <c r="Y24" s="139">
        <f t="shared" ca="1" si="10"/>
        <v>41912</v>
      </c>
      <c r="Z24" s="132">
        <f t="shared" ca="1" si="8"/>
        <v>3.4</v>
      </c>
      <c r="AA24" s="133">
        <f t="shared" ca="1" si="8"/>
        <v>2.6</v>
      </c>
      <c r="AB24" s="133">
        <f t="shared" ca="1" si="8"/>
        <v>22.322307306019852</v>
      </c>
      <c r="AC24" s="133">
        <f t="shared" ca="1" si="8"/>
        <v>51</v>
      </c>
      <c r="AD24" s="133">
        <f t="shared" ca="1" si="8"/>
        <v>51.6</v>
      </c>
      <c r="AE24" s="133">
        <f t="shared" ca="1" si="8"/>
        <v>8.5817040536084974</v>
      </c>
      <c r="AF24" s="133">
        <f t="shared" ca="1" si="8"/>
        <v>8.4680851063829721</v>
      </c>
      <c r="AG24" s="133">
        <f t="shared" ca="1" si="8"/>
        <v>2.1918453924110404</v>
      </c>
      <c r="AH24" s="133">
        <f t="shared" ca="1" si="8"/>
        <v>9.570529853966514</v>
      </c>
      <c r="AI24" s="133">
        <f t="shared" ca="1" si="8"/>
        <v>3.22</v>
      </c>
      <c r="AJ24" s="133">
        <f t="shared" ca="1" si="8"/>
        <v>6.9921422533888444</v>
      </c>
      <c r="AK24" s="133">
        <f t="shared" ca="1" si="8"/>
        <v>-2.0015511446873302</v>
      </c>
      <c r="AL24" s="133">
        <f t="shared" ca="1" si="8"/>
        <v>28.68</v>
      </c>
      <c r="AM24" s="133">
        <f t="shared" ca="1" si="8"/>
        <v>5.0999999999999996</v>
      </c>
      <c r="AN24" s="133">
        <f t="shared" ca="1" si="8"/>
        <v>6.9368034097855524</v>
      </c>
      <c r="AO24" s="134">
        <f t="shared" ca="1" si="8"/>
        <v>9.0299999999999994</v>
      </c>
      <c r="AU24" s="121">
        <v>40694</v>
      </c>
      <c r="AV24" s="9">
        <f>IFERROR(VLOOKUP($AU24,$CO$5:$CP$1000,2,FALSE),"--")</f>
        <v>6.45</v>
      </c>
      <c r="AW24" s="10">
        <f>IFERROR(VLOOKUP($AU24,$CU$5:$CV$1000,2,FALSE),"--")</f>
        <v>53.48</v>
      </c>
      <c r="AX24" s="10">
        <f>IFERROR(VLOOKUP($AU24,$CX$5:$DB$1000,5,FALSE),"--")</f>
        <v>25.628016277517538</v>
      </c>
      <c r="AY24" s="10" t="str">
        <f>IFERROR(VLOOKUP($AU24,$CB$5:$CC$1000,2,FALSE),"--")</f>
        <v>--</v>
      </c>
      <c r="AZ24" s="10" t="str">
        <f>IFERROR(VLOOKUP($AU24,$CF$5:$CG$1000,2,FALSE),"--")</f>
        <v>--</v>
      </c>
      <c r="BA24" s="10">
        <f>IFERROR(VLOOKUP($AU24,$DI$5:$DK$1000,3,FALSE),"--")</f>
        <v>22.092179298827297</v>
      </c>
      <c r="BB24" s="10" t="str">
        <f>IFERROR(VLOOKUP($AU24,'2-CMIE (manual)'!$AB$5:$AD$1727,3,FALSE),"--")</f>
        <v>--</v>
      </c>
      <c r="BC24" s="10" t="str">
        <f>IFERROR(VLOOKUP($AU24,'2-CMIE (manual)'!$V$5:$X$1727,3,FALSE),"--")</f>
        <v>--</v>
      </c>
      <c r="BD24" s="10" t="str">
        <f>IFERROR(VLOOKUP($AU24,'2-CMIE (manual)'!$G$5:$I$1727,3,FALSE),"--")</f>
        <v>--</v>
      </c>
      <c r="BE24" s="10" t="str">
        <f>IFERROR(VLOOKUP($AU24,'2-CMIE (manual)'!$AN$5:$AO$1727,2,FALSE),"--")</f>
        <v>--</v>
      </c>
      <c r="BF24" s="10" t="str">
        <f>IFERROR(VLOOKUP($AU24,'2-CMIE (manual)'!$K$5:$O$1727,5,FALSE),"--")</f>
        <v>--</v>
      </c>
      <c r="BG24" s="10" t="str">
        <f>IFERROR(VLOOKUP($AU24,'2-CMIE (manual)'!$AG$5:$AK$1727,5,FALSE),"--")</f>
        <v>--</v>
      </c>
      <c r="BH24" s="10" t="str">
        <f>IFERROR(VLOOKUP($AU24,'2-CMIE (manual)'!$AZ$5:$BA$1727,2,FALSE),"--")</f>
        <v>--</v>
      </c>
      <c r="BI24" s="10" t="str">
        <f>IFERROR(VLOOKUP($AU24,$EJ$5:$EK$1000,2,FALSE),"--")</f>
        <v>--</v>
      </c>
      <c r="BJ24" s="10">
        <f>IFERROR(VLOOKUP($AU24,$EO$5:$EQ$1000,3,FALSE),"--")</f>
        <v>4.2172720431760569</v>
      </c>
      <c r="BK24" s="67">
        <f>IFERROR(VLOOKUP($AU24,$EG$5:$EH$1000,2,FALSE),"--")</f>
        <v>15.36</v>
      </c>
      <c r="BL24" s="73">
        <f>AU24</f>
        <v>40694</v>
      </c>
      <c r="CB24" s="2">
        <v>42825</v>
      </c>
      <c r="CC24">
        <v>52.5</v>
      </c>
      <c r="CF24" s="2">
        <v>42825</v>
      </c>
      <c r="CG24">
        <v>51.5</v>
      </c>
      <c r="CK24" s="2">
        <v>37164</v>
      </c>
      <c r="CL24">
        <v>2</v>
      </c>
      <c r="CO24" s="2">
        <v>39082</v>
      </c>
      <c r="CP24">
        <v>8.48</v>
      </c>
      <c r="CU24" s="2">
        <v>37164</v>
      </c>
      <c r="CV24">
        <v>-8.61</v>
      </c>
      <c r="CX24" s="2">
        <v>37164</v>
      </c>
      <c r="CY24">
        <v>3038.87</v>
      </c>
      <c r="DC24" s="2"/>
      <c r="DD24" s="2">
        <v>38168</v>
      </c>
      <c r="DE24">
        <v>560.17999999999995</v>
      </c>
      <c r="DI24" s="2">
        <v>39813</v>
      </c>
      <c r="DJ24">
        <v>2469801</v>
      </c>
      <c r="DK24" s="19">
        <f t="shared" si="15"/>
        <v>25.05099909621855</v>
      </c>
      <c r="DM24" s="2">
        <v>39813</v>
      </c>
      <c r="DN24">
        <v>1018610</v>
      </c>
      <c r="DO24" s="19">
        <f t="shared" si="16"/>
        <v>32.862289445469074</v>
      </c>
      <c r="DQ24" s="2">
        <v>39813</v>
      </c>
      <c r="DR24">
        <v>2469801</v>
      </c>
      <c r="DS24" s="19">
        <f t="shared" si="14"/>
        <v>25.05099909621855</v>
      </c>
      <c r="DU24" s="2">
        <v>36777</v>
      </c>
      <c r="DV24">
        <v>431014</v>
      </c>
      <c r="DY24" s="2">
        <v>38807</v>
      </c>
      <c r="DZ24">
        <v>28.5</v>
      </c>
      <c r="ED24" s="2">
        <v>38352</v>
      </c>
      <c r="EE24">
        <v>17.04</v>
      </c>
      <c r="EG24" s="2">
        <v>37225</v>
      </c>
      <c r="EH24">
        <v>-27.75</v>
      </c>
      <c r="EJ24" s="2">
        <v>42277</v>
      </c>
      <c r="EK24">
        <v>4.05</v>
      </c>
      <c r="EO24" s="2">
        <v>37164</v>
      </c>
      <c r="EP24">
        <v>8346.7000000000007</v>
      </c>
      <c r="EQ24" s="19">
        <f t="shared" si="17"/>
        <v>-4.0344462840323665</v>
      </c>
      <c r="ER24" s="2">
        <v>37164</v>
      </c>
      <c r="ES24">
        <v>565.70000000000005</v>
      </c>
      <c r="EU24" s="2">
        <v>37164</v>
      </c>
      <c r="EV24">
        <v>2932.2</v>
      </c>
      <c r="EX24" s="2">
        <v>37164</v>
      </c>
      <c r="EY24">
        <v>125.9</v>
      </c>
    </row>
    <row r="25" spans="2:155" x14ac:dyDescent="0.25">
      <c r="X25" s="62">
        <v>18</v>
      </c>
      <c r="Y25" s="139">
        <f t="shared" ca="1" si="10"/>
        <v>41943</v>
      </c>
      <c r="Z25" s="132">
        <f t="shared" ca="1" si="8"/>
        <v>8.85</v>
      </c>
      <c r="AA25" s="133">
        <f t="shared" ca="1" si="8"/>
        <v>-5.78</v>
      </c>
      <c r="AB25" s="133">
        <f t="shared" ca="1" si="8"/>
        <v>6.8391952360784991</v>
      </c>
      <c r="AC25" s="133">
        <f t="shared" ca="1" si="8"/>
        <v>51.6</v>
      </c>
      <c r="AD25" s="133">
        <f t="shared" ca="1" si="8"/>
        <v>50</v>
      </c>
      <c r="AE25" s="133">
        <f t="shared" ca="1" si="8"/>
        <v>11.079910081756527</v>
      </c>
      <c r="AF25" s="133">
        <f t="shared" ca="1" si="8"/>
        <v>-2.9482607315570286</v>
      </c>
      <c r="AG25" s="133">
        <f t="shared" ca="1" si="8"/>
        <v>8.4477938495198792</v>
      </c>
      <c r="AH25" s="133">
        <f t="shared" ca="1" si="8"/>
        <v>8.7314212990318616</v>
      </c>
      <c r="AI25" s="133">
        <f t="shared" ca="1" si="8"/>
        <v>3.26</v>
      </c>
      <c r="AJ25" s="133">
        <f t="shared" ca="1" si="8"/>
        <v>-12.317569542827588</v>
      </c>
      <c r="AK25" s="133">
        <f t="shared" ca="1" si="8"/>
        <v>-4.9742747794000568</v>
      </c>
      <c r="AL25" s="133">
        <f t="shared" ca="1" si="8"/>
        <v>18.670000000000002</v>
      </c>
      <c r="AM25" s="133">
        <f t="shared" ca="1" si="8"/>
        <v>5.04</v>
      </c>
      <c r="AN25" s="133">
        <f t="shared" ca="1" si="8"/>
        <v>-2.0103771158878736</v>
      </c>
      <c r="AO25" s="134">
        <f t="shared" ca="1" si="8"/>
        <v>11.71</v>
      </c>
      <c r="AU25" s="121">
        <v>40724</v>
      </c>
      <c r="AV25" s="9">
        <f>IFERROR(VLOOKUP($AU25,$CO$5:$CP$1000,2,FALSE),"--")</f>
        <v>5.1100000000000003</v>
      </c>
      <c r="AW25" s="10">
        <f>IFERROR(VLOOKUP($AU25,$CU$5:$CV$1000,2,FALSE),"--")</f>
        <v>28.41</v>
      </c>
      <c r="AX25" s="10">
        <f>IFERROR(VLOOKUP($AU25,$CX$5:$DB$1000,5,FALSE),"--")</f>
        <v>24.095471685538406</v>
      </c>
      <c r="AY25" s="10" t="str">
        <f>IFERROR(VLOOKUP($AU25,$CB$5:$CC$1000,2,FALSE),"--")</f>
        <v>--</v>
      </c>
      <c r="AZ25" s="10" t="str">
        <f>IFERROR(VLOOKUP($AU25,$CF$5:$CG$1000,2,FALSE),"--")</f>
        <v>--</v>
      </c>
      <c r="BA25" s="10">
        <f>IFERROR(VLOOKUP($AU25,$DI$5:$DK$1000,3,FALSE),"--")</f>
        <v>20.117204698896884</v>
      </c>
      <c r="BB25" s="10" t="str">
        <f>IFERROR(VLOOKUP($AU25,'2-CMIE (manual)'!$AB$5:$AD$1727,3,FALSE),"--")</f>
        <v>--</v>
      </c>
      <c r="BC25" s="10" t="str">
        <f>IFERROR(VLOOKUP($AU25,'2-CMIE (manual)'!$V$5:$X$1727,3,FALSE),"--")</f>
        <v>--</v>
      </c>
      <c r="BD25" s="10" t="str">
        <f>IFERROR(VLOOKUP($AU25,'2-CMIE (manual)'!$G$5:$I$1727,3,FALSE),"--")</f>
        <v>--</v>
      </c>
      <c r="BE25" s="10" t="str">
        <f>IFERROR(VLOOKUP($AU25,'2-CMIE (manual)'!$AN$5:$AO$1727,2,FALSE),"--")</f>
        <v>--</v>
      </c>
      <c r="BF25" s="10" t="str">
        <f>IFERROR(VLOOKUP($AU25,'2-CMIE (manual)'!$K$5:$O$1727,5,FALSE),"--")</f>
        <v>--</v>
      </c>
      <c r="BG25" s="10" t="str">
        <f>IFERROR(VLOOKUP($AU25,'2-CMIE (manual)'!$AG$5:$AK$1727,5,FALSE),"--")</f>
        <v>--</v>
      </c>
      <c r="BH25" s="10" t="str">
        <f>IFERROR(VLOOKUP($AU25,'2-CMIE (manual)'!$AZ$5:$BA$1727,2,FALSE),"--")</f>
        <v>--</v>
      </c>
      <c r="BI25" s="10" t="str">
        <f>IFERROR(VLOOKUP($AU25,$EJ$5:$EK$1000,2,FALSE),"--")</f>
        <v>--</v>
      </c>
      <c r="BJ25" s="10">
        <f>IFERROR(VLOOKUP($AU25,$EO$5:$EQ$1000,3,FALSE),"--")</f>
        <v>1.7559019446635071</v>
      </c>
      <c r="BK25" s="67">
        <f>IFERROR(VLOOKUP($AU25,$EG$5:$EH$1000,2,FALSE),"--")</f>
        <v>7.03</v>
      </c>
      <c r="BL25" s="73">
        <f>AU25</f>
        <v>40724</v>
      </c>
      <c r="CB25" s="2">
        <v>42855</v>
      </c>
      <c r="CC25">
        <v>52.5</v>
      </c>
      <c r="CF25" s="2">
        <v>42855</v>
      </c>
      <c r="CG25">
        <v>50.2</v>
      </c>
      <c r="CK25" s="2">
        <v>37195</v>
      </c>
      <c r="CL25">
        <v>3.2</v>
      </c>
      <c r="CO25" s="2">
        <v>39113</v>
      </c>
      <c r="CP25">
        <v>7.99</v>
      </c>
      <c r="CU25" s="2">
        <v>37195</v>
      </c>
      <c r="CV25">
        <v>-0.03</v>
      </c>
      <c r="CX25" s="2">
        <v>37195</v>
      </c>
      <c r="CY25">
        <v>4327.07</v>
      </c>
      <c r="DC25" s="2"/>
      <c r="DD25" s="2">
        <v>38199</v>
      </c>
      <c r="DE25">
        <v>287.67</v>
      </c>
      <c r="DI25" s="2">
        <v>39844</v>
      </c>
      <c r="DJ25">
        <v>2466305</v>
      </c>
      <c r="DK25" s="19">
        <f t="shared" si="15"/>
        <v>22.720790490862264</v>
      </c>
      <c r="DM25" s="2">
        <v>39844</v>
      </c>
      <c r="DN25">
        <v>1014204</v>
      </c>
      <c r="DO25" s="19">
        <f t="shared" si="16"/>
        <v>30.383370850651083</v>
      </c>
      <c r="DQ25" s="2">
        <v>39844</v>
      </c>
      <c r="DR25">
        <v>2466305</v>
      </c>
      <c r="DS25" s="19">
        <f t="shared" si="14"/>
        <v>22.720790490862264</v>
      </c>
      <c r="DU25" s="2">
        <v>36791</v>
      </c>
      <c r="DV25">
        <v>435361</v>
      </c>
      <c r="DY25" s="2">
        <v>38898</v>
      </c>
      <c r="DZ25">
        <v>23.8</v>
      </c>
      <c r="ED25" s="2">
        <v>38383</v>
      </c>
      <c r="EE25">
        <v>24.59</v>
      </c>
      <c r="EG25" s="2">
        <v>37256</v>
      </c>
      <c r="EH25">
        <v>-18.77</v>
      </c>
      <c r="EJ25" s="2">
        <v>42308</v>
      </c>
      <c r="EK25">
        <v>4.1399999999999997</v>
      </c>
      <c r="EO25" s="2">
        <v>37195</v>
      </c>
      <c r="EP25">
        <v>8202.6</v>
      </c>
      <c r="EQ25" s="19">
        <f t="shared" si="17"/>
        <v>7.1870998092151694</v>
      </c>
      <c r="ER25" s="2">
        <v>37195</v>
      </c>
      <c r="ES25">
        <v>582.20000000000005</v>
      </c>
      <c r="EU25" s="2">
        <v>37195</v>
      </c>
      <c r="EV25">
        <v>3019.3</v>
      </c>
      <c r="EX25" s="2">
        <v>37195</v>
      </c>
      <c r="EY25">
        <v>147.69999999999999</v>
      </c>
    </row>
    <row r="26" spans="2:155" ht="15.75" thickBot="1" x14ac:dyDescent="0.3">
      <c r="B26" s="154" t="s">
        <v>117</v>
      </c>
      <c r="X26" s="62">
        <v>19</v>
      </c>
      <c r="Y26" s="139">
        <f t="shared" ca="1" si="10"/>
        <v>41973</v>
      </c>
      <c r="Z26" s="132">
        <f t="shared" ca="1" si="8"/>
        <v>9.2799999999999994</v>
      </c>
      <c r="AA26" s="133">
        <f t="shared" ca="1" si="8"/>
        <v>9.44</v>
      </c>
      <c r="AB26" s="133">
        <f t="shared" ca="1" si="8"/>
        <v>27.326590196346643</v>
      </c>
      <c r="AC26" s="133">
        <f t="shared" ca="1" si="8"/>
        <v>53.3</v>
      </c>
      <c r="AD26" s="133">
        <f t="shared" ca="1" si="8"/>
        <v>52.6</v>
      </c>
      <c r="AE26" s="133">
        <f t="shared" ca="1" si="8"/>
        <v>10.50604056871498</v>
      </c>
      <c r="AF26" s="133">
        <f t="shared" ca="1" si="8"/>
        <v>9.0464212211296626</v>
      </c>
      <c r="AG26" s="133">
        <f t="shared" ca="1" si="8"/>
        <v>8.4687462934408764</v>
      </c>
      <c r="AH26" s="133">
        <f t="shared" ca="1" si="8"/>
        <v>10.365202372565507</v>
      </c>
      <c r="AI26" s="133">
        <f t="shared" ca="1" si="8"/>
        <v>2.93</v>
      </c>
      <c r="AJ26" s="133">
        <f t="shared" ca="1" si="8"/>
        <v>-32.265484739676843</v>
      </c>
      <c r="AK26" s="133">
        <f t="shared" ca="1" si="8"/>
        <v>9.0979609224489231</v>
      </c>
      <c r="AL26" s="133">
        <f t="shared" ca="1" si="8"/>
        <v>15.04</v>
      </c>
      <c r="AM26" s="133">
        <f t="shared" ca="1" si="8"/>
        <v>4.58</v>
      </c>
      <c r="AN26" s="133">
        <f t="shared" ca="1" si="8"/>
        <v>4.8953476089154568</v>
      </c>
      <c r="AO26" s="134">
        <f t="shared" ca="1" si="8"/>
        <v>4.22</v>
      </c>
      <c r="AU26" s="121">
        <v>40755</v>
      </c>
      <c r="AV26" s="9">
        <f>IFERROR(VLOOKUP($AU26,$CO$5:$CP$1000,2,FALSE),"--")</f>
        <v>8.48</v>
      </c>
      <c r="AW26" s="10">
        <f>IFERROR(VLOOKUP($AU26,$CU$5:$CV$1000,2,FALSE),"--")</f>
        <v>55.37</v>
      </c>
      <c r="AX26" s="10">
        <f>IFERROR(VLOOKUP($AU26,$CX$5:$DB$1000,5,FALSE),"--")</f>
        <v>31.032367280244543</v>
      </c>
      <c r="AY26" s="10" t="str">
        <f>IFERROR(VLOOKUP($AU26,$CB$5:$CC$1000,2,FALSE),"--")</f>
        <v>--</v>
      </c>
      <c r="AZ26" s="10" t="str">
        <f>IFERROR(VLOOKUP($AU26,$CF$5:$CG$1000,2,FALSE),"--")</f>
        <v>--</v>
      </c>
      <c r="BA26" s="10">
        <f>IFERROR(VLOOKUP($AU26,$DI$5:$DK$1000,3,FALSE),"--")</f>
        <v>18.901926014753666</v>
      </c>
      <c r="BB26" s="10" t="str">
        <f>IFERROR(VLOOKUP($AU26,'2-CMIE (manual)'!$AB$5:$AD$1727,3,FALSE),"--")</f>
        <v>--</v>
      </c>
      <c r="BC26" s="10" t="str">
        <f>IFERROR(VLOOKUP($AU26,'2-CMIE (manual)'!$V$5:$X$1727,3,FALSE),"--")</f>
        <v>--</v>
      </c>
      <c r="BD26" s="10" t="str">
        <f>IFERROR(VLOOKUP($AU26,'2-CMIE (manual)'!$G$5:$I$1727,3,FALSE),"--")</f>
        <v>--</v>
      </c>
      <c r="BE26" s="10" t="str">
        <f>IFERROR(VLOOKUP($AU26,'2-CMIE (manual)'!$AN$5:$AO$1727,2,FALSE),"--")</f>
        <v>--</v>
      </c>
      <c r="BF26" s="10" t="str">
        <f>IFERROR(VLOOKUP($AU26,'2-CMIE (manual)'!$K$5:$O$1727,5,FALSE),"--")</f>
        <v>--</v>
      </c>
      <c r="BG26" s="10" t="str">
        <f>IFERROR(VLOOKUP($AU26,'2-CMIE (manual)'!$AG$5:$AK$1727,5,FALSE),"--")</f>
        <v>--</v>
      </c>
      <c r="BH26" s="10" t="str">
        <f>IFERROR(VLOOKUP($AU26,'2-CMIE (manual)'!$AZ$5:$BA$1727,2,FALSE),"--")</f>
        <v>--</v>
      </c>
      <c r="BI26" s="10" t="str">
        <f>IFERROR(VLOOKUP($AU26,$EJ$5:$EK$1000,2,FALSE),"--")</f>
        <v>--</v>
      </c>
      <c r="BJ26" s="10">
        <f>IFERROR(VLOOKUP($AU26,$EO$5:$EQ$1000,3,FALSE),"--")</f>
        <v>2.6031125689161883</v>
      </c>
      <c r="BK26" s="67">
        <f>IFERROR(VLOOKUP($AU26,$EG$5:$EH$1000,2,FALSE),"--")</f>
        <v>5.31</v>
      </c>
      <c r="BL26" s="73">
        <f>AU26</f>
        <v>40755</v>
      </c>
      <c r="CB26" s="2">
        <v>42886</v>
      </c>
      <c r="CC26">
        <v>51.6</v>
      </c>
      <c r="CF26" s="2">
        <v>42886</v>
      </c>
      <c r="CG26">
        <v>52.2</v>
      </c>
      <c r="CK26" s="2">
        <v>37225</v>
      </c>
      <c r="CL26">
        <v>2.4</v>
      </c>
      <c r="CO26" s="2">
        <v>39141</v>
      </c>
      <c r="CP26">
        <v>7.49</v>
      </c>
      <c r="CU26" s="2">
        <v>37225</v>
      </c>
      <c r="CV26">
        <v>29.02</v>
      </c>
      <c r="CX26" s="2">
        <v>37225</v>
      </c>
      <c r="CY26">
        <v>3202.88</v>
      </c>
      <c r="DD26" s="2">
        <v>38230</v>
      </c>
      <c r="DE26">
        <v>610.61</v>
      </c>
      <c r="DI26" s="2">
        <v>39872</v>
      </c>
      <c r="DJ26">
        <v>2492685</v>
      </c>
      <c r="DK26" s="19">
        <f t="shared" si="15"/>
        <v>19.609169755641133</v>
      </c>
      <c r="DM26" s="2">
        <v>39872</v>
      </c>
      <c r="DN26">
        <v>1039821</v>
      </c>
      <c r="DO26" s="19">
        <f t="shared" si="16"/>
        <v>28.102366482652073</v>
      </c>
      <c r="DQ26" s="2">
        <v>39872</v>
      </c>
      <c r="DR26">
        <v>2492685</v>
      </c>
      <c r="DS26" s="19">
        <f t="shared" si="14"/>
        <v>19.609169755641133</v>
      </c>
      <c r="DU26" s="2">
        <v>36798</v>
      </c>
      <c r="DV26">
        <v>476504</v>
      </c>
      <c r="DY26" s="2">
        <v>38990</v>
      </c>
      <c r="DZ26">
        <v>22.2</v>
      </c>
      <c r="ED26" s="2">
        <v>38411</v>
      </c>
      <c r="EE26">
        <v>-37.700000000000003</v>
      </c>
      <c r="EG26" s="2">
        <v>37287</v>
      </c>
      <c r="EH26">
        <v>-19.600000000000001</v>
      </c>
      <c r="EJ26" s="2">
        <v>42338</v>
      </c>
      <c r="EK26">
        <v>4.3499999999999996</v>
      </c>
      <c r="EO26" s="2">
        <v>37225</v>
      </c>
      <c r="EP26">
        <v>8439.6</v>
      </c>
      <c r="EQ26" s="19">
        <f t="shared" si="17"/>
        <v>0.81106585281363053</v>
      </c>
      <c r="ER26" s="2">
        <v>37225</v>
      </c>
      <c r="ES26">
        <v>587.9</v>
      </c>
      <c r="EU26" s="2">
        <v>37225</v>
      </c>
      <c r="EV26">
        <v>3126.1</v>
      </c>
      <c r="EX26" s="2">
        <v>37225</v>
      </c>
      <c r="EY26">
        <v>132.1</v>
      </c>
    </row>
    <row r="27" spans="2:155" ht="15.75" thickBot="1" x14ac:dyDescent="0.3">
      <c r="B27" s="151" t="s">
        <v>116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3"/>
      <c r="X27" s="62">
        <v>20</v>
      </c>
      <c r="Y27" s="139">
        <f t="shared" ca="1" si="10"/>
        <v>42004</v>
      </c>
      <c r="Z27" s="132">
        <f t="shared" ca="1" si="8"/>
        <v>3.32</v>
      </c>
      <c r="AA27" s="133">
        <f t="shared" ca="1" si="8"/>
        <v>-0.9</v>
      </c>
      <c r="AB27" s="133">
        <f t="shared" ca="1" si="8"/>
        <v>12.153837888092834</v>
      </c>
      <c r="AC27" s="133">
        <f t="shared" ca="1" si="8"/>
        <v>54.5</v>
      </c>
      <c r="AD27" s="133">
        <f t="shared" ca="1" si="8"/>
        <v>51.1</v>
      </c>
      <c r="AE27" s="133">
        <f t="shared" ca="1" si="8"/>
        <v>9.6968338464848536</v>
      </c>
      <c r="AF27" s="133">
        <f t="shared" ca="1" si="8"/>
        <v>9.0071604146628292</v>
      </c>
      <c r="AG27" s="133">
        <f t="shared" ca="1" si="8"/>
        <v>3.591579861111116</v>
      </c>
      <c r="AH27" s="133">
        <f t="shared" ca="1" si="8"/>
        <v>1.7625540405719953</v>
      </c>
      <c r="AI27" s="133">
        <f t="shared" ca="1" si="8"/>
        <v>4.58</v>
      </c>
      <c r="AJ27" s="133">
        <f t="shared" ca="1" si="8"/>
        <v>-28.880462168834143</v>
      </c>
      <c r="AK27" s="133">
        <f t="shared" ca="1" si="8"/>
        <v>13.881571726484477</v>
      </c>
      <c r="AL27" s="133">
        <f t="shared" ca="1" si="8"/>
        <v>16.38</v>
      </c>
      <c r="AM27" s="133">
        <f t="shared" ca="1" si="8"/>
        <v>4.28</v>
      </c>
      <c r="AN27" s="133">
        <f t="shared" ca="1" si="8"/>
        <v>7.6208274167322676</v>
      </c>
      <c r="AO27" s="134">
        <f t="shared" ca="1" si="8"/>
        <v>7.66</v>
      </c>
      <c r="AU27" s="121">
        <v>40786</v>
      </c>
      <c r="AV27" s="9">
        <f>IFERROR(VLOOKUP($AU27,$CO$5:$CP$1000,2,FALSE),"--")</f>
        <v>3.96</v>
      </c>
      <c r="AW27" s="10">
        <f>IFERROR(VLOOKUP($AU27,$CU$5:$CV$1000,2,FALSE),"--")</f>
        <v>39.369999999999997</v>
      </c>
      <c r="AX27" s="10">
        <f>IFERROR(VLOOKUP($AU27,$CX$5:$DB$1000,5,FALSE),"--")</f>
        <v>40.371365269034307</v>
      </c>
      <c r="AY27" s="10" t="str">
        <f>IFERROR(VLOOKUP($AU27,$CB$5:$CC$1000,2,FALSE),"--")</f>
        <v>--</v>
      </c>
      <c r="AZ27" s="10" t="str">
        <f>IFERROR(VLOOKUP($AU27,$CF$5:$CG$1000,2,FALSE),"--")</f>
        <v>--</v>
      </c>
      <c r="BA27" s="10">
        <f>IFERROR(VLOOKUP($AU27,$DI$5:$DK$1000,3,FALSE),"--")</f>
        <v>19.806797447580603</v>
      </c>
      <c r="BB27" s="10" t="str">
        <f>IFERROR(VLOOKUP($AU27,'2-CMIE (manual)'!$AB$5:$AD$1727,3,FALSE),"--")</f>
        <v>--</v>
      </c>
      <c r="BC27" s="10" t="str">
        <f>IFERROR(VLOOKUP($AU27,'2-CMIE (manual)'!$V$5:$X$1727,3,FALSE),"--")</f>
        <v>--</v>
      </c>
      <c r="BD27" s="10" t="str">
        <f>IFERROR(VLOOKUP($AU27,'2-CMIE (manual)'!$G$5:$I$1727,3,FALSE),"--")</f>
        <v>--</v>
      </c>
      <c r="BE27" s="10" t="str">
        <f>IFERROR(VLOOKUP($AU27,'2-CMIE (manual)'!$AN$5:$AO$1727,2,FALSE),"--")</f>
        <v>--</v>
      </c>
      <c r="BF27" s="10" t="str">
        <f>IFERROR(VLOOKUP($AU27,'2-CMIE (manual)'!$K$5:$O$1727,5,FALSE),"--")</f>
        <v>--</v>
      </c>
      <c r="BG27" s="10" t="str">
        <f>IFERROR(VLOOKUP($AU27,'2-CMIE (manual)'!$AG$5:$AK$1727,5,FALSE),"--")</f>
        <v>--</v>
      </c>
      <c r="BH27" s="10" t="str">
        <f>IFERROR(VLOOKUP($AU27,'2-CMIE (manual)'!$AZ$5:$BA$1727,2,FALSE),"--")</f>
        <v>--</v>
      </c>
      <c r="BI27" s="10" t="str">
        <f>IFERROR(VLOOKUP($AU27,$EJ$5:$EK$1000,2,FALSE),"--")</f>
        <v>--</v>
      </c>
      <c r="BJ27" s="10">
        <f>IFERROR(VLOOKUP($AU27,$EO$5:$EQ$1000,3,FALSE),"--")</f>
        <v>4.2082805396139067</v>
      </c>
      <c r="BK27" s="67">
        <f>IFERROR(VLOOKUP($AU27,$EG$5:$EH$1000,2,FALSE),"--")</f>
        <v>1.42</v>
      </c>
      <c r="BL27" s="73">
        <f>AU27</f>
        <v>40786</v>
      </c>
      <c r="CB27" s="2">
        <v>42916</v>
      </c>
      <c r="CC27">
        <v>50.9</v>
      </c>
      <c r="CF27" s="2">
        <v>42916</v>
      </c>
      <c r="CG27">
        <v>53.1</v>
      </c>
      <c r="CK27" s="2">
        <v>37256</v>
      </c>
      <c r="CL27">
        <v>3</v>
      </c>
      <c r="CO27" s="2">
        <v>39172</v>
      </c>
      <c r="CP27">
        <v>9.5500000000000007</v>
      </c>
      <c r="CU27" s="2">
        <v>37256</v>
      </c>
      <c r="CV27">
        <v>1.1100000000000001</v>
      </c>
      <c r="CX27" s="2">
        <v>37256</v>
      </c>
      <c r="CY27">
        <v>3191.93</v>
      </c>
      <c r="DD27" s="2">
        <v>38260</v>
      </c>
      <c r="DE27">
        <v>547.75</v>
      </c>
      <c r="DI27" s="2">
        <v>39903</v>
      </c>
      <c r="DJ27">
        <v>2601825</v>
      </c>
      <c r="DK27" s="19">
        <f t="shared" si="15"/>
        <v>18.007248726755833</v>
      </c>
      <c r="DM27" s="2">
        <v>39903</v>
      </c>
      <c r="DN27">
        <v>1054390</v>
      </c>
      <c r="DO27" s="19">
        <f t="shared" si="16"/>
        <v>22.840026842384866</v>
      </c>
      <c r="DQ27" s="2">
        <v>39903</v>
      </c>
      <c r="DR27">
        <v>2601825</v>
      </c>
      <c r="DS27" s="19">
        <f t="shared" si="14"/>
        <v>18.007248726755833</v>
      </c>
      <c r="DU27" s="2">
        <v>36805</v>
      </c>
      <c r="DV27">
        <v>445285</v>
      </c>
      <c r="DY27" s="2">
        <v>39082</v>
      </c>
      <c r="DZ27">
        <v>21.3</v>
      </c>
      <c r="ED27" s="2">
        <v>38442</v>
      </c>
      <c r="EE27">
        <v>63.69</v>
      </c>
      <c r="EG27" s="2">
        <v>37315</v>
      </c>
      <c r="EH27">
        <v>-8.07</v>
      </c>
      <c r="EJ27" s="2">
        <v>42369</v>
      </c>
      <c r="EK27">
        <v>4.4800000000000004</v>
      </c>
      <c r="EO27" s="2">
        <v>37256</v>
      </c>
      <c r="EP27">
        <v>8658.1</v>
      </c>
      <c r="EQ27" s="19">
        <f t="shared" si="17"/>
        <v>2.6035741372772092</v>
      </c>
      <c r="ER27" s="2">
        <v>37256</v>
      </c>
      <c r="ES27">
        <v>599.1</v>
      </c>
      <c r="EU27" s="2">
        <v>37256</v>
      </c>
      <c r="EV27">
        <v>3189</v>
      </c>
      <c r="EX27" s="2">
        <v>37256</v>
      </c>
      <c r="EY27">
        <v>157.4</v>
      </c>
    </row>
    <row r="28" spans="2:155" ht="15.75" thickBot="1" x14ac:dyDescent="0.3">
      <c r="B28" s="147"/>
      <c r="C28" s="103" t="s">
        <v>94</v>
      </c>
      <c r="D28" s="104"/>
      <c r="E28" s="104"/>
      <c r="F28" s="104"/>
      <c r="G28" s="104"/>
      <c r="H28" s="104"/>
      <c r="I28" s="104"/>
      <c r="J28" s="104"/>
      <c r="K28" s="104"/>
      <c r="L28" s="100" t="s">
        <v>95</v>
      </c>
      <c r="M28" s="101"/>
      <c r="N28" s="101"/>
      <c r="O28" s="101"/>
      <c r="P28" s="101"/>
      <c r="Q28" s="101"/>
      <c r="R28" s="102"/>
      <c r="X28" s="62">
        <v>21</v>
      </c>
      <c r="Y28" s="139">
        <f t="shared" ca="1" si="10"/>
        <v>42035</v>
      </c>
      <c r="Z28" s="132">
        <f t="shared" ca="1" si="8"/>
        <v>2.93</v>
      </c>
      <c r="AA28" s="133">
        <f t="shared" ca="1" si="8"/>
        <v>-9.2899999999999991</v>
      </c>
      <c r="AB28" s="133">
        <f t="shared" ca="1" si="8"/>
        <v>3.3815742215918876</v>
      </c>
      <c r="AC28" s="133">
        <f t="shared" ca="1" si="8"/>
        <v>52.9</v>
      </c>
      <c r="AD28" s="133">
        <f t="shared" ca="1" si="8"/>
        <v>52.4</v>
      </c>
      <c r="AE28" s="133">
        <f t="shared" ca="1" si="8"/>
        <v>9.6946342590588763</v>
      </c>
      <c r="AF28" s="133">
        <f t="shared" ca="1" si="8"/>
        <v>5.2968439638048981</v>
      </c>
      <c r="AG28" s="133">
        <f t="shared" ca="1" si="8"/>
        <v>1.4419087136929409</v>
      </c>
      <c r="AH28" s="133">
        <f t="shared" ca="1" si="8"/>
        <v>5.6319789411115373</v>
      </c>
      <c r="AI28" s="133">
        <f t="shared" ca="1" si="8"/>
        <v>5.49</v>
      </c>
      <c r="AJ28" s="133">
        <f t="shared" ca="1" si="8"/>
        <v>-26.680050946613999</v>
      </c>
      <c r="AK28" s="133">
        <f t="shared" ca="1" si="8"/>
        <v>2.4965115232264967</v>
      </c>
      <c r="AL28" s="133">
        <f t="shared" ca="1" si="8"/>
        <v>22.8</v>
      </c>
      <c r="AM28" s="133">
        <f t="shared" ca="1" si="8"/>
        <v>3.99</v>
      </c>
      <c r="AN28" s="133">
        <f t="shared" ca="1" si="8"/>
        <v>3.0740447685037919</v>
      </c>
      <c r="AO28" s="134">
        <f t="shared" ca="1" si="8"/>
        <v>4.3499999999999996</v>
      </c>
      <c r="AU28" s="121">
        <v>40816</v>
      </c>
      <c r="AV28" s="9">
        <f>IFERROR(VLOOKUP($AU28,$CO$5:$CP$1000,2,FALSE),"--")</f>
        <v>3.09</v>
      </c>
      <c r="AW28" s="10">
        <f>IFERROR(VLOOKUP($AU28,$CU$5:$CV$1000,2,FALSE),"--")</f>
        <v>40.11</v>
      </c>
      <c r="AX28" s="10">
        <f>IFERROR(VLOOKUP($AU28,$CX$5:$DB$1000,5,FALSE),"--")</f>
        <v>37.671057882426354</v>
      </c>
      <c r="AY28" s="10" t="str">
        <f>IFERROR(VLOOKUP($AU28,$CB$5:$CC$1000,2,FALSE),"--")</f>
        <v>--</v>
      </c>
      <c r="AZ28" s="10" t="str">
        <f>IFERROR(VLOOKUP($AU28,$CF$5:$CG$1000,2,FALSE),"--")</f>
        <v>--</v>
      </c>
      <c r="BA28" s="10">
        <f>IFERROR(VLOOKUP($AU28,$DI$5:$DK$1000,3,FALSE),"--")</f>
        <v>18.684394703469763</v>
      </c>
      <c r="BB28" s="10" t="str">
        <f>IFERROR(VLOOKUP($AU28,'2-CMIE (manual)'!$AB$5:$AD$1727,3,FALSE),"--")</f>
        <v>--</v>
      </c>
      <c r="BC28" s="10" t="str">
        <f>IFERROR(VLOOKUP($AU28,'2-CMIE (manual)'!$V$5:$X$1727,3,FALSE),"--")</f>
        <v>--</v>
      </c>
      <c r="BD28" s="10" t="str">
        <f>IFERROR(VLOOKUP($AU28,'2-CMIE (manual)'!$G$5:$I$1727,3,FALSE),"--")</f>
        <v>--</v>
      </c>
      <c r="BE28" s="10" t="str">
        <f>IFERROR(VLOOKUP($AU28,'2-CMIE (manual)'!$AN$5:$AO$1727,2,FALSE),"--")</f>
        <v>--</v>
      </c>
      <c r="BF28" s="10" t="str">
        <f>IFERROR(VLOOKUP($AU28,'2-CMIE (manual)'!$K$5:$O$1727,5,FALSE),"--")</f>
        <v>--</v>
      </c>
      <c r="BG28" s="10" t="str">
        <f>IFERROR(VLOOKUP($AU28,'2-CMIE (manual)'!$AG$5:$AK$1727,5,FALSE),"--")</f>
        <v>--</v>
      </c>
      <c r="BH28" s="10" t="str">
        <f>IFERROR(VLOOKUP($AU28,'2-CMIE (manual)'!$AZ$5:$BA$1727,2,FALSE),"--")</f>
        <v>--</v>
      </c>
      <c r="BI28" s="10" t="str">
        <f>IFERROR(VLOOKUP($AU28,$EJ$5:$EK$1000,2,FALSE),"--")</f>
        <v>--</v>
      </c>
      <c r="BJ28" s="10">
        <f>IFERROR(VLOOKUP($AU28,$EO$5:$EQ$1000,3,FALSE),"--")</f>
        <v>7.7493525482363435</v>
      </c>
      <c r="BK28" s="67">
        <f>IFERROR(VLOOKUP($AU28,$EG$5:$EH$1000,2,FALSE),"--")</f>
        <v>12.7</v>
      </c>
      <c r="BL28" s="73">
        <f>AU28</f>
        <v>40816</v>
      </c>
      <c r="CB28" s="2">
        <v>42947</v>
      </c>
      <c r="CC28">
        <v>47.9</v>
      </c>
      <c r="CF28" s="2">
        <v>42947</v>
      </c>
      <c r="CG28">
        <v>45.9</v>
      </c>
      <c r="CK28" s="2">
        <v>37287</v>
      </c>
      <c r="CL28">
        <v>3.8</v>
      </c>
      <c r="CO28" s="2">
        <v>39202</v>
      </c>
      <c r="CP28">
        <v>6.71</v>
      </c>
      <c r="CU28" s="2">
        <v>37287</v>
      </c>
      <c r="CV28">
        <v>17.989999999999998</v>
      </c>
      <c r="CX28" s="2">
        <v>37287</v>
      </c>
      <c r="CY28">
        <v>2859.78</v>
      </c>
      <c r="DC28" s="37"/>
      <c r="DD28" s="2">
        <v>38291</v>
      </c>
      <c r="DE28">
        <v>527.12</v>
      </c>
      <c r="DI28" s="2">
        <v>39933</v>
      </c>
      <c r="DJ28">
        <v>2571117</v>
      </c>
      <c r="DK28" s="19">
        <f t="shared" si="15"/>
        <v>18.791925843206414</v>
      </c>
      <c r="DM28" s="2">
        <v>39933</v>
      </c>
      <c r="DN28">
        <v>1044983</v>
      </c>
      <c r="DO28" s="19">
        <f t="shared" si="16"/>
        <v>22.827764463057633</v>
      </c>
      <c r="DQ28" s="2">
        <v>39933</v>
      </c>
      <c r="DR28">
        <v>2571117</v>
      </c>
      <c r="DS28" s="19">
        <f t="shared" si="14"/>
        <v>18.791925843206414</v>
      </c>
      <c r="DU28" s="2">
        <v>36819</v>
      </c>
      <c r="DV28">
        <v>444281</v>
      </c>
      <c r="DY28" s="2">
        <v>39172</v>
      </c>
      <c r="DZ28">
        <v>22.8</v>
      </c>
      <c r="ED28" s="2">
        <v>38472</v>
      </c>
      <c r="EE28">
        <v>23.5</v>
      </c>
      <c r="EG28" s="2">
        <v>37346</v>
      </c>
      <c r="EH28">
        <v>-12.9</v>
      </c>
      <c r="EJ28" s="2">
        <v>42400</v>
      </c>
      <c r="EK28">
        <v>4.5</v>
      </c>
      <c r="EO28" s="2">
        <v>37287</v>
      </c>
      <c r="EP28">
        <v>8502.1</v>
      </c>
      <c r="EQ28" s="19">
        <f t="shared" si="17"/>
        <v>-0.37146406055917902</v>
      </c>
      <c r="ER28" s="2">
        <v>37287</v>
      </c>
      <c r="ES28">
        <v>580.79999999999995</v>
      </c>
      <c r="EU28" s="2">
        <v>37287</v>
      </c>
      <c r="EV28">
        <v>3020.9</v>
      </c>
      <c r="EX28" s="2">
        <v>37287</v>
      </c>
      <c r="EY28">
        <v>145.30000000000001</v>
      </c>
    </row>
    <row r="29" spans="2:155" ht="64.5" thickBot="1" x14ac:dyDescent="0.3">
      <c r="B29" s="155"/>
      <c r="C29" s="38" t="s">
        <v>98</v>
      </c>
      <c r="D29" s="45" t="s">
        <v>69</v>
      </c>
      <c r="E29" s="45" t="s">
        <v>70</v>
      </c>
      <c r="F29" s="45" t="s">
        <v>24</v>
      </c>
      <c r="G29" s="45" t="s">
        <v>62</v>
      </c>
      <c r="H29" s="45" t="s">
        <v>71</v>
      </c>
      <c r="I29" s="45" t="s">
        <v>97</v>
      </c>
      <c r="J29" s="45" t="s">
        <v>96</v>
      </c>
      <c r="K29" s="45" t="s">
        <v>75</v>
      </c>
      <c r="L29" s="58" t="s">
        <v>91</v>
      </c>
      <c r="M29" s="59" t="s">
        <v>87</v>
      </c>
      <c r="N29" s="59" t="s">
        <v>84</v>
      </c>
      <c r="O29" s="59" t="s">
        <v>111</v>
      </c>
      <c r="P29" s="59" t="s">
        <v>73</v>
      </c>
      <c r="Q29" s="59" t="s">
        <v>74</v>
      </c>
      <c r="R29" s="60" t="s">
        <v>72</v>
      </c>
      <c r="X29" s="62">
        <v>22</v>
      </c>
      <c r="Y29" s="139">
        <f t="shared" ca="1" si="10"/>
        <v>42063</v>
      </c>
      <c r="Z29" s="132">
        <f t="shared" ca="1" si="8"/>
        <v>3</v>
      </c>
      <c r="AA29" s="133">
        <f t="shared" ca="1" si="8"/>
        <v>-13.26</v>
      </c>
      <c r="AB29" s="133">
        <f t="shared" ca="1" si="8"/>
        <v>10.794339339016901</v>
      </c>
      <c r="AC29" s="133">
        <f t="shared" ca="1" si="8"/>
        <v>51.2</v>
      </c>
      <c r="AD29" s="133">
        <f t="shared" ca="1" si="8"/>
        <v>53.9</v>
      </c>
      <c r="AE29" s="133">
        <f t="shared" ca="1" si="8"/>
        <v>9.3655213920098355</v>
      </c>
      <c r="AF29" s="133">
        <f t="shared" ca="1" si="8"/>
        <v>8.3698053436705333</v>
      </c>
      <c r="AG29" s="133">
        <f t="shared" ca="1" si="8"/>
        <v>3.1174508225008557</v>
      </c>
      <c r="AH29" s="133">
        <f t="shared" ca="1" si="8"/>
        <v>1.836674461370813</v>
      </c>
      <c r="AI29" s="133">
        <f t="shared" ca="1" si="8"/>
        <v>5.21</v>
      </c>
      <c r="AJ29" s="133">
        <f t="shared" ca="1" si="8"/>
        <v>-32.807967290253316</v>
      </c>
      <c r="AK29" s="133">
        <f t="shared" ca="1" si="8"/>
        <v>6.4468549127639996</v>
      </c>
      <c r="AL29" s="133">
        <f t="shared" ca="1" si="8"/>
        <v>22.86</v>
      </c>
      <c r="AM29" s="133">
        <f t="shared" ca="1" si="8"/>
        <v>3.88</v>
      </c>
      <c r="AN29" s="133">
        <f t="shared" ca="1" si="8"/>
        <v>10.965882536220594</v>
      </c>
      <c r="AO29" s="134">
        <f t="shared" ca="1" si="8"/>
        <v>0.4</v>
      </c>
      <c r="AU29" s="121">
        <v>40847</v>
      </c>
      <c r="AV29" s="9">
        <f>IFERROR(VLOOKUP($AU29,$CO$5:$CP$1000,2,FALSE),"--")</f>
        <v>2.5</v>
      </c>
      <c r="AW29" s="10">
        <f>IFERROR(VLOOKUP($AU29,$CU$5:$CV$1000,2,FALSE),"--")</f>
        <v>23.85</v>
      </c>
      <c r="AX29" s="10">
        <f>IFERROR(VLOOKUP($AU29,$CX$5:$DB$1000,5,FALSE),"--")</f>
        <v>22.024061369446279</v>
      </c>
      <c r="AY29" s="10" t="str">
        <f>IFERROR(VLOOKUP($AU29,$CB$5:$CC$1000,2,FALSE),"--")</f>
        <v>--</v>
      </c>
      <c r="AZ29" s="10" t="str">
        <f>IFERROR(VLOOKUP($AU29,$CF$5:$CG$1000,2,FALSE),"--")</f>
        <v>--</v>
      </c>
      <c r="BA29" s="10">
        <f>IFERROR(VLOOKUP($AU29,$DI$5:$DK$1000,3,FALSE),"--")</f>
        <v>18.227336461264731</v>
      </c>
      <c r="BB29" s="10" t="str">
        <f>IFERROR(VLOOKUP($AU29,'2-CMIE (manual)'!$AB$5:$AD$1727,3,FALSE),"--")</f>
        <v>--</v>
      </c>
      <c r="BC29" s="10" t="str">
        <f>IFERROR(VLOOKUP($AU29,'2-CMIE (manual)'!$V$5:$X$1727,3,FALSE),"--")</f>
        <v>--</v>
      </c>
      <c r="BD29" s="10" t="str">
        <f>IFERROR(VLOOKUP($AU29,'2-CMIE (manual)'!$G$5:$I$1727,3,FALSE),"--")</f>
        <v>--</v>
      </c>
      <c r="BE29" s="10" t="str">
        <f>IFERROR(VLOOKUP($AU29,'2-CMIE (manual)'!$AN$5:$AO$1727,2,FALSE),"--")</f>
        <v>--</v>
      </c>
      <c r="BF29" s="10" t="str">
        <f>IFERROR(VLOOKUP($AU29,'2-CMIE (manual)'!$K$5:$O$1727,5,FALSE),"--")</f>
        <v>--</v>
      </c>
      <c r="BG29" s="10" t="str">
        <f>IFERROR(VLOOKUP($AU29,'2-CMIE (manual)'!$AG$5:$AK$1727,5,FALSE),"--")</f>
        <v>--</v>
      </c>
      <c r="BH29" s="10" t="str">
        <f>IFERROR(VLOOKUP($AU29,'2-CMIE (manual)'!$AZ$5:$BA$1727,2,FALSE),"--")</f>
        <v>--</v>
      </c>
      <c r="BI29" s="10" t="str">
        <f>IFERROR(VLOOKUP($AU29,$EJ$5:$EK$1000,2,FALSE),"--")</f>
        <v>--</v>
      </c>
      <c r="BJ29" s="10">
        <f>IFERROR(VLOOKUP($AU29,$EO$5:$EQ$1000,3,FALSE),"--")</f>
        <v>3.4529876335261278</v>
      </c>
      <c r="BK29" s="67">
        <f>IFERROR(VLOOKUP($AU29,$EG$5:$EH$1000,2,FALSE),"--")</f>
        <v>10.45</v>
      </c>
      <c r="BL29" s="73">
        <f>AU29</f>
        <v>40847</v>
      </c>
      <c r="CB29" s="2">
        <v>42978</v>
      </c>
      <c r="CC29">
        <v>51.2</v>
      </c>
      <c r="CF29" s="2">
        <v>42978</v>
      </c>
      <c r="CG29">
        <v>47.5</v>
      </c>
      <c r="CK29" s="2">
        <v>37315</v>
      </c>
      <c r="CL29">
        <v>2.4</v>
      </c>
      <c r="CO29" s="2">
        <v>39233</v>
      </c>
      <c r="CP29">
        <v>7.21</v>
      </c>
      <c r="CU29" s="2">
        <v>37315</v>
      </c>
      <c r="CV29">
        <v>0.76</v>
      </c>
      <c r="CX29" s="2">
        <v>37315</v>
      </c>
      <c r="CY29">
        <v>2726.22</v>
      </c>
      <c r="DC29" s="2"/>
      <c r="DD29" s="2">
        <v>38321</v>
      </c>
      <c r="DE29">
        <v>1043.78</v>
      </c>
      <c r="DI29" s="2">
        <v>39964</v>
      </c>
      <c r="DJ29">
        <v>2558246</v>
      </c>
      <c r="DK29" s="19">
        <f t="shared" si="15"/>
        <v>17.625697502050674</v>
      </c>
      <c r="DM29" s="2">
        <v>39964</v>
      </c>
      <c r="DN29">
        <v>1040447</v>
      </c>
      <c r="DO29" s="19">
        <f t="shared" si="16"/>
        <v>21.1914759788705</v>
      </c>
      <c r="DQ29" s="2">
        <v>39964</v>
      </c>
      <c r="DR29">
        <v>2558246</v>
      </c>
      <c r="DS29" s="19">
        <f>100*(DR29/DR17-1)</f>
        <v>17.625697502050674</v>
      </c>
      <c r="DU29" s="2">
        <v>36826</v>
      </c>
      <c r="DV29">
        <v>480375</v>
      </c>
      <c r="DY29" s="2">
        <v>39263</v>
      </c>
      <c r="DZ29">
        <v>26.6</v>
      </c>
      <c r="ED29" s="2">
        <v>38503</v>
      </c>
      <c r="EE29">
        <v>201.38</v>
      </c>
      <c r="EG29" s="2">
        <v>37376</v>
      </c>
      <c r="EH29">
        <v>-13.79</v>
      </c>
      <c r="EJ29" s="2">
        <v>42429</v>
      </c>
      <c r="EK29">
        <v>4.79</v>
      </c>
      <c r="EO29" s="2">
        <v>37315</v>
      </c>
      <c r="EP29">
        <v>7903.7</v>
      </c>
      <c r="EQ29" s="19">
        <f t="shared" si="17"/>
        <v>0.96962109404941099</v>
      </c>
      <c r="ER29" s="2">
        <v>37315</v>
      </c>
      <c r="ES29">
        <v>544.79999999999995</v>
      </c>
      <c r="EU29" s="2">
        <v>37315</v>
      </c>
      <c r="EV29">
        <v>2730.8</v>
      </c>
      <c r="EX29" s="2">
        <v>37315</v>
      </c>
      <c r="EY29">
        <v>137.6</v>
      </c>
    </row>
    <row r="30" spans="2:155" x14ac:dyDescent="0.25">
      <c r="B30" s="42">
        <f ca="1">B8</f>
        <v>43039</v>
      </c>
      <c r="C30" s="7">
        <f ca="1">IFERROR((C8-Z$3)/Z$4,"--")</f>
        <v>0.4215890212035277</v>
      </c>
      <c r="D30" s="8">
        <f t="shared" ref="D30:R30" ca="1" si="18">IFERROR((D8-AA$3)/AA$4,"--")</f>
        <v>-0.16192479620924258</v>
      </c>
      <c r="E30" s="8">
        <f t="shared" ca="1" si="18"/>
        <v>0.36367623150322725</v>
      </c>
      <c r="F30" s="8">
        <f t="shared" ca="1" si="18"/>
        <v>-0.87768880839815977</v>
      </c>
      <c r="G30" s="8">
        <f t="shared" ca="1" si="18"/>
        <v>0.42556433564155938</v>
      </c>
      <c r="H30" s="8">
        <f t="shared" ca="1" si="18"/>
        <v>-0.90626205247988845</v>
      </c>
      <c r="I30" s="8">
        <f t="shared" ca="1" si="18"/>
        <v>0.10527688580396068</v>
      </c>
      <c r="J30" s="8">
        <f t="shared" ca="1" si="18"/>
        <v>-9.4049650355808284E-2</v>
      </c>
      <c r="K30" s="8">
        <f t="shared" ca="1" si="18"/>
        <v>-0.36966302933800149</v>
      </c>
      <c r="L30" s="7">
        <f t="shared" ca="1" si="18"/>
        <v>-0.50702103151158218</v>
      </c>
      <c r="M30" s="8">
        <f t="shared" ca="1" si="18"/>
        <v>-0.4141444293623201</v>
      </c>
      <c r="N30" s="8">
        <f t="shared" ca="1" si="18"/>
        <v>-0.99957745845395685</v>
      </c>
      <c r="O30" s="8">
        <f t="shared" ca="1" si="18"/>
        <v>0.36575238157032397</v>
      </c>
      <c r="P30" s="8">
        <f t="shared" ca="1" si="18"/>
        <v>-0.48476549472704489</v>
      </c>
      <c r="Q30" s="8">
        <f t="shared" ca="1" si="18"/>
        <v>-0.3285577489829376</v>
      </c>
      <c r="R30" s="8">
        <f t="shared" ca="1" si="18"/>
        <v>1.5240332801854359</v>
      </c>
      <c r="X30" s="62">
        <v>23</v>
      </c>
      <c r="Y30" s="139">
        <f t="shared" ca="1" si="10"/>
        <v>42094</v>
      </c>
      <c r="Z30" s="132">
        <f t="shared" ca="1" si="8"/>
        <v>0.06</v>
      </c>
      <c r="AA30" s="133">
        <f t="shared" ca="1" si="8"/>
        <v>-20.79</v>
      </c>
      <c r="AB30" s="133">
        <f t="shared" ca="1" si="8"/>
        <v>-0.13540603159706288</v>
      </c>
      <c r="AC30" s="133">
        <f t="shared" ca="1" si="8"/>
        <v>52.1</v>
      </c>
      <c r="AD30" s="133">
        <f t="shared" ca="1" si="8"/>
        <v>53</v>
      </c>
      <c r="AE30" s="133">
        <f t="shared" ca="1" si="8"/>
        <v>8.5603082392382355</v>
      </c>
      <c r="AF30" s="133">
        <f t="shared" ca="1" si="8"/>
        <v>2.0966911592642967</v>
      </c>
      <c r="AG30" s="133">
        <f t="shared" ca="1" si="8"/>
        <v>1.0546214307034063</v>
      </c>
      <c r="AH30" s="133">
        <f t="shared" ca="1" si="8"/>
        <v>5.5150741431797989</v>
      </c>
      <c r="AI30" s="133">
        <f t="shared" ca="1" si="8"/>
        <v>5.56</v>
      </c>
      <c r="AJ30" s="133">
        <f t="shared" ca="1" si="8"/>
        <v>-30.378574222368616</v>
      </c>
      <c r="AK30" s="133">
        <f t="shared" ca="1" si="8"/>
        <v>2.480192719486074</v>
      </c>
      <c r="AL30" s="133">
        <f t="shared" ca="1" si="8"/>
        <v>20.02</v>
      </c>
      <c r="AM30" s="133">
        <f t="shared" ca="1" si="8"/>
        <v>3.93</v>
      </c>
      <c r="AN30" s="133">
        <f t="shared" ca="1" si="8"/>
        <v>2.7080927889157058</v>
      </c>
      <c r="AO30" s="134">
        <f t="shared" ca="1" si="8"/>
        <v>5.34</v>
      </c>
      <c r="AU30" s="121">
        <v>40877</v>
      </c>
      <c r="AV30" s="9">
        <f>IFERROR(VLOOKUP($AU30,$CO$5:$CP$1000,2,FALSE),"--")</f>
        <v>7.96</v>
      </c>
      <c r="AW30" s="10">
        <f>IFERROR(VLOOKUP($AU30,$CU$5:$CV$1000,2,FALSE),"--")</f>
        <v>3.08</v>
      </c>
      <c r="AX30" s="10">
        <f>IFERROR(VLOOKUP($AU30,$CX$5:$DB$1000,5,FALSE),"--")</f>
        <v>33.559039307711622</v>
      </c>
      <c r="AY30" s="10" t="str">
        <f>IFERROR(VLOOKUP($AU30,$CB$5:$CC$1000,2,FALSE),"--")</f>
        <v>--</v>
      </c>
      <c r="AZ30" s="10" t="str">
        <f>IFERROR(VLOOKUP($AU30,$CF$5:$CG$1000,2,FALSE),"--")</f>
        <v>--</v>
      </c>
      <c r="BA30" s="10">
        <f>IFERROR(VLOOKUP($AU30,$DI$5:$DK$1000,3,FALSE),"--")</f>
        <v>16.803381169081689</v>
      </c>
      <c r="BB30" s="10" t="str">
        <f>IFERROR(VLOOKUP($AU30,'2-CMIE (manual)'!$AB$5:$AD$1727,3,FALSE),"--")</f>
        <v>--</v>
      </c>
      <c r="BC30" s="10" t="str">
        <f>IFERROR(VLOOKUP($AU30,'2-CMIE (manual)'!$V$5:$X$1727,3,FALSE),"--")</f>
        <v>--</v>
      </c>
      <c r="BD30" s="10" t="str">
        <f>IFERROR(VLOOKUP($AU30,'2-CMIE (manual)'!$G$5:$I$1727,3,FALSE),"--")</f>
        <v>--</v>
      </c>
      <c r="BE30" s="10" t="str">
        <f>IFERROR(VLOOKUP($AU30,'2-CMIE (manual)'!$AN$5:$AO$1727,2,FALSE),"--")</f>
        <v>--</v>
      </c>
      <c r="BF30" s="10" t="str">
        <f>IFERROR(VLOOKUP($AU30,'2-CMIE (manual)'!$K$5:$O$1727,5,FALSE),"--")</f>
        <v>--</v>
      </c>
      <c r="BG30" s="10" t="str">
        <f>IFERROR(VLOOKUP($AU30,'2-CMIE (manual)'!$AG$5:$AK$1727,5,FALSE),"--")</f>
        <v>--</v>
      </c>
      <c r="BH30" s="10" t="str">
        <f>IFERROR(VLOOKUP($AU30,'2-CMIE (manual)'!$AZ$5:$BA$1727,2,FALSE),"--")</f>
        <v>--</v>
      </c>
      <c r="BI30" s="10" t="str">
        <f>IFERROR(VLOOKUP($AU30,$EJ$5:$EK$1000,2,FALSE),"--")</f>
        <v>--</v>
      </c>
      <c r="BJ30" s="10">
        <f>IFERROR(VLOOKUP($AU30,$EO$5:$EQ$1000,3,FALSE),"--")</f>
        <v>13.082074578508941</v>
      </c>
      <c r="BK30" s="67">
        <f>IFERROR(VLOOKUP($AU30,$EG$5:$EH$1000,2,FALSE),"--")</f>
        <v>10.199999999999999</v>
      </c>
      <c r="BL30" s="73">
        <f>AU30</f>
        <v>40877</v>
      </c>
      <c r="CB30" s="2">
        <v>43008</v>
      </c>
      <c r="CC30">
        <v>51.2</v>
      </c>
      <c r="CF30" s="2">
        <v>43008</v>
      </c>
      <c r="CG30">
        <v>50.7</v>
      </c>
      <c r="CK30" s="2">
        <v>37346</v>
      </c>
      <c r="CL30">
        <v>3.2</v>
      </c>
      <c r="CO30" s="2">
        <v>39263</v>
      </c>
      <c r="CP30">
        <v>4.79</v>
      </c>
      <c r="CU30" s="2">
        <v>37346</v>
      </c>
      <c r="CV30">
        <v>0.78</v>
      </c>
      <c r="CX30" s="2">
        <v>37346</v>
      </c>
      <c r="CY30">
        <v>3505.04</v>
      </c>
      <c r="DC30" s="2"/>
      <c r="DD30" s="2">
        <v>38352</v>
      </c>
      <c r="DE30">
        <v>1096.02</v>
      </c>
      <c r="DI30" s="2">
        <v>39994</v>
      </c>
      <c r="DJ30">
        <v>2580088</v>
      </c>
      <c r="DK30" s="19">
        <f t="shared" si="15"/>
        <v>15.572712690212542</v>
      </c>
      <c r="DM30" s="2">
        <v>39994</v>
      </c>
      <c r="DN30">
        <v>1058085</v>
      </c>
      <c r="DO30" s="19">
        <f t="shared" si="16"/>
        <v>19.65998034476948</v>
      </c>
      <c r="DQ30" s="2">
        <v>39994</v>
      </c>
      <c r="DR30">
        <v>2580088</v>
      </c>
      <c r="DS30" s="19">
        <f>100*(DR30/DR18-1)</f>
        <v>15.572712690212542</v>
      </c>
      <c r="DU30" s="2">
        <v>36833</v>
      </c>
      <c r="DV30">
        <v>443483</v>
      </c>
      <c r="DY30" s="2">
        <v>39355</v>
      </c>
      <c r="DZ30">
        <v>25.7</v>
      </c>
      <c r="ED30" s="2">
        <v>38533</v>
      </c>
      <c r="EE30">
        <v>-30.53</v>
      </c>
      <c r="EG30" s="2">
        <v>37407</v>
      </c>
      <c r="EH30">
        <v>-4.32</v>
      </c>
      <c r="EJ30" s="2">
        <v>42460</v>
      </c>
      <c r="EK30">
        <v>4.54</v>
      </c>
      <c r="EO30" s="2">
        <v>37346</v>
      </c>
      <c r="EP30">
        <v>8819.1</v>
      </c>
      <c r="EQ30" s="19">
        <f t="shared" si="17"/>
        <v>-0.44589438511728474</v>
      </c>
      <c r="ER30" s="2">
        <v>37346</v>
      </c>
      <c r="ES30">
        <v>642.79999999999995</v>
      </c>
      <c r="EU30" s="2">
        <v>37346</v>
      </c>
      <c r="EV30">
        <v>3227.2</v>
      </c>
      <c r="EX30" s="2">
        <v>37346</v>
      </c>
      <c r="EY30">
        <v>177.9</v>
      </c>
    </row>
    <row r="31" spans="2:155" x14ac:dyDescent="0.25">
      <c r="B31" s="43">
        <f t="shared" ref="B31:B38" ca="1" si="19">B9</f>
        <v>43069</v>
      </c>
      <c r="C31" s="9">
        <f t="shared" ref="C31:C38" ca="1" si="20">IFERROR((C9-Z$3)/Z$4,"--")</f>
        <v>1.1906635301923862</v>
      </c>
      <c r="D31" s="10">
        <f t="shared" ref="D31:D38" ca="1" si="21">IFERROR((D9-AA$3)/AA$4,"--")</f>
        <v>2.4146749058737438</v>
      </c>
      <c r="E31" s="10">
        <f t="shared" ref="E31:E38" ca="1" si="22">IFERROR((E9-AB$3)/AB$4,"--")</f>
        <v>1.5656663935061368</v>
      </c>
      <c r="F31" s="10">
        <f t="shared" ref="F31:F38" ca="1" si="23">IFERROR((F9-AC$3)/AC$4,"--")</f>
        <v>0.87768880839818686</v>
      </c>
      <c r="G31" s="10">
        <f t="shared" ref="G31:G38" ca="1" si="24">IFERROR((G9-AD$3)/AD$4,"--")</f>
        <v>-0.85915818704993041</v>
      </c>
      <c r="H31" s="10">
        <f t="shared" ref="H31:H38" ca="1" si="25">IFERROR((H9-AE$3)/AE$4,"--")</f>
        <v>-0.22145438371731202</v>
      </c>
      <c r="I31" s="10">
        <f t="shared" ref="I31:I38" ca="1" si="26">IFERROR((I9-AF$3)/AF$4,"--")</f>
        <v>2.2891862516356309</v>
      </c>
      <c r="J31" s="10">
        <f t="shared" ref="J31:J38" ca="1" si="27">IFERROR((J9-AG$3)/AG$4,"--")</f>
        <v>5.4424676267937719E-2</v>
      </c>
      <c r="K31" s="10">
        <f t="shared" ref="K31:K38" ca="1" si="28">IFERROR((K9-AH$3)/AH$4,"--")</f>
        <v>1.3480057048145597E-2</v>
      </c>
      <c r="L31" s="9">
        <f t="shared" ref="L31:L38" ca="1" si="29">IFERROR((L9-AI$3)/AI$4,"--")</f>
        <v>-0.6904345835733382</v>
      </c>
      <c r="M31" s="10">
        <f t="shared" ref="M31:M38" ca="1" si="30">IFERROR((M9-AJ$3)/AJ$4,"--")</f>
        <v>0.49277953033850874</v>
      </c>
      <c r="N31" s="10">
        <f t="shared" ref="N31:N38" ca="1" si="31">IFERROR((N9-AK$3)/AK$4,"--")</f>
        <v>0.28027917256935719</v>
      </c>
      <c r="O31" s="10">
        <f t="shared" ref="O31:O38" ca="1" si="32">IFERROR((O9-AL$3)/AL$4,"--")</f>
        <v>-0.11480807462762625</v>
      </c>
      <c r="P31" s="10">
        <f t="shared" ref="P31:P38" ca="1" si="33">IFERROR((P9-AM$3)/AM$4,"--")</f>
        <v>-0.18790371800994526</v>
      </c>
      <c r="Q31" s="10">
        <f t="shared" ref="Q31:Q38" ca="1" si="34">IFERROR((Q9-AN$3)/AN$4,"--")</f>
        <v>0.11959590512334321</v>
      </c>
      <c r="R31" s="10">
        <f t="shared" ref="R31:R38" ca="1" si="35">IFERROR((R9-AO$3)/AO$4,"--")</f>
        <v>0.83928244391511231</v>
      </c>
      <c r="X31" s="62">
        <v>24</v>
      </c>
      <c r="Y31" s="139">
        <f t="shared" ca="1" si="10"/>
        <v>42124</v>
      </c>
      <c r="Z31" s="132">
        <f t="shared" ca="1" si="8"/>
        <v>-0.52</v>
      </c>
      <c r="AA31" s="133">
        <f t="shared" ca="1" si="8"/>
        <v>-15.13</v>
      </c>
      <c r="AB31" s="133">
        <f t="shared" ca="1" si="8"/>
        <v>7.0844665875056334</v>
      </c>
      <c r="AC31" s="133">
        <f t="shared" ca="1" si="8"/>
        <v>51.3</v>
      </c>
      <c r="AD31" s="133">
        <f t="shared" ca="1" si="8"/>
        <v>53.7</v>
      </c>
      <c r="AE31" s="133">
        <f t="shared" ca="1" si="8"/>
        <v>8.8874077483874778</v>
      </c>
      <c r="AF31" s="133">
        <f t="shared" ca="1" si="8"/>
        <v>6.4809656453110431</v>
      </c>
      <c r="AG31" s="133">
        <f t="shared" ca="1" si="8"/>
        <v>1.1148648648648729</v>
      </c>
      <c r="AH31" s="133">
        <f t="shared" ca="1" si="8"/>
        <v>0.67849466897045296</v>
      </c>
      <c r="AI31" s="133">
        <f t="shared" ca="1" si="8"/>
        <v>5.13</v>
      </c>
      <c r="AJ31" s="133">
        <f t="shared" ca="1" si="8"/>
        <v>-18.973987275509387</v>
      </c>
      <c r="AK31" s="133">
        <f t="shared" ca="1" si="8"/>
        <v>18.294435931164486</v>
      </c>
      <c r="AL31" s="133">
        <f t="shared" ca="1" si="8"/>
        <v>24.61</v>
      </c>
      <c r="AM31" s="133">
        <f t="shared" ca="1" si="8"/>
        <v>3.98</v>
      </c>
      <c r="AN31" s="133">
        <f t="shared" ca="1" si="8"/>
        <v>9.2569386256960762</v>
      </c>
      <c r="AO31" s="134">
        <f t="shared" ca="1" si="8"/>
        <v>0.56000000000000005</v>
      </c>
      <c r="AU31" s="121">
        <v>40908</v>
      </c>
      <c r="AV31" s="9">
        <f>IFERROR(VLOOKUP($AU31,$CO$5:$CP$1000,2,FALSE),"--")</f>
        <v>5.0999999999999996</v>
      </c>
      <c r="AW31" s="10">
        <f>IFERROR(VLOOKUP($AU31,$CU$5:$CV$1000,2,FALSE),"--")</f>
        <v>8.64</v>
      </c>
      <c r="AX31" s="10">
        <f>IFERROR(VLOOKUP($AU31,$CX$5:$DB$1000,5,FALSE),"--")</f>
        <v>28.811645978455868</v>
      </c>
      <c r="AY31" s="10" t="str">
        <f>IFERROR(VLOOKUP($AU31,$CB$5:$CC$1000,2,FALSE),"--")</f>
        <v>--</v>
      </c>
      <c r="AZ31" s="10" t="str">
        <f>IFERROR(VLOOKUP($AU31,$CF$5:$CG$1000,2,FALSE),"--")</f>
        <v>--</v>
      </c>
      <c r="BA31" s="10">
        <f>IFERROR(VLOOKUP($AU31,$DI$5:$DK$1000,3,FALSE),"--")</f>
        <v>15.434531215984371</v>
      </c>
      <c r="BB31" s="10" t="str">
        <f>IFERROR(VLOOKUP($AU31,'2-CMIE (manual)'!$AB$5:$AD$1727,3,FALSE),"--")</f>
        <v>--</v>
      </c>
      <c r="BC31" s="10" t="str">
        <f>IFERROR(VLOOKUP($AU31,'2-CMIE (manual)'!$V$5:$X$1727,3,FALSE),"--")</f>
        <v>--</v>
      </c>
      <c r="BD31" s="10" t="str">
        <f>IFERROR(VLOOKUP($AU31,'2-CMIE (manual)'!$G$5:$I$1727,3,FALSE),"--")</f>
        <v>--</v>
      </c>
      <c r="BE31" s="10" t="str">
        <f>IFERROR(VLOOKUP($AU31,'2-CMIE (manual)'!$AN$5:$AO$1727,2,FALSE),"--")</f>
        <v>--</v>
      </c>
      <c r="BF31" s="10" t="str">
        <f>IFERROR(VLOOKUP($AU31,'2-CMIE (manual)'!$K$5:$O$1727,5,FALSE),"--")</f>
        <v>--</v>
      </c>
      <c r="BG31" s="10" t="str">
        <f>IFERROR(VLOOKUP($AU31,'2-CMIE (manual)'!$AG$5:$AK$1727,5,FALSE),"--")</f>
        <v>--</v>
      </c>
      <c r="BH31" s="10" t="str">
        <f>IFERROR(VLOOKUP($AU31,'2-CMIE (manual)'!$AZ$5:$BA$1727,2,FALSE),"--")</f>
        <v>--</v>
      </c>
      <c r="BI31" s="10" t="str">
        <f>IFERROR(VLOOKUP($AU31,$EJ$5:$EK$1000,2,FALSE),"--")</f>
        <v>--</v>
      </c>
      <c r="BJ31" s="10">
        <f>IFERROR(VLOOKUP($AU31,$EO$5:$EQ$1000,3,FALSE),"--")</f>
        <v>3.5638297872340408</v>
      </c>
      <c r="BK31" s="67">
        <f>IFERROR(VLOOKUP($AU31,$EG$5:$EH$1000,2,FALSE),"--")</f>
        <v>8.3800000000000008</v>
      </c>
      <c r="BL31" s="73">
        <f>AU31</f>
        <v>40908</v>
      </c>
      <c r="CB31" s="2">
        <v>43039</v>
      </c>
      <c r="CC31">
        <v>50.3</v>
      </c>
      <c r="CF31" s="2">
        <v>43039</v>
      </c>
      <c r="CG31">
        <v>51.7</v>
      </c>
      <c r="CK31" s="2">
        <v>37376</v>
      </c>
      <c r="CL31">
        <v>4.0999999999999996</v>
      </c>
      <c r="CO31" s="2">
        <v>39294</v>
      </c>
      <c r="CP31">
        <v>5.0999999999999996</v>
      </c>
      <c r="CU31" s="2">
        <v>37376</v>
      </c>
      <c r="CV31">
        <v>18.170000000000002</v>
      </c>
      <c r="CX31" s="2">
        <v>37376</v>
      </c>
      <c r="CY31">
        <v>2794.11</v>
      </c>
      <c r="DC31" s="2"/>
      <c r="DD31" s="2">
        <v>38383</v>
      </c>
      <c r="DE31">
        <v>1497.28</v>
      </c>
      <c r="DI31" s="2">
        <v>40025</v>
      </c>
      <c r="DJ31">
        <v>2613132</v>
      </c>
      <c r="DK31" s="19">
        <f t="shared" si="15"/>
        <v>15.861338762682919</v>
      </c>
      <c r="DM31" s="2">
        <v>40025</v>
      </c>
      <c r="DN31">
        <v>1084862</v>
      </c>
      <c r="DO31" s="19">
        <f t="shared" si="16"/>
        <v>20.807340675493592</v>
      </c>
      <c r="DQ31" s="2">
        <v>40025</v>
      </c>
      <c r="DR31">
        <v>2613132</v>
      </c>
      <c r="DS31" s="19">
        <f t="shared" si="14"/>
        <v>15.861338762682919</v>
      </c>
      <c r="DU31" s="2">
        <v>36847</v>
      </c>
      <c r="DV31">
        <v>445263</v>
      </c>
      <c r="DY31" s="2">
        <v>39447</v>
      </c>
      <c r="DZ31">
        <v>23.3</v>
      </c>
      <c r="ED31" s="2">
        <v>38564</v>
      </c>
      <c r="EE31">
        <v>87.28</v>
      </c>
      <c r="EG31" s="2">
        <v>37437</v>
      </c>
      <c r="EH31">
        <v>-23.85</v>
      </c>
      <c r="EJ31" s="2">
        <v>42490</v>
      </c>
      <c r="EK31">
        <v>4.71</v>
      </c>
      <c r="EO31" s="2">
        <v>37376</v>
      </c>
      <c r="EP31">
        <v>8600.7999999999993</v>
      </c>
      <c r="EQ31" s="19">
        <f t="shared" si="17"/>
        <v>3.9823971758106147</v>
      </c>
      <c r="ER31" s="2">
        <v>37376</v>
      </c>
      <c r="ES31">
        <v>623.6</v>
      </c>
      <c r="EU31" s="2">
        <v>37376</v>
      </c>
      <c r="EV31">
        <v>3265.5</v>
      </c>
      <c r="EX31" s="2">
        <v>37376</v>
      </c>
      <c r="EY31">
        <v>152</v>
      </c>
    </row>
    <row r="32" spans="2:155" x14ac:dyDescent="0.25">
      <c r="B32" s="43">
        <f t="shared" ca="1" si="19"/>
        <v>43100</v>
      </c>
      <c r="C32" s="9">
        <f t="shared" ca="1" si="20"/>
        <v>-6.7093739716476114E-2</v>
      </c>
      <c r="D32" s="10">
        <f t="shared" ca="1" si="21"/>
        <v>0.93536529773777066</v>
      </c>
      <c r="E32" s="10">
        <f t="shared" ca="1" si="22"/>
        <v>0.75995839462035186</v>
      </c>
      <c r="F32" s="10">
        <f t="shared" ca="1" si="23"/>
        <v>2.480424893299197</v>
      </c>
      <c r="G32" s="10">
        <f t="shared" ca="1" si="24"/>
        <v>0.1043837049686855</v>
      </c>
      <c r="H32" s="10">
        <f t="shared" ca="1" si="25"/>
        <v>0.13451028678768009</v>
      </c>
      <c r="I32" s="10">
        <f t="shared" ca="1" si="26"/>
        <v>2.3979793873347437</v>
      </c>
      <c r="J32" s="10">
        <f t="shared" ca="1" si="27"/>
        <v>1.1940950527348524</v>
      </c>
      <c r="K32" s="10">
        <f t="shared" ca="1" si="28"/>
        <v>1.1635122501357634E-2</v>
      </c>
      <c r="L32" s="9">
        <f t="shared" ca="1" si="29"/>
        <v>-0.6904345835733382</v>
      </c>
      <c r="M32" s="10">
        <f t="shared" ca="1" si="30"/>
        <v>0.9677585585677001</v>
      </c>
      <c r="N32" s="10">
        <f t="shared" ca="1" si="31"/>
        <v>-0.18924687011362429</v>
      </c>
      <c r="O32" s="10">
        <f t="shared" ca="1" si="32"/>
        <v>-3.5066065708800557E-3</v>
      </c>
      <c r="P32" s="10">
        <f t="shared" ca="1" si="33"/>
        <v>7.1768781184350563E-3</v>
      </c>
      <c r="Q32" s="10">
        <f t="shared" ca="1" si="34"/>
        <v>0.67048176060641962</v>
      </c>
      <c r="R32" s="10">
        <f t="shared" ca="1" si="35"/>
        <v>0.98733667878437115</v>
      </c>
      <c r="X32" s="62">
        <v>25</v>
      </c>
      <c r="Y32" s="139">
        <f t="shared" ca="1" si="10"/>
        <v>42155</v>
      </c>
      <c r="Z32" s="132">
        <f t="shared" ca="1" si="8"/>
        <v>2.4</v>
      </c>
      <c r="AA32" s="133">
        <f t="shared" ca="1" si="8"/>
        <v>-19.579999999999998</v>
      </c>
      <c r="AB32" s="133">
        <f t="shared" ca="1" si="8"/>
        <v>-3.4698427827837053</v>
      </c>
      <c r="AC32" s="133">
        <f t="shared" ca="1" si="8"/>
        <v>52.6</v>
      </c>
      <c r="AD32" s="133">
        <f t="shared" ca="1" si="8"/>
        <v>51</v>
      </c>
      <c r="AE32" s="133">
        <f t="shared" ca="1" si="8"/>
        <v>8.9547824411015284</v>
      </c>
      <c r="AF32" s="133">
        <f t="shared" ca="1" si="8"/>
        <v>3.9479845060230723</v>
      </c>
      <c r="AG32" s="133">
        <f t="shared" ca="1" si="8"/>
        <v>1.2538159616223288</v>
      </c>
      <c r="AH32" s="133">
        <f t="shared" ca="1" si="8"/>
        <v>10.086098321392445</v>
      </c>
      <c r="AI32" s="133">
        <f t="shared" ca="1" si="8"/>
        <v>5.21</v>
      </c>
      <c r="AJ32" s="133">
        <f t="shared" ca="1" si="8"/>
        <v>-18.140045766590383</v>
      </c>
      <c r="AK32" s="133">
        <f t="shared" ca="1" si="8"/>
        <v>6.7385527079451446</v>
      </c>
      <c r="AL32" s="133">
        <f t="shared" ca="1" si="8"/>
        <v>19.54</v>
      </c>
      <c r="AM32" s="133">
        <f t="shared" ca="1" si="8"/>
        <v>4.3600000000000003</v>
      </c>
      <c r="AN32" s="133">
        <f t="shared" ca="1" si="8"/>
        <v>5.1065821788626842</v>
      </c>
      <c r="AO32" s="134">
        <f t="shared" ca="1" si="8"/>
        <v>9.19</v>
      </c>
      <c r="AU32" s="121">
        <v>40939</v>
      </c>
      <c r="AV32" s="9">
        <f>IFERROR(VLOOKUP($AU32,$CO$5:$CP$1000,2,FALSE),"--")</f>
        <v>2.2000000000000002</v>
      </c>
      <c r="AW32" s="10">
        <f>IFERROR(VLOOKUP($AU32,$CU$5:$CV$1000,2,FALSE),"--")</f>
        <v>11.84</v>
      </c>
      <c r="AX32" s="10">
        <f>IFERROR(VLOOKUP($AU32,$CX$5:$DB$1000,5,FALSE),"--")</f>
        <v>16.644561149779456</v>
      </c>
      <c r="AY32" s="10" t="str">
        <f>IFERROR(VLOOKUP($AU32,$CB$5:$CC$1000,2,FALSE),"--")</f>
        <v>--</v>
      </c>
      <c r="AZ32" s="10" t="str">
        <f>IFERROR(VLOOKUP($AU32,$CF$5:$CG$1000,2,FALSE),"--")</f>
        <v>--</v>
      </c>
      <c r="BA32" s="10">
        <f>IFERROR(VLOOKUP($AU32,$DI$5:$DK$1000,3,FALSE),"--")</f>
        <v>15.527752969360243</v>
      </c>
      <c r="BB32" s="10" t="str">
        <f>IFERROR(VLOOKUP($AU32,'2-CMIE (manual)'!$AB$5:$AD$1727,3,FALSE),"--")</f>
        <v>--</v>
      </c>
      <c r="BC32" s="10" t="str">
        <f>IFERROR(VLOOKUP($AU32,'2-CMIE (manual)'!$V$5:$X$1727,3,FALSE),"--")</f>
        <v>--</v>
      </c>
      <c r="BD32" s="10" t="str">
        <f>IFERROR(VLOOKUP($AU32,'2-CMIE (manual)'!$G$5:$I$1727,3,FALSE),"--")</f>
        <v>--</v>
      </c>
      <c r="BE32" s="10" t="str">
        <f>IFERROR(VLOOKUP($AU32,'2-CMIE (manual)'!$AN$5:$AO$1727,2,FALSE),"--")</f>
        <v>--</v>
      </c>
      <c r="BF32" s="10" t="str">
        <f>IFERROR(VLOOKUP($AU32,'2-CMIE (manual)'!$K$5:$O$1727,5,FALSE),"--")</f>
        <v>--</v>
      </c>
      <c r="BG32" s="78">
        <v>8.3274998359328833</v>
      </c>
      <c r="BH32" s="10" t="str">
        <f>IFERROR(VLOOKUP($AU32,'2-CMIE (manual)'!$AZ$5:$BA$1727,2,FALSE),"--")</f>
        <v>--</v>
      </c>
      <c r="BI32" s="10" t="str">
        <f>IFERROR(VLOOKUP($AU32,$EJ$5:$EK$1000,2,FALSE),"--")</f>
        <v>--</v>
      </c>
      <c r="BJ32" s="10">
        <f>IFERROR(VLOOKUP($AU32,$EO$5:$EQ$1000,3,FALSE),"--")</f>
        <v>2.473667814533842</v>
      </c>
      <c r="BK32" s="67">
        <f>IFERROR(VLOOKUP($AU32,$EG$5:$EH$1000,2,FALSE),"--")</f>
        <v>9.31</v>
      </c>
      <c r="BL32" s="73">
        <f>AU32</f>
        <v>40939</v>
      </c>
      <c r="CB32" s="2">
        <v>43069</v>
      </c>
      <c r="CC32">
        <v>52.6</v>
      </c>
      <c r="CF32" s="2">
        <v>43069</v>
      </c>
      <c r="CG32">
        <v>48.5</v>
      </c>
      <c r="CK32" s="2">
        <v>37407</v>
      </c>
      <c r="CL32">
        <v>4.0999999999999996</v>
      </c>
      <c r="CO32" s="2">
        <v>39325</v>
      </c>
      <c r="CP32">
        <v>10.09</v>
      </c>
      <c r="CU32" s="2">
        <v>37407</v>
      </c>
      <c r="CV32">
        <v>3.85</v>
      </c>
      <c r="CX32" s="2">
        <v>37407</v>
      </c>
      <c r="CY32">
        <v>3213.82</v>
      </c>
      <c r="DC32" s="2"/>
      <c r="DD32" s="2">
        <v>38411</v>
      </c>
      <c r="DE32">
        <v>1183.73</v>
      </c>
      <c r="DI32" s="2">
        <v>40056</v>
      </c>
      <c r="DJ32">
        <v>2623551</v>
      </c>
      <c r="DK32" s="19">
        <f t="shared" si="15"/>
        <v>13.336512828355218</v>
      </c>
      <c r="DM32" s="2">
        <v>40056</v>
      </c>
      <c r="DN32">
        <v>1096764</v>
      </c>
      <c r="DO32" s="19">
        <f t="shared" si="16"/>
        <v>17.850131575695507</v>
      </c>
      <c r="DQ32" s="2">
        <v>40056</v>
      </c>
      <c r="DR32">
        <v>2623551</v>
      </c>
      <c r="DS32" s="19">
        <f t="shared" si="14"/>
        <v>13.336512828355218</v>
      </c>
      <c r="DU32" s="2">
        <v>36854</v>
      </c>
      <c r="DV32">
        <v>481233</v>
      </c>
      <c r="DY32" s="2">
        <v>39538</v>
      </c>
      <c r="DZ32">
        <v>19.3</v>
      </c>
      <c r="ED32" s="2">
        <v>38595</v>
      </c>
      <c r="EE32">
        <v>-33.61</v>
      </c>
      <c r="EG32" s="2">
        <v>37468</v>
      </c>
      <c r="EH32">
        <v>-20.59</v>
      </c>
      <c r="EJ32" s="2">
        <v>42521</v>
      </c>
      <c r="EK32">
        <v>4.49</v>
      </c>
      <c r="EO32" s="2">
        <v>37407</v>
      </c>
      <c r="EP32">
        <v>9352.5</v>
      </c>
      <c r="EQ32" s="19">
        <f t="shared" si="17"/>
        <v>6.0566542683480051</v>
      </c>
      <c r="ER32" s="2">
        <v>37407</v>
      </c>
      <c r="ES32">
        <v>709.1</v>
      </c>
      <c r="EU32" s="2">
        <v>37407</v>
      </c>
      <c r="EV32">
        <v>3432.4</v>
      </c>
      <c r="EX32" s="2">
        <v>37407</v>
      </c>
      <c r="EY32">
        <v>170.2</v>
      </c>
    </row>
    <row r="33" spans="2:155" x14ac:dyDescent="0.25">
      <c r="B33" s="43">
        <f t="shared" ca="1" si="19"/>
        <v>43131</v>
      </c>
      <c r="C33" s="9">
        <f t="shared" ca="1" si="20"/>
        <v>0.8902438001186137</v>
      </c>
      <c r="D33" s="10">
        <f t="shared" ca="1" si="21"/>
        <v>0.66713883032850074</v>
      </c>
      <c r="E33" s="10">
        <f t="shared" ca="1" si="22"/>
        <v>1.7139467332816412</v>
      </c>
      <c r="F33" s="10">
        <f t="shared" ca="1" si="23"/>
        <v>0.7250472765028505</v>
      </c>
      <c r="G33" s="10">
        <f t="shared" ca="1" si="24"/>
        <v>0.42556433564155938</v>
      </c>
      <c r="H33" s="10">
        <f t="shared" ca="1" si="25"/>
        <v>-1.8730206348673711E-2</v>
      </c>
      <c r="I33" s="10">
        <f t="shared" ca="1" si="26"/>
        <v>1.7579404792070852</v>
      </c>
      <c r="J33" s="10">
        <f t="shared" ca="1" si="27"/>
        <v>1.0175305956882774</v>
      </c>
      <c r="K33" s="10">
        <f t="shared" ca="1" si="28"/>
        <v>2.1292613953852957</v>
      </c>
      <c r="L33" s="9">
        <f t="shared" ca="1" si="29"/>
        <v>-0.97574455344718114</v>
      </c>
      <c r="M33" s="10">
        <f t="shared" ca="1" si="30"/>
        <v>1.4393850959109395</v>
      </c>
      <c r="N33" s="10">
        <f t="shared" ca="1" si="31"/>
        <v>-0.63924709007918268</v>
      </c>
      <c r="O33" s="10">
        <f t="shared" ca="1" si="32"/>
        <v>0.27540177808896571</v>
      </c>
      <c r="P33" s="10">
        <f t="shared" ca="1" si="33"/>
        <v>2.4140408216554689E-2</v>
      </c>
      <c r="Q33" s="10">
        <f t="shared" ca="1" si="34"/>
        <v>0.85133441397725018</v>
      </c>
      <c r="R33" s="10">
        <f t="shared" ca="1" si="35"/>
        <v>-0.27112431760433103</v>
      </c>
      <c r="X33" s="62">
        <v>26</v>
      </c>
      <c r="Y33" s="139">
        <f t="shared" ca="1" si="10"/>
        <v>42185</v>
      </c>
      <c r="Z33" s="132">
        <f t="shared" ca="1" si="8"/>
        <v>1.4</v>
      </c>
      <c r="AA33" s="133">
        <f t="shared" ca="1" si="8"/>
        <v>-13.13</v>
      </c>
      <c r="AB33" s="133">
        <f t="shared" ca="1" si="8"/>
        <v>3.1825229604006244</v>
      </c>
      <c r="AC33" s="133">
        <f t="shared" ca="1" si="8"/>
        <v>51.3</v>
      </c>
      <c r="AD33" s="133">
        <f t="shared" ca="1" si="8"/>
        <v>47.7</v>
      </c>
      <c r="AE33" s="133">
        <f t="shared" ca="1" si="8"/>
        <v>8.3944766929211276</v>
      </c>
      <c r="AF33" s="133">
        <f t="shared" ca="1" si="8"/>
        <v>3.8469821257268055</v>
      </c>
      <c r="AG33" s="133">
        <f t="shared" ca="1" si="8"/>
        <v>2.857470736745471</v>
      </c>
      <c r="AH33" s="133">
        <f t="shared" ca="1" si="8"/>
        <v>2.8830696336407557</v>
      </c>
      <c r="AI33" s="133">
        <f t="shared" ca="1" si="8"/>
        <v>4.79</v>
      </c>
      <c r="AJ33" s="133">
        <f t="shared" ca="1" si="8"/>
        <v>-13.029680227286466</v>
      </c>
      <c r="AK33" s="133">
        <f t="shared" ca="1" si="8"/>
        <v>0.77952656905440065</v>
      </c>
      <c r="AL33" s="133">
        <f t="shared" ca="1" si="8"/>
        <v>17.41</v>
      </c>
      <c r="AM33" s="133">
        <f t="shared" ca="1" si="8"/>
        <v>4.5600000000000005</v>
      </c>
      <c r="AN33" s="133">
        <f t="shared" ca="1" si="8"/>
        <v>5.679379703012799</v>
      </c>
      <c r="AO33" s="134">
        <f t="shared" ca="1" si="8"/>
        <v>1.58</v>
      </c>
      <c r="AU33" s="121">
        <v>40968</v>
      </c>
      <c r="AV33" s="9">
        <f>IFERROR(VLOOKUP($AU33,$CO$5:$CP$1000,2,FALSE),"--")</f>
        <v>7.75</v>
      </c>
      <c r="AW33" s="10">
        <f>IFERROR(VLOOKUP($AU33,$CU$5:$CV$1000,2,FALSE),"--")</f>
        <v>8.4</v>
      </c>
      <c r="AX33" s="10">
        <f>IFERROR(VLOOKUP($AU33,$CX$5:$DB$1000,5,FALSE),"--")</f>
        <v>20.31100149597702</v>
      </c>
      <c r="AY33" s="10" t="str">
        <f>IFERROR(VLOOKUP($AU33,$CB$5:$CC$1000,2,FALSE),"--")</f>
        <v>--</v>
      </c>
      <c r="AZ33" s="10" t="str">
        <f>IFERROR(VLOOKUP($AU33,$CF$5:$CG$1000,2,FALSE),"--")</f>
        <v>--</v>
      </c>
      <c r="BA33" s="10">
        <f>IFERROR(VLOOKUP($AU33,$DI$5:$DK$1000,3,FALSE),"--")</f>
        <v>14.912642304746893</v>
      </c>
      <c r="BB33" s="10" t="str">
        <f>IFERROR(VLOOKUP($AU33,'2-CMIE (manual)'!$AB$5:$AD$1727,3,FALSE),"--")</f>
        <v>--</v>
      </c>
      <c r="BC33" s="10" t="str">
        <f>IFERROR(VLOOKUP($AU33,'2-CMIE (manual)'!$V$5:$X$1727,3,FALSE),"--")</f>
        <v>--</v>
      </c>
      <c r="BD33" s="10" t="str">
        <f>IFERROR(VLOOKUP($AU33,'2-CMIE (manual)'!$G$5:$I$1727,3,FALSE),"--")</f>
        <v>--</v>
      </c>
      <c r="BE33" s="10" t="str">
        <f>IFERROR(VLOOKUP($AU33,'2-CMIE (manual)'!$AN$5:$AO$1727,2,FALSE),"--")</f>
        <v>--</v>
      </c>
      <c r="BF33" s="10" t="str">
        <f>IFERROR(VLOOKUP($AU33,'2-CMIE (manual)'!$K$5:$O$1727,5,FALSE),"--")</f>
        <v>--</v>
      </c>
      <c r="BG33" s="78">
        <v>14.164481780726623</v>
      </c>
      <c r="BH33" s="10" t="str">
        <f>IFERROR(VLOOKUP($AU33,'2-CMIE (manual)'!$AZ$5:$BA$1727,2,FALSE),"--")</f>
        <v>--</v>
      </c>
      <c r="BI33" s="10" t="str">
        <f>IFERROR(VLOOKUP($AU33,$EJ$5:$EK$1000,2,FALSE),"--")</f>
        <v>--</v>
      </c>
      <c r="BJ33" s="10">
        <f>IFERROR(VLOOKUP($AU33,$EO$5:$EQ$1000,3,FALSE),"--")</f>
        <v>8.1994170618175488</v>
      </c>
      <c r="BK33" s="67">
        <f>IFERROR(VLOOKUP($AU33,$EG$5:$EH$1000,2,FALSE),"--")</f>
        <v>8.44</v>
      </c>
      <c r="BL33" s="73">
        <f>AU33</f>
        <v>40968</v>
      </c>
      <c r="CB33" s="2">
        <v>43100</v>
      </c>
      <c r="CC33">
        <v>54.7</v>
      </c>
      <c r="CF33" s="2">
        <v>43100</v>
      </c>
      <c r="CG33">
        <v>50.9</v>
      </c>
      <c r="CK33" s="2">
        <v>37437</v>
      </c>
      <c r="CL33">
        <v>4.5</v>
      </c>
      <c r="CO33" s="2">
        <v>39355</v>
      </c>
      <c r="CP33">
        <v>5.39</v>
      </c>
      <c r="CU33" s="2">
        <v>37437</v>
      </c>
      <c r="CV33">
        <v>12.84</v>
      </c>
      <c r="CX33" s="2">
        <v>37437</v>
      </c>
      <c r="CY33">
        <v>2588.4899999999998</v>
      </c>
      <c r="DD33" s="2">
        <v>38442</v>
      </c>
      <c r="DE33">
        <v>876.07</v>
      </c>
      <c r="DI33" s="2">
        <v>40086</v>
      </c>
      <c r="DJ33">
        <v>2694164</v>
      </c>
      <c r="DK33" s="19">
        <f t="shared" si="15"/>
        <v>12.701016213484738</v>
      </c>
      <c r="DM33" s="2">
        <v>40086</v>
      </c>
      <c r="DN33">
        <v>1139372</v>
      </c>
      <c r="DO33" s="19">
        <f t="shared" si="16"/>
        <v>16.281908400997725</v>
      </c>
      <c r="DQ33" s="2">
        <v>40086</v>
      </c>
      <c r="DR33">
        <v>2694164</v>
      </c>
      <c r="DS33" s="19">
        <f t="shared" si="14"/>
        <v>12.701016213484738</v>
      </c>
      <c r="DU33" s="2">
        <v>36861</v>
      </c>
      <c r="DV33">
        <v>444486</v>
      </c>
      <c r="DY33" s="2">
        <v>39629</v>
      </c>
      <c r="DZ33">
        <v>14.3</v>
      </c>
      <c r="ED33" s="2">
        <v>38625</v>
      </c>
      <c r="EE33">
        <v>0</v>
      </c>
      <c r="EG33" s="2">
        <v>37499</v>
      </c>
      <c r="EH33">
        <v>-17.21</v>
      </c>
      <c r="EJ33" s="2">
        <v>42551</v>
      </c>
      <c r="EK33">
        <v>4.3899999999999997</v>
      </c>
      <c r="EO33" s="2">
        <v>37437</v>
      </c>
      <c r="EP33">
        <v>8269.6</v>
      </c>
      <c r="EQ33" s="19">
        <f t="shared" si="17"/>
        <v>-2.9526357789982693</v>
      </c>
      <c r="ER33" s="2">
        <v>37437</v>
      </c>
      <c r="ES33">
        <v>610.70000000000005</v>
      </c>
      <c r="EU33" s="2">
        <v>37437</v>
      </c>
      <c r="EV33">
        <v>3073.2</v>
      </c>
      <c r="EX33" s="2">
        <v>37437</v>
      </c>
      <c r="EY33">
        <v>153.80000000000001</v>
      </c>
    </row>
    <row r="34" spans="2:155" x14ac:dyDescent="0.25">
      <c r="B34" s="43">
        <f t="shared" ca="1" si="19"/>
        <v>43159</v>
      </c>
      <c r="C34" s="9">
        <f t="shared" ca="1" si="20"/>
        <v>0.5657904916389388</v>
      </c>
      <c r="D34" s="10">
        <f t="shared" ca="1" si="21"/>
        <v>0.29162177595552291</v>
      </c>
      <c r="E34" s="10">
        <f t="shared" ca="1" si="22"/>
        <v>0.29827330997811746</v>
      </c>
      <c r="F34" s="10">
        <f t="shared" ca="1" si="23"/>
        <v>0.49608497865985135</v>
      </c>
      <c r="G34" s="10">
        <f t="shared" ca="1" si="24"/>
        <v>-1.1401912388886948</v>
      </c>
      <c r="H34" s="10">
        <f t="shared" ca="1" si="25"/>
        <v>4.9949142982676539E-2</v>
      </c>
      <c r="I34" s="10">
        <f t="shared" ca="1" si="26"/>
        <v>1.3312467254911275</v>
      </c>
      <c r="J34" s="10">
        <f t="shared" ca="1" si="27"/>
        <v>0.35098766086517935</v>
      </c>
      <c r="K34" s="10">
        <f t="shared" ca="1" si="28"/>
        <v>0.86580127626202641</v>
      </c>
      <c r="L34" s="9">
        <f t="shared" ca="1" si="29"/>
        <v>-0.90441706097872032</v>
      </c>
      <c r="M34" s="10">
        <f t="shared" ca="1" si="30"/>
        <v>1.4612290478007055</v>
      </c>
      <c r="N34" s="10">
        <f t="shared" ca="1" si="31"/>
        <v>-5.6908838508004024E-2</v>
      </c>
      <c r="O34" s="10">
        <f t="shared" ca="1" si="32"/>
        <v>0.86726370234366212</v>
      </c>
      <c r="P34" s="10">
        <f t="shared" ca="1" si="33"/>
        <v>4.9585703363734898E-2</v>
      </c>
      <c r="Q34" s="10">
        <f t="shared" ca="1" si="34"/>
        <v>0.36218221591354799</v>
      </c>
      <c r="R34" s="10">
        <f t="shared" ca="1" si="35"/>
        <v>4.3490931492844428E-2</v>
      </c>
      <c r="X34" s="62">
        <v>27</v>
      </c>
      <c r="Y34" s="139">
        <f t="shared" ca="1" si="10"/>
        <v>42216</v>
      </c>
      <c r="Z34" s="132">
        <f t="shared" ca="1" si="8"/>
        <v>3</v>
      </c>
      <c r="AA34" s="133">
        <f t="shared" ca="1" si="8"/>
        <v>-9.74</v>
      </c>
      <c r="AB34" s="133">
        <f t="shared" ca="1" si="8"/>
        <v>1.0737453603856473</v>
      </c>
      <c r="AC34" s="133">
        <f t="shared" ca="1" si="8"/>
        <v>52.7</v>
      </c>
      <c r="AD34" s="133">
        <f t="shared" ca="1" si="8"/>
        <v>50.8</v>
      </c>
      <c r="AE34" s="133">
        <f t="shared" ca="1" si="8"/>
        <v>8.4067571212606005</v>
      </c>
      <c r="AF34" s="133">
        <f t="shared" ca="1" si="8"/>
        <v>8.4144427001569877</v>
      </c>
      <c r="AG34" s="133">
        <f t="shared" ca="1" si="8"/>
        <v>1.3017356475300446</v>
      </c>
      <c r="AH34" s="133">
        <f t="shared" ca="1" si="8"/>
        <v>10.18442579858263</v>
      </c>
      <c r="AI34" s="133">
        <f t="shared" ca="1" si="8"/>
        <v>4.91</v>
      </c>
      <c r="AJ34" s="133">
        <f t="shared" ca="1" si="8"/>
        <v>-12.467468087743217</v>
      </c>
      <c r="AK34" s="133">
        <f t="shared" ca="1" si="8"/>
        <v>14.648729446935715</v>
      </c>
      <c r="AL34" s="133">
        <f t="shared" ca="1" si="8"/>
        <v>30.45</v>
      </c>
      <c r="AM34" s="133">
        <f t="shared" ca="1" si="8"/>
        <v>4.04</v>
      </c>
      <c r="AN34" s="133">
        <f t="shared" ca="1" si="8"/>
        <v>8.1041227806199387</v>
      </c>
      <c r="AO34" s="134">
        <f t="shared" ca="1" si="8"/>
        <v>11.25</v>
      </c>
      <c r="AU34" s="121">
        <v>40999</v>
      </c>
      <c r="AV34" s="9">
        <f>IFERROR(VLOOKUP($AU34,$CO$5:$CP$1000,2,FALSE),"--")</f>
        <v>3.03</v>
      </c>
      <c r="AW34" s="10">
        <f>IFERROR(VLOOKUP($AU34,$CU$5:$CV$1000,2,FALSE),"--")</f>
        <v>-5.19</v>
      </c>
      <c r="AX34" s="10">
        <f>IFERROR(VLOOKUP($AU34,$CX$5:$DB$1000,5,FALSE),"--")</f>
        <v>10.431742951279244</v>
      </c>
      <c r="AY34" s="10" t="str">
        <f>IFERROR(VLOOKUP($AU34,$CB$5:$CC$1000,2,FALSE),"--")</f>
        <v>--</v>
      </c>
      <c r="AZ34" s="10" t="str">
        <f>IFERROR(VLOOKUP($AU34,$CF$5:$CG$1000,2,FALSE),"--")</f>
        <v>--</v>
      </c>
      <c r="BA34" s="10">
        <f>IFERROR(VLOOKUP($AU34,$DI$5:$DK$1000,3,FALSE),"--")</f>
        <v>16.971118686660745</v>
      </c>
      <c r="BB34" s="10" t="str">
        <f>IFERROR(VLOOKUP($AU34,'2-CMIE (manual)'!$AB$5:$AD$1727,3,FALSE),"--")</f>
        <v>--</v>
      </c>
      <c r="BC34" s="10" t="str">
        <f>IFERROR(VLOOKUP($AU34,'2-CMIE (manual)'!$V$5:$X$1727,3,FALSE),"--")</f>
        <v>--</v>
      </c>
      <c r="BD34" s="10" t="str">
        <f>IFERROR(VLOOKUP($AU34,'2-CMIE (manual)'!$G$5:$I$1727,3,FALSE),"--")</f>
        <v>--</v>
      </c>
      <c r="BE34" s="10" t="str">
        <f>IFERROR(VLOOKUP($AU34,'2-CMIE (manual)'!$AN$5:$AO$1727,2,FALSE),"--")</f>
        <v>--</v>
      </c>
      <c r="BF34" s="10" t="str">
        <f>IFERROR(VLOOKUP($AU34,'2-CMIE (manual)'!$K$5:$O$1727,5,FALSE),"--")</f>
        <v>--</v>
      </c>
      <c r="BG34" s="78">
        <v>21.366440228000315</v>
      </c>
      <c r="BH34" s="10" t="str">
        <f>IFERROR(VLOOKUP($AU34,'2-CMIE (manual)'!$AZ$5:$BA$1727,2,FALSE),"--")</f>
        <v>--</v>
      </c>
      <c r="BI34" s="10" t="str">
        <f>IFERROR(VLOOKUP($AU34,$EJ$5:$EK$1000,2,FALSE),"--")</f>
        <v>--</v>
      </c>
      <c r="BJ34" s="10">
        <f>IFERROR(VLOOKUP($AU34,$EO$5:$EQ$1000,3,FALSE),"--")</f>
        <v>5.9103017462963203</v>
      </c>
      <c r="BK34" s="67">
        <f>IFERROR(VLOOKUP($AU34,$EG$5:$EH$1000,2,FALSE),"--")</f>
        <v>13.27</v>
      </c>
      <c r="BL34" s="73">
        <f>AU34</f>
        <v>40999</v>
      </c>
      <c r="CB34" s="2">
        <v>43131</v>
      </c>
      <c r="CC34">
        <v>52.4</v>
      </c>
      <c r="CF34" s="2">
        <v>43131</v>
      </c>
      <c r="CG34">
        <v>51.7</v>
      </c>
      <c r="CK34" s="2">
        <v>37468</v>
      </c>
      <c r="CL34">
        <v>7.1</v>
      </c>
      <c r="CO34" s="2">
        <v>39386</v>
      </c>
      <c r="CP34">
        <v>4.76</v>
      </c>
      <c r="CU34" s="2">
        <v>37468</v>
      </c>
      <c r="CV34">
        <v>17.739999999999998</v>
      </c>
      <c r="CX34" s="2">
        <v>37468</v>
      </c>
      <c r="CY34">
        <v>3252.78</v>
      </c>
      <c r="DD34" s="2">
        <v>38472</v>
      </c>
      <c r="DE34">
        <v>1389.85</v>
      </c>
      <c r="DI34" s="2">
        <v>40117</v>
      </c>
      <c r="DJ34">
        <v>2687343</v>
      </c>
      <c r="DK34" s="19">
        <f t="shared" si="15"/>
        <v>9.8773553970412422</v>
      </c>
      <c r="DM34" s="2">
        <v>40117</v>
      </c>
      <c r="DN34">
        <v>1145245</v>
      </c>
      <c r="DO34" s="19">
        <f t="shared" si="16"/>
        <v>14.799789896171012</v>
      </c>
      <c r="DQ34" s="2">
        <v>40117</v>
      </c>
      <c r="DR34">
        <v>2687343</v>
      </c>
      <c r="DS34" s="19">
        <f t="shared" si="14"/>
        <v>9.8773553970412422</v>
      </c>
      <c r="DU34" s="2">
        <v>36875</v>
      </c>
      <c r="DV34">
        <v>448627</v>
      </c>
      <c r="DY34" s="2">
        <v>39721</v>
      </c>
      <c r="DZ34">
        <v>12.3</v>
      </c>
      <c r="ED34" s="2">
        <v>38656</v>
      </c>
      <c r="EE34">
        <v>92.52</v>
      </c>
      <c r="EG34" s="2">
        <v>37529</v>
      </c>
      <c r="EH34">
        <v>0.47</v>
      </c>
      <c r="EJ34" s="2">
        <v>42582</v>
      </c>
      <c r="EK34">
        <v>4.5199999999999996</v>
      </c>
      <c r="EO34" s="2">
        <v>37468</v>
      </c>
      <c r="EP34">
        <v>8643.2999999999993</v>
      </c>
      <c r="EQ34" s="19">
        <f t="shared" si="17"/>
        <v>9.9222952779437925</v>
      </c>
      <c r="ER34" s="2">
        <v>37468</v>
      </c>
      <c r="ES34">
        <v>639.5</v>
      </c>
      <c r="EU34" s="2">
        <v>37468</v>
      </c>
      <c r="EV34">
        <v>3082.6</v>
      </c>
      <c r="EX34" s="2">
        <v>37468</v>
      </c>
      <c r="EY34">
        <v>179.2</v>
      </c>
    </row>
    <row r="35" spans="2:155" x14ac:dyDescent="0.25">
      <c r="B35" s="43">
        <f t="shared" ca="1" si="19"/>
        <v>43190</v>
      </c>
      <c r="C35" s="9">
        <f t="shared" ca="1" si="20"/>
        <v>0.18926442994647696</v>
      </c>
      <c r="D35" s="10">
        <f t="shared" ca="1" si="21"/>
        <v>-0.12616126722133991</v>
      </c>
      <c r="E35" s="10">
        <f t="shared" ca="1" si="22"/>
        <v>0.7038961075883603</v>
      </c>
      <c r="F35" s="10">
        <f t="shared" ca="1" si="23"/>
        <v>-0.3434434467644879</v>
      </c>
      <c r="G35" s="10">
        <f t="shared" ca="1" si="24"/>
        <v>-0.1365017680359692</v>
      </c>
      <c r="H35" s="10">
        <f t="shared" ca="1" si="25"/>
        <v>-0.36390156406208402</v>
      </c>
      <c r="I35" s="10">
        <f t="shared" ca="1" si="26"/>
        <v>1.0044220759126083</v>
      </c>
      <c r="J35" s="10">
        <f t="shared" ca="1" si="27"/>
        <v>0.29767788751721325</v>
      </c>
      <c r="K35" s="10">
        <f t="shared" ca="1" si="28"/>
        <v>-0.58108188496471613</v>
      </c>
      <c r="L35" s="9">
        <f t="shared" ca="1" si="29"/>
        <v>-0.86365849385388571</v>
      </c>
      <c r="M35" s="10">
        <f t="shared" ca="1" si="30"/>
        <v>2.0775972534981348</v>
      </c>
      <c r="N35" s="10">
        <f t="shared" ca="1" si="31"/>
        <v>-0.16092500936760643</v>
      </c>
      <c r="O35" s="10">
        <f t="shared" ca="1" si="32"/>
        <v>1.3596090198652682</v>
      </c>
      <c r="P35" s="10">
        <f t="shared" ca="1" si="33"/>
        <v>0.21922100434493502</v>
      </c>
      <c r="Q35" s="10">
        <f t="shared" ca="1" si="34"/>
        <v>0.26538498051049869</v>
      </c>
      <c r="R35" s="10">
        <f t="shared" ca="1" si="35"/>
        <v>0.64866261652094093</v>
      </c>
      <c r="X35" s="62">
        <v>28</v>
      </c>
      <c r="Y35" s="139">
        <f t="shared" ca="1" si="10"/>
        <v>42247</v>
      </c>
      <c r="Z35" s="132">
        <f t="shared" ca="1" si="8"/>
        <v>4.04</v>
      </c>
      <c r="AA35" s="133">
        <f t="shared" ca="1" si="8"/>
        <v>-19.559999999999999</v>
      </c>
      <c r="AB35" s="133">
        <f t="shared" ca="1" si="8"/>
        <v>-5.4046769739365512</v>
      </c>
      <c r="AC35" s="133">
        <f t="shared" ca="1" si="8"/>
        <v>52.3</v>
      </c>
      <c r="AD35" s="133">
        <f t="shared" ca="1" si="8"/>
        <v>51.5</v>
      </c>
      <c r="AE35" s="133">
        <f t="shared" ca="1" si="8"/>
        <v>8.4088387471582315</v>
      </c>
      <c r="AF35" s="133">
        <f t="shared" ca="1" si="8"/>
        <v>7.5848138835071577</v>
      </c>
      <c r="AG35" s="133">
        <f t="shared" ca="1" si="8"/>
        <v>0.78266787658802794</v>
      </c>
      <c r="AH35" s="133">
        <f t="shared" ca="1" si="8"/>
        <v>4.3523698284871237</v>
      </c>
      <c r="AI35" s="133">
        <f t="shared" ca="1" si="8"/>
        <v>5.59</v>
      </c>
      <c r="AJ35" s="133">
        <f t="shared" ca="1" si="8"/>
        <v>-20.875185870785661</v>
      </c>
      <c r="AK35" s="133">
        <f t="shared" ca="1" si="8"/>
        <v>5.7920292408488061</v>
      </c>
      <c r="AL35" s="133">
        <f t="shared" ca="1" si="8"/>
        <v>19.239999999999998</v>
      </c>
      <c r="AM35" s="133">
        <f t="shared" ca="1" si="8"/>
        <v>3.86</v>
      </c>
      <c r="AN35" s="133">
        <f t="shared" ca="1" si="8"/>
        <v>10.000464957688848</v>
      </c>
      <c r="AO35" s="134">
        <f t="shared" ca="1" si="8"/>
        <v>2.2599999999999998</v>
      </c>
      <c r="AU35" s="121">
        <v>41029</v>
      </c>
      <c r="AV35" s="9">
        <f>IFERROR(VLOOKUP($AU35,$CO$5:$CP$1000,2,FALSE),"--")</f>
        <v>2.14</v>
      </c>
      <c r="AW35" s="10">
        <f>IFERROR(VLOOKUP($AU35,$CU$5:$CV$1000,2,FALSE),"--")</f>
        <v>1.24</v>
      </c>
      <c r="AX35" s="10">
        <f>IFERROR(VLOOKUP($AU35,$CX$5:$DB$1000,5,FALSE),"--")</f>
        <v>9.9838194346625784</v>
      </c>
      <c r="AY35" s="10" t="str">
        <f>IFERROR(VLOOKUP($AU35,$CB$5:$CC$1000,2,FALSE),"--")</f>
        <v>--</v>
      </c>
      <c r="AZ35" s="10" t="str">
        <f>IFERROR(VLOOKUP($AU35,$CF$5:$CG$1000,2,FALSE),"--")</f>
        <v>--</v>
      </c>
      <c r="BA35" s="10">
        <f>IFERROR(VLOOKUP($AU35,$DI$5:$DK$1000,3,FALSE),"--")</f>
        <v>16.481306398893491</v>
      </c>
      <c r="BB35" s="10" t="str">
        <f>IFERROR(VLOOKUP($AU35,'2-CMIE (manual)'!$AB$5:$AD$1727,3,FALSE),"--")</f>
        <v>--</v>
      </c>
      <c r="BC35" s="10" t="str">
        <f>IFERROR(VLOOKUP($AU35,'2-CMIE (manual)'!$V$5:$X$1727,3,FALSE),"--")</f>
        <v>--</v>
      </c>
      <c r="BD35" s="10" t="str">
        <f>IFERROR(VLOOKUP($AU35,'2-CMIE (manual)'!$G$5:$I$1727,3,FALSE),"--")</f>
        <v>--</v>
      </c>
      <c r="BE35" s="10" t="str">
        <f>IFERROR(VLOOKUP($AU35,'2-CMIE (manual)'!$AN$5:$AO$1727,2,FALSE),"--")</f>
        <v>--</v>
      </c>
      <c r="BF35" s="10" t="str">
        <f>IFERROR(VLOOKUP($AU35,'2-CMIE (manual)'!$K$5:$O$1727,5,FALSE),"--")</f>
        <v>--</v>
      </c>
      <c r="BG35" s="78">
        <v>3.4032908920049287</v>
      </c>
      <c r="BH35" s="10" t="str">
        <f>IFERROR(VLOOKUP($AU35,'2-CMIE (manual)'!$AZ$5:$BA$1727,2,FALSE),"--")</f>
        <v>--</v>
      </c>
      <c r="BI35" s="10" t="str">
        <f>IFERROR(VLOOKUP($AU35,$EJ$5:$EK$1000,2,FALSE),"--")</f>
        <v>--</v>
      </c>
      <c r="BJ35" s="10">
        <f>IFERROR(VLOOKUP($AU35,$EO$5:$EQ$1000,3,FALSE),"--")</f>
        <v>1.9864552650591838</v>
      </c>
      <c r="BK35" s="67">
        <f>IFERROR(VLOOKUP($AU35,$EG$5:$EH$1000,2,FALSE),"--")</f>
        <v>1.1200000000000001</v>
      </c>
      <c r="BL35" s="73">
        <f>AU35</f>
        <v>41029</v>
      </c>
      <c r="CB35" s="2">
        <v>43159</v>
      </c>
      <c r="CC35">
        <v>52.1</v>
      </c>
      <c r="CF35" s="2">
        <v>43159</v>
      </c>
      <c r="CG35">
        <v>47.8</v>
      </c>
      <c r="CK35" s="2">
        <v>37499</v>
      </c>
      <c r="CL35">
        <v>6.2</v>
      </c>
      <c r="CO35" s="2">
        <v>39416</v>
      </c>
      <c r="CP35">
        <v>4.66</v>
      </c>
      <c r="CU35" s="2">
        <v>37499</v>
      </c>
      <c r="CV35">
        <v>20.56</v>
      </c>
      <c r="CX35" s="2">
        <v>37499</v>
      </c>
      <c r="CY35">
        <v>3237.21</v>
      </c>
      <c r="DC35" s="37"/>
      <c r="DD35" s="2">
        <v>38503</v>
      </c>
      <c r="DE35">
        <v>1921.65</v>
      </c>
      <c r="DI35" s="2">
        <v>40147</v>
      </c>
      <c r="DJ35">
        <v>2716217</v>
      </c>
      <c r="DK35" s="19">
        <f t="shared" si="15"/>
        <v>10.393740085779978</v>
      </c>
      <c r="DM35" s="2">
        <v>40147</v>
      </c>
      <c r="DN35">
        <v>1153722</v>
      </c>
      <c r="DO35" s="19">
        <f t="shared" si="16"/>
        <v>14.210112109287998</v>
      </c>
      <c r="DQ35" s="2">
        <v>40147</v>
      </c>
      <c r="DR35">
        <v>2716217</v>
      </c>
      <c r="DS35" s="19">
        <f t="shared" si="14"/>
        <v>10.393740085779978</v>
      </c>
      <c r="DU35" s="2">
        <v>36889</v>
      </c>
      <c r="DV35">
        <v>460253</v>
      </c>
      <c r="DY35" s="2">
        <v>39813</v>
      </c>
      <c r="DZ35">
        <v>12.2</v>
      </c>
      <c r="ED35" s="2">
        <v>38686</v>
      </c>
      <c r="EE35">
        <v>301.08</v>
      </c>
      <c r="EG35" s="2">
        <v>37560</v>
      </c>
      <c r="EH35">
        <v>17.440000000000001</v>
      </c>
      <c r="EJ35" s="2">
        <v>42613</v>
      </c>
      <c r="EK35">
        <v>4.59</v>
      </c>
      <c r="EO35" s="2">
        <v>37499</v>
      </c>
      <c r="EP35">
        <v>8244.6</v>
      </c>
      <c r="EQ35" s="19">
        <f t="shared" si="17"/>
        <v>1.9664588898782975</v>
      </c>
      <c r="ER35" s="2">
        <v>37499</v>
      </c>
      <c r="ES35">
        <v>635.29999999999995</v>
      </c>
      <c r="EU35" s="2">
        <v>37499</v>
      </c>
      <c r="EV35">
        <v>2743.6</v>
      </c>
      <c r="EX35" s="2">
        <v>37499</v>
      </c>
      <c r="EY35">
        <v>175.5</v>
      </c>
    </row>
    <row r="36" spans="2:155" x14ac:dyDescent="0.25">
      <c r="B36" s="43">
        <f t="shared" ca="1" si="19"/>
        <v>43220</v>
      </c>
      <c r="C36" s="9">
        <f t="shared" ca="1" si="20"/>
        <v>0.26537076156516592</v>
      </c>
      <c r="D36" s="10">
        <f t="shared" ca="1" si="21"/>
        <v>0.34770549186837024</v>
      </c>
      <c r="E36" s="10">
        <f t="shared" ca="1" si="22"/>
        <v>-0.31766799913182409</v>
      </c>
      <c r="F36" s="10">
        <f t="shared" ca="1" si="23"/>
        <v>0.11448114892151584</v>
      </c>
      <c r="G36" s="10">
        <f t="shared" ca="1" si="24"/>
        <v>0.30512159913923059</v>
      </c>
      <c r="H36" s="10">
        <f t="shared" ca="1" si="25"/>
        <v>0.32724117890053789</v>
      </c>
      <c r="I36" s="10">
        <f t="shared" ca="1" si="26"/>
        <v>3.556651384412068</v>
      </c>
      <c r="J36" s="10">
        <f t="shared" ca="1" si="27"/>
        <v>1.5828866509287909</v>
      </c>
      <c r="K36" s="10">
        <f t="shared" ca="1" si="28"/>
        <v>-0.70549114147126291</v>
      </c>
      <c r="L36" s="9" t="str">
        <f t="shared" ca="1" si="29"/>
        <v>--</v>
      </c>
      <c r="M36" s="10">
        <f t="shared" ca="1" si="30"/>
        <v>0.63322209088164572</v>
      </c>
      <c r="N36" s="10">
        <f t="shared" ca="1" si="31"/>
        <v>0.33373693251698777</v>
      </c>
      <c r="O36" s="10">
        <f t="shared" ca="1" si="32"/>
        <v>1.0872477803852307</v>
      </c>
      <c r="P36" s="10">
        <f t="shared" ca="1" si="33"/>
        <v>0.70268161214135438</v>
      </c>
      <c r="Q36" s="10">
        <f t="shared" ca="1" si="34"/>
        <v>-0.31820864072975608</v>
      </c>
      <c r="R36" s="10">
        <f t="shared" ca="1" si="35"/>
        <v>-1.0113954919506265</v>
      </c>
      <c r="X36" s="62">
        <v>29</v>
      </c>
      <c r="Y36" s="139">
        <f t="shared" ca="1" si="10"/>
        <v>42277</v>
      </c>
      <c r="Z36" s="132">
        <f t="shared" ca="1" si="8"/>
        <v>2.42</v>
      </c>
      <c r="AA36" s="133">
        <f t="shared" ca="1" si="8"/>
        <v>-24.36</v>
      </c>
      <c r="AB36" s="133">
        <f t="shared" ca="1" si="8"/>
        <v>-6.1080648345581583</v>
      </c>
      <c r="AC36" s="133">
        <f t="shared" ca="1" si="8"/>
        <v>51.2</v>
      </c>
      <c r="AD36" s="133">
        <f t="shared" ca="1" si="8"/>
        <v>51.3</v>
      </c>
      <c r="AE36" s="133">
        <f t="shared" ca="1" si="8"/>
        <v>8.6359539108978645</v>
      </c>
      <c r="AF36" s="133">
        <f t="shared" ca="1" si="8"/>
        <v>12.067120796034093</v>
      </c>
      <c r="AG36" s="133">
        <f t="shared" ca="1" si="8"/>
        <v>2.340867158671589</v>
      </c>
      <c r="AH36" s="133">
        <f t="shared" ca="1" si="8"/>
        <v>-2.8065084464711343</v>
      </c>
      <c r="AI36" s="133">
        <f t="shared" ca="1" si="8"/>
        <v>4.7</v>
      </c>
      <c r="AJ36" s="133">
        <f t="shared" ca="1" si="8"/>
        <v>-34.035082585987453</v>
      </c>
      <c r="AK36" s="133">
        <f t="shared" ca="1" si="8"/>
        <v>7.6925331660618657</v>
      </c>
      <c r="AL36" s="133">
        <f t="shared" ca="1" si="8"/>
        <v>15.52</v>
      </c>
      <c r="AM36" s="133">
        <f t="shared" ca="1" si="8"/>
        <v>4.05</v>
      </c>
      <c r="AN36" s="133">
        <f t="shared" ca="1" si="8"/>
        <v>16.733095806742092</v>
      </c>
      <c r="AO36" s="134">
        <f t="shared" ca="1" si="8"/>
        <v>9.09</v>
      </c>
      <c r="AU36" s="121">
        <v>41060</v>
      </c>
      <c r="AV36" s="9">
        <f>IFERROR(VLOOKUP($AU36,$CO$5:$CP$1000,2,FALSE),"--")</f>
        <v>5.99</v>
      </c>
      <c r="AW36" s="10">
        <f>IFERROR(VLOOKUP($AU36,$CU$5:$CV$1000,2,FALSE),"--")</f>
        <v>-6.58</v>
      </c>
      <c r="AX36" s="10">
        <f>IFERROR(VLOOKUP($AU36,$CX$5:$DB$1000,5,FALSE),"--")</f>
        <v>-6.3831341358362543</v>
      </c>
      <c r="AY36" s="10" t="str">
        <f>IFERROR(VLOOKUP($AU36,$CB$5:$CC$1000,2,FALSE),"--")</f>
        <v>--</v>
      </c>
      <c r="AZ36" s="10" t="str">
        <f>IFERROR(VLOOKUP($AU36,$CF$5:$CG$1000,2,FALSE),"--")</f>
        <v>--</v>
      </c>
      <c r="BA36" s="10">
        <f>IFERROR(VLOOKUP($AU36,$DI$5:$DK$1000,3,FALSE),"--")</f>
        <v>16.29930344115682</v>
      </c>
      <c r="BB36" s="10" t="str">
        <f>IFERROR(VLOOKUP($AU36,'2-CMIE (manual)'!$AB$5:$AD$1727,3,FALSE),"--")</f>
        <v>--</v>
      </c>
      <c r="BC36" s="10" t="str">
        <f>IFERROR(VLOOKUP($AU36,'2-CMIE (manual)'!$V$5:$X$1727,3,FALSE),"--")</f>
        <v>--</v>
      </c>
      <c r="BD36" s="10" t="str">
        <f>IFERROR(VLOOKUP($AU36,'2-CMIE (manual)'!$G$5:$I$1727,3,FALSE),"--")</f>
        <v>--</v>
      </c>
      <c r="BE36" s="10" t="str">
        <f>IFERROR(VLOOKUP($AU36,'2-CMIE (manual)'!$AN$5:$AO$1727,2,FALSE),"--")</f>
        <v>--</v>
      </c>
      <c r="BF36" s="10" t="str">
        <f>IFERROR(VLOOKUP($AU36,'2-CMIE (manual)'!$K$5:$O$1727,5,FALSE),"--")</f>
        <v>--</v>
      </c>
      <c r="BG36" s="78">
        <v>2.7788097651896271</v>
      </c>
      <c r="BH36" s="10" t="str">
        <f>IFERROR(VLOOKUP($AU36,'2-CMIE (manual)'!$AZ$5:$BA$1727,2,FALSE),"--")</f>
        <v>--</v>
      </c>
      <c r="BI36" s="10" t="str">
        <f>IFERROR(VLOOKUP($AU36,$EJ$5:$EK$1000,2,FALSE),"--")</f>
        <v>--</v>
      </c>
      <c r="BJ36" s="10">
        <f>IFERROR(VLOOKUP($AU36,$EO$5:$EQ$1000,3,FALSE),"--")</f>
        <v>7.4123246298496204</v>
      </c>
      <c r="BK36" s="67">
        <f>IFERROR(VLOOKUP($AU36,$EG$5:$EH$1000,2,FALSE),"--")</f>
        <v>-2.35</v>
      </c>
      <c r="BL36" s="73">
        <f>AU36</f>
        <v>41060</v>
      </c>
      <c r="CB36" s="2">
        <v>43190</v>
      </c>
      <c r="CC36">
        <v>51</v>
      </c>
      <c r="CF36" s="2">
        <v>43190</v>
      </c>
      <c r="CG36">
        <v>50.3</v>
      </c>
      <c r="CK36" s="2">
        <v>37529</v>
      </c>
      <c r="CL36">
        <v>6.2</v>
      </c>
      <c r="CO36" s="2">
        <v>39447</v>
      </c>
      <c r="CP36">
        <v>3.48</v>
      </c>
      <c r="CU36" s="2">
        <v>37529</v>
      </c>
      <c r="CV36">
        <v>13.59</v>
      </c>
      <c r="CX36" s="2">
        <v>37529</v>
      </c>
      <c r="CY36">
        <v>3545.65</v>
      </c>
      <c r="DC36" s="2"/>
      <c r="DD36" s="2">
        <v>38533</v>
      </c>
      <c r="DE36">
        <v>820.33</v>
      </c>
      <c r="DI36" s="2">
        <v>40178</v>
      </c>
      <c r="DJ36">
        <v>2754425</v>
      </c>
      <c r="DK36" s="19">
        <f t="shared" si="15"/>
        <v>11.524167331700008</v>
      </c>
      <c r="DM36" s="2">
        <v>40178</v>
      </c>
      <c r="DN36">
        <v>1178415</v>
      </c>
      <c r="DO36" s="19">
        <f t="shared" si="16"/>
        <v>15.688536338736125</v>
      </c>
      <c r="DQ36" s="2">
        <v>40178</v>
      </c>
      <c r="DR36">
        <v>2754425</v>
      </c>
      <c r="DS36" s="19">
        <f t="shared" si="14"/>
        <v>11.524167331700008</v>
      </c>
      <c r="DU36" s="2">
        <v>36903</v>
      </c>
      <c r="DV36">
        <v>460012</v>
      </c>
      <c r="DY36" s="2">
        <v>39903</v>
      </c>
      <c r="DZ36">
        <v>19.3</v>
      </c>
      <c r="ED36" s="2">
        <v>38717</v>
      </c>
      <c r="EE36">
        <v>8.23</v>
      </c>
      <c r="EG36" s="2">
        <v>37590</v>
      </c>
      <c r="EH36">
        <v>17.16</v>
      </c>
      <c r="EJ36" s="2">
        <v>42643</v>
      </c>
      <c r="EK36">
        <v>4.7699999999999996</v>
      </c>
      <c r="EO36" s="2">
        <v>37529</v>
      </c>
      <c r="EP36">
        <v>8196.6</v>
      </c>
      <c r="EQ36" s="19">
        <f t="shared" si="17"/>
        <v>-1.7983155019348995</v>
      </c>
      <c r="ER36" s="2">
        <v>37529</v>
      </c>
      <c r="ES36">
        <v>608.20000000000005</v>
      </c>
      <c r="EU36" s="2">
        <v>37529</v>
      </c>
      <c r="EV36">
        <v>2692.6</v>
      </c>
      <c r="EX36" s="2">
        <v>37529</v>
      </c>
      <c r="EY36">
        <v>171.8</v>
      </c>
    </row>
    <row r="37" spans="2:155" x14ac:dyDescent="0.25">
      <c r="B37" s="43">
        <f t="shared" ca="1" si="19"/>
        <v>43251</v>
      </c>
      <c r="C37" s="9">
        <f t="shared" ca="1" si="20"/>
        <v>-0.13118328213221422</v>
      </c>
      <c r="D37" s="10">
        <f t="shared" ca="1" si="21"/>
        <v>1.5677295148420491</v>
      </c>
      <c r="E37" s="10">
        <f t="shared" ca="1" si="22"/>
        <v>0.77785836535645014</v>
      </c>
      <c r="F37" s="10">
        <f t="shared" ca="1" si="23"/>
        <v>-0.19080191486915149</v>
      </c>
      <c r="G37" s="10">
        <f t="shared" ca="1" si="24"/>
        <v>-0.41753481987473062</v>
      </c>
      <c r="H37" s="10">
        <f t="shared" ca="1" si="25"/>
        <v>0.46141894983160009</v>
      </c>
      <c r="I37" s="10">
        <f t="shared" ca="1" si="26"/>
        <v>1.9236226819355755</v>
      </c>
      <c r="J37" s="10">
        <f t="shared" ca="1" si="27"/>
        <v>0.97380183590227964</v>
      </c>
      <c r="K37" s="10">
        <f t="shared" ca="1" si="28"/>
        <v>-0.4100597223984761</v>
      </c>
      <c r="L37" s="9" t="str">
        <f t="shared" ca="1" si="29"/>
        <v>--</v>
      </c>
      <c r="M37" s="10">
        <f t="shared" ca="1" si="30"/>
        <v>0.5992209985375202</v>
      </c>
      <c r="N37" s="10">
        <f t="shared" ca="1" si="31"/>
        <v>2.1612796729545103</v>
      </c>
      <c r="O37" s="10">
        <f t="shared" ca="1" si="32"/>
        <v>-0.16194751992224801</v>
      </c>
      <c r="P37" s="10">
        <f t="shared" ca="1" si="33"/>
        <v>0.97409809371127454</v>
      </c>
      <c r="Q37" s="10">
        <f t="shared" ca="1" si="34"/>
        <v>-0.43618867013668111</v>
      </c>
      <c r="R37" s="10">
        <f t="shared" ca="1" si="35"/>
        <v>-0.19709720016970142</v>
      </c>
      <c r="X37" s="62">
        <v>30</v>
      </c>
      <c r="Y37" s="139">
        <f t="shared" ca="1" si="10"/>
        <v>42308</v>
      </c>
      <c r="Z37" s="132">
        <f t="shared" ca="1" si="8"/>
        <v>1.21</v>
      </c>
      <c r="AA37" s="133">
        <f t="shared" ca="1" si="8"/>
        <v>-17.260000000000002</v>
      </c>
      <c r="AB37" s="133">
        <f t="shared" ca="1" si="8"/>
        <v>-1.2223866017792462</v>
      </c>
      <c r="AC37" s="133">
        <f t="shared" ca="1" si="8"/>
        <v>50.7</v>
      </c>
      <c r="AD37" s="133">
        <f t="shared" ca="1" si="8"/>
        <v>53.2</v>
      </c>
      <c r="AE37" s="133">
        <f t="shared" ca="1" si="8"/>
        <v>8.3252410494969897</v>
      </c>
      <c r="AF37" s="133">
        <f t="shared" ca="1" si="8"/>
        <v>12.732309823386823</v>
      </c>
      <c r="AG37" s="133">
        <f t="shared" ca="1" si="8"/>
        <v>4.6065904505716126</v>
      </c>
      <c r="AH37" s="133">
        <f t="shared" ca="1" si="8"/>
        <v>0.85068138115542702</v>
      </c>
      <c r="AI37" s="133">
        <f t="shared" ca="1" si="8"/>
        <v>3.69</v>
      </c>
      <c r="AJ37" s="133">
        <f t="shared" ca="1" si="8"/>
        <v>-16.522831899260094</v>
      </c>
      <c r="AK37" s="133">
        <f t="shared" ca="1" si="8"/>
        <v>21.640721607784673</v>
      </c>
      <c r="AL37" s="133">
        <f t="shared" ca="1" si="8"/>
        <v>20.21</v>
      </c>
      <c r="AM37" s="133">
        <f t="shared" ca="1" si="8"/>
        <v>4.1399999999999997</v>
      </c>
      <c r="AN37" s="133">
        <f t="shared" ca="1" si="8"/>
        <v>19.362283491308773</v>
      </c>
      <c r="AO37" s="134">
        <f t="shared" ca="1" si="8"/>
        <v>1.8</v>
      </c>
      <c r="AU37" s="121">
        <v>41090</v>
      </c>
      <c r="AV37" s="9">
        <f>IFERROR(VLOOKUP($AU37,$CO$5:$CP$1000,2,FALSE),"--")</f>
        <v>4.58</v>
      </c>
      <c r="AW37" s="10">
        <f>IFERROR(VLOOKUP($AU37,$CU$5:$CV$1000,2,FALSE),"--")</f>
        <v>-6.09</v>
      </c>
      <c r="AX37" s="10">
        <f>IFERROR(VLOOKUP($AU37,$CX$5:$DB$1000,5,FALSE),"--")</f>
        <v>-1.5108394182206997</v>
      </c>
      <c r="AY37" s="10" t="str">
        <f>IFERROR(VLOOKUP($AU37,$CB$5:$CC$1000,2,FALSE),"--")</f>
        <v>--</v>
      </c>
      <c r="AZ37" s="10" t="str">
        <f>IFERROR(VLOOKUP($AU37,$CF$5:$CG$1000,2,FALSE),"--")</f>
        <v>--</v>
      </c>
      <c r="BA37" s="10">
        <f>IFERROR(VLOOKUP($AU37,$DI$5:$DK$1000,3,FALSE),"--")</f>
        <v>18.127046580810301</v>
      </c>
      <c r="BB37" s="10" t="str">
        <f>IFERROR(VLOOKUP($AU37,'2-CMIE (manual)'!$AB$5:$AD$1727,3,FALSE),"--")</f>
        <v>--</v>
      </c>
      <c r="BC37" s="10" t="str">
        <f>IFERROR(VLOOKUP($AU37,'2-CMIE (manual)'!$V$5:$X$1727,3,FALSE),"--")</f>
        <v>--</v>
      </c>
      <c r="BD37" s="10" t="str">
        <f>IFERROR(VLOOKUP($AU37,'2-CMIE (manual)'!$G$5:$I$1727,3,FALSE),"--")</f>
        <v>--</v>
      </c>
      <c r="BE37" s="10" t="str">
        <f>IFERROR(VLOOKUP($AU37,'2-CMIE (manual)'!$AN$5:$AO$1727,2,FALSE),"--")</f>
        <v>--</v>
      </c>
      <c r="BF37" s="10" t="str">
        <f>IFERROR(VLOOKUP($AU37,'2-CMIE (manual)'!$K$5:$O$1727,5,FALSE),"--")</f>
        <v>--</v>
      </c>
      <c r="BG37" s="78">
        <v>6.6728767961293345</v>
      </c>
      <c r="BH37" s="10" t="str">
        <f>IFERROR(VLOOKUP($AU37,'2-CMIE (manual)'!$AZ$5:$BA$1727,2,FALSE),"--")</f>
        <v>--</v>
      </c>
      <c r="BI37" s="10" t="str">
        <f>IFERROR(VLOOKUP($AU37,$EJ$5:$EK$1000,2,FALSE),"--")</f>
        <v>--</v>
      </c>
      <c r="BJ37" s="10">
        <f>IFERROR(VLOOKUP($AU37,$EO$5:$EQ$1000,3,FALSE),"--")</f>
        <v>8.9866519362524766</v>
      </c>
      <c r="BK37" s="67">
        <f>IFERROR(VLOOKUP($AU37,$EG$5:$EH$1000,2,FALSE),"--")</f>
        <v>9.34</v>
      </c>
      <c r="BL37" s="73">
        <f>AU37</f>
        <v>41090</v>
      </c>
      <c r="CB37" s="2">
        <v>43220</v>
      </c>
      <c r="CC37">
        <v>51.6</v>
      </c>
      <c r="CF37" s="2">
        <v>43220</v>
      </c>
      <c r="CG37">
        <v>51.4</v>
      </c>
      <c r="CK37" s="2">
        <v>37560</v>
      </c>
      <c r="CL37">
        <v>7</v>
      </c>
      <c r="CO37" s="2">
        <v>39478</v>
      </c>
      <c r="CP37">
        <v>3</v>
      </c>
      <c r="CU37" s="2">
        <v>37560</v>
      </c>
      <c r="CV37">
        <v>9.92</v>
      </c>
      <c r="CX37" s="2">
        <v>37560</v>
      </c>
      <c r="CY37">
        <v>3897.41</v>
      </c>
      <c r="DC37" s="2"/>
      <c r="DD37" s="2">
        <v>38564</v>
      </c>
      <c r="DE37">
        <v>1102.8</v>
      </c>
      <c r="DI37" s="2">
        <v>40209</v>
      </c>
      <c r="DJ37">
        <v>2834585</v>
      </c>
      <c r="DK37" s="19">
        <f t="shared" si="15"/>
        <v>14.932459691725075</v>
      </c>
      <c r="DM37" s="2">
        <v>40209</v>
      </c>
      <c r="DN37">
        <v>1217615</v>
      </c>
      <c r="DO37" s="19">
        <f t="shared" si="16"/>
        <v>20.056221430796949</v>
      </c>
      <c r="DQ37" s="2">
        <v>40209</v>
      </c>
      <c r="DR37">
        <v>2834585</v>
      </c>
      <c r="DS37" s="19">
        <f t="shared" si="14"/>
        <v>14.932459691725075</v>
      </c>
      <c r="DU37" s="2">
        <v>36917</v>
      </c>
      <c r="DV37">
        <v>461205</v>
      </c>
      <c r="DY37" s="2">
        <v>39994</v>
      </c>
      <c r="DZ37">
        <v>14.3</v>
      </c>
      <c r="ED37" s="2">
        <v>38748</v>
      </c>
      <c r="EE37">
        <v>217.11</v>
      </c>
      <c r="EG37" s="2">
        <v>37621</v>
      </c>
      <c r="EH37">
        <v>17.260000000000002</v>
      </c>
      <c r="EJ37" s="2">
        <v>42674</v>
      </c>
      <c r="EK37">
        <v>4.8600000000000003</v>
      </c>
      <c r="EO37" s="2">
        <v>37560</v>
      </c>
      <c r="EP37">
        <v>8717.7000000000007</v>
      </c>
      <c r="EQ37" s="19">
        <f t="shared" si="17"/>
        <v>6.2797161875502994</v>
      </c>
      <c r="ER37" s="2">
        <v>37560</v>
      </c>
      <c r="ES37">
        <v>618.6</v>
      </c>
      <c r="EU37" s="2">
        <v>37560</v>
      </c>
      <c r="EV37">
        <v>3056.5</v>
      </c>
      <c r="EX37" s="2">
        <v>37560</v>
      </c>
      <c r="EY37">
        <v>182</v>
      </c>
    </row>
    <row r="38" spans="2:155" ht="15.75" thickBot="1" x14ac:dyDescent="0.3">
      <c r="B38" s="44">
        <f t="shared" ca="1" si="19"/>
        <v>43281</v>
      </c>
      <c r="C38" s="11" t="str">
        <f t="shared" ca="1" si="20"/>
        <v>--</v>
      </c>
      <c r="D38" s="12">
        <f t="shared" ca="1" si="21"/>
        <v>1.3555867633456267</v>
      </c>
      <c r="E38" s="12">
        <f t="shared" ca="1" si="22"/>
        <v>0.73055686021276744</v>
      </c>
      <c r="F38" s="12">
        <f t="shared" ca="1" si="23"/>
        <v>1.2592926381365224</v>
      </c>
      <c r="G38" s="12">
        <f t="shared" ca="1" si="24"/>
        <v>0.78689254514854001</v>
      </c>
      <c r="H38" s="12" t="str">
        <f t="shared" ca="1" si="25"/>
        <v>--</v>
      </c>
      <c r="I38" s="12">
        <f t="shared" ca="1" si="26"/>
        <v>1.856821460303014</v>
      </c>
      <c r="J38" s="12">
        <f t="shared" ca="1" si="27"/>
        <v>0.57844111338480253</v>
      </c>
      <c r="K38" s="12" t="str">
        <f t="shared" ca="1" si="28"/>
        <v>--</v>
      </c>
      <c r="L38" s="11" t="str">
        <f t="shared" ca="1" si="29"/>
        <v>--</v>
      </c>
      <c r="M38" s="12">
        <f t="shared" ca="1" si="30"/>
        <v>1.3200892621098452</v>
      </c>
      <c r="N38" s="12">
        <f t="shared" ca="1" si="31"/>
        <v>3.9104151016640332</v>
      </c>
      <c r="O38" s="12" t="str">
        <f t="shared" ca="1" si="32"/>
        <v>--</v>
      </c>
      <c r="P38" s="12">
        <f t="shared" ca="1" si="33"/>
        <v>1.1691786898396541</v>
      </c>
      <c r="Q38" s="12">
        <f t="shared" ca="1" si="34"/>
        <v>0.52156854654644857</v>
      </c>
      <c r="R38" s="12">
        <f t="shared" ca="1" si="35"/>
        <v>-1.3260107410478021</v>
      </c>
      <c r="X38" s="62">
        <v>31</v>
      </c>
      <c r="Y38" s="139">
        <f t="shared" ca="1" si="10"/>
        <v>42338</v>
      </c>
      <c r="Z38" s="132">
        <f t="shared" ca="1" si="8"/>
        <v>0.21</v>
      </c>
      <c r="AA38" s="133">
        <f t="shared" ca="1" si="8"/>
        <v>-26.25</v>
      </c>
      <c r="AB38" s="133">
        <f t="shared" ca="1" si="8"/>
        <v>-21.698548673792196</v>
      </c>
      <c r="AC38" s="133">
        <f t="shared" ca="1" si="8"/>
        <v>50.3</v>
      </c>
      <c r="AD38" s="133">
        <f t="shared" ca="1" si="8"/>
        <v>50.1</v>
      </c>
      <c r="AE38" s="133">
        <f t="shared" ca="1" si="8"/>
        <v>8.7911871405788276</v>
      </c>
      <c r="AF38" s="133">
        <f t="shared" ca="1" si="8"/>
        <v>8.5559703057501046</v>
      </c>
      <c r="AG38" s="133">
        <f t="shared" ca="1" si="8"/>
        <v>-4.1880809185347196</v>
      </c>
      <c r="AH38" s="133">
        <f t="shared" ca="1" si="8"/>
        <v>1.0275100897784384</v>
      </c>
      <c r="AI38" s="133">
        <f t="shared" ca="1" si="8"/>
        <v>4.2699999999999996</v>
      </c>
      <c r="AJ38" s="133">
        <f t="shared" ca="1" si="8"/>
        <v>29.448631933515568</v>
      </c>
      <c r="AK38" s="133">
        <f t="shared" ca="1" si="8"/>
        <v>9.4401641159535199</v>
      </c>
      <c r="AL38" s="133">
        <f t="shared" ca="1" si="8"/>
        <v>26.07</v>
      </c>
      <c r="AM38" s="133">
        <f t="shared" ca="1" si="8"/>
        <v>4.3499999999999996</v>
      </c>
      <c r="AN38" s="133">
        <f t="shared" ca="1" si="8"/>
        <v>6.7780639035548207</v>
      </c>
      <c r="AO38" s="134">
        <f t="shared" ca="1" si="8"/>
        <v>8.67</v>
      </c>
      <c r="AU38" s="121">
        <v>41121</v>
      </c>
      <c r="AV38" s="9">
        <f>IFERROR(VLOOKUP($AU38,$CO$5:$CP$1000,2,FALSE),"--")</f>
        <v>4.2300000000000004</v>
      </c>
      <c r="AW38" s="10">
        <f>IFERROR(VLOOKUP($AU38,$CU$5:$CV$1000,2,FALSE),"--")</f>
        <v>-12.15</v>
      </c>
      <c r="AX38" s="10">
        <f>IFERROR(VLOOKUP($AU38,$CX$5:$DB$1000,5,FALSE),"--")</f>
        <v>-7.4603635277103226</v>
      </c>
      <c r="AY38" s="10" t="str">
        <f>IFERROR(VLOOKUP($AU38,$CB$5:$CC$1000,2,FALSE),"--")</f>
        <v>--</v>
      </c>
      <c r="AZ38" s="10" t="str">
        <f>IFERROR(VLOOKUP($AU38,$CF$5:$CG$1000,2,FALSE),"--")</f>
        <v>--</v>
      </c>
      <c r="BA38" s="10">
        <f>IFERROR(VLOOKUP($AU38,$DI$5:$DK$1000,3,FALSE),"--")</f>
        <v>16.567216303600873</v>
      </c>
      <c r="BB38" s="10" t="str">
        <f>IFERROR(VLOOKUP($AU38,'2-CMIE (manual)'!$AB$5:$AD$1727,3,FALSE),"--")</f>
        <v>--</v>
      </c>
      <c r="BC38" s="10" t="str">
        <f>IFERROR(VLOOKUP($AU38,'2-CMIE (manual)'!$V$5:$X$1727,3,FALSE),"--")</f>
        <v>--</v>
      </c>
      <c r="BD38" s="10" t="str">
        <f>IFERROR(VLOOKUP($AU38,'2-CMIE (manual)'!$G$5:$I$1727,3,FALSE),"--")</f>
        <v>--</v>
      </c>
      <c r="BE38" s="10" t="str">
        <f>IFERROR(VLOOKUP($AU38,'2-CMIE (manual)'!$AN$5:$AO$1727,2,FALSE),"--")</f>
        <v>--</v>
      </c>
      <c r="BF38" s="10" t="str">
        <f>IFERROR(VLOOKUP($AU38,'2-CMIE (manual)'!$K$5:$O$1727,5,FALSE),"--")</f>
        <v>--</v>
      </c>
      <c r="BG38" s="78">
        <v>5.3341562990339986</v>
      </c>
      <c r="BH38" s="10" t="str">
        <f>IFERROR(VLOOKUP($AU38,'2-CMIE (manual)'!$AZ$5:$BA$1727,2,FALSE),"--")</f>
        <v>--</v>
      </c>
      <c r="BI38" s="10" t="str">
        <f>IFERROR(VLOOKUP($AU38,$EJ$5:$EK$1000,2,FALSE),"--")</f>
        <v>--</v>
      </c>
      <c r="BJ38" s="10">
        <f>IFERROR(VLOOKUP($AU38,$EO$5:$EQ$1000,3,FALSE),"--")</f>
        <v>10.370187729560598</v>
      </c>
      <c r="BK38" s="67">
        <f>IFERROR(VLOOKUP($AU38,$EG$5:$EH$1000,2,FALSE),"--")</f>
        <v>2.1</v>
      </c>
      <c r="BL38" s="73">
        <f>AU38</f>
        <v>41121</v>
      </c>
      <c r="CB38" s="2">
        <v>43251</v>
      </c>
      <c r="CC38">
        <v>51.2</v>
      </c>
      <c r="CF38" s="2">
        <v>43251</v>
      </c>
      <c r="CG38">
        <v>49.6</v>
      </c>
      <c r="CK38" s="2">
        <v>37590</v>
      </c>
      <c r="CL38">
        <v>4.0999999999999996</v>
      </c>
      <c r="CO38" s="2">
        <v>39507</v>
      </c>
      <c r="CP38">
        <v>6.49</v>
      </c>
      <c r="CU38" s="2">
        <v>37590</v>
      </c>
      <c r="CV38">
        <v>-11.06</v>
      </c>
      <c r="CX38" s="2">
        <v>37590</v>
      </c>
      <c r="CY38">
        <v>4184.2</v>
      </c>
      <c r="DC38" s="2"/>
      <c r="DD38" s="2">
        <v>38595</v>
      </c>
      <c r="DE38">
        <v>752.41</v>
      </c>
      <c r="DI38" s="2">
        <v>40237</v>
      </c>
      <c r="DJ38">
        <v>2889557</v>
      </c>
      <c r="DK38" s="19">
        <f t="shared" si="15"/>
        <v>15.921466210130841</v>
      </c>
      <c r="DM38" s="2">
        <v>40237</v>
      </c>
      <c r="DN38">
        <v>1248686</v>
      </c>
      <c r="DO38" s="19">
        <f t="shared" si="16"/>
        <v>20.086630295021934</v>
      </c>
      <c r="DQ38" s="2">
        <v>40237</v>
      </c>
      <c r="DR38">
        <v>2889557</v>
      </c>
      <c r="DS38" s="19">
        <f t="shared" si="14"/>
        <v>15.921466210130841</v>
      </c>
      <c r="DU38" s="2">
        <v>36931</v>
      </c>
      <c r="DV38">
        <v>461981</v>
      </c>
      <c r="DY38" s="2">
        <v>40086</v>
      </c>
      <c r="DZ38">
        <v>12.3</v>
      </c>
      <c r="ED38" s="2">
        <v>38776</v>
      </c>
      <c r="EE38">
        <v>-46.64</v>
      </c>
      <c r="EG38" s="2">
        <v>37652</v>
      </c>
      <c r="EH38">
        <v>20.190000000000001</v>
      </c>
      <c r="EJ38" s="2">
        <v>42704</v>
      </c>
      <c r="EK38">
        <v>4.9000000000000004</v>
      </c>
      <c r="EO38" s="2">
        <v>37590</v>
      </c>
      <c r="EP38">
        <v>8840.2000000000007</v>
      </c>
      <c r="EQ38" s="19">
        <f t="shared" si="17"/>
        <v>4.7466704583155606</v>
      </c>
      <c r="ER38" s="2">
        <v>37590</v>
      </c>
      <c r="ES38">
        <v>606</v>
      </c>
      <c r="EU38" s="2">
        <v>37590</v>
      </c>
      <c r="EV38">
        <v>3035.2</v>
      </c>
      <c r="EX38" s="2">
        <v>37590</v>
      </c>
      <c r="EY38">
        <v>171.2</v>
      </c>
    </row>
    <row r="39" spans="2:155" x14ac:dyDescent="0.25">
      <c r="X39" s="62">
        <v>32</v>
      </c>
      <c r="Y39" s="139">
        <f t="shared" ca="1" si="10"/>
        <v>42369</v>
      </c>
      <c r="Z39" s="132">
        <f t="shared" ref="Z39:AO67" ca="1" si="36">VLOOKUP($Y39,$AU$8:$BK$143,Z$2,FALSE)</f>
        <v>1.8199999999999998</v>
      </c>
      <c r="AA39" s="133">
        <f t="shared" ca="1" si="36"/>
        <v>-13.7</v>
      </c>
      <c r="AB39" s="133">
        <f t="shared" ca="1" si="36"/>
        <v>-1.6129018820451813</v>
      </c>
      <c r="AC39" s="133">
        <f t="shared" ca="1" si="36"/>
        <v>49.1</v>
      </c>
      <c r="AD39" s="133">
        <f t="shared" ca="1" si="36"/>
        <v>53.6</v>
      </c>
      <c r="AE39" s="133">
        <f t="shared" ca="1" si="36"/>
        <v>9.2994329487614777</v>
      </c>
      <c r="AF39" s="133">
        <f t="shared" ca="1" si="36"/>
        <v>11.453165748348004</v>
      </c>
      <c r="AG39" s="133">
        <f t="shared" ca="1" si="36"/>
        <v>-0.8903320414790028</v>
      </c>
      <c r="AH39" s="133">
        <f t="shared" ca="1" si="36"/>
        <v>2.4101307189542398</v>
      </c>
      <c r="AI39" s="133">
        <f t="shared" ca="1" si="36"/>
        <v>4.68</v>
      </c>
      <c r="AJ39" s="133">
        <f t="shared" ca="1" si="36"/>
        <v>-0.16818751118268249</v>
      </c>
      <c r="AK39" s="133">
        <f t="shared" ca="1" si="36"/>
        <v>12.091896971303285</v>
      </c>
      <c r="AL39" s="133">
        <f t="shared" ca="1" si="36"/>
        <v>21.07</v>
      </c>
      <c r="AM39" s="133">
        <f t="shared" ca="1" si="36"/>
        <v>4.4800000000000004</v>
      </c>
      <c r="AN39" s="133">
        <f t="shared" ca="1" si="36"/>
        <v>8.3254144590668275</v>
      </c>
      <c r="AO39" s="134">
        <f t="shared" ca="1" si="36"/>
        <v>3.16</v>
      </c>
      <c r="AU39" s="121">
        <v>41152</v>
      </c>
      <c r="AV39" s="9">
        <f>IFERROR(VLOOKUP($AU39,$CO$5:$CP$1000,2,FALSE),"--")</f>
        <v>2.46</v>
      </c>
      <c r="AW39" s="10">
        <f>IFERROR(VLOOKUP($AU39,$CU$5:$CV$1000,2,FALSE),"--")</f>
        <v>-6.49</v>
      </c>
      <c r="AX39" s="10">
        <f>IFERROR(VLOOKUP($AU39,$CX$5:$DB$1000,5,FALSE),"--")</f>
        <v>-3.6556888180191982</v>
      </c>
      <c r="AY39" s="75">
        <v>52.8</v>
      </c>
      <c r="AZ39" s="10"/>
      <c r="BA39" s="10">
        <f>IFERROR(VLOOKUP($AU39,$DI$5:$DK$1000,3,FALSE),"--")</f>
        <v>15.905841125843834</v>
      </c>
      <c r="BB39" s="10" t="str">
        <f>IFERROR(VLOOKUP($AU39,'2-CMIE (manual)'!$AB$5:$AD$1727,3,FALSE),"--")</f>
        <v>--</v>
      </c>
      <c r="BC39" s="10" t="str">
        <f>IFERROR(VLOOKUP($AU39,'2-CMIE (manual)'!$V$5:$X$1727,3,FALSE),"--")</f>
        <v>--</v>
      </c>
      <c r="BD39" s="10" t="str">
        <f>IFERROR(VLOOKUP($AU39,'2-CMIE (manual)'!$G$5:$I$1727,3,FALSE),"--")</f>
        <v>--</v>
      </c>
      <c r="BE39" s="10" t="str">
        <f>IFERROR(VLOOKUP($AU39,'2-CMIE (manual)'!$AN$5:$AO$1727,2,FALSE),"--")</f>
        <v>--</v>
      </c>
      <c r="BF39" s="10" t="str">
        <f>IFERROR(VLOOKUP($AU39,'2-CMIE (manual)'!$K$5:$O$1727,5,FALSE),"--")</f>
        <v>--</v>
      </c>
      <c r="BG39" s="78">
        <v>-20.23975294004109</v>
      </c>
      <c r="BH39" s="10" t="str">
        <f>IFERROR(VLOOKUP($AU39,'2-CMIE (manual)'!$AZ$5:$BA$1727,2,FALSE),"--")</f>
        <v>--</v>
      </c>
      <c r="BI39" s="10" t="str">
        <f>IFERROR(VLOOKUP($AU39,$EJ$5:$EK$1000,2,FALSE),"--")</f>
        <v>--</v>
      </c>
      <c r="BJ39" s="10">
        <f>IFERROR(VLOOKUP($AU39,$EO$5:$EQ$1000,3,FALSE),"--")</f>
        <v>11.883454176463747</v>
      </c>
      <c r="BK39" s="67">
        <f>IFERROR(VLOOKUP($AU39,$EG$5:$EH$1000,2,FALSE),"--")</f>
        <v>4.21</v>
      </c>
      <c r="BL39" s="73">
        <f>AU39</f>
        <v>41152</v>
      </c>
      <c r="CB39" s="2">
        <v>43281</v>
      </c>
      <c r="CC39">
        <v>53.1</v>
      </c>
      <c r="CF39" s="2">
        <v>43281</v>
      </c>
      <c r="CG39">
        <v>52.6</v>
      </c>
      <c r="CK39" s="2">
        <v>37621</v>
      </c>
      <c r="CL39">
        <v>6.2</v>
      </c>
      <c r="CO39" s="2">
        <v>39538</v>
      </c>
      <c r="CP39">
        <v>2.09</v>
      </c>
      <c r="CU39" s="2">
        <v>37621</v>
      </c>
      <c r="CV39">
        <v>4.04</v>
      </c>
      <c r="CX39" s="2">
        <v>37621</v>
      </c>
      <c r="CY39">
        <v>3587.22</v>
      </c>
      <c r="DC39" s="2"/>
      <c r="DD39" s="2">
        <v>38625</v>
      </c>
      <c r="DE39">
        <v>635.99</v>
      </c>
      <c r="DI39" s="2">
        <v>40268</v>
      </c>
      <c r="DJ39">
        <v>3039615</v>
      </c>
      <c r="DK39" s="19">
        <f t="shared" si="15"/>
        <v>16.826266178547744</v>
      </c>
      <c r="DM39" s="2">
        <v>40268</v>
      </c>
      <c r="DN39">
        <v>1311451</v>
      </c>
      <c r="DO39" s="19">
        <f t="shared" si="16"/>
        <v>24.380068096245221</v>
      </c>
      <c r="DQ39" s="2">
        <v>40268</v>
      </c>
      <c r="DR39">
        <v>3039615</v>
      </c>
      <c r="DS39" s="19">
        <f t="shared" si="14"/>
        <v>16.826266178547744</v>
      </c>
      <c r="DU39" s="2">
        <v>36945</v>
      </c>
      <c r="DV39">
        <v>465111</v>
      </c>
      <c r="DY39" s="2">
        <v>40178</v>
      </c>
      <c r="DZ39">
        <v>12.2</v>
      </c>
      <c r="ED39" s="2">
        <v>38807</v>
      </c>
      <c r="EE39">
        <v>350.91</v>
      </c>
      <c r="EG39" s="2">
        <v>37680</v>
      </c>
      <c r="EH39">
        <v>8.94</v>
      </c>
      <c r="EJ39" s="2">
        <v>42735</v>
      </c>
      <c r="EK39">
        <v>4.83</v>
      </c>
      <c r="EO39" s="2">
        <v>37621</v>
      </c>
      <c r="EP39">
        <v>9301.6</v>
      </c>
      <c r="EQ39" s="19">
        <f t="shared" si="17"/>
        <v>7.4323465887434992</v>
      </c>
      <c r="ER39" s="2">
        <v>37621</v>
      </c>
      <c r="ES39">
        <v>665.9</v>
      </c>
      <c r="EU39" s="2">
        <v>37621</v>
      </c>
      <c r="EV39">
        <v>3337.4</v>
      </c>
      <c r="EX39" s="2">
        <v>37621</v>
      </c>
      <c r="EY39">
        <v>194.9</v>
      </c>
    </row>
    <row r="40" spans="2:155" x14ac:dyDescent="0.25">
      <c r="X40" s="62">
        <v>33</v>
      </c>
      <c r="Y40" s="139">
        <f t="shared" ca="1" si="10"/>
        <v>42400</v>
      </c>
      <c r="Z40" s="132">
        <f t="shared" ca="1" si="36"/>
        <v>4.21</v>
      </c>
      <c r="AA40" s="133">
        <f t="shared" ca="1" si="36"/>
        <v>-13.39</v>
      </c>
      <c r="AB40" s="133">
        <f t="shared" ca="1" si="36"/>
        <v>-6.911831974198912</v>
      </c>
      <c r="AC40" s="133">
        <f t="shared" ca="1" si="36"/>
        <v>51.1</v>
      </c>
      <c r="AD40" s="133">
        <f t="shared" ca="1" si="36"/>
        <v>54.3</v>
      </c>
      <c r="AE40" s="133">
        <f t="shared" ca="1" si="36"/>
        <v>9.8328008598312699</v>
      </c>
      <c r="AF40" s="133">
        <f t="shared" ca="1" si="36"/>
        <v>17.533964672929248</v>
      </c>
      <c r="AG40" s="133">
        <f t="shared" ca="1" si="36"/>
        <v>0.30677983433888834</v>
      </c>
      <c r="AH40" s="133">
        <f t="shared" ca="1" si="36"/>
        <v>5.1206816857251924</v>
      </c>
      <c r="AI40" s="133">
        <f t="shared" ca="1" si="36"/>
        <v>4.7</v>
      </c>
      <c r="AJ40" s="133">
        <f t="shared" ca="1" si="36"/>
        <v>0.48286420916263673</v>
      </c>
      <c r="AK40" s="133">
        <f t="shared" ca="1" si="36"/>
        <v>-0.14876622841929477</v>
      </c>
      <c r="AL40" s="133">
        <f t="shared" ca="1" si="36"/>
        <v>22.59</v>
      </c>
      <c r="AM40" s="133">
        <f t="shared" ca="1" si="36"/>
        <v>4.5</v>
      </c>
      <c r="AN40" s="133">
        <f t="shared" ca="1" si="36"/>
        <v>16.493765514470617</v>
      </c>
      <c r="AO40" s="134">
        <f t="shared" ca="1" si="36"/>
        <v>6.8</v>
      </c>
      <c r="AU40" s="121">
        <v>41182</v>
      </c>
      <c r="AV40" s="9">
        <f>IFERROR(VLOOKUP($AU40,$CO$5:$CP$1000,2,FALSE),"--")</f>
        <v>4.9800000000000004</v>
      </c>
      <c r="AW40" s="10">
        <f>IFERROR(VLOOKUP($AU40,$CU$5:$CV$1000,2,FALSE),"--")</f>
        <v>-6.38</v>
      </c>
      <c r="AX40" s="10">
        <f>IFERROR(VLOOKUP($AU40,$CX$5:$DB$1000,5,FALSE),"--")</f>
        <v>-3.2889348006294949</v>
      </c>
      <c r="AY40" s="75">
        <v>52.8</v>
      </c>
      <c r="AZ40" s="10"/>
      <c r="BA40" s="10">
        <f>IFERROR(VLOOKUP($AU40,$DI$5:$DK$1000,3,FALSE),"--")</f>
        <v>15.936082475855917</v>
      </c>
      <c r="BB40" s="10" t="str">
        <f>IFERROR(VLOOKUP($AU40,'2-CMIE (manual)'!$AB$5:$AD$1727,3,FALSE),"--")</f>
        <v>--</v>
      </c>
      <c r="BC40" s="10" t="str">
        <f>IFERROR(VLOOKUP($AU40,'2-CMIE (manual)'!$V$5:$X$1727,3,FALSE),"--")</f>
        <v>--</v>
      </c>
      <c r="BD40" s="10" t="s">
        <v>112</v>
      </c>
      <c r="BE40" s="10" t="str">
        <f>IFERROR(VLOOKUP($AU40,'2-CMIE (manual)'!$AN$5:$AO$1727,2,FALSE),"--")</f>
        <v>--</v>
      </c>
      <c r="BF40" s="10" t="str">
        <f>IFERROR(VLOOKUP($AU40,'2-CMIE (manual)'!$K$5:$O$1727,5,FALSE),"--")</f>
        <v>--</v>
      </c>
      <c r="BG40" s="78">
        <v>-6.9564590542099181</v>
      </c>
      <c r="BH40" s="10" t="str">
        <f>IFERROR(VLOOKUP($AU40,'2-CMIE (manual)'!$AZ$5:$BA$1727,2,FALSE),"--")</f>
        <v>--</v>
      </c>
      <c r="BI40" s="10" t="str">
        <f>IFERROR(VLOOKUP($AU40,$EJ$5:$EK$1000,2,FALSE),"--")</f>
        <v>--</v>
      </c>
      <c r="BJ40" s="10">
        <f>IFERROR(VLOOKUP($AU40,$EO$5:$EQ$1000,3,FALSE),"--")</f>
        <v>5.2345898004434677</v>
      </c>
      <c r="BK40" s="67">
        <f>IFERROR(VLOOKUP($AU40,$EG$5:$EH$1000,2,FALSE),"--")</f>
        <v>-1.2</v>
      </c>
      <c r="BL40" s="73">
        <f>AU40</f>
        <v>41182</v>
      </c>
      <c r="CK40" s="2">
        <v>37652</v>
      </c>
      <c r="CL40">
        <v>6.7</v>
      </c>
      <c r="CO40" s="2">
        <v>39568</v>
      </c>
      <c r="CP40">
        <v>4.6100000000000003</v>
      </c>
      <c r="CU40" s="2">
        <v>37652</v>
      </c>
      <c r="CV40">
        <v>10.86</v>
      </c>
      <c r="CX40" s="2">
        <v>37652</v>
      </c>
      <c r="CY40">
        <v>3979.97</v>
      </c>
      <c r="DD40" s="2">
        <v>38656</v>
      </c>
      <c r="DE40">
        <v>350.14</v>
      </c>
      <c r="DI40" s="2">
        <v>40298</v>
      </c>
      <c r="DJ40">
        <v>3010638</v>
      </c>
      <c r="DK40" s="19">
        <f t="shared" si="15"/>
        <v>17.094554623535217</v>
      </c>
      <c r="DM40" s="2">
        <v>40298</v>
      </c>
      <c r="DN40">
        <v>1299891</v>
      </c>
      <c r="DO40" s="19">
        <f t="shared" si="16"/>
        <v>24.393506880016226</v>
      </c>
      <c r="DQ40" s="2">
        <v>40298</v>
      </c>
      <c r="DR40">
        <v>3010638</v>
      </c>
      <c r="DS40" s="19">
        <f t="shared" si="14"/>
        <v>17.094554623535217</v>
      </c>
      <c r="DU40" s="2">
        <v>36959</v>
      </c>
      <c r="DV40">
        <v>465793</v>
      </c>
      <c r="DY40" s="2">
        <v>40268</v>
      </c>
      <c r="DZ40">
        <v>17.100000000000001</v>
      </c>
      <c r="ED40" s="2">
        <v>38837</v>
      </c>
      <c r="EE40">
        <v>146.63999999999999</v>
      </c>
      <c r="EG40" s="2">
        <v>37711</v>
      </c>
      <c r="EH40">
        <v>0.75</v>
      </c>
      <c r="EJ40" s="2">
        <v>42766</v>
      </c>
      <c r="EK40">
        <v>4.95</v>
      </c>
      <c r="EO40" s="2">
        <v>37652</v>
      </c>
      <c r="EP40">
        <v>8946.2000000000007</v>
      </c>
      <c r="EQ40" s="19">
        <f t="shared" si="17"/>
        <v>5.2234153914915149</v>
      </c>
      <c r="ER40" s="2">
        <v>37652</v>
      </c>
      <c r="ES40">
        <v>613.20000000000005</v>
      </c>
      <c r="EU40" s="2">
        <v>37652</v>
      </c>
      <c r="EV40">
        <v>2991.3</v>
      </c>
      <c r="EX40" s="2">
        <v>37652</v>
      </c>
      <c r="EY40">
        <v>186</v>
      </c>
    </row>
    <row r="41" spans="2:155" x14ac:dyDescent="0.25">
      <c r="X41" s="62">
        <v>34</v>
      </c>
      <c r="Y41" s="139">
        <f t="shared" ca="1" si="10"/>
        <v>42429</v>
      </c>
      <c r="Z41" s="132">
        <f t="shared" ca="1" si="36"/>
        <v>7.6899999999999995</v>
      </c>
      <c r="AA41" s="133">
        <f t="shared" ca="1" si="36"/>
        <v>-5.45</v>
      </c>
      <c r="AB41" s="133">
        <f t="shared" ca="1" si="36"/>
        <v>2.7903170160640034</v>
      </c>
      <c r="AC41" s="133">
        <f t="shared" ca="1" si="36"/>
        <v>51.1</v>
      </c>
      <c r="AD41" s="133">
        <f t="shared" ca="1" si="36"/>
        <v>51.4</v>
      </c>
      <c r="AE41" s="133">
        <f t="shared" ca="1" si="36"/>
        <v>9.8872015240092139</v>
      </c>
      <c r="AF41" s="133">
        <f t="shared" ca="1" si="36"/>
        <v>19.925766375629838</v>
      </c>
      <c r="AG41" s="133">
        <f t="shared" ca="1" si="36"/>
        <v>-0.72512271307452192</v>
      </c>
      <c r="AH41" s="133">
        <f t="shared" ca="1" si="36"/>
        <v>12.959247369359739</v>
      </c>
      <c r="AI41" s="133">
        <f t="shared" ca="1" si="36"/>
        <v>4.91</v>
      </c>
      <c r="AJ41" s="133">
        <f t="shared" ca="1" si="36"/>
        <v>9.1106880609192373</v>
      </c>
      <c r="AK41" s="133">
        <f t="shared" ca="1" si="36"/>
        <v>-2.8672636987593925</v>
      </c>
      <c r="AL41" s="133">
        <f t="shared" ca="1" si="36"/>
        <v>24.29</v>
      </c>
      <c r="AM41" s="133">
        <f t="shared" ca="1" si="36"/>
        <v>4.79</v>
      </c>
      <c r="AN41" s="133">
        <f t="shared" ca="1" si="36"/>
        <v>14.69064566398519</v>
      </c>
      <c r="AO41" s="134">
        <f t="shared" ca="1" si="36"/>
        <v>11.3</v>
      </c>
      <c r="AU41" s="121">
        <v>41213</v>
      </c>
      <c r="AV41" s="9">
        <f>IFERROR(VLOOKUP($AU41,$CO$5:$CP$1000,2,FALSE),"--")</f>
        <v>5.58</v>
      </c>
      <c r="AW41" s="10">
        <f>IFERROR(VLOOKUP($AU41,$CU$5:$CV$1000,2,FALSE),"--")</f>
        <v>1.7</v>
      </c>
      <c r="AX41" s="10">
        <f>IFERROR(VLOOKUP($AU41,$CX$5:$DB$1000,5,FALSE),"--")</f>
        <v>-3.6744111383410272</v>
      </c>
      <c r="AY41" s="75">
        <v>52.9</v>
      </c>
      <c r="AZ41" s="10"/>
      <c r="BA41" s="10">
        <f>IFERROR(VLOOKUP($AU41,$DI$5:$DK$1000,3,FALSE),"--")</f>
        <v>15.631642944107238</v>
      </c>
      <c r="BB41" s="78">
        <v>6.9080451294152301</v>
      </c>
      <c r="BC41" s="10" t="str">
        <f>IFERROR(VLOOKUP($AU41,'2-CMIE (manual)'!$V$5:$X$1727,3,FALSE),"--")</f>
        <v>--</v>
      </c>
      <c r="BD41" s="10" t="s">
        <v>112</v>
      </c>
      <c r="BE41" s="10" t="str">
        <f>IFERROR(VLOOKUP($AU41,'2-CMIE (manual)'!$AN$5:$AO$1727,2,FALSE),"--")</f>
        <v>--</v>
      </c>
      <c r="BF41" s="10" t="s">
        <v>112</v>
      </c>
      <c r="BG41" s="78">
        <v>21.186253167267409</v>
      </c>
      <c r="BH41" s="10" t="str">
        <f>IFERROR(VLOOKUP($AU41,'2-CMIE (manual)'!$AZ$5:$BA$1727,2,FALSE),"--")</f>
        <v>--</v>
      </c>
      <c r="BI41" s="10" t="str">
        <f>IFERROR(VLOOKUP($AU41,$EJ$5:$EK$1000,2,FALSE),"--")</f>
        <v>--</v>
      </c>
      <c r="BJ41" s="10">
        <f>IFERROR(VLOOKUP($AU41,$EO$5:$EQ$1000,3,FALSE),"--")</f>
        <v>7.757868766665843</v>
      </c>
      <c r="BK41" s="67">
        <f>IFERROR(VLOOKUP($AU41,$EG$5:$EH$1000,2,FALSE),"--")</f>
        <v>2.86</v>
      </c>
      <c r="BL41" s="73">
        <f>AU41</f>
        <v>41213</v>
      </c>
      <c r="CK41" s="2">
        <v>37680</v>
      </c>
      <c r="CL41">
        <v>7</v>
      </c>
      <c r="CO41" s="2">
        <v>39599</v>
      </c>
      <c r="CP41">
        <v>4.5600000000000005</v>
      </c>
      <c r="CU41" s="2">
        <v>37680</v>
      </c>
      <c r="CV41">
        <v>11.48</v>
      </c>
      <c r="CX41" s="2">
        <v>37680</v>
      </c>
      <c r="CY41">
        <v>3054.5</v>
      </c>
      <c r="DD41" s="2">
        <v>38686</v>
      </c>
      <c r="DE41">
        <v>532.03</v>
      </c>
      <c r="DI41" s="2">
        <v>40329</v>
      </c>
      <c r="DJ41">
        <v>3021481</v>
      </c>
      <c r="DK41" s="19">
        <f t="shared" si="15"/>
        <v>18.107523670514869</v>
      </c>
      <c r="DM41" s="2">
        <v>40329</v>
      </c>
      <c r="DN41">
        <v>1308721</v>
      </c>
      <c r="DO41" s="19">
        <f t="shared" si="16"/>
        <v>25.784494548977509</v>
      </c>
      <c r="DQ41" s="2">
        <v>40329</v>
      </c>
      <c r="DR41">
        <v>3021481</v>
      </c>
      <c r="DS41" s="19">
        <f t="shared" si="14"/>
        <v>18.107523670514869</v>
      </c>
      <c r="DU41" s="2">
        <v>36973</v>
      </c>
      <c r="DV41">
        <v>471443</v>
      </c>
      <c r="DY41" s="2">
        <v>40359</v>
      </c>
      <c r="DZ41">
        <v>20.399999999999999</v>
      </c>
      <c r="ED41" s="2">
        <v>38868</v>
      </c>
      <c r="EE41">
        <v>-17.739999999999998</v>
      </c>
      <c r="EG41" s="2">
        <v>37741</v>
      </c>
      <c r="EH41">
        <v>0.72</v>
      </c>
      <c r="EJ41" s="2">
        <v>42794</v>
      </c>
      <c r="EK41">
        <v>4.75</v>
      </c>
      <c r="EO41" s="2">
        <v>37680</v>
      </c>
      <c r="EP41">
        <v>8296.7000000000007</v>
      </c>
      <c r="EQ41" s="19">
        <f t="shared" si="17"/>
        <v>4.9723547199413076</v>
      </c>
      <c r="ER41" s="2">
        <v>37680</v>
      </c>
      <c r="ES41">
        <v>603</v>
      </c>
      <c r="EU41" s="2">
        <v>37680</v>
      </c>
      <c r="EV41">
        <v>2845.8</v>
      </c>
      <c r="EX41" s="2">
        <v>37680</v>
      </c>
      <c r="EY41">
        <v>175.9</v>
      </c>
    </row>
    <row r="42" spans="2:155" x14ac:dyDescent="0.25">
      <c r="X42" s="62">
        <v>35</v>
      </c>
      <c r="Y42" s="139">
        <f t="shared" ca="1" si="10"/>
        <v>42460</v>
      </c>
      <c r="Z42" s="132">
        <f t="shared" ca="1" si="36"/>
        <v>7.67</v>
      </c>
      <c r="AA42" s="133">
        <f t="shared" ca="1" si="36"/>
        <v>-5.13</v>
      </c>
      <c r="AB42" s="133">
        <f t="shared" ca="1" si="36"/>
        <v>-6.562850700271361</v>
      </c>
      <c r="AC42" s="133">
        <f t="shared" ca="1" si="36"/>
        <v>52.4</v>
      </c>
      <c r="AD42" s="133">
        <f t="shared" ca="1" si="36"/>
        <v>54.3</v>
      </c>
      <c r="AE42" s="133">
        <f t="shared" ca="1" si="36"/>
        <v>9.0613937937123801</v>
      </c>
      <c r="AF42" s="133">
        <f t="shared" ca="1" si="36"/>
        <v>22.033768813507514</v>
      </c>
      <c r="AG42" s="133">
        <f t="shared" ca="1" si="36"/>
        <v>-1.1716057891109632</v>
      </c>
      <c r="AH42" s="133">
        <f t="shared" ca="1" si="36"/>
        <v>4.4487463470022082</v>
      </c>
      <c r="AI42" s="133">
        <f t="shared" ca="1" si="36"/>
        <v>4.93</v>
      </c>
      <c r="AJ42" s="133">
        <f t="shared" ca="1" si="36"/>
        <v>14.343583678296866</v>
      </c>
      <c r="AK42" s="133">
        <f t="shared" ca="1" si="36"/>
        <v>0.6456567049568207</v>
      </c>
      <c r="AL42" s="133">
        <f t="shared" ca="1" si="36"/>
        <v>25.35</v>
      </c>
      <c r="AM42" s="133">
        <f t="shared" ca="1" si="36"/>
        <v>4.54</v>
      </c>
      <c r="AN42" s="133">
        <f t="shared" ca="1" si="36"/>
        <v>19.033214103219208</v>
      </c>
      <c r="AO42" s="134">
        <f t="shared" ca="1" si="36"/>
        <v>11.92</v>
      </c>
      <c r="AU42" s="121">
        <v>41243</v>
      </c>
      <c r="AV42" s="9">
        <f>IFERROR(VLOOKUP($AU42,$CO$5:$CP$1000,2,FALSE),"--")</f>
        <v>2.85</v>
      </c>
      <c r="AW42" s="10">
        <f>IFERROR(VLOOKUP($AU42,$CU$5:$CV$1000,2,FALSE),"--")</f>
        <v>-0.08</v>
      </c>
      <c r="AX42" s="10">
        <f>IFERROR(VLOOKUP($AU42,$CX$5:$DB$1000,5,FALSE),"--")</f>
        <v>-8.4620879070622106</v>
      </c>
      <c r="AY42" s="75">
        <v>53.7</v>
      </c>
      <c r="AZ42" s="10"/>
      <c r="BA42" s="10">
        <f>IFERROR(VLOOKUP($AU42,$DI$5:$DK$1000,3,FALSE),"--")</f>
        <v>17.63365015780969</v>
      </c>
      <c r="BB42" s="78">
        <v>-8.7308168064485372</v>
      </c>
      <c r="BC42" s="10" t="str">
        <f>IFERROR(VLOOKUP($AU42,'2-CMIE (manual)'!$V$5:$X$1727,3,FALSE),"--")</f>
        <v>--</v>
      </c>
      <c r="BD42" s="10" t="s">
        <v>112</v>
      </c>
      <c r="BE42" s="10" t="str">
        <f>IFERROR(VLOOKUP($AU42,'2-CMIE (manual)'!$AN$5:$AO$1727,2,FALSE),"--")</f>
        <v>--</v>
      </c>
      <c r="BF42" s="10" t="s">
        <v>112</v>
      </c>
      <c r="BG42" s="78">
        <v>-9.8311235818265068</v>
      </c>
      <c r="BH42" s="10" t="str">
        <f>IFERROR(VLOOKUP($AU42,'2-CMIE (manual)'!$AZ$5:$BA$1727,2,FALSE),"--")</f>
        <v>--</v>
      </c>
      <c r="BI42" s="10" t="str">
        <f>IFERROR(VLOOKUP($AU42,$EJ$5:$EK$1000,2,FALSE),"--")</f>
        <v>--</v>
      </c>
      <c r="BJ42" s="10">
        <f>IFERROR(VLOOKUP($AU42,$EO$5:$EQ$1000,3,FALSE),"--")</f>
        <v>2.1530402187605713</v>
      </c>
      <c r="BK42" s="67">
        <f>IFERROR(VLOOKUP($AU42,$EG$5:$EH$1000,2,FALSE),"--")</f>
        <v>4.63</v>
      </c>
      <c r="BL42" s="73">
        <f>AU42</f>
        <v>41243</v>
      </c>
      <c r="CK42" s="2">
        <v>37711</v>
      </c>
      <c r="CL42">
        <v>5.9</v>
      </c>
      <c r="CO42" s="2">
        <v>39629</v>
      </c>
      <c r="CP42">
        <v>3.65</v>
      </c>
      <c r="CU42" s="2">
        <v>37711</v>
      </c>
      <c r="CV42">
        <v>9.93</v>
      </c>
      <c r="CX42" s="2">
        <v>37711</v>
      </c>
      <c r="CY42">
        <v>3835.18</v>
      </c>
      <c r="DC42" s="37"/>
      <c r="DD42" s="2">
        <v>38717</v>
      </c>
      <c r="DE42">
        <v>659.07</v>
      </c>
      <c r="DI42" s="2">
        <v>40359</v>
      </c>
      <c r="DJ42">
        <v>3100217</v>
      </c>
      <c r="DK42" s="19">
        <f t="shared" si="15"/>
        <v>20.159351153914141</v>
      </c>
      <c r="DM42" s="2">
        <v>40359</v>
      </c>
      <c r="DN42">
        <v>1366864</v>
      </c>
      <c r="DO42" s="19">
        <f t="shared" si="16"/>
        <v>29.182816125358556</v>
      </c>
      <c r="DQ42" s="2">
        <v>40359</v>
      </c>
      <c r="DR42">
        <v>3100217</v>
      </c>
      <c r="DS42" s="19">
        <f t="shared" si="14"/>
        <v>20.159351153914141</v>
      </c>
      <c r="DU42" s="2">
        <v>36980</v>
      </c>
      <c r="DV42">
        <v>529272</v>
      </c>
      <c r="DY42" s="2">
        <v>40451</v>
      </c>
      <c r="DZ42">
        <v>19.3</v>
      </c>
      <c r="ED42" s="2">
        <v>38898</v>
      </c>
      <c r="EE42">
        <v>98.11</v>
      </c>
      <c r="EG42" s="2">
        <v>37772</v>
      </c>
      <c r="EH42">
        <v>0.2</v>
      </c>
      <c r="EJ42" s="2">
        <v>42825</v>
      </c>
      <c r="EK42">
        <v>4.83</v>
      </c>
      <c r="EO42" s="2">
        <v>37711</v>
      </c>
      <c r="EP42">
        <v>8715.7000000000007</v>
      </c>
      <c r="EQ42" s="19">
        <f t="shared" si="17"/>
        <v>-1.1724552391967347</v>
      </c>
      <c r="ER42" s="2">
        <v>37711</v>
      </c>
      <c r="ES42">
        <v>636.79999999999995</v>
      </c>
      <c r="EU42" s="2">
        <v>37711</v>
      </c>
      <c r="EV42">
        <v>3088.6</v>
      </c>
      <c r="EX42" s="2">
        <v>37711</v>
      </c>
      <c r="EY42">
        <v>151.1</v>
      </c>
    </row>
    <row r="43" spans="2:155" ht="15.75" thickBot="1" x14ac:dyDescent="0.3">
      <c r="X43" s="62">
        <v>36</v>
      </c>
      <c r="Y43" s="139">
        <f t="shared" ca="1" si="10"/>
        <v>42490</v>
      </c>
      <c r="Z43" s="132">
        <f t="shared" ca="1" si="36"/>
        <v>8.7100000000000009</v>
      </c>
      <c r="AA43" s="133">
        <f t="shared" ca="1" si="36"/>
        <v>-7.62</v>
      </c>
      <c r="AB43" s="133">
        <f t="shared" ca="1" si="36"/>
        <v>-17.590937973333986</v>
      </c>
      <c r="AC43" s="133">
        <f t="shared" ca="1" si="36"/>
        <v>50.5</v>
      </c>
      <c r="AD43" s="133">
        <f t="shared" ca="1" si="36"/>
        <v>53.7</v>
      </c>
      <c r="AE43" s="133">
        <f t="shared" ca="1" si="36"/>
        <v>8.4442035132730631</v>
      </c>
      <c r="AF43" s="133">
        <f t="shared" ca="1" si="36"/>
        <v>17.359173351935819</v>
      </c>
      <c r="AG43" s="133">
        <f t="shared" ca="1" si="36"/>
        <v>-3.6863793295467184</v>
      </c>
      <c r="AH43" s="133">
        <f t="shared" ca="1" si="36"/>
        <v>9.8095437421515275</v>
      </c>
      <c r="AI43" s="133">
        <f t="shared" ca="1" si="36"/>
        <v>4.7</v>
      </c>
      <c r="AJ43" s="133">
        <f t="shared" ca="1" si="36"/>
        <v>14.379783321737394</v>
      </c>
      <c r="AK43" s="133">
        <f t="shared" ca="1" si="36"/>
        <v>3.1106882261568325</v>
      </c>
      <c r="AL43" s="133">
        <f t="shared" ca="1" si="36"/>
        <v>20.78</v>
      </c>
      <c r="AM43" s="133">
        <f t="shared" ca="1" si="36"/>
        <v>4.71</v>
      </c>
      <c r="AN43" s="133">
        <f t="shared" ca="1" si="36"/>
        <v>11.646815297431189</v>
      </c>
      <c r="AO43" s="134">
        <f t="shared" ca="1" si="36"/>
        <v>10.7</v>
      </c>
      <c r="AU43" s="122">
        <v>41274</v>
      </c>
      <c r="AV43" s="11">
        <f>IFERROR(VLOOKUP($AU43,$CO$5:$CP$1000,2,FALSE),"--")</f>
        <v>4.2300000000000004</v>
      </c>
      <c r="AW43" s="12">
        <f>IFERROR(VLOOKUP($AU43,$CU$5:$CV$1000,2,FALSE),"--")</f>
        <v>0.36</v>
      </c>
      <c r="AX43" s="12">
        <f>IFERROR(VLOOKUP($AU43,$CX$5:$DB$1000,5,FALSE),"--")</f>
        <v>-4.7632216083209773</v>
      </c>
      <c r="AY43" s="90">
        <v>54.7</v>
      </c>
      <c r="AZ43" s="71">
        <v>55.6</v>
      </c>
      <c r="BA43" s="12">
        <f>IFERROR(VLOOKUP($AU43,$DI$5:$DK$1000,3,FALSE),"--")</f>
        <v>14.269870600843948</v>
      </c>
      <c r="BB43" s="79">
        <v>-14.424485675239772</v>
      </c>
      <c r="BC43" s="12" t="str">
        <f>IFERROR(VLOOKUP($AU43,'2-CMIE (manual)'!$V$5:$X$1727,3,FALSE),"--")</f>
        <v>--</v>
      </c>
      <c r="BD43" s="10" t="s">
        <v>112</v>
      </c>
      <c r="BE43" s="12" t="str">
        <f>IFERROR(VLOOKUP($AU43,'2-CMIE (manual)'!$AN$5:$AO$1727,2,FALSE),"--")</f>
        <v>--</v>
      </c>
      <c r="BF43" s="10" t="s">
        <v>112</v>
      </c>
      <c r="BG43" s="79">
        <v>-13.899173317953206</v>
      </c>
      <c r="BH43" s="12" t="str">
        <f>IFERROR(VLOOKUP($AU43,'2-CMIE (manual)'!$AZ$5:$BA$1727,2,FALSE),"--")</f>
        <v>--</v>
      </c>
      <c r="BI43" s="12" t="str">
        <f>IFERROR(VLOOKUP($AU43,$EJ$5:$EK$1000,2,FALSE),"--")</f>
        <v>--</v>
      </c>
      <c r="BJ43" s="12">
        <f>IFERROR(VLOOKUP($AU43,$EO$5:$EQ$1000,3,FALSE),"--")</f>
        <v>3.4342923288028349</v>
      </c>
      <c r="BK43" s="68">
        <f>IFERROR(VLOOKUP($AU43,$EG$5:$EH$1000,2,FALSE),"--")</f>
        <v>2.17</v>
      </c>
      <c r="BL43" s="73">
        <f>AU43</f>
        <v>41274</v>
      </c>
      <c r="CK43" s="2">
        <v>37741</v>
      </c>
      <c r="CL43">
        <v>4.2</v>
      </c>
      <c r="CO43" s="2">
        <v>39660</v>
      </c>
      <c r="CP43">
        <v>4.79</v>
      </c>
      <c r="CU43" s="2">
        <v>37741</v>
      </c>
      <c r="CV43">
        <v>13.48</v>
      </c>
      <c r="CX43" s="2">
        <v>37741</v>
      </c>
      <c r="CY43">
        <v>4132.5200000000004</v>
      </c>
      <c r="DC43" s="2"/>
      <c r="DD43" s="2">
        <v>38748</v>
      </c>
      <c r="DE43">
        <v>587.92999999999995</v>
      </c>
      <c r="DI43" s="2">
        <v>40390</v>
      </c>
      <c r="DJ43">
        <v>3135490</v>
      </c>
      <c r="DK43" s="19">
        <f t="shared" si="15"/>
        <v>19.989728800535133</v>
      </c>
      <c r="DM43" s="2">
        <v>40390</v>
      </c>
      <c r="DN43">
        <v>1385889</v>
      </c>
      <c r="DO43" s="19">
        <f t="shared" si="16"/>
        <v>27.747953195890361</v>
      </c>
      <c r="DQ43" s="2">
        <v>40390</v>
      </c>
      <c r="DR43">
        <v>3135490</v>
      </c>
      <c r="DS43" s="19">
        <f t="shared" si="14"/>
        <v>19.989728800535133</v>
      </c>
      <c r="DU43" s="2">
        <v>36987</v>
      </c>
      <c r="DV43">
        <v>490531</v>
      </c>
      <c r="DY43" s="2">
        <v>40543</v>
      </c>
      <c r="DZ43">
        <v>26.6</v>
      </c>
      <c r="ED43" s="2">
        <v>38929</v>
      </c>
      <c r="EE43">
        <v>247.84</v>
      </c>
      <c r="EG43" s="2">
        <v>37802</v>
      </c>
      <c r="EH43">
        <v>0.72</v>
      </c>
      <c r="EJ43" s="2">
        <v>42855</v>
      </c>
      <c r="EK43">
        <v>4.4400000000000004</v>
      </c>
      <c r="EO43" s="2">
        <v>37741</v>
      </c>
      <c r="EP43">
        <v>7871.8</v>
      </c>
      <c r="EQ43" s="19">
        <f t="shared" si="17"/>
        <v>-8.4759557250488236</v>
      </c>
      <c r="ER43" s="2">
        <v>37741</v>
      </c>
      <c r="ES43">
        <v>606.6</v>
      </c>
      <c r="EU43" s="2">
        <v>37741</v>
      </c>
      <c r="EV43">
        <v>2782.9</v>
      </c>
      <c r="EX43" s="2">
        <v>37741</v>
      </c>
      <c r="EY43">
        <v>115.5</v>
      </c>
    </row>
    <row r="44" spans="2:155" x14ac:dyDescent="0.25">
      <c r="X44" s="62">
        <v>37</v>
      </c>
      <c r="Y44" s="139">
        <f t="shared" ca="1" si="10"/>
        <v>42521</v>
      </c>
      <c r="Z44" s="132">
        <f t="shared" ca="1" si="36"/>
        <v>5.23</v>
      </c>
      <c r="AA44" s="133">
        <f t="shared" ca="1" si="36"/>
        <v>-0.8</v>
      </c>
      <c r="AB44" s="133">
        <f t="shared" ca="1" si="36"/>
        <v>-3.4966530193486611</v>
      </c>
      <c r="AC44" s="133">
        <f t="shared" ca="1" si="36"/>
        <v>50.7</v>
      </c>
      <c r="AD44" s="133">
        <f t="shared" ca="1" si="36"/>
        <v>51</v>
      </c>
      <c r="AE44" s="133">
        <f t="shared" ca="1" si="36"/>
        <v>8.3929051743477636</v>
      </c>
      <c r="AF44" s="133">
        <f t="shared" ca="1" si="36"/>
        <v>16.887451116889494</v>
      </c>
      <c r="AG44" s="133">
        <f t="shared" ca="1" si="36"/>
        <v>-0.57069021212448057</v>
      </c>
      <c r="AH44" s="133">
        <f t="shared" ca="1" si="36"/>
        <v>3.5410180426872717</v>
      </c>
      <c r="AI44" s="133">
        <f t="shared" ca="1" si="36"/>
        <v>5.03</v>
      </c>
      <c r="AJ44" s="133">
        <f t="shared" ca="1" si="36"/>
        <v>15.318901511763116</v>
      </c>
      <c r="AK44" s="133">
        <f t="shared" ca="1" si="36"/>
        <v>-1.0691697908021602</v>
      </c>
      <c r="AL44" s="133">
        <f t="shared" ca="1" si="36"/>
        <v>21.51</v>
      </c>
      <c r="AM44" s="133">
        <f t="shared" ca="1" si="36"/>
        <v>4.49</v>
      </c>
      <c r="AN44" s="133">
        <f t="shared" ca="1" si="36"/>
        <v>9.3400032273680758</v>
      </c>
      <c r="AO44" s="134">
        <f t="shared" ca="1" si="36"/>
        <v>3.5</v>
      </c>
      <c r="AU44" s="121">
        <v>41305</v>
      </c>
      <c r="AV44" s="9">
        <f>IFERROR(VLOOKUP($AU44,$CO$5:$CP$1000,2,FALSE),"--")</f>
        <v>5.01</v>
      </c>
      <c r="AW44" s="10">
        <f>IFERROR(VLOOKUP($AU44,$CU$5:$CV$1000,2,FALSE),"--")</f>
        <v>1.56</v>
      </c>
      <c r="AX44" s="10">
        <f>IFERROR(VLOOKUP($AU44,$CX$5:$DB$1000,5,FALSE),"--")</f>
        <v>0.16331991365439169</v>
      </c>
      <c r="AY44" s="75">
        <v>53.2</v>
      </c>
      <c r="AZ44" s="70">
        <v>57.5</v>
      </c>
      <c r="BA44" s="10">
        <f>IFERROR(VLOOKUP($AU44,$DI$5:$DK$1000,3,FALSE),"--")</f>
        <v>15.058031754770251</v>
      </c>
      <c r="BB44" s="78">
        <v>-14.333458037161739</v>
      </c>
      <c r="BC44" s="10" t="str">
        <f>IFERROR(VLOOKUP($AU44,'2-CMIE (manual)'!$V$5:$X$1727,3,FALSE),"--")</f>
        <v>--</v>
      </c>
      <c r="BD44" s="10" t="s">
        <v>112</v>
      </c>
      <c r="BE44" s="10" t="str">
        <f>IFERROR(VLOOKUP($AU44,'2-CMIE (manual)'!$AN$5:$AO$1727,2,FALSE),"--")</f>
        <v>--</v>
      </c>
      <c r="BF44" s="10" t="s">
        <v>112</v>
      </c>
      <c r="BG44" s="78">
        <v>-12.434432726336464</v>
      </c>
      <c r="BH44" s="10" t="str">
        <f>IFERROR(VLOOKUP($AU44,'2-CMIE (manual)'!$AZ$5:$BA$1727,2,FALSE),"--")</f>
        <v>--</v>
      </c>
      <c r="BI44" s="10" t="str">
        <f t="shared" ref="BI44:BI55" si="37">IFERROR(VLOOKUP($AU44,$EJ$5:$EK$1000,2,FALSE),"--")</f>
        <v>--</v>
      </c>
      <c r="BJ44" s="10">
        <f>IFERROR(VLOOKUP($AU44,$EO$5:$EQ$1000,3,FALSE),"--")</f>
        <v>10.269577434700805</v>
      </c>
      <c r="BK44" s="67">
        <f>IFERROR(VLOOKUP($AU44,$EG$5:$EH$1000,2,FALSE),"--")</f>
        <v>5.73</v>
      </c>
      <c r="BL44" s="73">
        <f>AU44</f>
        <v>41305</v>
      </c>
      <c r="CK44" s="2">
        <v>37772</v>
      </c>
      <c r="CL44">
        <v>6.4</v>
      </c>
      <c r="CO44" s="2">
        <v>39691</v>
      </c>
      <c r="CP44">
        <v>2.0099999999999998</v>
      </c>
      <c r="CU44" s="2">
        <v>37772</v>
      </c>
      <c r="CV44">
        <v>19.170000000000002</v>
      </c>
      <c r="CX44" s="2">
        <v>37772</v>
      </c>
      <c r="CY44">
        <v>4350.3900000000003</v>
      </c>
      <c r="DC44" s="2"/>
      <c r="DD44" s="2">
        <v>38776</v>
      </c>
      <c r="DE44">
        <v>955.02</v>
      </c>
      <c r="DI44" s="2">
        <v>40421</v>
      </c>
      <c r="DJ44">
        <v>3139296</v>
      </c>
      <c r="DK44" s="19">
        <f t="shared" si="15"/>
        <v>19.658279941956526</v>
      </c>
      <c r="DM44" s="2">
        <v>40421</v>
      </c>
      <c r="DN44">
        <v>1387579</v>
      </c>
      <c r="DO44" s="19">
        <f t="shared" si="16"/>
        <v>26.515731734447879</v>
      </c>
      <c r="DQ44" s="2">
        <v>40421</v>
      </c>
      <c r="DR44">
        <v>3139296</v>
      </c>
      <c r="DS44" s="19">
        <f t="shared" si="14"/>
        <v>19.658279941956526</v>
      </c>
      <c r="DU44" s="2">
        <v>37001</v>
      </c>
      <c r="DV44">
        <v>479184</v>
      </c>
      <c r="DY44" s="2">
        <v>40633</v>
      </c>
      <c r="DZ44">
        <v>21.9</v>
      </c>
      <c r="ED44" s="2">
        <v>38960</v>
      </c>
      <c r="EE44">
        <v>55.14</v>
      </c>
      <c r="EG44" s="2">
        <v>37833</v>
      </c>
      <c r="EH44">
        <v>26.44</v>
      </c>
      <c r="EJ44" s="2">
        <v>42886</v>
      </c>
      <c r="EK44">
        <v>4.1399999999999997</v>
      </c>
      <c r="EO44" s="2">
        <v>37772</v>
      </c>
      <c r="EP44">
        <v>8822.7999999999993</v>
      </c>
      <c r="EQ44" s="19">
        <f t="shared" si="17"/>
        <v>-5.6637262763966962</v>
      </c>
      <c r="ER44" s="2">
        <v>37772</v>
      </c>
      <c r="ES44">
        <v>669.9</v>
      </c>
      <c r="EU44" s="2">
        <v>37772</v>
      </c>
      <c r="EV44">
        <v>3116.6</v>
      </c>
      <c r="EX44" s="2">
        <v>37772</v>
      </c>
      <c r="EY44">
        <v>135.30000000000001</v>
      </c>
    </row>
    <row r="45" spans="2:155" ht="15.75" thickBot="1" x14ac:dyDescent="0.3">
      <c r="X45" s="62">
        <v>38</v>
      </c>
      <c r="Y45" s="139">
        <f t="shared" ca="1" si="10"/>
        <v>42551</v>
      </c>
      <c r="Z45" s="132">
        <f t="shared" ca="1" si="36"/>
        <v>6.98</v>
      </c>
      <c r="AA45" s="133">
        <f t="shared" ca="1" si="36"/>
        <v>1.3</v>
      </c>
      <c r="AB45" s="133">
        <f t="shared" ca="1" si="36"/>
        <v>-1.0924645708813685</v>
      </c>
      <c r="AC45" s="133">
        <f t="shared" ca="1" si="36"/>
        <v>51.7</v>
      </c>
      <c r="AD45" s="133">
        <f t="shared" ca="1" si="36"/>
        <v>50.3</v>
      </c>
      <c r="AE45" s="133">
        <f t="shared" ca="1" si="36"/>
        <v>7.9452060209536546</v>
      </c>
      <c r="AF45" s="133">
        <f t="shared" ca="1" si="36"/>
        <v>5.7273207148782035</v>
      </c>
      <c r="AG45" s="133">
        <f t="shared" ca="1" si="36"/>
        <v>2.9677563315854139</v>
      </c>
      <c r="AH45" s="133">
        <f t="shared" ca="1" si="36"/>
        <v>6.0918193219432926</v>
      </c>
      <c r="AI45" s="133">
        <f t="shared" ca="1" si="36"/>
        <v>5.15</v>
      </c>
      <c r="AJ45" s="133">
        <f t="shared" ca="1" si="36"/>
        <v>14.575152041702877</v>
      </c>
      <c r="AK45" s="133">
        <f t="shared" ca="1" si="36"/>
        <v>-4.9409669846094513</v>
      </c>
      <c r="AL45" s="133">
        <f t="shared" ca="1" si="36"/>
        <v>20.78</v>
      </c>
      <c r="AM45" s="133">
        <f t="shared" ca="1" si="36"/>
        <v>4.3899999999999997</v>
      </c>
      <c r="AN45" s="133">
        <f t="shared" ca="1" si="36"/>
        <v>12.019439029672952</v>
      </c>
      <c r="AO45" s="134">
        <f t="shared" ca="1" si="36"/>
        <v>6.8</v>
      </c>
      <c r="AU45" s="121">
        <v>41333</v>
      </c>
      <c r="AV45" s="9">
        <f>IFERROR(VLOOKUP($AU45,$CO$5:$CP$1000,2,FALSE),"--")</f>
        <v>-0.2</v>
      </c>
      <c r="AW45" s="10">
        <f>IFERROR(VLOOKUP($AU45,$CU$5:$CV$1000,2,FALSE),"--")</f>
        <v>5.85</v>
      </c>
      <c r="AX45" s="10">
        <f>IFERROR(VLOOKUP($AU45,$CX$5:$DB$1000,5,FALSE),"--")</f>
        <v>-5.0716055954571733</v>
      </c>
      <c r="AY45" s="75">
        <v>54.2</v>
      </c>
      <c r="AZ45" s="70">
        <v>54.2</v>
      </c>
      <c r="BA45" s="10">
        <f>IFERROR(VLOOKUP($AU45,$DI$5:$DK$1000,3,FALSE),"--")</f>
        <v>15.391836217386668</v>
      </c>
      <c r="BB45" s="78">
        <v>-12.364608243072162</v>
      </c>
      <c r="BC45" s="10" t="str">
        <f>IFERROR(VLOOKUP($AU45,'2-CMIE (manual)'!$V$5:$X$1727,3,FALSE),"--")</f>
        <v>--</v>
      </c>
      <c r="BD45" s="10" t="s">
        <v>112</v>
      </c>
      <c r="BE45" s="12" t="str">
        <f>IFERROR(VLOOKUP($AU45,'2-CMIE (manual)'!$AN$5:$AO$1727,2,FALSE),"--")</f>
        <v>--</v>
      </c>
      <c r="BF45" s="10" t="s">
        <v>112</v>
      </c>
      <c r="BG45" s="78">
        <v>-25.707483056964222</v>
      </c>
      <c r="BH45" s="10" t="str">
        <f>IFERROR(VLOOKUP($AU45,'2-CMIE (manual)'!$AZ$5:$BA$1727,2,FALSE),"--")</f>
        <v>--</v>
      </c>
      <c r="BI45" s="10" t="str">
        <f t="shared" si="37"/>
        <v>--</v>
      </c>
      <c r="BJ45" s="10">
        <f>IFERROR(VLOOKUP($AU45,$EO$5:$EQ$1000,3,FALSE),"--")</f>
        <v>0.76391736826446621</v>
      </c>
      <c r="BK45" s="67">
        <f>IFERROR(VLOOKUP($AU45,$EG$5:$EH$1000,2,FALSE),"--")</f>
        <v>1.17</v>
      </c>
      <c r="BL45" s="73">
        <f>AU45</f>
        <v>41333</v>
      </c>
      <c r="CK45" s="2">
        <v>37802</v>
      </c>
      <c r="CL45">
        <v>6.7</v>
      </c>
      <c r="CO45" s="2">
        <v>39721</v>
      </c>
      <c r="CP45">
        <v>3.74</v>
      </c>
      <c r="CU45" s="2">
        <v>37802</v>
      </c>
      <c r="CV45">
        <v>3.66</v>
      </c>
      <c r="CX45" s="2">
        <v>37802</v>
      </c>
      <c r="CY45">
        <v>4106.2700000000004</v>
      </c>
      <c r="DC45" s="2"/>
      <c r="DD45" s="2">
        <v>38807</v>
      </c>
      <c r="DE45">
        <v>1170.95</v>
      </c>
      <c r="DI45" s="2">
        <v>40451</v>
      </c>
      <c r="DJ45">
        <v>3199151</v>
      </c>
      <c r="DK45" s="19">
        <f t="shared" si="15"/>
        <v>18.743736461477468</v>
      </c>
      <c r="DM45" s="2">
        <v>40451</v>
      </c>
      <c r="DN45">
        <v>1417200</v>
      </c>
      <c r="DO45" s="19">
        <f t="shared" si="16"/>
        <v>24.384309953202287</v>
      </c>
      <c r="DQ45" s="2">
        <v>40451</v>
      </c>
      <c r="DR45">
        <v>3199151</v>
      </c>
      <c r="DS45" s="19">
        <f t="shared" si="14"/>
        <v>18.743736461477468</v>
      </c>
      <c r="DU45" s="2">
        <v>37008</v>
      </c>
      <c r="DV45">
        <v>516876</v>
      </c>
      <c r="DY45" s="2">
        <v>40724</v>
      </c>
      <c r="DZ45">
        <v>20.3</v>
      </c>
      <c r="ED45" s="2">
        <v>38990</v>
      </c>
      <c r="EE45">
        <v>224.82</v>
      </c>
      <c r="EG45" s="2">
        <v>37864</v>
      </c>
      <c r="EH45">
        <v>25.97</v>
      </c>
      <c r="EJ45" s="2">
        <v>42916</v>
      </c>
      <c r="EK45">
        <v>3.75</v>
      </c>
      <c r="EO45" s="2">
        <v>37802</v>
      </c>
      <c r="EP45">
        <v>9096.2999999999993</v>
      </c>
      <c r="EQ45" s="19">
        <f t="shared" si="17"/>
        <v>9.9968559543387681</v>
      </c>
      <c r="ER45" s="2">
        <v>37802</v>
      </c>
      <c r="ES45">
        <v>690.7</v>
      </c>
      <c r="EU45" s="2">
        <v>37802</v>
      </c>
      <c r="EV45">
        <v>3285.5</v>
      </c>
      <c r="EX45" s="2">
        <v>37802</v>
      </c>
      <c r="EY45">
        <v>137.19999999999999</v>
      </c>
    </row>
    <row r="46" spans="2:155" ht="15.75" thickBot="1" x14ac:dyDescent="0.3">
      <c r="X46" s="62">
        <v>39</v>
      </c>
      <c r="Y46" s="139">
        <f t="shared" ca="1" si="10"/>
        <v>42582</v>
      </c>
      <c r="Z46" s="132">
        <f t="shared" ca="1" si="36"/>
        <v>3.1</v>
      </c>
      <c r="AA46" s="133">
        <f t="shared" ca="1" si="36"/>
        <v>-6.84</v>
      </c>
      <c r="AB46" s="133">
        <f t="shared" ca="1" si="36"/>
        <v>-9.8971273673310165</v>
      </c>
      <c r="AC46" s="133">
        <f t="shared" ca="1" si="36"/>
        <v>51.8</v>
      </c>
      <c r="AD46" s="133">
        <f t="shared" ca="1" si="36"/>
        <v>51.9</v>
      </c>
      <c r="AE46" s="133">
        <f t="shared" ca="1" si="36"/>
        <v>8.3333360887654742</v>
      </c>
      <c r="AF46" s="133">
        <f t="shared" ca="1" si="36"/>
        <v>0.11197992084177599</v>
      </c>
      <c r="AG46" s="133">
        <f t="shared" ca="1" si="36"/>
        <v>-1.878088962108726</v>
      </c>
      <c r="AH46" s="133">
        <f t="shared" ca="1" si="36"/>
        <v>2.8685395831742788</v>
      </c>
      <c r="AI46" s="133">
        <f t="shared" ca="1" si="36"/>
        <v>4.5999999999999996</v>
      </c>
      <c r="AJ46" s="133">
        <f t="shared" ca="1" si="36"/>
        <v>8.3052527254707584</v>
      </c>
      <c r="AK46" s="133">
        <f t="shared" ca="1" si="36"/>
        <v>10.406542609932433</v>
      </c>
      <c r="AL46" s="133">
        <f t="shared" ca="1" si="36"/>
        <v>25.6</v>
      </c>
      <c r="AM46" s="133">
        <f t="shared" ca="1" si="36"/>
        <v>4.5199999999999996</v>
      </c>
      <c r="AN46" s="133">
        <f t="shared" ca="1" si="36"/>
        <v>8.9726637530272981</v>
      </c>
      <c r="AO46" s="134">
        <f t="shared" ca="1" si="36"/>
        <v>16.8</v>
      </c>
      <c r="AU46" s="121">
        <v>41364</v>
      </c>
      <c r="AV46" s="9">
        <f>IFERROR(VLOOKUP($AU46,$CO$5:$CP$1000,2,FALSE),"--")</f>
        <v>3.91</v>
      </c>
      <c r="AW46" s="10">
        <f>IFERROR(VLOOKUP($AU46,$CU$5:$CV$1000,2,FALSE),"--")</f>
        <v>5.9</v>
      </c>
      <c r="AX46" s="10">
        <f>IFERROR(VLOOKUP($AU46,$CX$5:$DB$1000,5,FALSE),"--")</f>
        <v>13.163942929091888</v>
      </c>
      <c r="AY46" s="75">
        <v>52</v>
      </c>
      <c r="AZ46" s="70">
        <v>51.4</v>
      </c>
      <c r="BA46" s="10">
        <f>IFERROR(VLOOKUP($AU46,$DI$5:$DK$1000,3,FALSE),"--")</f>
        <v>13.51637451643397</v>
      </c>
      <c r="BB46" s="78">
        <v>-7.8842720337607535</v>
      </c>
      <c r="BC46" s="12" t="str">
        <f>IFERROR(VLOOKUP($AU46,'2-CMIE (manual)'!$V$5:$X$1727,3,FALSE),"--")</f>
        <v>--</v>
      </c>
      <c r="BD46" s="10" t="s">
        <v>112</v>
      </c>
      <c r="BE46" s="10" t="str">
        <f>IFERROR(VLOOKUP($AU46,'2-CMIE (manual)'!$AN$5:$AO$1727,2,FALSE),"--")</f>
        <v>--</v>
      </c>
      <c r="BF46" s="10" t="s">
        <v>112</v>
      </c>
      <c r="BG46" s="78">
        <v>-22.507302134668095</v>
      </c>
      <c r="BH46" s="10" t="str">
        <f>IFERROR(VLOOKUP($AU46,'2-CMIE (manual)'!$AZ$5:$BA$1727,2,FALSE),"--")</f>
        <v>--</v>
      </c>
      <c r="BI46" s="12" t="str">
        <f t="shared" si="37"/>
        <v>--</v>
      </c>
      <c r="BJ46" s="10">
        <f>IFERROR(VLOOKUP($AU46,$EO$5:$EQ$1000,3,FALSE),"--")</f>
        <v>3.5550914145351387</v>
      </c>
      <c r="BK46" s="67">
        <f>IFERROR(VLOOKUP($AU46,$EG$5:$EH$1000,2,FALSE),"--")</f>
        <v>2.73</v>
      </c>
      <c r="BL46" s="73">
        <f>AU46</f>
        <v>41364</v>
      </c>
      <c r="CK46" s="2">
        <v>37833</v>
      </c>
      <c r="CL46">
        <v>6.6</v>
      </c>
      <c r="CO46" s="2">
        <v>39752</v>
      </c>
      <c r="CP46">
        <v>2.73</v>
      </c>
      <c r="CU46" s="2">
        <v>37833</v>
      </c>
      <c r="CV46">
        <v>13.15</v>
      </c>
      <c r="CX46" s="2">
        <v>37833</v>
      </c>
      <c r="CY46">
        <v>4113.4399999999996</v>
      </c>
      <c r="DC46" s="2"/>
      <c r="DD46" s="2">
        <v>38837</v>
      </c>
      <c r="DE46">
        <v>1333.28</v>
      </c>
      <c r="DI46" s="2">
        <v>40482</v>
      </c>
      <c r="DJ46">
        <v>3246448</v>
      </c>
      <c r="DK46" s="19">
        <f t="shared" si="15"/>
        <v>20.805122382963393</v>
      </c>
      <c r="DM46" s="2">
        <v>40482</v>
      </c>
      <c r="DN46">
        <v>1429798</v>
      </c>
      <c r="DO46" s="19">
        <f t="shared" si="16"/>
        <v>24.846473898598109</v>
      </c>
      <c r="DQ46" s="2">
        <v>40482</v>
      </c>
      <c r="DR46">
        <v>3246448</v>
      </c>
      <c r="DS46" s="19">
        <f t="shared" si="14"/>
        <v>20.805122382963393</v>
      </c>
      <c r="DU46" s="2">
        <v>37015</v>
      </c>
      <c r="DV46">
        <v>474471</v>
      </c>
      <c r="DY46" s="2">
        <v>40816</v>
      </c>
      <c r="DZ46">
        <v>23.5</v>
      </c>
      <c r="ED46" s="2">
        <v>39021</v>
      </c>
      <c r="EE46">
        <v>312.14</v>
      </c>
      <c r="EG46" s="2">
        <v>37894</v>
      </c>
      <c r="EH46">
        <v>17.32</v>
      </c>
      <c r="EJ46" s="2">
        <v>42947</v>
      </c>
      <c r="EK46">
        <v>3.8</v>
      </c>
      <c r="EO46" s="2">
        <v>37833</v>
      </c>
      <c r="EP46">
        <v>9023.6</v>
      </c>
      <c r="EQ46" s="19">
        <f t="shared" si="17"/>
        <v>4.399939837793454</v>
      </c>
      <c r="ER46" s="2">
        <v>37833</v>
      </c>
      <c r="ES46">
        <v>666.8</v>
      </c>
      <c r="EU46" s="2">
        <v>37833</v>
      </c>
      <c r="EV46">
        <v>3012.7</v>
      </c>
      <c r="EX46" s="2">
        <v>37833</v>
      </c>
      <c r="EY46">
        <v>132.69999999999999</v>
      </c>
    </row>
    <row r="47" spans="2:155" ht="15.75" thickBot="1" x14ac:dyDescent="0.3">
      <c r="X47" s="62">
        <v>40</v>
      </c>
      <c r="Y47" s="139">
        <f t="shared" ca="1" si="10"/>
        <v>42613</v>
      </c>
      <c r="Z47" s="132">
        <f t="shared" ca="1" si="36"/>
        <v>3.09</v>
      </c>
      <c r="AA47" s="133">
        <f t="shared" ca="1" si="36"/>
        <v>-0.3</v>
      </c>
      <c r="AB47" s="133">
        <f t="shared" ca="1" si="36"/>
        <v>-1.2017375876863357</v>
      </c>
      <c r="AC47" s="133">
        <f t="shared" ca="1" si="36"/>
        <v>52.6</v>
      </c>
      <c r="AD47" s="133">
        <f t="shared" ca="1" si="36"/>
        <v>54.7</v>
      </c>
      <c r="AE47" s="133">
        <f t="shared" ca="1" si="36"/>
        <v>8.2003300419422729</v>
      </c>
      <c r="AF47" s="133">
        <f t="shared" ca="1" si="36"/>
        <v>1.5383731177439852</v>
      </c>
      <c r="AG47" s="133">
        <f t="shared" ca="1" si="36"/>
        <v>-3.7141249296567258</v>
      </c>
      <c r="AH47" s="133">
        <f t="shared" ca="1" si="36"/>
        <v>2.3937162493863573</v>
      </c>
      <c r="AI47" s="133">
        <f t="shared" ca="1" si="36"/>
        <v>4.6100000000000003</v>
      </c>
      <c r="AJ47" s="133">
        <f t="shared" ca="1" si="36"/>
        <v>16.280586024392107</v>
      </c>
      <c r="AK47" s="133">
        <f t="shared" ca="1" si="36"/>
        <v>8.9434612019081428</v>
      </c>
      <c r="AL47" s="133">
        <f t="shared" ca="1" si="36"/>
        <v>23.97</v>
      </c>
      <c r="AM47" s="133">
        <f t="shared" ca="1" si="36"/>
        <v>4.59</v>
      </c>
      <c r="AN47" s="133">
        <f t="shared" ca="1" si="36"/>
        <v>18.427745176084386</v>
      </c>
      <c r="AO47" s="134">
        <f t="shared" ca="1" si="36"/>
        <v>8.8000000000000007</v>
      </c>
      <c r="AU47" s="121">
        <v>41394</v>
      </c>
      <c r="AV47" s="9">
        <f>IFERROR(VLOOKUP($AU47,$CO$5:$CP$1000,2,FALSE),"--")</f>
        <v>2.35</v>
      </c>
      <c r="AW47" s="10">
        <f>IFERROR(VLOOKUP($AU47,$CU$5:$CV$1000,2,FALSE),"--")</f>
        <v>3.19</v>
      </c>
      <c r="AX47" s="10">
        <f>IFERROR(VLOOKUP($AU47,$CX$5:$DB$1000,5,FALSE),"--")</f>
        <v>4.9333811595785093</v>
      </c>
      <c r="AY47" s="75">
        <v>51</v>
      </c>
      <c r="AZ47" s="70">
        <v>50.7</v>
      </c>
      <c r="BA47" s="10">
        <f>IFERROR(VLOOKUP($AU47,$DI$5:$DK$1000,3,FALSE),"--")</f>
        <v>13.228805912290497</v>
      </c>
      <c r="BB47" s="78">
        <v>1.5399280161717099</v>
      </c>
      <c r="BC47" s="10" t="str">
        <f>IFERROR(VLOOKUP($AU47,'2-CMIE (manual)'!$V$5:$X$1727,3,FALSE),"--")</f>
        <v>--</v>
      </c>
      <c r="BD47" s="10" t="s">
        <v>112</v>
      </c>
      <c r="BE47" s="75">
        <v>17.63</v>
      </c>
      <c r="BF47" s="10" t="s">
        <v>112</v>
      </c>
      <c r="BG47" s="78">
        <v>-10.464259833446189</v>
      </c>
      <c r="BH47" s="12" t="str">
        <f>IFERROR(VLOOKUP($AU47,'2-CMIE (manual)'!$AZ$5:$BA$1727,2,FALSE),"--")</f>
        <v>--</v>
      </c>
      <c r="BI47" s="10" t="str">
        <f t="shared" si="37"/>
        <v>--</v>
      </c>
      <c r="BJ47" s="10">
        <f>IFERROR(VLOOKUP($AU47,$EO$5:$EQ$1000,3,FALSE),"--")</f>
        <v>2.6624109610369429</v>
      </c>
      <c r="BK47" s="67">
        <f>IFERROR(VLOOKUP($AU47,$EG$5:$EH$1000,2,FALSE),"--")</f>
        <v>-0.22</v>
      </c>
      <c r="BL47" s="73">
        <f>AU47</f>
        <v>41394</v>
      </c>
      <c r="CK47" s="2">
        <v>37864</v>
      </c>
      <c r="CL47">
        <v>5.7</v>
      </c>
      <c r="CO47" s="2">
        <v>39782</v>
      </c>
      <c r="CP47">
        <v>1.2</v>
      </c>
      <c r="CU47" s="2">
        <v>37864</v>
      </c>
      <c r="CV47">
        <v>0.22</v>
      </c>
      <c r="CX47" s="2">
        <v>37864</v>
      </c>
      <c r="CY47">
        <v>4192.4399999999996</v>
      </c>
      <c r="DD47" s="2">
        <v>38868</v>
      </c>
      <c r="DE47">
        <v>1156.93</v>
      </c>
      <c r="DI47" s="2">
        <v>40512</v>
      </c>
      <c r="DJ47">
        <v>3315303</v>
      </c>
      <c r="DK47" s="19">
        <f t="shared" si="15"/>
        <v>22.055896123174247</v>
      </c>
      <c r="DM47" s="2">
        <v>40512</v>
      </c>
      <c r="DN47">
        <v>1465477</v>
      </c>
      <c r="DO47" s="19">
        <f t="shared" si="16"/>
        <v>27.021674198810452</v>
      </c>
      <c r="DQ47" s="2">
        <v>40512</v>
      </c>
      <c r="DR47">
        <v>3315303</v>
      </c>
      <c r="DS47" s="19">
        <f t="shared" si="14"/>
        <v>22.055896123174247</v>
      </c>
      <c r="DU47" s="2">
        <v>37029</v>
      </c>
      <c r="DV47">
        <v>472363</v>
      </c>
      <c r="DY47" s="2">
        <v>40908</v>
      </c>
      <c r="DZ47">
        <v>16</v>
      </c>
      <c r="ED47" s="2">
        <v>39051</v>
      </c>
      <c r="EE47">
        <v>54.29</v>
      </c>
      <c r="EG47" s="2">
        <v>37925</v>
      </c>
      <c r="EH47">
        <v>22.19</v>
      </c>
      <c r="EJ47" s="2">
        <v>42978</v>
      </c>
      <c r="EK47">
        <v>4.3600000000000003</v>
      </c>
      <c r="EO47" s="2">
        <v>37864</v>
      </c>
      <c r="EP47">
        <v>8346.5</v>
      </c>
      <c r="EQ47" s="19">
        <f t="shared" si="17"/>
        <v>1.235960507483691</v>
      </c>
      <c r="ER47" s="2">
        <v>37864</v>
      </c>
      <c r="ES47">
        <v>665</v>
      </c>
      <c r="EU47" s="2">
        <v>37864</v>
      </c>
      <c r="EV47">
        <v>2746.1</v>
      </c>
      <c r="EX47" s="2">
        <v>37864</v>
      </c>
      <c r="EY47">
        <v>132.19999999999999</v>
      </c>
    </row>
    <row r="48" spans="2:155" x14ac:dyDescent="0.25">
      <c r="X48" s="62">
        <v>41</v>
      </c>
      <c r="Y48" s="139">
        <f t="shared" ca="1" si="10"/>
        <v>42643</v>
      </c>
      <c r="Z48" s="132">
        <f t="shared" ca="1" si="36"/>
        <v>5.3</v>
      </c>
      <c r="AA48" s="133">
        <f t="shared" ca="1" si="36"/>
        <v>4.5999999999999996</v>
      </c>
      <c r="AB48" s="133">
        <f t="shared" ca="1" si="36"/>
        <v>-3.5062324980653981</v>
      </c>
      <c r="AC48" s="133">
        <f t="shared" ca="1" si="36"/>
        <v>52.1</v>
      </c>
      <c r="AD48" s="133">
        <f t="shared" ca="1" si="36"/>
        <v>52</v>
      </c>
      <c r="AE48" s="133">
        <f t="shared" ca="1" si="36"/>
        <v>10.771358841790924</v>
      </c>
      <c r="AF48" s="133">
        <f t="shared" ca="1" si="36"/>
        <v>-1.9476489776434125</v>
      </c>
      <c r="AG48" s="133">
        <f t="shared" ca="1" si="36"/>
        <v>-2.7042253521126769</v>
      </c>
      <c r="AH48" s="133">
        <f t="shared" ca="1" si="36"/>
        <v>8.408863108059105</v>
      </c>
      <c r="AI48" s="133">
        <f t="shared" ca="1" si="36"/>
        <v>4.9400000000000004</v>
      </c>
      <c r="AJ48" s="133">
        <f t="shared" ca="1" si="36"/>
        <v>49.39563973474683</v>
      </c>
      <c r="AK48" s="133">
        <f t="shared" ca="1" si="36"/>
        <v>15.1734048981236</v>
      </c>
      <c r="AL48" s="133">
        <f t="shared" ca="1" si="36"/>
        <v>23.52</v>
      </c>
      <c r="AM48" s="133">
        <f t="shared" ca="1" si="36"/>
        <v>4.7699999999999996</v>
      </c>
      <c r="AN48" s="133">
        <f t="shared" ca="1" si="36"/>
        <v>-0.84320538792813648</v>
      </c>
      <c r="AO48" s="134">
        <f t="shared" ca="1" si="36"/>
        <v>12.1</v>
      </c>
      <c r="AU48" s="121">
        <v>41425</v>
      </c>
      <c r="AV48" s="9">
        <f>IFERROR(VLOOKUP($AU48,$CO$5:$CP$1000,2,FALSE),"--")</f>
        <v>1.5899999999999999</v>
      </c>
      <c r="AW48" s="10">
        <f>IFERROR(VLOOKUP($AU48,$CU$5:$CV$1000,2,FALSE),"--")</f>
        <v>0.57999999999999996</v>
      </c>
      <c r="AX48" s="10">
        <f>IFERROR(VLOOKUP($AU48,$CX$5:$DB$1000,5,FALSE),"--")</f>
        <v>-1.773460339932853</v>
      </c>
      <c r="AY48" s="75">
        <v>50.1</v>
      </c>
      <c r="AZ48" s="70">
        <v>53.6</v>
      </c>
      <c r="BA48" s="10">
        <f>IFERROR(VLOOKUP($AU48,$DI$5:$DK$1000,3,FALSE),"--")</f>
        <v>14.490433240596401</v>
      </c>
      <c r="BB48" s="78">
        <v>-13.632071422439695</v>
      </c>
      <c r="BC48" s="10" t="str">
        <f>IFERROR(VLOOKUP($AU48,'2-CMIE (manual)'!$V$5:$X$1727,3,FALSE),"--")</f>
        <v>--</v>
      </c>
      <c r="BD48" s="10" t="s">
        <v>112</v>
      </c>
      <c r="BE48" s="75">
        <v>17.36</v>
      </c>
      <c r="BF48" s="10" t="s">
        <v>112</v>
      </c>
      <c r="BG48" s="78">
        <v>-11.695727291664115</v>
      </c>
      <c r="BH48" s="10" t="str">
        <f>IFERROR(VLOOKUP($AU48,'2-CMIE (manual)'!$AZ$5:$BA$1727,2,FALSE),"--")</f>
        <v>--</v>
      </c>
      <c r="BI48" s="10" t="str">
        <f t="shared" si="37"/>
        <v>--</v>
      </c>
      <c r="BJ48" s="10">
        <f>IFERROR(VLOOKUP($AU48,$EO$5:$EQ$1000,3,FALSE),"--")</f>
        <v>2.9173232330533594</v>
      </c>
      <c r="BK48" s="67">
        <f>IFERROR(VLOOKUP($AU48,$EG$5:$EH$1000,2,FALSE),"--")</f>
        <v>11.5</v>
      </c>
      <c r="BL48" s="73">
        <f>AU48</f>
        <v>41425</v>
      </c>
      <c r="CK48" s="2">
        <v>37894</v>
      </c>
      <c r="CL48">
        <v>7.5</v>
      </c>
      <c r="CO48" s="2">
        <v>39813</v>
      </c>
      <c r="CP48">
        <v>1.24</v>
      </c>
      <c r="CU48" s="2">
        <v>37894</v>
      </c>
      <c r="CV48">
        <v>32.18</v>
      </c>
      <c r="CX48" s="2">
        <v>37894</v>
      </c>
      <c r="CY48">
        <v>4444.32</v>
      </c>
      <c r="DD48" s="2">
        <v>38898</v>
      </c>
      <c r="DE48">
        <v>459.71</v>
      </c>
      <c r="DI48" s="2">
        <v>40543</v>
      </c>
      <c r="DJ48">
        <v>3504823</v>
      </c>
      <c r="DK48" s="19">
        <f t="shared" si="15"/>
        <v>27.243362952340334</v>
      </c>
      <c r="DM48" s="2">
        <v>40543</v>
      </c>
      <c r="DN48">
        <v>1551030</v>
      </c>
      <c r="DO48" s="19">
        <f t="shared" si="16"/>
        <v>31.620015020175394</v>
      </c>
      <c r="DQ48" s="2">
        <v>40543</v>
      </c>
      <c r="DR48">
        <v>3504823</v>
      </c>
      <c r="DS48" s="19">
        <f t="shared" si="14"/>
        <v>27.243362952340334</v>
      </c>
      <c r="DU48" s="2">
        <v>37036</v>
      </c>
      <c r="DV48">
        <v>514921</v>
      </c>
      <c r="DY48" s="2">
        <v>40999</v>
      </c>
      <c r="DZ48">
        <v>17.3</v>
      </c>
      <c r="ED48" s="2">
        <v>39082</v>
      </c>
      <c r="EE48">
        <v>1400</v>
      </c>
      <c r="EG48" s="2">
        <v>37955</v>
      </c>
      <c r="EH48">
        <v>18.29</v>
      </c>
      <c r="EJ48" s="2">
        <v>43008</v>
      </c>
      <c r="EK48">
        <v>4.47</v>
      </c>
      <c r="EO48" s="2">
        <v>37894</v>
      </c>
      <c r="EP48">
        <v>8395.6</v>
      </c>
      <c r="EQ48" s="19">
        <f t="shared" si="17"/>
        <v>2.4278359319718001</v>
      </c>
      <c r="ER48" s="2">
        <v>37894</v>
      </c>
      <c r="ES48">
        <v>624.79999999999995</v>
      </c>
      <c r="EU48" s="2">
        <v>37894</v>
      </c>
      <c r="EV48">
        <v>2622.6</v>
      </c>
      <c r="EX48" s="2">
        <v>37894</v>
      </c>
      <c r="EY48">
        <v>129.4</v>
      </c>
    </row>
    <row r="49" spans="24:155" ht="15.75" thickBot="1" x14ac:dyDescent="0.3">
      <c r="X49" s="62">
        <v>42</v>
      </c>
      <c r="Y49" s="139">
        <f t="shared" ca="1" si="10"/>
        <v>42674</v>
      </c>
      <c r="Z49" s="132">
        <f t="shared" ca="1" si="36"/>
        <v>7.09</v>
      </c>
      <c r="AA49" s="133">
        <f t="shared" ca="1" si="36"/>
        <v>9.59</v>
      </c>
      <c r="AB49" s="133">
        <f t="shared" ca="1" si="36"/>
        <v>1.8766459477827402</v>
      </c>
      <c r="AC49" s="133">
        <f t="shared" ca="1" si="36"/>
        <v>54.4</v>
      </c>
      <c r="AD49" s="133">
        <f t="shared" ca="1" si="36"/>
        <v>54.5</v>
      </c>
      <c r="AE49" s="133">
        <f t="shared" ca="1" si="36"/>
        <v>6.670015174570354</v>
      </c>
      <c r="AF49" s="133">
        <f t="shared" ca="1" si="36"/>
        <v>11.900129701686124</v>
      </c>
      <c r="AG49" s="133">
        <f t="shared" ca="1" si="36"/>
        <v>-2.6358084217293465</v>
      </c>
      <c r="AH49" s="133">
        <f t="shared" ca="1" si="36"/>
        <v>13.311641209508608</v>
      </c>
      <c r="AI49" s="133">
        <f t="shared" ca="1" si="36"/>
        <v>6.18</v>
      </c>
      <c r="AJ49" s="133">
        <f t="shared" ca="1" si="36"/>
        <v>44.254815816154114</v>
      </c>
      <c r="AK49" s="133">
        <f t="shared" ca="1" si="36"/>
        <v>-0.17861469105834304</v>
      </c>
      <c r="AL49" s="133">
        <f t="shared" ca="1" si="36"/>
        <v>23.28</v>
      </c>
      <c r="AM49" s="133">
        <f t="shared" ca="1" si="36"/>
        <v>4.8600000000000003</v>
      </c>
      <c r="AN49" s="133">
        <f t="shared" ca="1" si="36"/>
        <v>7.3137136981783479</v>
      </c>
      <c r="AO49" s="134">
        <f t="shared" ca="1" si="36"/>
        <v>10.4</v>
      </c>
      <c r="AU49" s="121">
        <v>41455</v>
      </c>
      <c r="AV49" s="9">
        <f>IFERROR(VLOOKUP($AU49,$CO$5:$CP$1000,2,FALSE),"--")</f>
        <v>0.04</v>
      </c>
      <c r="AW49" s="10">
        <f>IFERROR(VLOOKUP($AU49,$CU$5:$CV$1000,2,FALSE),"--")</f>
        <v>-3.71</v>
      </c>
      <c r="AX49" s="10">
        <f>IFERROR(VLOOKUP($AU49,$CX$5:$DB$1000,5,FALSE),"--")</f>
        <v>-7.4603566848879366</v>
      </c>
      <c r="AY49" s="75">
        <v>50.3</v>
      </c>
      <c r="AZ49" s="70">
        <v>51.7</v>
      </c>
      <c r="BA49" s="10">
        <f>IFERROR(VLOOKUP($AU49,$DI$5:$DK$1000,3,FALSE),"--")</f>
        <v>12.722236291312928</v>
      </c>
      <c r="BB49" s="78">
        <v>-16.089984222838805</v>
      </c>
      <c r="BC49" s="12" t="str">
        <f>IFERROR(VLOOKUP($AU49,'2-CMIE (manual)'!$V$5:$X$1727,3,FALSE),"--")</f>
        <v>--</v>
      </c>
      <c r="BD49" s="77">
        <v>2.2799999999999998</v>
      </c>
      <c r="BE49" s="75">
        <v>17</v>
      </c>
      <c r="BF49" s="10" t="s">
        <v>112</v>
      </c>
      <c r="BG49" s="78">
        <v>-9.0101010101010122</v>
      </c>
      <c r="BH49" s="77">
        <v>-2.78</v>
      </c>
      <c r="BI49" s="12" t="str">
        <f t="shared" si="37"/>
        <v>--</v>
      </c>
      <c r="BJ49" s="10">
        <f>IFERROR(VLOOKUP($AU49,$EO$5:$EQ$1000,3,FALSE),"--")</f>
        <v>-1.5538122867668758</v>
      </c>
      <c r="BK49" s="67">
        <f>IFERROR(VLOOKUP($AU49,$EG$5:$EH$1000,2,FALSE),"--")</f>
        <v>4.16</v>
      </c>
      <c r="BL49" s="73">
        <f>AU49</f>
        <v>41455</v>
      </c>
      <c r="CK49" s="2">
        <v>37925</v>
      </c>
      <c r="CL49">
        <v>6.2</v>
      </c>
      <c r="CO49" s="2">
        <v>39844</v>
      </c>
      <c r="CP49">
        <v>0.87</v>
      </c>
      <c r="CU49" s="2">
        <v>37925</v>
      </c>
      <c r="CV49">
        <v>32.909999999999997</v>
      </c>
      <c r="CX49" s="2">
        <v>37925</v>
      </c>
      <c r="CY49">
        <v>5124.68</v>
      </c>
      <c r="DC49" s="37"/>
      <c r="DD49" s="2">
        <v>38929</v>
      </c>
      <c r="DE49">
        <v>693.58</v>
      </c>
      <c r="DI49" s="2">
        <v>40574</v>
      </c>
      <c r="DJ49">
        <v>3496797</v>
      </c>
      <c r="DK49" s="19">
        <f t="shared" si="15"/>
        <v>23.361867786642488</v>
      </c>
      <c r="DM49" s="2">
        <v>40574</v>
      </c>
      <c r="DN49">
        <v>1526047</v>
      </c>
      <c r="DO49" s="19">
        <f t="shared" si="16"/>
        <v>25.330831174057479</v>
      </c>
      <c r="DQ49" s="2">
        <v>40574</v>
      </c>
      <c r="DR49">
        <v>3496797</v>
      </c>
      <c r="DS49" s="19">
        <f t="shared" si="14"/>
        <v>23.361867786642488</v>
      </c>
      <c r="DU49" s="2">
        <v>37043</v>
      </c>
      <c r="DV49">
        <v>466948</v>
      </c>
      <c r="DY49" s="2">
        <v>41090</v>
      </c>
      <c r="DZ49">
        <v>18.2</v>
      </c>
      <c r="ED49" s="2">
        <v>39113</v>
      </c>
      <c r="EE49">
        <v>298.55</v>
      </c>
      <c r="EG49" s="2">
        <v>37986</v>
      </c>
      <c r="EH49">
        <v>6.97</v>
      </c>
      <c r="EJ49" s="2">
        <v>43039</v>
      </c>
      <c r="EK49">
        <v>4.4000000000000004</v>
      </c>
      <c r="EO49" s="2">
        <v>37925</v>
      </c>
      <c r="EP49">
        <v>8948.7999999999993</v>
      </c>
      <c r="EQ49" s="19">
        <f t="shared" si="17"/>
        <v>2.6509285706092012</v>
      </c>
      <c r="ER49" s="2">
        <v>37925</v>
      </c>
      <c r="ES49">
        <v>662.1</v>
      </c>
      <c r="EU49" s="2">
        <v>37925</v>
      </c>
      <c r="EV49">
        <v>3064.1</v>
      </c>
      <c r="EX49" s="2">
        <v>37925</v>
      </c>
      <c r="EY49">
        <v>118.7</v>
      </c>
    </row>
    <row r="50" spans="24:155" x14ac:dyDescent="0.25">
      <c r="X50" s="62">
        <v>43</v>
      </c>
      <c r="Y50" s="139">
        <f t="shared" ca="1" si="10"/>
        <v>42704</v>
      </c>
      <c r="Z50" s="132">
        <f t="shared" ca="1" si="36"/>
        <v>3.16</v>
      </c>
      <c r="AA50" s="133">
        <f t="shared" ca="1" si="36"/>
        <v>2.2999999999999998</v>
      </c>
      <c r="AB50" s="133">
        <f t="shared" ca="1" si="36"/>
        <v>11.49472482285827</v>
      </c>
      <c r="AC50" s="133">
        <f t="shared" ca="1" si="36"/>
        <v>52.3</v>
      </c>
      <c r="AD50" s="133">
        <f t="shared" ca="1" si="36"/>
        <v>46.7</v>
      </c>
      <c r="AE50" s="133">
        <f t="shared" ca="1" si="36"/>
        <v>4.7532313511174484</v>
      </c>
      <c r="AF50" s="133">
        <f t="shared" ca="1" si="36"/>
        <v>-11.58868755553838</v>
      </c>
      <c r="AG50" s="133">
        <f t="shared" ca="1" si="36"/>
        <v>5.535265921022603</v>
      </c>
      <c r="AH50" s="133">
        <f t="shared" ca="1" si="36"/>
        <v>10.349958216986321</v>
      </c>
      <c r="AI50" s="133">
        <f t="shared" ca="1" si="36"/>
        <v>6.27</v>
      </c>
      <c r="AJ50" s="133">
        <f t="shared" ca="1" si="36"/>
        <v>-13.057481070704913</v>
      </c>
      <c r="AK50" s="133">
        <f t="shared" ca="1" si="36"/>
        <v>-0.32164614663655611</v>
      </c>
      <c r="AL50" s="133">
        <f t="shared" ca="1" si="36"/>
        <v>22.66</v>
      </c>
      <c r="AM50" s="133">
        <f t="shared" ca="1" si="36"/>
        <v>4.9000000000000004</v>
      </c>
      <c r="AN50" s="133">
        <f t="shared" ca="1" si="36"/>
        <v>10.394422176563701</v>
      </c>
      <c r="AO50" s="134">
        <f t="shared" ca="1" si="36"/>
        <v>7.6</v>
      </c>
      <c r="AU50" s="121">
        <v>41486</v>
      </c>
      <c r="AV50" s="9">
        <f>IFERROR(VLOOKUP($AU50,$CO$5:$CP$1000,2,FALSE),"--")</f>
        <v>2.2000000000000002</v>
      </c>
      <c r="AW50" s="10">
        <f>IFERROR(VLOOKUP($AU50,$CU$5:$CV$1000,2,FALSE),"--")</f>
        <v>11.64</v>
      </c>
      <c r="AX50" s="10">
        <f>IFERROR(VLOOKUP($AU50,$CX$5:$DB$1000,5,FALSE),"--")</f>
        <v>0.66641347542037987</v>
      </c>
      <c r="AY50" s="75">
        <v>50.1</v>
      </c>
      <c r="AZ50" s="75">
        <v>47.9</v>
      </c>
      <c r="BA50" s="10">
        <f>IFERROR(VLOOKUP($AU50,$DI$5:$DK$1000,3,FALSE),"--")</f>
        <v>14.040949788416878</v>
      </c>
      <c r="BB50" s="78">
        <v>-16.321310494020324</v>
      </c>
      <c r="BC50" s="77">
        <v>4.87</v>
      </c>
      <c r="BD50" s="77">
        <v>4.92</v>
      </c>
      <c r="BE50" s="75">
        <v>15.14</v>
      </c>
      <c r="BF50" s="10" t="s">
        <v>112</v>
      </c>
      <c r="BG50" s="78">
        <v>-7.3344817361591597</v>
      </c>
      <c r="BH50" s="77">
        <v>7.44</v>
      </c>
      <c r="BI50" s="10" t="str">
        <f t="shared" si="37"/>
        <v>--</v>
      </c>
      <c r="BJ50" s="10">
        <f>IFERROR(VLOOKUP($AU50,$EO$5:$EQ$1000,3,FALSE),"--")</f>
        <v>-0.92902867971619285</v>
      </c>
      <c r="BK50" s="67">
        <f>IFERROR(VLOOKUP($AU50,$EG$5:$EH$1000,2,FALSE),"--")</f>
        <v>4.12</v>
      </c>
      <c r="BL50" s="73">
        <f>AU50</f>
        <v>41486</v>
      </c>
      <c r="CK50" s="2">
        <v>37955</v>
      </c>
      <c r="CL50">
        <v>8.1999999999999993</v>
      </c>
      <c r="CO50" s="2">
        <v>39872</v>
      </c>
      <c r="CP50">
        <v>0.93</v>
      </c>
      <c r="CU50" s="2">
        <v>37955</v>
      </c>
      <c r="CV50">
        <v>17.11</v>
      </c>
      <c r="CX50" s="2">
        <v>37955</v>
      </c>
      <c r="CY50">
        <v>4524.3</v>
      </c>
      <c r="DC50" s="2"/>
      <c r="DD50" s="2">
        <v>38960</v>
      </c>
      <c r="DE50">
        <v>962.9</v>
      </c>
      <c r="DI50" s="2">
        <v>40602</v>
      </c>
      <c r="DJ50">
        <v>3563567</v>
      </c>
      <c r="DK50" s="19">
        <f t="shared" si="15"/>
        <v>23.325720863094233</v>
      </c>
      <c r="DM50" s="2">
        <v>40602</v>
      </c>
      <c r="DN50">
        <v>1569220</v>
      </c>
      <c r="DO50" s="19">
        <f t="shared" si="16"/>
        <v>25.669703992837277</v>
      </c>
      <c r="DQ50" s="2">
        <v>40602</v>
      </c>
      <c r="DR50">
        <v>3563567</v>
      </c>
      <c r="DS50" s="19">
        <f t="shared" si="14"/>
        <v>23.325720863094233</v>
      </c>
      <c r="DU50" s="2">
        <v>37057</v>
      </c>
      <c r="DV50">
        <v>467613</v>
      </c>
      <c r="DY50" s="2">
        <v>41182</v>
      </c>
      <c r="DZ50">
        <v>15.1</v>
      </c>
      <c r="ED50" s="2">
        <v>39141</v>
      </c>
      <c r="EE50">
        <v>449.61</v>
      </c>
      <c r="EG50" s="2">
        <v>38017</v>
      </c>
      <c r="EH50">
        <v>23.02</v>
      </c>
      <c r="EJ50" s="2">
        <v>43069</v>
      </c>
      <c r="EK50">
        <v>4.75</v>
      </c>
      <c r="EO50" s="2">
        <v>37955</v>
      </c>
      <c r="EP50">
        <v>9275.6</v>
      </c>
      <c r="EQ50" s="19">
        <f t="shared" si="17"/>
        <v>4.9252279360195494</v>
      </c>
      <c r="ER50" s="2">
        <v>37955</v>
      </c>
      <c r="ES50">
        <v>648.20000000000005</v>
      </c>
      <c r="EU50" s="2">
        <v>37955</v>
      </c>
      <c r="EV50">
        <v>3309.1</v>
      </c>
      <c r="EX50" s="2">
        <v>37955</v>
      </c>
      <c r="EY50">
        <v>137.9</v>
      </c>
    </row>
    <row r="51" spans="24:155" x14ac:dyDescent="0.25">
      <c r="X51" s="62">
        <v>44</v>
      </c>
      <c r="Y51" s="139">
        <f t="shared" ca="1" si="10"/>
        <v>42735</v>
      </c>
      <c r="Z51" s="132">
        <f t="shared" ca="1" si="36"/>
        <v>5.6</v>
      </c>
      <c r="AA51" s="133">
        <f t="shared" ca="1" si="36"/>
        <v>5.7</v>
      </c>
      <c r="AB51" s="133">
        <f t="shared" ca="1" si="36"/>
        <v>5.6652783546533803</v>
      </c>
      <c r="AC51" s="133">
        <f t="shared" ca="1" si="36"/>
        <v>49.6</v>
      </c>
      <c r="AD51" s="133">
        <f t="shared" ca="1" si="36"/>
        <v>46.8</v>
      </c>
      <c r="AE51" s="133">
        <f t="shared" ca="1" si="36"/>
        <v>4.0136067220343463</v>
      </c>
      <c r="AF51" s="133">
        <f t="shared" ca="1" si="36"/>
        <v>-5.0562983814215308</v>
      </c>
      <c r="AG51" s="133">
        <f t="shared" ca="1" si="36"/>
        <v>-0.12682308180088642</v>
      </c>
      <c r="AH51" s="133">
        <f t="shared" ca="1" si="36"/>
        <v>13.70562425209414</v>
      </c>
      <c r="AI51" s="133">
        <f t="shared" ca="1" si="36"/>
        <v>6.08</v>
      </c>
      <c r="AJ51" s="133">
        <f t="shared" ca="1" si="36"/>
        <v>7.6708007742490425</v>
      </c>
      <c r="AK51" s="133">
        <f t="shared" ca="1" si="36"/>
        <v>-8.9050224089936911</v>
      </c>
      <c r="AL51" s="133">
        <f t="shared" ca="1" si="36"/>
        <v>23.99</v>
      </c>
      <c r="AM51" s="133">
        <f t="shared" ca="1" si="36"/>
        <v>4.83</v>
      </c>
      <c r="AN51" s="133">
        <f t="shared" ca="1" si="36"/>
        <v>2.0908408171508297</v>
      </c>
      <c r="AO51" s="134">
        <f t="shared" ca="1" si="36"/>
        <v>13.6</v>
      </c>
      <c r="AU51" s="121">
        <v>41517</v>
      </c>
      <c r="AV51" s="9">
        <f>IFERROR(VLOOKUP($AU51,$CO$5:$CP$1000,2,FALSE),"--")</f>
        <v>4.17</v>
      </c>
      <c r="AW51" s="10">
        <f>IFERROR(VLOOKUP($AU51,$CU$5:$CV$1000,2,FALSE),"--")</f>
        <v>13.85</v>
      </c>
      <c r="AX51" s="10">
        <f>IFERROR(VLOOKUP($AU51,$CX$5:$DB$1000,5,FALSE),"--")</f>
        <v>-4.5142636994391916</v>
      </c>
      <c r="AY51" s="75">
        <v>48.5</v>
      </c>
      <c r="AZ51" s="75">
        <v>47.6</v>
      </c>
      <c r="BA51" s="10">
        <f>IFERROR(VLOOKUP($AU51,$DI$5:$DK$1000,3,FALSE),"--")</f>
        <v>16.221209118938894</v>
      </c>
      <c r="BB51" s="78">
        <v>-21.049696705927158</v>
      </c>
      <c r="BC51" s="77">
        <v>6.05</v>
      </c>
      <c r="BD51" s="77">
        <v>6.9</v>
      </c>
      <c r="BE51" s="75">
        <v>15.27</v>
      </c>
      <c r="BF51" s="10" t="s">
        <v>112</v>
      </c>
      <c r="BG51" s="78">
        <v>15.390864699019048</v>
      </c>
      <c r="BH51" s="77">
        <v>20.11</v>
      </c>
      <c r="BI51" s="10" t="str">
        <f t="shared" si="37"/>
        <v>--</v>
      </c>
      <c r="BJ51" s="10">
        <f>IFERROR(VLOOKUP($AU51,$EO$5:$EQ$1000,3,FALSE),"--")</f>
        <v>-0.53777617963162161</v>
      </c>
      <c r="BK51" s="67">
        <f>IFERROR(VLOOKUP($AU51,$EG$5:$EH$1000,2,FALSE),"--")</f>
        <v>8.9700000000000006</v>
      </c>
      <c r="BL51" s="73">
        <f>AU51</f>
        <v>41517</v>
      </c>
      <c r="CK51" s="2">
        <v>37986</v>
      </c>
      <c r="CL51">
        <v>7.4</v>
      </c>
      <c r="CO51" s="2">
        <v>39903</v>
      </c>
      <c r="CP51">
        <v>3.58</v>
      </c>
      <c r="CU51" s="2">
        <v>37986</v>
      </c>
      <c r="CV51">
        <v>54.39</v>
      </c>
      <c r="CX51" s="2">
        <v>37986</v>
      </c>
      <c r="CY51">
        <v>5402.65</v>
      </c>
      <c r="DC51" s="2"/>
      <c r="DD51" s="2">
        <v>38990</v>
      </c>
      <c r="DE51">
        <v>2079.1</v>
      </c>
      <c r="DI51" s="2">
        <v>40633</v>
      </c>
      <c r="DJ51">
        <v>3667354</v>
      </c>
      <c r="DK51" s="19">
        <f t="shared" si="15"/>
        <v>20.651924668091183</v>
      </c>
      <c r="DM51" s="2">
        <v>40633</v>
      </c>
      <c r="DN51">
        <v>1604576</v>
      </c>
      <c r="DO51" s="19">
        <f t="shared" si="16"/>
        <v>22.351197261659038</v>
      </c>
      <c r="DQ51" s="2">
        <v>40633</v>
      </c>
      <c r="DR51">
        <v>3667354</v>
      </c>
      <c r="DS51" s="19">
        <f t="shared" si="14"/>
        <v>20.651924668091183</v>
      </c>
      <c r="DU51" s="2">
        <v>37071</v>
      </c>
      <c r="DV51">
        <v>469076</v>
      </c>
      <c r="DY51" s="2">
        <v>41274</v>
      </c>
      <c r="DZ51">
        <v>14.7</v>
      </c>
      <c r="ED51" s="2">
        <v>39172</v>
      </c>
      <c r="EE51">
        <v>-51.37</v>
      </c>
      <c r="EG51" s="2">
        <v>38046</v>
      </c>
      <c r="EH51">
        <v>26.27</v>
      </c>
      <c r="EJ51" s="2">
        <v>43100</v>
      </c>
      <c r="EK51">
        <v>4.9800000000000004</v>
      </c>
      <c r="EO51" s="2">
        <v>37986</v>
      </c>
      <c r="EP51">
        <v>9632.7999999999993</v>
      </c>
      <c r="EQ51" s="19">
        <f t="shared" si="17"/>
        <v>3.5606777328631489</v>
      </c>
      <c r="ER51" s="2">
        <v>37986</v>
      </c>
      <c r="ES51">
        <v>670.6</v>
      </c>
      <c r="EU51" s="2">
        <v>37986</v>
      </c>
      <c r="EV51">
        <v>3434.8</v>
      </c>
      <c r="EX51" s="2">
        <v>37986</v>
      </c>
      <c r="EY51">
        <v>150.9</v>
      </c>
    </row>
    <row r="52" spans="24:155" ht="15.75" thickBot="1" x14ac:dyDescent="0.3">
      <c r="X52" s="62">
        <v>45</v>
      </c>
      <c r="Y52" s="139">
        <f t="shared" ca="1" si="10"/>
        <v>42766</v>
      </c>
      <c r="Z52" s="132">
        <f t="shared" ca="1" si="36"/>
        <v>3.36</v>
      </c>
      <c r="AA52" s="133">
        <f t="shared" ca="1" si="36"/>
        <v>4.3</v>
      </c>
      <c r="AB52" s="133">
        <f t="shared" ca="1" si="36"/>
        <v>5.487426770194781</v>
      </c>
      <c r="AC52" s="133">
        <f t="shared" ca="1" si="36"/>
        <v>50.4</v>
      </c>
      <c r="AD52" s="133">
        <f t="shared" ca="1" si="36"/>
        <v>48.7</v>
      </c>
      <c r="AE52" s="133">
        <f t="shared" ca="1" si="36"/>
        <v>3.5109833791853395</v>
      </c>
      <c r="AF52" s="133">
        <f t="shared" ca="1" si="36"/>
        <v>-0.61281066096007253</v>
      </c>
      <c r="AG52" s="133">
        <f t="shared" ca="1" si="36"/>
        <v>0.33642573147110166</v>
      </c>
      <c r="AH52" s="133">
        <f t="shared" ca="1" si="36"/>
        <v>4.0874070392108219</v>
      </c>
      <c r="AI52" s="133">
        <f t="shared" ca="1" si="36"/>
        <v>6.57</v>
      </c>
      <c r="AJ52" s="133">
        <f t="shared" ca="1" si="36"/>
        <v>5.5467651195499235</v>
      </c>
      <c r="AK52" s="133">
        <f t="shared" ca="1" si="36"/>
        <v>11.672732470559776</v>
      </c>
      <c r="AL52" s="133">
        <f t="shared" ca="1" si="36"/>
        <v>25.3</v>
      </c>
      <c r="AM52" s="133">
        <f t="shared" ca="1" si="36"/>
        <v>4.95</v>
      </c>
      <c r="AN52" s="133">
        <f t="shared" ca="1" si="36"/>
        <v>-5.5630142385574288</v>
      </c>
      <c r="AO52" s="134">
        <f t="shared" ca="1" si="36"/>
        <v>16.5</v>
      </c>
      <c r="AU52" s="121">
        <v>41547</v>
      </c>
      <c r="AV52" s="9">
        <f>IFERROR(VLOOKUP($AU52,$CO$5:$CP$1000,2,FALSE),"--")</f>
        <v>7.92</v>
      </c>
      <c r="AW52" s="10">
        <f>IFERROR(VLOOKUP($AU52,$CU$5:$CV$1000,2,FALSE),"--")</f>
        <v>12.98</v>
      </c>
      <c r="AX52" s="10">
        <f>IFERROR(VLOOKUP($AU52,$CX$5:$DB$1000,5,FALSE),"--")</f>
        <v>-13.68409746438739</v>
      </c>
      <c r="AY52" s="75">
        <v>49.6</v>
      </c>
      <c r="AZ52" s="75">
        <v>44.6</v>
      </c>
      <c r="BA52" s="10">
        <f>IFERROR(VLOOKUP($AU52,$DI$5:$DK$1000,3,FALSE),"--")</f>
        <v>17.451074280623047</v>
      </c>
      <c r="BB52" s="78">
        <v>-24.913450768760814</v>
      </c>
      <c r="BC52" s="77">
        <v>11.76</v>
      </c>
      <c r="BD52" s="77">
        <v>5.9430716296527963</v>
      </c>
      <c r="BE52" s="75">
        <v>16.43</v>
      </c>
      <c r="BF52" s="10" t="s">
        <v>112</v>
      </c>
      <c r="BG52" s="78">
        <v>1.0394876165388256</v>
      </c>
      <c r="BH52" s="77">
        <v>13.44</v>
      </c>
      <c r="BI52" s="12" t="str">
        <f t="shared" si="37"/>
        <v>--</v>
      </c>
      <c r="BJ52" s="10">
        <f>IFERROR(VLOOKUP($AU52,$EO$5:$EQ$1000,3,FALSE),"--")</f>
        <v>0.64811381181943961</v>
      </c>
      <c r="BK52" s="67">
        <f>IFERROR(VLOOKUP($AU52,$EG$5:$EH$1000,2,FALSE),"--")</f>
        <v>10.19</v>
      </c>
      <c r="BL52" s="73">
        <f>AU52</f>
        <v>41547</v>
      </c>
      <c r="CK52" s="2">
        <v>38017</v>
      </c>
      <c r="CL52">
        <v>8</v>
      </c>
      <c r="CO52" s="2">
        <v>39933</v>
      </c>
      <c r="CP52">
        <v>2.81</v>
      </c>
      <c r="CU52" s="2">
        <v>38017</v>
      </c>
      <c r="CV52">
        <v>7.15</v>
      </c>
      <c r="CX52" s="2">
        <v>38017</v>
      </c>
      <c r="CY52">
        <v>4804.87</v>
      </c>
      <c r="DC52" s="2"/>
      <c r="DD52" s="2">
        <v>39021</v>
      </c>
      <c r="DE52">
        <v>2161.61</v>
      </c>
      <c r="DI52" s="2">
        <v>40663</v>
      </c>
      <c r="DJ52">
        <v>3682918</v>
      </c>
      <c r="DK52" s="19">
        <f t="shared" si="15"/>
        <v>22.330150619237511</v>
      </c>
      <c r="DM52" s="2">
        <v>40663</v>
      </c>
      <c r="DN52">
        <v>1616130</v>
      </c>
      <c r="DO52" s="19">
        <f t="shared" si="16"/>
        <v>24.328116742096071</v>
      </c>
      <c r="DQ52" s="2">
        <v>40663</v>
      </c>
      <c r="DR52">
        <v>3682918</v>
      </c>
      <c r="DS52" s="19">
        <f t="shared" si="14"/>
        <v>22.330150619237511</v>
      </c>
      <c r="DU52" s="2">
        <v>37085</v>
      </c>
      <c r="DV52">
        <v>473129</v>
      </c>
      <c r="DY52" s="2">
        <v>41364</v>
      </c>
      <c r="DZ52">
        <v>15.1</v>
      </c>
      <c r="ED52" s="2">
        <v>39202</v>
      </c>
      <c r="EE52">
        <v>134.63999999999999</v>
      </c>
      <c r="EG52" s="2">
        <v>38077</v>
      </c>
      <c r="EH52">
        <v>34.200000000000003</v>
      </c>
      <c r="EJ52" s="2">
        <v>43131</v>
      </c>
      <c r="EK52">
        <v>5</v>
      </c>
      <c r="EO52" s="2">
        <v>38017</v>
      </c>
      <c r="EP52">
        <v>9346.7999999999993</v>
      </c>
      <c r="EQ52" s="19">
        <f t="shared" si="17"/>
        <v>4.4778788759473054</v>
      </c>
      <c r="ER52" s="2">
        <v>38017</v>
      </c>
      <c r="ES52">
        <v>625.5</v>
      </c>
      <c r="EU52" s="2">
        <v>38017</v>
      </c>
      <c r="EV52">
        <v>3059.2</v>
      </c>
      <c r="EX52" s="2">
        <v>38017</v>
      </c>
      <c r="EY52">
        <v>147.9</v>
      </c>
    </row>
    <row r="53" spans="24:155" x14ac:dyDescent="0.25">
      <c r="X53" s="62">
        <v>46</v>
      </c>
      <c r="Y53" s="139">
        <f t="shared" ca="1" si="10"/>
        <v>42794</v>
      </c>
      <c r="Z53" s="132">
        <f t="shared" ca="1" si="36"/>
        <v>0.55000000000000004</v>
      </c>
      <c r="AA53" s="133">
        <f t="shared" ca="1" si="36"/>
        <v>17.48</v>
      </c>
      <c r="AB53" s="133">
        <f t="shared" ca="1" si="36"/>
        <v>8.6512747433330706</v>
      </c>
      <c r="AC53" s="133">
        <f t="shared" ca="1" si="36"/>
        <v>50.7</v>
      </c>
      <c r="AD53" s="133">
        <f t="shared" ca="1" si="36"/>
        <v>50.3</v>
      </c>
      <c r="AE53" s="133">
        <f t="shared" ca="1" si="36"/>
        <v>3.2892488910665652</v>
      </c>
      <c r="AF53" s="133">
        <f t="shared" ca="1" si="36"/>
        <v>7.3413621129267526</v>
      </c>
      <c r="AG53" s="133">
        <f t="shared" ca="1" si="36"/>
        <v>3.4610630407911014</v>
      </c>
      <c r="AH53" s="133">
        <f t="shared" ca="1" si="36"/>
        <v>0.64339142276341743</v>
      </c>
      <c r="AI53" s="133">
        <f t="shared" ca="1" si="36"/>
        <v>6.52</v>
      </c>
      <c r="AJ53" s="133">
        <f t="shared" ca="1" si="36"/>
        <v>7.4651046859421699</v>
      </c>
      <c r="AK53" s="133">
        <f t="shared" ca="1" si="36"/>
        <v>5.2388221253920175</v>
      </c>
      <c r="AL53" s="133">
        <f t="shared" ca="1" si="36"/>
        <v>15.76</v>
      </c>
      <c r="AM53" s="133">
        <f t="shared" ca="1" si="36"/>
        <v>4.75</v>
      </c>
      <c r="AN53" s="133">
        <f t="shared" ca="1" si="36"/>
        <v>-4.8786309720539105</v>
      </c>
      <c r="AO53" s="134">
        <f t="shared" ca="1" si="36"/>
        <v>13</v>
      </c>
      <c r="AU53" s="121">
        <v>41578</v>
      </c>
      <c r="AV53" s="9">
        <f>IFERROR(VLOOKUP($AU53,$CO$5:$CP$1000,2,FALSE),"--")</f>
        <v>-0.95</v>
      </c>
      <c r="AW53" s="10">
        <f>IFERROR(VLOOKUP($AU53,$CU$5:$CV$1000,2,FALSE),"--")</f>
        <v>14.34</v>
      </c>
      <c r="AX53" s="10">
        <f>IFERROR(VLOOKUP($AU53,$CX$5:$DB$1000,5,FALSE),"--")</f>
        <v>-4.8279781960841266</v>
      </c>
      <c r="AY53" s="75">
        <v>49.6</v>
      </c>
      <c r="AZ53" s="75">
        <v>47.1</v>
      </c>
      <c r="BA53" s="10">
        <f>IFERROR(VLOOKUP($AU53,$DI$5:$DK$1000,3,FALSE),"--")</f>
        <v>16.279873578268123</v>
      </c>
      <c r="BB53" s="78">
        <v>-16.580446688463081</v>
      </c>
      <c r="BC53" s="77">
        <v>-1.9661582459485238</v>
      </c>
      <c r="BD53" s="77">
        <v>-2.8438948995363256</v>
      </c>
      <c r="BE53" s="75">
        <v>16.34</v>
      </c>
      <c r="BF53" s="78">
        <v>28.801071667782985</v>
      </c>
      <c r="BG53" s="78">
        <v>-3.8807218413551059</v>
      </c>
      <c r="BH53" s="77">
        <v>9.3699999999999992</v>
      </c>
      <c r="BI53" s="10" t="str">
        <f t="shared" si="37"/>
        <v>--</v>
      </c>
      <c r="BJ53" s="10">
        <f>IFERROR(VLOOKUP($AU53,$EO$5:$EQ$1000,3,FALSE),"--")</f>
        <v>1.9226025285229653</v>
      </c>
      <c r="BK53" s="67">
        <f>IFERROR(VLOOKUP($AU53,$EG$5:$EH$1000,2,FALSE),"--")</f>
        <v>3.82</v>
      </c>
      <c r="BL53" s="73">
        <f>AU53</f>
        <v>41578</v>
      </c>
      <c r="CK53" s="2">
        <v>38046</v>
      </c>
      <c r="CL53">
        <v>8.3000000000000007</v>
      </c>
      <c r="CO53" s="2">
        <v>39964</v>
      </c>
      <c r="CP53">
        <v>2.52</v>
      </c>
      <c r="CU53" s="2">
        <v>38046</v>
      </c>
      <c r="CV53">
        <v>49.71</v>
      </c>
      <c r="CX53" s="2">
        <v>38046</v>
      </c>
      <c r="CY53">
        <v>5027.79</v>
      </c>
      <c r="DC53" s="2"/>
      <c r="DD53" s="2">
        <v>39051</v>
      </c>
      <c r="DE53">
        <v>660.17</v>
      </c>
      <c r="DI53" s="2">
        <v>40694</v>
      </c>
      <c r="DJ53">
        <v>3688992</v>
      </c>
      <c r="DK53" s="19">
        <f t="shared" si="15"/>
        <v>22.092179298827297</v>
      </c>
      <c r="DM53" s="2">
        <v>40694</v>
      </c>
      <c r="DN53">
        <v>1637469</v>
      </c>
      <c r="DO53" s="19">
        <f t="shared" si="16"/>
        <v>25.119792530264284</v>
      </c>
      <c r="DQ53" s="2">
        <v>40694</v>
      </c>
      <c r="DR53">
        <v>3688992</v>
      </c>
      <c r="DS53" s="19">
        <f t="shared" si="14"/>
        <v>22.092179298827297</v>
      </c>
      <c r="DU53" s="2">
        <v>37099</v>
      </c>
      <c r="DV53">
        <v>473077</v>
      </c>
      <c r="DY53" s="2">
        <v>41455</v>
      </c>
      <c r="DZ53">
        <v>13.2</v>
      </c>
      <c r="ED53" s="2">
        <v>39233</v>
      </c>
      <c r="EE53">
        <v>294.05</v>
      </c>
      <c r="EG53" s="2">
        <v>38107</v>
      </c>
      <c r="EH53">
        <v>39.11</v>
      </c>
      <c r="EJ53" s="2">
        <v>43159</v>
      </c>
      <c r="EK53">
        <v>5.03</v>
      </c>
      <c r="EO53" s="2">
        <v>38046</v>
      </c>
      <c r="EP53">
        <v>9081.7000000000007</v>
      </c>
      <c r="EQ53" s="19">
        <f t="shared" si="17"/>
        <v>9.4615931635469543</v>
      </c>
      <c r="ER53" s="2">
        <v>38046</v>
      </c>
      <c r="ES53">
        <v>642.20000000000005</v>
      </c>
      <c r="EU53" s="2">
        <v>38046</v>
      </c>
      <c r="EV53">
        <v>3116.2</v>
      </c>
      <c r="EX53" s="2">
        <v>38046</v>
      </c>
      <c r="EY53">
        <v>135.1</v>
      </c>
    </row>
    <row r="54" spans="24:155" x14ac:dyDescent="0.25">
      <c r="X54" s="62">
        <v>47</v>
      </c>
      <c r="Y54" s="139">
        <f t="shared" ca="1" si="10"/>
        <v>42825</v>
      </c>
      <c r="Z54" s="132">
        <f t="shared" ca="1" si="36"/>
        <v>5.25</v>
      </c>
      <c r="AA54" s="133">
        <f t="shared" ca="1" si="36"/>
        <v>27.89</v>
      </c>
      <c r="AB54" s="133">
        <f t="shared" ca="1" si="36"/>
        <v>20.94970586922895</v>
      </c>
      <c r="AC54" s="133">
        <f t="shared" ca="1" si="36"/>
        <v>52.5</v>
      </c>
      <c r="AD54" s="133">
        <f t="shared" ca="1" si="36"/>
        <v>51.5</v>
      </c>
      <c r="AE54" s="133">
        <f t="shared" ca="1" si="36"/>
        <v>8.3640616028677996</v>
      </c>
      <c r="AF54" s="133">
        <f t="shared" ca="1" si="36"/>
        <v>9.2568709697614651</v>
      </c>
      <c r="AG54" s="133">
        <f t="shared" ca="1" si="36"/>
        <v>7.7007371986451467</v>
      </c>
      <c r="AH54" s="133">
        <f t="shared" ca="1" si="36"/>
        <v>8.6753515228200193</v>
      </c>
      <c r="AI54" s="133">
        <f t="shared" ca="1" si="36"/>
        <v>6.37</v>
      </c>
      <c r="AJ54" s="133">
        <f t="shared" ca="1" si="36"/>
        <v>24.537767319179736</v>
      </c>
      <c r="AK54" s="133">
        <f t="shared" ca="1" si="36"/>
        <v>6.4006145254296154</v>
      </c>
      <c r="AL54" s="133">
        <f t="shared" ca="1" si="36"/>
        <v>14.96</v>
      </c>
      <c r="AM54" s="133">
        <f t="shared" ca="1" si="36"/>
        <v>4.83</v>
      </c>
      <c r="AN54" s="133">
        <f t="shared" ca="1" si="36"/>
        <v>-0.57294617969102513</v>
      </c>
      <c r="AO54" s="134">
        <f t="shared" ref="AA54:AO67" ca="1" si="38">VLOOKUP($Y54,$AU$8:$BK$143,AO$2,FALSE)</f>
        <v>10.7</v>
      </c>
      <c r="AU54" s="121">
        <v>41608</v>
      </c>
      <c r="AV54" s="9">
        <f>IFERROR(VLOOKUP($AU54,$CO$5:$CP$1000,2,FALSE),"--")</f>
        <v>0.64</v>
      </c>
      <c r="AW54" s="10">
        <f>IFERROR(VLOOKUP($AU54,$CU$5:$CV$1000,2,FALSE),"--")</f>
        <v>4.09</v>
      </c>
      <c r="AX54" s="10">
        <f>IFERROR(VLOOKUP($AU54,$CX$5:$DB$1000,5,FALSE),"--")</f>
        <v>-9.3511348100777205</v>
      </c>
      <c r="AY54" s="75">
        <v>51.3</v>
      </c>
      <c r="AZ54" s="75">
        <v>47.2</v>
      </c>
      <c r="BA54" s="10">
        <f>IFERROR(VLOOKUP($AU54,$DI$5:$DK$1000,3,FALSE),"--")</f>
        <v>13.938443050832362</v>
      </c>
      <c r="BB54" s="78">
        <v>-25.697009412605741</v>
      </c>
      <c r="BC54" s="77">
        <v>3.131498470948002</v>
      </c>
      <c r="BD54" s="77">
        <v>-0.40063377093707553</v>
      </c>
      <c r="BE54" s="75">
        <v>15.48</v>
      </c>
      <c r="BF54" s="78">
        <v>12.290341237709669</v>
      </c>
      <c r="BG54" s="78">
        <v>-8.1563635194650708</v>
      </c>
      <c r="BH54" s="77">
        <v>1.99</v>
      </c>
      <c r="BI54" s="10" t="str">
        <f t="shared" si="37"/>
        <v>--</v>
      </c>
      <c r="BJ54" s="10">
        <f>IFERROR(VLOOKUP($AU54,$EO$5:$EQ$1000,3,FALSE),"--")</f>
        <v>-0.3436322758682997</v>
      </c>
      <c r="BK54" s="67">
        <f>IFERROR(VLOOKUP($AU54,$EG$5:$EH$1000,2,FALSE),"--")</f>
        <v>4.71</v>
      </c>
      <c r="BL54" s="73">
        <f>AU54</f>
        <v>41608</v>
      </c>
      <c r="CK54" s="2">
        <v>38077</v>
      </c>
      <c r="CL54">
        <v>8.1</v>
      </c>
      <c r="CO54" s="2">
        <v>39994</v>
      </c>
      <c r="CP54">
        <v>8.0500000000000007</v>
      </c>
      <c r="CU54" s="2">
        <v>38077</v>
      </c>
      <c r="CV54">
        <v>64.709999999999994</v>
      </c>
      <c r="CX54" s="2">
        <v>38077</v>
      </c>
      <c r="CY54">
        <v>5885.86</v>
      </c>
      <c r="DD54" s="2">
        <v>39082</v>
      </c>
      <c r="DE54">
        <v>1055.5</v>
      </c>
      <c r="DI54" s="2">
        <v>40724</v>
      </c>
      <c r="DJ54">
        <v>3723894</v>
      </c>
      <c r="DK54" s="19">
        <f t="shared" si="15"/>
        <v>20.117204698896884</v>
      </c>
      <c r="DM54" s="2">
        <v>40724</v>
      </c>
      <c r="DN54">
        <v>1657489</v>
      </c>
      <c r="DO54" s="19">
        <f t="shared" si="16"/>
        <v>21.262173851970644</v>
      </c>
      <c r="DQ54" s="2">
        <v>40724</v>
      </c>
      <c r="DR54">
        <v>3723894</v>
      </c>
      <c r="DS54" s="19">
        <f t="shared" si="14"/>
        <v>20.117204698896884</v>
      </c>
      <c r="DU54" s="2">
        <v>37113</v>
      </c>
      <c r="DV54">
        <v>476933</v>
      </c>
      <c r="DY54" s="2">
        <v>41547</v>
      </c>
      <c r="DZ54">
        <v>15.1</v>
      </c>
      <c r="ED54" s="2">
        <v>39263</v>
      </c>
      <c r="EE54">
        <v>136.71</v>
      </c>
      <c r="EG54" s="2">
        <v>38138</v>
      </c>
      <c r="EH54">
        <v>31.09</v>
      </c>
      <c r="EJ54" s="2">
        <v>43190</v>
      </c>
      <c r="EK54">
        <v>5.23</v>
      </c>
      <c r="EO54" s="2">
        <v>38077</v>
      </c>
      <c r="EP54">
        <v>9909</v>
      </c>
      <c r="EQ54" s="19">
        <f t="shared" si="17"/>
        <v>13.691384513005268</v>
      </c>
      <c r="ER54" s="2">
        <v>38077</v>
      </c>
      <c r="ES54">
        <v>724.4</v>
      </c>
      <c r="EU54" s="2">
        <v>38077</v>
      </c>
      <c r="EV54">
        <v>3524.6</v>
      </c>
      <c r="EX54" s="2">
        <v>38077</v>
      </c>
      <c r="EY54">
        <v>146</v>
      </c>
    </row>
    <row r="55" spans="24:155" ht="15.75" thickBot="1" x14ac:dyDescent="0.3">
      <c r="X55" s="62">
        <v>48</v>
      </c>
      <c r="Y55" s="139">
        <f t="shared" ca="1" si="10"/>
        <v>42855</v>
      </c>
      <c r="Z55" s="132">
        <f t="shared" ref="Z55:Z67" ca="1" si="39">VLOOKUP($Y55,$AU$8:$BK$143,Z$2,FALSE)</f>
        <v>2.61</v>
      </c>
      <c r="AA55" s="133">
        <f t="shared" ca="1" si="38"/>
        <v>19.8</v>
      </c>
      <c r="AB55" s="133">
        <f t="shared" ca="1" si="38"/>
        <v>44.041792092439366</v>
      </c>
      <c r="AC55" s="133">
        <f t="shared" ca="1" si="38"/>
        <v>52.5</v>
      </c>
      <c r="AD55" s="133">
        <f t="shared" ca="1" si="38"/>
        <v>50.2</v>
      </c>
      <c r="AE55" s="133">
        <f t="shared" ca="1" si="38"/>
        <v>4.5386984182756995</v>
      </c>
      <c r="AF55" s="133">
        <f t="shared" ca="1" si="38"/>
        <v>-22.942323767066032</v>
      </c>
      <c r="AG55" s="133">
        <f t="shared" ca="1" si="38"/>
        <v>4.6137835337650257</v>
      </c>
      <c r="AH55" s="133">
        <f t="shared" ca="1" si="38"/>
        <v>6.38877770789259</v>
      </c>
      <c r="AI55" s="133">
        <f t="shared" ca="1" si="38"/>
        <v>6.9</v>
      </c>
      <c r="AJ55" s="133">
        <f t="shared" ca="1" si="38"/>
        <v>19.30438182963654</v>
      </c>
      <c r="AK55" s="133">
        <f t="shared" ca="1" si="38"/>
        <v>15.057535160375778</v>
      </c>
      <c r="AL55" s="133">
        <f t="shared" ca="1" si="38"/>
        <v>15.24</v>
      </c>
      <c r="AM55" s="133">
        <f t="shared" ca="1" si="38"/>
        <v>4.4400000000000004</v>
      </c>
      <c r="AN55" s="133">
        <f t="shared" ca="1" si="38"/>
        <v>2.8254288597376664</v>
      </c>
      <c r="AO55" s="134">
        <f t="shared" ca="1" si="38"/>
        <v>23.5</v>
      </c>
      <c r="AU55" s="121">
        <v>41639</v>
      </c>
      <c r="AV55" s="9">
        <f>IFERROR(VLOOKUP($AU55,$CO$5:$CP$1000,2,FALSE),"--")</f>
        <v>2.83</v>
      </c>
      <c r="AW55" s="10">
        <f>IFERROR(VLOOKUP($AU55,$CU$5:$CV$1000,2,FALSE),"--")</f>
        <v>3.67</v>
      </c>
      <c r="AX55" s="10">
        <f>IFERROR(VLOOKUP($AU55,$CX$5:$DB$1000,5,FALSE),"--")</f>
        <v>-9.4001136077923704</v>
      </c>
      <c r="AY55" s="75">
        <v>50.7</v>
      </c>
      <c r="AZ55" s="75">
        <v>46.7</v>
      </c>
      <c r="BA55" s="10">
        <f>IFERROR(VLOOKUP($AU55,$DI$5:$DK$1000,3,FALSE),"--")</f>
        <v>14.109668333151992</v>
      </c>
      <c r="BB55" s="78">
        <v>-24.460845670220266</v>
      </c>
      <c r="BC55" s="77">
        <v>4.4661074586261673</v>
      </c>
      <c r="BD55" s="77">
        <v>6.2520704048055542</v>
      </c>
      <c r="BE55" s="75">
        <v>13.07</v>
      </c>
      <c r="BF55" s="78">
        <v>10.114880189330444</v>
      </c>
      <c r="BG55" s="78">
        <v>-4.5456837252854099</v>
      </c>
      <c r="BH55" s="77">
        <v>26.03</v>
      </c>
      <c r="BI55" s="12" t="str">
        <f t="shared" si="37"/>
        <v>--</v>
      </c>
      <c r="BJ55" s="10">
        <f>IFERROR(VLOOKUP($AU55,$EO$5:$EQ$1000,3,FALSE),"--")</f>
        <v>0.73223695425002067</v>
      </c>
      <c r="BK55" s="67">
        <f>IFERROR(VLOOKUP($AU55,$EG$5:$EH$1000,2,FALSE),"--")</f>
        <v>9.16</v>
      </c>
      <c r="BL55" s="73">
        <f>AU55</f>
        <v>41639</v>
      </c>
      <c r="CK55" s="2">
        <v>38107</v>
      </c>
      <c r="CL55">
        <v>11.7</v>
      </c>
      <c r="CO55" s="2">
        <v>40025</v>
      </c>
      <c r="CP55">
        <v>4.54</v>
      </c>
      <c r="CU55" s="2">
        <v>38107</v>
      </c>
      <c r="CV55">
        <v>34.17</v>
      </c>
      <c r="CX55" s="2">
        <v>38107</v>
      </c>
      <c r="CY55">
        <v>4565.8900000000003</v>
      </c>
      <c r="DD55" s="2">
        <v>39113</v>
      </c>
      <c r="DE55">
        <v>1682.63</v>
      </c>
      <c r="DI55" s="2">
        <v>40755</v>
      </c>
      <c r="DJ55">
        <v>3728158</v>
      </c>
      <c r="DK55" s="19">
        <f t="shared" si="15"/>
        <v>18.901926014753666</v>
      </c>
      <c r="DM55" s="2">
        <v>40755</v>
      </c>
      <c r="DN55">
        <v>1658951</v>
      </c>
      <c r="DO55" s="19">
        <f t="shared" si="16"/>
        <v>19.703020949008177</v>
      </c>
      <c r="DQ55" s="2">
        <v>40755</v>
      </c>
      <c r="DR55">
        <v>3728158</v>
      </c>
      <c r="DS55" s="19">
        <f t="shared" si="14"/>
        <v>18.901926014753666</v>
      </c>
      <c r="DU55" s="2">
        <v>37127</v>
      </c>
      <c r="DV55">
        <v>476971</v>
      </c>
      <c r="DY55" s="2">
        <v>41639</v>
      </c>
      <c r="DZ55">
        <v>14.2</v>
      </c>
      <c r="ED55" s="2">
        <v>39294</v>
      </c>
      <c r="EE55">
        <v>-37.44</v>
      </c>
      <c r="EG55" s="2">
        <v>38168</v>
      </c>
      <c r="EH55">
        <v>26.54</v>
      </c>
      <c r="EJ55" s="2">
        <v>43220</v>
      </c>
      <c r="EK55">
        <v>5.8</v>
      </c>
      <c r="EO55" s="2">
        <v>38107</v>
      </c>
      <c r="EP55">
        <v>9401.2999999999993</v>
      </c>
      <c r="EQ55" s="19">
        <f t="shared" si="17"/>
        <v>19.430117635102494</v>
      </c>
      <c r="ER55" s="2">
        <v>38107</v>
      </c>
      <c r="ES55">
        <v>675.2</v>
      </c>
      <c r="EU55" s="2">
        <v>38107</v>
      </c>
      <c r="EV55">
        <v>3514.4</v>
      </c>
      <c r="EX55" s="2">
        <v>38107</v>
      </c>
      <c r="EY55">
        <v>140.9</v>
      </c>
    </row>
    <row r="56" spans="24:155" x14ac:dyDescent="0.25">
      <c r="X56" s="62">
        <v>49</v>
      </c>
      <c r="Y56" s="139">
        <f t="shared" ca="1" si="10"/>
        <v>42886</v>
      </c>
      <c r="Z56" s="132">
        <f t="shared" ca="1" si="39"/>
        <v>3.9</v>
      </c>
      <c r="AA56" s="133">
        <f t="shared" ca="1" si="38"/>
        <v>8.32</v>
      </c>
      <c r="AB56" s="133">
        <f t="shared" ca="1" si="38"/>
        <v>19.822938161485727</v>
      </c>
      <c r="AC56" s="133">
        <f t="shared" ca="1" si="38"/>
        <v>51.6</v>
      </c>
      <c r="AD56" s="133">
        <f t="shared" ca="1" si="38"/>
        <v>52.2</v>
      </c>
      <c r="AE56" s="133">
        <f t="shared" ca="1" si="38"/>
        <v>4.0835905068135059</v>
      </c>
      <c r="AF56" s="133">
        <f t="shared" ca="1" si="38"/>
        <v>-6.3619961814009756</v>
      </c>
      <c r="AG56" s="133">
        <f t="shared" ca="1" si="38"/>
        <v>3.9202945635694153</v>
      </c>
      <c r="AH56" s="133">
        <f t="shared" ca="1" si="38"/>
        <v>4.5212476904684218</v>
      </c>
      <c r="AI56" s="133">
        <f t="shared" ca="1" si="38"/>
        <v>6.75</v>
      </c>
      <c r="AJ56" s="133">
        <f t="shared" ca="1" si="38"/>
        <v>11.697630221463751</v>
      </c>
      <c r="AK56" s="133">
        <f t="shared" ca="1" si="38"/>
        <v>5.2485724368950493</v>
      </c>
      <c r="AL56" s="133">
        <f t="shared" ca="1" si="38"/>
        <v>17.59</v>
      </c>
      <c r="AM56" s="133">
        <f t="shared" ca="1" si="38"/>
        <v>4.1399999999999997</v>
      </c>
      <c r="AN56" s="133">
        <f t="shared" ca="1" si="38"/>
        <v>6.885681395554788</v>
      </c>
      <c r="AO56" s="134">
        <f t="shared" ca="1" si="38"/>
        <v>19.5</v>
      </c>
      <c r="AU56" s="121">
        <v>41670</v>
      </c>
      <c r="AV56" s="9">
        <f>IFERROR(VLOOKUP($AU56,$CO$5:$CP$1000,2,FALSE),"--")</f>
        <v>2.54</v>
      </c>
      <c r="AW56" s="10">
        <f>IFERROR(VLOOKUP($AU56,$CU$5:$CV$1000,2,FALSE),"--")</f>
        <v>4.33</v>
      </c>
      <c r="AX56" s="10">
        <f>IFERROR(VLOOKUP($AU56,$CX$5:$DB$1000,5,FALSE),"--")</f>
        <v>-5.1406222768888838</v>
      </c>
      <c r="AY56" s="75">
        <v>51.4</v>
      </c>
      <c r="AZ56" s="75">
        <v>48.3</v>
      </c>
      <c r="BA56" s="10">
        <f>IFERROR(VLOOKUP($AU56,$DI$5:$DK$1000,3,FALSE),"--")</f>
        <v>14.251362013699831</v>
      </c>
      <c r="BB56" s="78">
        <v>-18.762373355071617</v>
      </c>
      <c r="BC56" s="77">
        <v>4.1036717062634898</v>
      </c>
      <c r="BD56" s="77">
        <v>-2.7559298940979748</v>
      </c>
      <c r="BE56" s="75">
        <v>10.84</v>
      </c>
      <c r="BF56" s="78">
        <v>14.660421545667447</v>
      </c>
      <c r="BG56" s="78">
        <v>-5.3618066405686999</v>
      </c>
      <c r="BH56" s="77">
        <v>0.83</v>
      </c>
      <c r="BI56" s="75">
        <v>7.83</v>
      </c>
      <c r="BJ56" s="10">
        <f>IFERROR(VLOOKUP($AU56,$EO$5:$EQ$1000,3,FALSE),"--")</f>
        <v>0.76075941821649451</v>
      </c>
      <c r="BK56" s="67">
        <f>IFERROR(VLOOKUP($AU56,$EG$5:$EH$1000,2,FALSE),"--")</f>
        <v>5.28</v>
      </c>
      <c r="BL56" s="73">
        <f>AU56</f>
        <v>41670</v>
      </c>
      <c r="CK56" s="2">
        <v>38138</v>
      </c>
      <c r="CL56">
        <v>9.6999999999999993</v>
      </c>
      <c r="CO56" s="2">
        <v>40056</v>
      </c>
      <c r="CP56">
        <v>7.8</v>
      </c>
      <c r="CU56" s="2">
        <v>38138</v>
      </c>
      <c r="CV56">
        <v>31.5</v>
      </c>
      <c r="CX56" s="2">
        <v>38138</v>
      </c>
      <c r="CY56">
        <v>5855</v>
      </c>
      <c r="DC56" s="37"/>
      <c r="DD56" s="2">
        <v>39141</v>
      </c>
      <c r="DE56">
        <v>667.88</v>
      </c>
      <c r="DI56" s="2">
        <v>40786</v>
      </c>
      <c r="DJ56">
        <v>3761090</v>
      </c>
      <c r="DK56" s="19">
        <f t="shared" si="15"/>
        <v>19.806797447580603</v>
      </c>
      <c r="DM56" s="2">
        <v>40786</v>
      </c>
      <c r="DN56">
        <v>1693333</v>
      </c>
      <c r="DO56" s="19">
        <f t="shared" si="16"/>
        <v>22.035069714949572</v>
      </c>
      <c r="DQ56" s="2">
        <v>40786</v>
      </c>
      <c r="DR56">
        <v>3761090</v>
      </c>
      <c r="DS56" s="19">
        <f t="shared" si="14"/>
        <v>19.806797447580603</v>
      </c>
      <c r="DU56" s="2">
        <v>37134</v>
      </c>
      <c r="DV56">
        <v>528340</v>
      </c>
      <c r="DY56" s="2">
        <v>41729</v>
      </c>
      <c r="DZ56">
        <v>13.8</v>
      </c>
      <c r="ED56" s="2">
        <v>39325</v>
      </c>
      <c r="EE56">
        <v>34.25</v>
      </c>
      <c r="EG56" s="2">
        <v>38199</v>
      </c>
      <c r="EH56">
        <v>20.9</v>
      </c>
      <c r="EJ56" s="2">
        <v>43251</v>
      </c>
      <c r="EK56">
        <v>6.12</v>
      </c>
      <c r="EO56" s="2">
        <v>38138</v>
      </c>
      <c r="EP56">
        <v>9657.9</v>
      </c>
      <c r="EQ56" s="19">
        <f t="shared" si="17"/>
        <v>9.4652491272611883</v>
      </c>
      <c r="ER56" s="2">
        <v>38138</v>
      </c>
      <c r="ES56">
        <v>733.7</v>
      </c>
      <c r="EU56" s="2">
        <v>38138</v>
      </c>
      <c r="EV56">
        <v>3552.1</v>
      </c>
      <c r="EX56" s="2">
        <v>38138</v>
      </c>
      <c r="EY56">
        <v>148.6</v>
      </c>
    </row>
    <row r="57" spans="24:155" x14ac:dyDescent="0.25">
      <c r="X57" s="62">
        <v>50</v>
      </c>
      <c r="Y57" s="139">
        <f t="shared" ca="1" si="10"/>
        <v>42916</v>
      </c>
      <c r="Z57" s="132">
        <f t="shared" ca="1" si="39"/>
        <v>0.99</v>
      </c>
      <c r="AA57" s="133">
        <f t="shared" ca="1" si="38"/>
        <v>4.4000000000000004</v>
      </c>
      <c r="AB57" s="133">
        <f t="shared" ca="1" si="38"/>
        <v>16.729479163901708</v>
      </c>
      <c r="AC57" s="133">
        <f t="shared" ca="1" si="38"/>
        <v>50.9</v>
      </c>
      <c r="AD57" s="133">
        <f t="shared" ca="1" si="38"/>
        <v>53.1</v>
      </c>
      <c r="AE57" s="133">
        <f t="shared" ca="1" si="38"/>
        <v>4.8212772411410754</v>
      </c>
      <c r="AF57" s="133">
        <f t="shared" ca="1" si="38"/>
        <v>1.4407474769088102</v>
      </c>
      <c r="AG57" s="133">
        <f t="shared" ca="1" si="38"/>
        <v>2.7630295806696292</v>
      </c>
      <c r="AH57" s="133">
        <f t="shared" ca="1" si="38"/>
        <v>4.3893647533041369</v>
      </c>
      <c r="AI57" s="133">
        <f t="shared" ca="1" si="38"/>
        <v>6.29</v>
      </c>
      <c r="AJ57" s="133">
        <f t="shared" ca="1" si="38"/>
        <v>-1.7137310807121886</v>
      </c>
      <c r="AK57" s="133">
        <f t="shared" ca="1" si="38"/>
        <v>-11.13112886195109</v>
      </c>
      <c r="AL57" s="133">
        <f t="shared" ca="1" si="38"/>
        <v>20.21</v>
      </c>
      <c r="AM57" s="133">
        <f t="shared" ca="1" si="38"/>
        <v>3.75</v>
      </c>
      <c r="AN57" s="133">
        <f t="shared" ca="1" si="38"/>
        <v>5.921378593611859E-2</v>
      </c>
      <c r="AO57" s="134">
        <f t="shared" ca="1" si="38"/>
        <v>22.5</v>
      </c>
      <c r="AU57" s="121">
        <v>41698</v>
      </c>
      <c r="AV57" s="9">
        <f>IFERROR(VLOOKUP($AU57,$CO$5:$CP$1000,2,FALSE),"--")</f>
        <v>4.92</v>
      </c>
      <c r="AW57" s="10">
        <f>IFERROR(VLOOKUP($AU57,$CU$5:$CV$1000,2,FALSE),"--")</f>
        <v>-4.97</v>
      </c>
      <c r="AX57" s="10">
        <f>IFERROR(VLOOKUP($AU57,$CX$5:$DB$1000,5,FALSE),"--")</f>
        <v>-12.077766249998822</v>
      </c>
      <c r="AY57" s="75">
        <v>52.5</v>
      </c>
      <c r="AZ57" s="75">
        <v>48.8</v>
      </c>
      <c r="BA57" s="10">
        <f>IFERROR(VLOOKUP($AU57,$DI$5:$DK$1000,3,FALSE),"--")</f>
        <v>13.999542461266334</v>
      </c>
      <c r="BB57" s="78">
        <v>-25.492241840556453</v>
      </c>
      <c r="BC57" s="77">
        <v>3.9708168879320604</v>
      </c>
      <c r="BD57" s="77">
        <v>-0.69887503663458306</v>
      </c>
      <c r="BE57" s="75">
        <v>10.53</v>
      </c>
      <c r="BF57" s="78">
        <v>16.187134502923971</v>
      </c>
      <c r="BG57" s="78">
        <v>1.3910618754416015</v>
      </c>
      <c r="BH57" s="77">
        <v>1.68</v>
      </c>
      <c r="BI57" s="75">
        <v>7.83</v>
      </c>
      <c r="BJ57" s="10">
        <f>IFERROR(VLOOKUP($AU57,$EO$5:$EQ$1000,3,FALSE),"--")</f>
        <v>2.4507417663535813</v>
      </c>
      <c r="BK57" s="67">
        <f>IFERROR(VLOOKUP($AU57,$EG$5:$EH$1000,2,FALSE),"--")</f>
        <v>10.01</v>
      </c>
      <c r="BL57" s="73">
        <f>AU57</f>
        <v>41698</v>
      </c>
      <c r="CK57" s="2">
        <v>38168</v>
      </c>
      <c r="CL57">
        <v>10.5</v>
      </c>
      <c r="CO57" s="2">
        <v>40086</v>
      </c>
      <c r="CP57">
        <v>5.45</v>
      </c>
      <c r="CU57" s="2">
        <v>38168</v>
      </c>
      <c r="CV57">
        <v>41.4</v>
      </c>
      <c r="CX57" s="2">
        <v>38168</v>
      </c>
      <c r="CY57">
        <v>5817</v>
      </c>
      <c r="DC57" s="2"/>
      <c r="DD57" s="2">
        <v>39172</v>
      </c>
      <c r="DE57">
        <v>1525.79</v>
      </c>
      <c r="DI57" s="2">
        <v>40816</v>
      </c>
      <c r="DJ57">
        <v>3796893</v>
      </c>
      <c r="DK57" s="19">
        <f t="shared" si="15"/>
        <v>18.684394703469763</v>
      </c>
      <c r="DM57" s="2">
        <v>40816</v>
      </c>
      <c r="DN57">
        <v>1723664</v>
      </c>
      <c r="DO57" s="19">
        <f t="shared" si="16"/>
        <v>21.624611910810042</v>
      </c>
      <c r="DQ57" s="2">
        <v>40816</v>
      </c>
      <c r="DR57">
        <v>3796893</v>
      </c>
      <c r="DS57" s="19">
        <f t="shared" si="14"/>
        <v>18.684394703469763</v>
      </c>
      <c r="DU57" s="2">
        <v>37141</v>
      </c>
      <c r="DV57">
        <v>477718</v>
      </c>
      <c r="DY57" s="2">
        <v>41820</v>
      </c>
      <c r="DZ57">
        <v>12.9</v>
      </c>
      <c r="ED57" s="2">
        <v>39355</v>
      </c>
      <c r="EE57">
        <v>-22.16</v>
      </c>
      <c r="EG57" s="2">
        <v>38230</v>
      </c>
      <c r="EH57">
        <v>23.6</v>
      </c>
      <c r="EJ57" s="2">
        <v>43281</v>
      </c>
      <c r="EK57">
        <v>6.35</v>
      </c>
      <c r="EO57" s="2">
        <v>38168</v>
      </c>
      <c r="EP57">
        <v>9168.9</v>
      </c>
      <c r="EQ57" s="19">
        <f t="shared" si="17"/>
        <v>0.79812671086045839</v>
      </c>
      <c r="ER57" s="2">
        <v>38168</v>
      </c>
      <c r="ES57">
        <v>687.2</v>
      </c>
      <c r="EU57" s="2">
        <v>38168</v>
      </c>
      <c r="EV57">
        <v>3302.6</v>
      </c>
      <c r="EX57" s="2">
        <v>38168</v>
      </c>
      <c r="EY57">
        <v>135</v>
      </c>
    </row>
    <row r="58" spans="24:155" x14ac:dyDescent="0.25">
      <c r="X58" s="62">
        <v>51</v>
      </c>
      <c r="Y58" s="139">
        <f t="shared" ca="1" si="10"/>
        <v>42947</v>
      </c>
      <c r="Z58" s="132">
        <f t="shared" ca="1" si="39"/>
        <v>2.89</v>
      </c>
      <c r="AA58" s="133">
        <f t="shared" ca="1" si="38"/>
        <v>3.94</v>
      </c>
      <c r="AB58" s="133">
        <f t="shared" ca="1" si="38"/>
        <v>11.568129714942433</v>
      </c>
      <c r="AC58" s="133">
        <f t="shared" ca="1" si="38"/>
        <v>47.9</v>
      </c>
      <c r="AD58" s="133">
        <f t="shared" ca="1" si="38"/>
        <v>45.9</v>
      </c>
      <c r="AE58" s="133">
        <f t="shared" ca="1" si="38"/>
        <v>5.2936394436930101</v>
      </c>
      <c r="AF58" s="133">
        <f t="shared" ca="1" si="38"/>
        <v>13.783194800686548</v>
      </c>
      <c r="AG58" s="133">
        <f t="shared" ca="1" si="38"/>
        <v>5.5742108797850909</v>
      </c>
      <c r="AH58" s="133">
        <f t="shared" ca="1" si="38"/>
        <v>1.3952021373309309</v>
      </c>
      <c r="AI58" s="133">
        <f t="shared" ca="1" si="38"/>
        <v>6.75</v>
      </c>
      <c r="AJ58" s="133">
        <f t="shared" ca="1" si="38"/>
        <v>14.398138464756327</v>
      </c>
      <c r="AK58" s="133">
        <f t="shared" ca="1" si="38"/>
        <v>8.4390256370932661</v>
      </c>
      <c r="AL58" s="133">
        <f t="shared" ca="1" si="38"/>
        <v>12.48</v>
      </c>
      <c r="AM58" s="133">
        <f t="shared" ca="1" si="38"/>
        <v>3.8</v>
      </c>
      <c r="AN58" s="133">
        <f t="shared" ca="1" si="38"/>
        <v>1.4586326915094094</v>
      </c>
      <c r="AO58" s="134">
        <f t="shared" ca="1" si="38"/>
        <v>7.4</v>
      </c>
      <c r="AU58" s="121">
        <v>41729</v>
      </c>
      <c r="AV58" s="9">
        <f>IFERROR(VLOOKUP($AU58,$CO$5:$CP$1000,2,FALSE),"--")</f>
        <v>2.91</v>
      </c>
      <c r="AW58" s="10">
        <f>IFERROR(VLOOKUP($AU58,$CU$5:$CV$1000,2,FALSE),"--")</f>
        <v>-0.66</v>
      </c>
      <c r="AX58" s="10">
        <f>IFERROR(VLOOKUP($AU58,$CX$5:$DB$1000,5,FALSE),"--")</f>
        <v>-5.4764553906500364</v>
      </c>
      <c r="AY58" s="75">
        <v>51.3</v>
      </c>
      <c r="AZ58" s="75">
        <v>47.5</v>
      </c>
      <c r="BA58" s="10">
        <f>IFERROR(VLOOKUP($AU58,$DI$5:$DK$1000,3,FALSE),"--")</f>
        <v>13.554357957787989</v>
      </c>
      <c r="BB58" s="78">
        <v>-19.626888683317912</v>
      </c>
      <c r="BC58" s="77">
        <v>2.1754599979668665</v>
      </c>
      <c r="BD58" s="77">
        <v>7.6222283286478287</v>
      </c>
      <c r="BE58" s="75">
        <v>9.49</v>
      </c>
      <c r="BF58" s="78">
        <v>3.7196380684120234</v>
      </c>
      <c r="BG58" s="78">
        <v>-5.0831603708316075</v>
      </c>
      <c r="BH58" s="77">
        <v>2.66</v>
      </c>
      <c r="BI58" s="75">
        <v>8.02</v>
      </c>
      <c r="BJ58" s="10">
        <f>IFERROR(VLOOKUP($AU58,$EO$5:$EQ$1000,3,FALSE),"--")</f>
        <v>1.4892619737514989</v>
      </c>
      <c r="BK58" s="67">
        <f>IFERROR(VLOOKUP($AU58,$EG$5:$EH$1000,2,FALSE),"--")</f>
        <v>8.2799999999999994</v>
      </c>
      <c r="BL58" s="73">
        <f>AU58</f>
        <v>41729</v>
      </c>
      <c r="CK58" s="2">
        <v>38199</v>
      </c>
      <c r="CL58">
        <v>11.7</v>
      </c>
      <c r="CO58" s="2">
        <v>40117</v>
      </c>
      <c r="CP58">
        <v>5.95</v>
      </c>
      <c r="CU58" s="2">
        <v>38199</v>
      </c>
      <c r="CV58">
        <v>24.76</v>
      </c>
      <c r="CX58" s="2">
        <v>38199</v>
      </c>
      <c r="CY58">
        <v>5164</v>
      </c>
      <c r="DC58" s="2"/>
      <c r="DD58" s="2">
        <v>39202</v>
      </c>
      <c r="DE58">
        <v>2201.9699999999998</v>
      </c>
      <c r="DI58" s="2">
        <v>40847</v>
      </c>
      <c r="DJ58">
        <v>3838189</v>
      </c>
      <c r="DK58" s="19">
        <f t="shared" si="15"/>
        <v>18.227336461264731</v>
      </c>
      <c r="DM58" s="2">
        <v>40847</v>
      </c>
      <c r="DN58">
        <v>1735531</v>
      </c>
      <c r="DO58" s="19">
        <f t="shared" si="16"/>
        <v>21.382950598616034</v>
      </c>
      <c r="DQ58" s="2">
        <v>40847</v>
      </c>
      <c r="DR58">
        <v>3838189</v>
      </c>
      <c r="DS58" s="19">
        <f t="shared" si="14"/>
        <v>18.227336461264731</v>
      </c>
      <c r="DU58" s="2">
        <v>37155</v>
      </c>
      <c r="DV58">
        <v>481725</v>
      </c>
      <c r="DY58" s="2">
        <v>41912</v>
      </c>
      <c r="DZ58">
        <v>9.5</v>
      </c>
      <c r="ED58" s="2">
        <v>39386</v>
      </c>
      <c r="EE58">
        <v>19.38</v>
      </c>
      <c r="EG58" s="2">
        <v>38260</v>
      </c>
      <c r="EH58">
        <v>18.52</v>
      </c>
      <c r="EO58" s="2">
        <v>38199</v>
      </c>
      <c r="EP58">
        <v>9336.5</v>
      </c>
      <c r="EQ58" s="19">
        <f t="shared" si="17"/>
        <v>3.4675739172835618</v>
      </c>
      <c r="ER58" s="2">
        <v>38199</v>
      </c>
      <c r="ES58">
        <v>699.7</v>
      </c>
      <c r="EU58" s="2">
        <v>38199</v>
      </c>
      <c r="EV58">
        <v>3407.8</v>
      </c>
      <c r="EX58" s="2">
        <v>38199</v>
      </c>
      <c r="EY58">
        <v>147.30000000000001</v>
      </c>
    </row>
    <row r="59" spans="24:155" x14ac:dyDescent="0.25">
      <c r="X59" s="62">
        <v>52</v>
      </c>
      <c r="Y59" s="139">
        <f t="shared" ca="1" si="10"/>
        <v>42978</v>
      </c>
      <c r="Z59" s="132">
        <f t="shared" ca="1" si="39"/>
        <v>4.38</v>
      </c>
      <c r="AA59" s="133">
        <f t="shared" ca="1" si="38"/>
        <v>10.3</v>
      </c>
      <c r="AB59" s="133">
        <f t="shared" ca="1" si="38"/>
        <v>20.675697719147458</v>
      </c>
      <c r="AC59" s="133">
        <f t="shared" ca="1" si="38"/>
        <v>51.2</v>
      </c>
      <c r="AD59" s="133">
        <f t="shared" ca="1" si="38"/>
        <v>47.5</v>
      </c>
      <c r="AE59" s="133">
        <f t="shared" ca="1" si="38"/>
        <v>5.4979480324938379</v>
      </c>
      <c r="AF59" s="133">
        <f t="shared" ca="1" si="38"/>
        <v>23.224090111507323</v>
      </c>
      <c r="AG59" s="133">
        <f t="shared" ca="1" si="38"/>
        <v>7.7381648158971306</v>
      </c>
      <c r="AH59" s="133">
        <f t="shared" ca="1" si="38"/>
        <v>-0.29533599263578125</v>
      </c>
      <c r="AI59" s="133">
        <f t="shared" ca="1" si="38"/>
        <v>6.31</v>
      </c>
      <c r="AJ59" s="133">
        <f t="shared" ca="1" si="38"/>
        <v>34.453642930175789</v>
      </c>
      <c r="AK59" s="133">
        <f t="shared" ca="1" si="38"/>
        <v>11.759950667696151</v>
      </c>
      <c r="AL59" s="133">
        <f t="shared" ca="1" si="38"/>
        <v>15.74</v>
      </c>
      <c r="AM59" s="133">
        <f t="shared" ca="1" si="38"/>
        <v>4.3600000000000003</v>
      </c>
      <c r="AN59" s="133">
        <f t="shared" ca="1" si="38"/>
        <v>-1.9814760836848078</v>
      </c>
      <c r="AO59" s="134">
        <f t="shared" ca="1" si="38"/>
        <v>11</v>
      </c>
      <c r="AU59" s="121">
        <v>41759</v>
      </c>
      <c r="AV59" s="9">
        <f>IFERROR(VLOOKUP($AU59,$CO$5:$CP$1000,2,FALSE),"--")</f>
        <v>4.99</v>
      </c>
      <c r="AW59" s="10">
        <f>IFERROR(VLOOKUP($AU59,$CU$5:$CV$1000,2,FALSE),"--")</f>
        <v>6.15</v>
      </c>
      <c r="AX59" s="10">
        <f>IFERROR(VLOOKUP($AU59,$CX$5:$DB$1000,5,FALSE),"--")</f>
        <v>-5.4813516406854168</v>
      </c>
      <c r="AY59" s="75">
        <v>51.3</v>
      </c>
      <c r="AZ59" s="75">
        <v>48.5</v>
      </c>
      <c r="BA59" s="10">
        <f>IFERROR(VLOOKUP($AU59,$DI$5:$DK$1000,3,FALSE),"--")</f>
        <v>14.222832514825278</v>
      </c>
      <c r="BB59" s="78">
        <v>-20.971448918813927</v>
      </c>
      <c r="BC59" s="77">
        <v>6.118546845124273</v>
      </c>
      <c r="BD59" s="77">
        <v>8.9510778484354514</v>
      </c>
      <c r="BE59" s="75">
        <v>9.44</v>
      </c>
      <c r="BF59" s="78">
        <v>-7.1049125588141031</v>
      </c>
      <c r="BG59" s="78">
        <v>-10.404213962066377</v>
      </c>
      <c r="BH59" s="77">
        <v>5.24</v>
      </c>
      <c r="BI59" s="76">
        <v>8.1999999999999993</v>
      </c>
      <c r="BJ59" s="10">
        <f>IFERROR(VLOOKUP($AU59,$EO$5:$EQ$1000,3,FALSE),"--")</f>
        <v>2.2642654028436127</v>
      </c>
      <c r="BK59" s="67">
        <f>IFERROR(VLOOKUP($AU59,$EG$5:$EH$1000,2,FALSE),"--")</f>
        <v>19.07</v>
      </c>
      <c r="BL59" s="73">
        <f>AU59</f>
        <v>41759</v>
      </c>
      <c r="CK59" s="2">
        <v>38230</v>
      </c>
      <c r="CL59">
        <v>12</v>
      </c>
      <c r="CO59" s="2">
        <v>40147</v>
      </c>
      <c r="CP59">
        <v>7</v>
      </c>
      <c r="CU59" s="2">
        <v>38230</v>
      </c>
      <c r="CV59">
        <v>34.22</v>
      </c>
      <c r="CX59" s="2">
        <v>38230</v>
      </c>
      <c r="CY59">
        <v>5400</v>
      </c>
      <c r="DC59" s="2"/>
      <c r="DD59" s="2">
        <v>39233</v>
      </c>
      <c r="DE59">
        <v>2275.37</v>
      </c>
      <c r="DI59" s="2">
        <v>40877</v>
      </c>
      <c r="DJ59">
        <v>3872386</v>
      </c>
      <c r="DK59" s="19">
        <f t="shared" si="15"/>
        <v>16.803381169081689</v>
      </c>
      <c r="DM59" s="2">
        <v>40877</v>
      </c>
      <c r="DN59">
        <v>1748136</v>
      </c>
      <c r="DO59" s="19">
        <f t="shared" si="16"/>
        <v>19.287849621659014</v>
      </c>
      <c r="DQ59" s="2">
        <v>40877</v>
      </c>
      <c r="DR59">
        <v>3872386</v>
      </c>
      <c r="DS59" s="19">
        <f t="shared" si="14"/>
        <v>16.803381169081689</v>
      </c>
      <c r="DU59" s="2">
        <v>37162</v>
      </c>
      <c r="DV59">
        <v>543541</v>
      </c>
      <c r="DY59" s="2">
        <v>42004</v>
      </c>
      <c r="DZ59">
        <v>10.1</v>
      </c>
      <c r="ED59" s="2">
        <v>39416</v>
      </c>
      <c r="EE59">
        <v>61.95</v>
      </c>
      <c r="EG59" s="2">
        <v>38291</v>
      </c>
      <c r="EH59">
        <v>17.989999999999998</v>
      </c>
      <c r="EO59" s="2">
        <v>38230</v>
      </c>
      <c r="EP59">
        <v>8101.3</v>
      </c>
      <c r="EQ59" s="19">
        <f t="shared" si="17"/>
        <v>-2.9377583418199182</v>
      </c>
      <c r="ER59" s="2">
        <v>38230</v>
      </c>
      <c r="ES59">
        <v>631.5</v>
      </c>
      <c r="EU59" s="2">
        <v>38230</v>
      </c>
      <c r="EV59">
        <v>2564.8000000000002</v>
      </c>
      <c r="EX59" s="2">
        <v>38230</v>
      </c>
      <c r="EY59">
        <v>117.4</v>
      </c>
    </row>
    <row r="60" spans="24:155" x14ac:dyDescent="0.25">
      <c r="X60" s="62">
        <v>53</v>
      </c>
      <c r="Y60" s="139">
        <f t="shared" ca="1" si="10"/>
        <v>43008</v>
      </c>
      <c r="Z60" s="132">
        <f t="shared" ca="1" si="39"/>
        <v>4.7300000000000004</v>
      </c>
      <c r="AA60" s="133">
        <f t="shared" ca="1" si="38"/>
        <v>25.67</v>
      </c>
      <c r="AB60" s="133">
        <f t="shared" ca="1" si="38"/>
        <v>22.926605199214457</v>
      </c>
      <c r="AC60" s="133">
        <f t="shared" ca="1" si="38"/>
        <v>51.2</v>
      </c>
      <c r="AD60" s="133">
        <f t="shared" ca="1" si="38"/>
        <v>50.7</v>
      </c>
      <c r="AE60" s="133">
        <f t="shared" ca="1" si="38"/>
        <v>6.0911523461079753</v>
      </c>
      <c r="AF60" s="133">
        <f t="shared" ca="1" si="38"/>
        <v>25.273851446747052</v>
      </c>
      <c r="AG60" s="133">
        <f t="shared" ca="1" si="38"/>
        <v>5.8830341632889471</v>
      </c>
      <c r="AH60" s="133">
        <f t="shared" ca="1" si="38"/>
        <v>2.4629185191013869</v>
      </c>
      <c r="AI60" s="133">
        <f t="shared" ca="1" si="38"/>
        <v>6</v>
      </c>
      <c r="AJ60" s="133">
        <f t="shared" ca="1" si="38"/>
        <v>50.276866436068346</v>
      </c>
      <c r="AK60" s="133">
        <f t="shared" ca="1" si="38"/>
        <v>6.6188668900683867</v>
      </c>
      <c r="AL60" s="133">
        <f t="shared" ca="1" si="38"/>
        <v>16.489999999999998</v>
      </c>
      <c r="AM60" s="133">
        <f t="shared" ca="1" si="38"/>
        <v>4.47</v>
      </c>
      <c r="AN60" s="133">
        <f t="shared" ca="1" si="38"/>
        <v>10.299897846661743</v>
      </c>
      <c r="AO60" s="134">
        <f t="shared" ca="1" si="38"/>
        <v>18.8</v>
      </c>
      <c r="AU60" s="121">
        <v>41790</v>
      </c>
      <c r="AV60" s="9">
        <f>IFERROR(VLOOKUP($AU60,$CO$5:$CP$1000,2,FALSE),"--")</f>
        <v>5.18</v>
      </c>
      <c r="AW60" s="10">
        <f>IFERROR(VLOOKUP($AU60,$CU$5:$CV$1000,2,FALSE),"--")</f>
        <v>12.33</v>
      </c>
      <c r="AX60" s="10">
        <f>IFERROR(VLOOKUP($AU60,$CX$5:$DB$1000,5,FALSE),"--")</f>
        <v>0.19059469538795781</v>
      </c>
      <c r="AY60" s="75">
        <v>51.4</v>
      </c>
      <c r="AZ60" s="75">
        <v>50.2</v>
      </c>
      <c r="BA60" s="10">
        <f>IFERROR(VLOOKUP($AU60,$DI$5:$DK$1000,3,FALSE),"--")</f>
        <v>13.024641328873198</v>
      </c>
      <c r="BB60" s="78">
        <v>-11.657224265314914</v>
      </c>
      <c r="BC60" s="77">
        <v>4.0381125226860215</v>
      </c>
      <c r="BD60" s="77">
        <v>0.74466978679146312</v>
      </c>
      <c r="BE60" s="75">
        <v>7.92</v>
      </c>
      <c r="BF60" s="78">
        <v>0.67628645083530614</v>
      </c>
      <c r="BG60" s="78">
        <v>3.0839785751949567</v>
      </c>
      <c r="BH60" s="77">
        <v>6.37</v>
      </c>
      <c r="BI60" s="77">
        <v>8.4600000000000009</v>
      </c>
      <c r="BJ60" s="10">
        <f>IFERROR(VLOOKUP($AU60,$EO$5:$EQ$1000,3,FALSE),"--")</f>
        <v>3.5229172226826311</v>
      </c>
      <c r="BK60" s="67">
        <f>IFERROR(VLOOKUP($AU60,$EG$5:$EH$1000,2,FALSE),"--")</f>
        <v>12.23</v>
      </c>
      <c r="BL60" s="73">
        <f>AU60</f>
        <v>41790</v>
      </c>
      <c r="CK60" s="2">
        <v>38260</v>
      </c>
      <c r="CL60">
        <v>13</v>
      </c>
      <c r="CO60" s="2">
        <v>40178</v>
      </c>
      <c r="CP60">
        <v>8.33</v>
      </c>
      <c r="CU60" s="2">
        <v>38260</v>
      </c>
      <c r="CV60">
        <v>28.54</v>
      </c>
      <c r="CX60" s="2">
        <v>38260</v>
      </c>
      <c r="CY60">
        <v>6369</v>
      </c>
      <c r="DC60" s="2"/>
      <c r="DD60" s="2">
        <v>39263</v>
      </c>
      <c r="DE60">
        <v>2292.83</v>
      </c>
      <c r="DI60" s="2">
        <v>40908</v>
      </c>
      <c r="DJ60">
        <v>4045776</v>
      </c>
      <c r="DK60" s="19">
        <f t="shared" si="15"/>
        <v>15.434531215984371</v>
      </c>
      <c r="DM60" s="2">
        <v>40908</v>
      </c>
      <c r="DN60">
        <v>1835773</v>
      </c>
      <c r="DO60" s="19">
        <f t="shared" si="16"/>
        <v>18.35831673146231</v>
      </c>
      <c r="DQ60" s="2">
        <v>40908</v>
      </c>
      <c r="DR60">
        <v>4045776</v>
      </c>
      <c r="DS60" s="19">
        <f t="shared" si="14"/>
        <v>15.434531215984371</v>
      </c>
      <c r="DU60" s="2">
        <v>37169</v>
      </c>
      <c r="DV60">
        <v>495896</v>
      </c>
      <c r="DY60" s="2">
        <v>42094</v>
      </c>
      <c r="DZ60">
        <v>9.8000000000000007</v>
      </c>
      <c r="ED60" s="2">
        <v>39447</v>
      </c>
      <c r="EE60">
        <v>-69.63</v>
      </c>
      <c r="EG60" s="2">
        <v>38321</v>
      </c>
      <c r="EH60">
        <v>32.57</v>
      </c>
      <c r="EO60" s="2">
        <v>38260</v>
      </c>
      <c r="EP60">
        <v>8838.9</v>
      </c>
      <c r="EQ60" s="19">
        <f t="shared" si="17"/>
        <v>5.2801467435323213</v>
      </c>
      <c r="ER60" s="2">
        <v>38260</v>
      </c>
      <c r="ES60">
        <v>679</v>
      </c>
      <c r="EU60" s="2">
        <v>38260</v>
      </c>
      <c r="EV60">
        <v>3140.5</v>
      </c>
      <c r="EX60" s="2">
        <v>38260</v>
      </c>
      <c r="EY60">
        <v>121.6</v>
      </c>
    </row>
    <row r="61" spans="24:155" x14ac:dyDescent="0.25">
      <c r="X61" s="62">
        <v>54</v>
      </c>
      <c r="Y61" s="139">
        <f t="shared" ca="1" si="10"/>
        <v>43039</v>
      </c>
      <c r="Z61" s="132">
        <f t="shared" ca="1" si="39"/>
        <v>5.0199999999999996</v>
      </c>
      <c r="AA61" s="133">
        <f t="shared" ca="1" si="38"/>
        <v>-1.1000000000000001</v>
      </c>
      <c r="AB61" s="133">
        <f t="shared" ca="1" si="38"/>
        <v>8.0780539498199957</v>
      </c>
      <c r="AC61" s="133">
        <f t="shared" ca="1" si="38"/>
        <v>50.3</v>
      </c>
      <c r="AD61" s="133">
        <f t="shared" ca="1" si="38"/>
        <v>51.7</v>
      </c>
      <c r="AE61" s="133">
        <f t="shared" ca="1" si="38"/>
        <v>6.5597400693637509</v>
      </c>
      <c r="AF61" s="133">
        <f t="shared" ca="1" si="38"/>
        <v>6.4420686604950594</v>
      </c>
      <c r="AG61" s="133">
        <f t="shared" ca="1" si="38"/>
        <v>2.5751072961373467</v>
      </c>
      <c r="AH61" s="133">
        <f t="shared" ca="1" si="38"/>
        <v>3.1843289314847922</v>
      </c>
      <c r="AI61" s="133">
        <f t="shared" ca="1" si="38"/>
        <v>4.93</v>
      </c>
      <c r="AJ61" s="133">
        <f t="shared" ca="1" si="38"/>
        <v>-2.6877655552834168</v>
      </c>
      <c r="AK61" s="133">
        <f t="shared" ca="1" si="38"/>
        <v>-4.5775770583392443</v>
      </c>
      <c r="AL61" s="133">
        <f t="shared" ca="1" si="38"/>
        <v>20.58</v>
      </c>
      <c r="AM61" s="133">
        <f t="shared" ca="1" si="38"/>
        <v>4.4000000000000004</v>
      </c>
      <c r="AN61" s="133">
        <f t="shared" ca="1" si="38"/>
        <v>3.7372477418033068</v>
      </c>
      <c r="AO61" s="134">
        <f t="shared" ca="1" si="38"/>
        <v>18.100000000000001</v>
      </c>
      <c r="AU61" s="121">
        <v>41820</v>
      </c>
      <c r="AV61" s="9">
        <f>IFERROR(VLOOKUP($AU61,$CO$5:$CP$1000,2,FALSE),"--")</f>
        <v>9.64</v>
      </c>
      <c r="AW61" s="10">
        <f>IFERROR(VLOOKUP($AU61,$CU$5:$CV$1000,2,FALSE),"--")</f>
        <v>7.9399999999999995</v>
      </c>
      <c r="AX61" s="10">
        <f>IFERROR(VLOOKUP($AU61,$CX$5:$DB$1000,5,FALSE),"--")</f>
        <v>1.856910427665559</v>
      </c>
      <c r="AY61" s="75">
        <v>51.5</v>
      </c>
      <c r="AZ61" s="75">
        <v>54.4</v>
      </c>
      <c r="BA61" s="10">
        <f>IFERROR(VLOOKUP($AU61,$DI$5:$DK$1000,3,FALSE),"--")</f>
        <v>12.960141135592739</v>
      </c>
      <c r="BB61" s="78">
        <v>-6.4171556391221181</v>
      </c>
      <c r="BC61" s="77">
        <v>2.5779870512065983</v>
      </c>
      <c r="BD61" s="77">
        <v>3.9672765657987386</v>
      </c>
      <c r="BE61" s="75">
        <v>7.72</v>
      </c>
      <c r="BF61" s="78">
        <v>7.2508575887402005</v>
      </c>
      <c r="BG61" s="78">
        <v>14.759640176473955</v>
      </c>
      <c r="BH61" s="77">
        <v>14.2</v>
      </c>
      <c r="BI61" s="77">
        <v>6.61</v>
      </c>
      <c r="BJ61" s="10">
        <f>IFERROR(VLOOKUP($AU61,$EO$5:$EQ$1000,3,FALSE),"--")</f>
        <v>7.4283255338604581</v>
      </c>
      <c r="BK61" s="67">
        <f>IFERROR(VLOOKUP($AU61,$EG$5:$EH$1000,2,FALSE),"--")</f>
        <v>11.97</v>
      </c>
      <c r="BL61" s="73">
        <f>AU61</f>
        <v>41820</v>
      </c>
      <c r="CK61" s="2">
        <v>38291</v>
      </c>
      <c r="CL61">
        <v>13.7</v>
      </c>
      <c r="CO61" s="2">
        <v>40209</v>
      </c>
      <c r="CP61">
        <v>11.66</v>
      </c>
      <c r="CU61" s="2">
        <v>38291</v>
      </c>
      <c r="CV61">
        <v>16.690000000000001</v>
      </c>
      <c r="CX61" s="2">
        <v>38291</v>
      </c>
      <c r="CY61">
        <v>5968</v>
      </c>
      <c r="DD61" s="2">
        <v>39294</v>
      </c>
      <c r="DE61">
        <v>1490.37</v>
      </c>
      <c r="DI61" s="2">
        <v>40939</v>
      </c>
      <c r="DJ61">
        <v>4039771</v>
      </c>
      <c r="DK61" s="19">
        <f t="shared" si="15"/>
        <v>15.527752969360243</v>
      </c>
      <c r="DM61" s="2">
        <v>40939</v>
      </c>
      <c r="DN61">
        <v>1824591</v>
      </c>
      <c r="DO61" s="19">
        <f t="shared" si="16"/>
        <v>19.563224461631922</v>
      </c>
      <c r="DQ61" s="2">
        <v>40939</v>
      </c>
      <c r="DR61">
        <v>4039771</v>
      </c>
      <c r="DS61" s="19">
        <f t="shared" si="14"/>
        <v>15.527752969360243</v>
      </c>
      <c r="DU61" s="2">
        <v>37183</v>
      </c>
      <c r="DV61">
        <v>492836</v>
      </c>
      <c r="DY61" s="2">
        <v>42185</v>
      </c>
      <c r="DZ61">
        <v>8.6</v>
      </c>
      <c r="ED61" s="2">
        <v>39478</v>
      </c>
      <c r="EE61">
        <v>-8.02</v>
      </c>
      <c r="EG61" s="2">
        <v>38352</v>
      </c>
      <c r="EH61">
        <v>30.78</v>
      </c>
      <c r="EO61" s="2">
        <v>38291</v>
      </c>
      <c r="EP61">
        <v>9291.5</v>
      </c>
      <c r="EQ61" s="19">
        <f t="shared" si="17"/>
        <v>3.8295637403897853</v>
      </c>
      <c r="ER61" s="2">
        <v>38291</v>
      </c>
      <c r="ES61">
        <v>693.3</v>
      </c>
      <c r="EU61" s="2">
        <v>38291</v>
      </c>
      <c r="EV61">
        <v>3503</v>
      </c>
      <c r="EX61" s="2">
        <v>38291</v>
      </c>
      <c r="EY61">
        <v>114.2</v>
      </c>
    </row>
    <row r="62" spans="24:155" x14ac:dyDescent="0.25">
      <c r="X62" s="62">
        <v>55</v>
      </c>
      <c r="Y62" s="139">
        <f t="shared" ca="1" si="10"/>
        <v>43069</v>
      </c>
      <c r="Z62" s="132">
        <f t="shared" ca="1" si="39"/>
        <v>6.9399999999999995</v>
      </c>
      <c r="AA62" s="133">
        <f t="shared" ca="1" si="38"/>
        <v>30.6</v>
      </c>
      <c r="AB62" s="133">
        <f t="shared" ca="1" si="38"/>
        <v>22.635757660990819</v>
      </c>
      <c r="AC62" s="133">
        <f t="shared" ca="1" si="38"/>
        <v>52.6</v>
      </c>
      <c r="AD62" s="133">
        <f t="shared" ca="1" si="38"/>
        <v>48.5</v>
      </c>
      <c r="AE62" s="133">
        <f t="shared" ca="1" si="38"/>
        <v>8.847662301003556</v>
      </c>
      <c r="AF62" s="133">
        <f t="shared" ca="1" si="38"/>
        <v>50.427163676885087</v>
      </c>
      <c r="AG62" s="133">
        <f t="shared" ca="1" si="38"/>
        <v>3.0820806748134588</v>
      </c>
      <c r="AH62" s="133">
        <f t="shared" ca="1" si="38"/>
        <v>4.7856522783103372</v>
      </c>
      <c r="AI62" s="133">
        <f t="shared" ca="1" si="38"/>
        <v>4.21</v>
      </c>
      <c r="AJ62" s="133">
        <f t="shared" ca="1" si="38"/>
        <v>17.280376812305278</v>
      </c>
      <c r="AK62" s="133">
        <f t="shared" ca="1" si="38"/>
        <v>5.5630943476867145</v>
      </c>
      <c r="AL62" s="133">
        <f t="shared" ca="1" si="38"/>
        <v>16.91</v>
      </c>
      <c r="AM62" s="133">
        <f t="shared" ca="1" si="38"/>
        <v>4.75</v>
      </c>
      <c r="AN62" s="133">
        <f t="shared" ca="1" si="38"/>
        <v>6.3304347826087071</v>
      </c>
      <c r="AO62" s="134">
        <f t="shared" ca="1" si="38"/>
        <v>14.4</v>
      </c>
      <c r="AU62" s="121">
        <v>41851</v>
      </c>
      <c r="AV62" s="9">
        <f>IFERROR(VLOOKUP($AU62,$CO$5:$CP$1000,2,FALSE),"--")</f>
        <v>4.16</v>
      </c>
      <c r="AW62" s="10">
        <f>IFERROR(VLOOKUP($AU62,$CU$5:$CV$1000,2,FALSE),"--")</f>
        <v>-0.16</v>
      </c>
      <c r="AX62" s="10">
        <f>IFERROR(VLOOKUP($AU62,$CX$5:$DB$1000,5,FALSE),"--")</f>
        <v>3.6985429212297749</v>
      </c>
      <c r="AY62" s="75">
        <v>53</v>
      </c>
      <c r="AZ62" s="75">
        <v>52.2</v>
      </c>
      <c r="BA62" s="10">
        <f>IFERROR(VLOOKUP($AU62,$DI$5:$DK$1000,3,FALSE),"--")</f>
        <v>12.582558969395308</v>
      </c>
      <c r="BB62" s="77">
        <v>-13.623214608569878</v>
      </c>
      <c r="BC62" s="77">
        <v>4.257046746317128</v>
      </c>
      <c r="BD62" s="77">
        <v>0.34183705766916983</v>
      </c>
      <c r="BE62" s="75">
        <v>5.55</v>
      </c>
      <c r="BF62" s="77">
        <v>-5.9272040478466685</v>
      </c>
      <c r="BG62" s="77">
        <v>3.4930988528224072</v>
      </c>
      <c r="BH62" s="77">
        <v>8.6</v>
      </c>
      <c r="BI62" s="77">
        <v>6.46</v>
      </c>
      <c r="BJ62" s="10">
        <f>IFERROR(VLOOKUP($AU62,$EO$5:$EQ$1000,3,FALSE),"--")</f>
        <v>3.3536277185534091</v>
      </c>
      <c r="BK62" s="67">
        <f>IFERROR(VLOOKUP($AU62,$EG$5:$EH$1000,2,FALSE),"--")</f>
        <v>12.45</v>
      </c>
      <c r="BL62" s="73">
        <f>AU62</f>
        <v>41851</v>
      </c>
      <c r="CK62" s="2">
        <v>38321</v>
      </c>
      <c r="CL62">
        <v>11.1</v>
      </c>
      <c r="CO62" s="2">
        <v>40237</v>
      </c>
      <c r="CP62">
        <v>6.97</v>
      </c>
      <c r="CU62" s="2">
        <v>38321</v>
      </c>
      <c r="CV62">
        <v>43.62</v>
      </c>
      <c r="CX62" s="2">
        <v>38321</v>
      </c>
      <c r="CY62">
        <v>7006</v>
      </c>
      <c r="DD62" s="2">
        <v>39325</v>
      </c>
      <c r="DE62">
        <v>1675.4</v>
      </c>
      <c r="DI62" s="2">
        <v>40968</v>
      </c>
      <c r="DJ62">
        <v>4094989</v>
      </c>
      <c r="DK62" s="19">
        <f t="shared" si="15"/>
        <v>14.912642304746893</v>
      </c>
      <c r="DM62" s="2">
        <v>40968</v>
      </c>
      <c r="DN62">
        <v>1854492</v>
      </c>
      <c r="DO62" s="19">
        <f t="shared" si="16"/>
        <v>18.179222798587837</v>
      </c>
      <c r="DQ62" s="2">
        <v>40968</v>
      </c>
      <c r="DR62">
        <v>4094989</v>
      </c>
      <c r="DS62" s="19">
        <f t="shared" si="14"/>
        <v>14.912642304746893</v>
      </c>
      <c r="DU62" s="2">
        <v>37190</v>
      </c>
      <c r="DV62">
        <v>547641</v>
      </c>
      <c r="DY62" s="2">
        <v>42277</v>
      </c>
      <c r="DZ62">
        <v>8.9</v>
      </c>
      <c r="ED62" s="2">
        <v>39507</v>
      </c>
      <c r="EE62">
        <v>712.32</v>
      </c>
      <c r="EG62" s="2">
        <v>38383</v>
      </c>
      <c r="EH62">
        <v>14.42</v>
      </c>
      <c r="EO62" s="2">
        <v>38321</v>
      </c>
      <c r="EP62">
        <v>8875.7000000000007</v>
      </c>
      <c r="EQ62" s="19">
        <f t="shared" si="17"/>
        <v>-4.3113113976454347</v>
      </c>
      <c r="ER62" s="2">
        <v>38321</v>
      </c>
      <c r="ES62">
        <v>632.20000000000005</v>
      </c>
      <c r="EU62" s="2">
        <v>38321</v>
      </c>
      <c r="EV62">
        <v>3046.5</v>
      </c>
      <c r="EX62" s="2">
        <v>38321</v>
      </c>
      <c r="EY62">
        <v>107.9</v>
      </c>
    </row>
    <row r="63" spans="24:155" x14ac:dyDescent="0.25">
      <c r="X63" s="62">
        <v>56</v>
      </c>
      <c r="Y63" s="139">
        <f t="shared" ca="1" si="10"/>
        <v>43100</v>
      </c>
      <c r="Z63" s="132">
        <f t="shared" ca="1" si="39"/>
        <v>3.8</v>
      </c>
      <c r="AA63" s="133">
        <f t="shared" ca="1" si="38"/>
        <v>12.4</v>
      </c>
      <c r="AB63" s="133">
        <f t="shared" ca="1" si="38"/>
        <v>12.877559385927718</v>
      </c>
      <c r="AC63" s="133">
        <f t="shared" ca="1" si="38"/>
        <v>54.7</v>
      </c>
      <c r="AD63" s="133">
        <f t="shared" ca="1" si="38"/>
        <v>50.9</v>
      </c>
      <c r="AE63" s="133">
        <f t="shared" ca="1" si="38"/>
        <v>10.036929770508296</v>
      </c>
      <c r="AF63" s="133">
        <f t="shared" ca="1" si="38"/>
        <v>52.618315235518651</v>
      </c>
      <c r="AG63" s="133">
        <f t="shared" ca="1" si="38"/>
        <v>6.9735449735449651</v>
      </c>
      <c r="AH63" s="133">
        <f t="shared" ca="1" si="38"/>
        <v>4.7779414860029457</v>
      </c>
      <c r="AI63" s="133">
        <f t="shared" ca="1" si="38"/>
        <v>4.21</v>
      </c>
      <c r="AJ63" s="133">
        <f t="shared" ca="1" si="38"/>
        <v>27.738198282175919</v>
      </c>
      <c r="AK63" s="133">
        <f t="shared" ca="1" si="38"/>
        <v>1.8429047576910662</v>
      </c>
      <c r="AL63" s="133">
        <f t="shared" ca="1" si="38"/>
        <v>17.760000000000002</v>
      </c>
      <c r="AM63" s="133">
        <f t="shared" ca="1" si="38"/>
        <v>4.9800000000000004</v>
      </c>
      <c r="AN63" s="133">
        <f t="shared" ca="1" si="38"/>
        <v>9.5180693099909739</v>
      </c>
      <c r="AO63" s="134">
        <f t="shared" ca="1" si="38"/>
        <v>15.2</v>
      </c>
      <c r="AU63" s="121">
        <v>41882</v>
      </c>
      <c r="AV63" s="9">
        <f>IFERROR(VLOOKUP($AU63,$CO$5:$CP$1000,2,FALSE),"--")</f>
        <v>5.5600000000000005</v>
      </c>
      <c r="AW63" s="10">
        <f>IFERROR(VLOOKUP($AU63,$CU$5:$CV$1000,2,FALSE),"--")</f>
        <v>1.77</v>
      </c>
      <c r="AX63" s="10">
        <f>IFERROR(VLOOKUP($AU63,$CX$5:$DB$1000,5,FALSE),"--")</f>
        <v>8.921621431303862</v>
      </c>
      <c r="AY63" s="75">
        <v>52.4</v>
      </c>
      <c r="AZ63" s="75">
        <v>50.6</v>
      </c>
      <c r="BA63" s="10">
        <f>IFERROR(VLOOKUP($AU63,$DI$5:$DK$1000,3,FALSE),"--")</f>
        <v>10.241256914421415</v>
      </c>
      <c r="BB63" s="77">
        <v>-5.5040511062636295</v>
      </c>
      <c r="BC63" s="77">
        <v>6.0380081789752182</v>
      </c>
      <c r="BD63" s="77">
        <v>0.64344490503001062</v>
      </c>
      <c r="BE63" s="75">
        <v>3.6</v>
      </c>
      <c r="BF63" s="77">
        <v>-4.5117357287742692</v>
      </c>
      <c r="BG63" s="77">
        <v>11.10543393872636</v>
      </c>
      <c r="BH63" s="77">
        <v>9.77</v>
      </c>
      <c r="BI63" s="77">
        <v>5.92</v>
      </c>
      <c r="BJ63" s="10">
        <f>IFERROR(VLOOKUP($AU63,$EO$5:$EQ$1000,3,FALSE),"--")</f>
        <v>3.6731152387685428</v>
      </c>
      <c r="BK63" s="67">
        <f>IFERROR(VLOOKUP($AU63,$EG$5:$EH$1000,2,FALSE),"--")</f>
        <v>18.52</v>
      </c>
      <c r="BL63" s="73">
        <f>AU63</f>
        <v>41882</v>
      </c>
      <c r="CK63" s="2">
        <v>38352</v>
      </c>
      <c r="CL63">
        <v>12.3</v>
      </c>
      <c r="CO63" s="2">
        <v>40268</v>
      </c>
      <c r="CP63">
        <v>8.2200000000000006</v>
      </c>
      <c r="CU63" s="2">
        <v>38352</v>
      </c>
      <c r="CV63">
        <v>20.02</v>
      </c>
      <c r="CX63" s="2">
        <v>38352</v>
      </c>
      <c r="CY63">
        <v>8081</v>
      </c>
      <c r="DC63" s="37"/>
      <c r="DD63" s="2">
        <v>39355</v>
      </c>
      <c r="DE63">
        <v>755.55</v>
      </c>
      <c r="DI63" s="2">
        <v>40999</v>
      </c>
      <c r="DJ63">
        <v>4289745</v>
      </c>
      <c r="DK63" s="19">
        <f t="shared" si="15"/>
        <v>16.971118686660745</v>
      </c>
      <c r="DM63" s="2">
        <v>40999</v>
      </c>
      <c r="DN63">
        <v>1937325</v>
      </c>
      <c r="DO63" s="19">
        <f t="shared" si="16"/>
        <v>20.737503240731513</v>
      </c>
      <c r="DQ63" s="2">
        <v>40999</v>
      </c>
      <c r="DR63">
        <v>4289745</v>
      </c>
      <c r="DS63" s="19">
        <f t="shared" si="14"/>
        <v>16.971118686660745</v>
      </c>
      <c r="DU63" s="2">
        <v>37197</v>
      </c>
      <c r="DV63">
        <v>495860</v>
      </c>
      <c r="DY63" s="2">
        <v>42369</v>
      </c>
      <c r="DZ63">
        <v>10.9</v>
      </c>
      <c r="ED63" s="2">
        <v>39538</v>
      </c>
      <c r="EE63">
        <v>635.99</v>
      </c>
      <c r="EG63" s="2">
        <v>38411</v>
      </c>
      <c r="EH63">
        <v>11.5</v>
      </c>
      <c r="EO63" s="2">
        <v>38352</v>
      </c>
      <c r="EP63">
        <v>9938.6</v>
      </c>
      <c r="EQ63" s="19">
        <f t="shared" si="17"/>
        <v>3.1745702184204028</v>
      </c>
      <c r="ER63" s="2">
        <v>38352</v>
      </c>
      <c r="ES63">
        <v>703.6</v>
      </c>
      <c r="EU63" s="2">
        <v>38352</v>
      </c>
      <c r="EV63">
        <v>3567.4</v>
      </c>
      <c r="EX63" s="2">
        <v>38352</v>
      </c>
      <c r="EY63">
        <v>123.2</v>
      </c>
    </row>
    <row r="64" spans="24:155" x14ac:dyDescent="0.25">
      <c r="X64" s="62">
        <v>57</v>
      </c>
      <c r="Y64" s="139">
        <f t="shared" ca="1" si="10"/>
        <v>43131</v>
      </c>
      <c r="Z64" s="132">
        <f t="shared" ca="1" si="39"/>
        <v>6.19</v>
      </c>
      <c r="AA64" s="133">
        <f t="shared" ca="1" si="38"/>
        <v>9.1</v>
      </c>
      <c r="AB64" s="133">
        <f t="shared" ca="1" si="38"/>
        <v>24.431630306942065</v>
      </c>
      <c r="AC64" s="133">
        <f t="shared" ca="1" si="38"/>
        <v>52.4</v>
      </c>
      <c r="AD64" s="133">
        <f t="shared" ca="1" si="38"/>
        <v>51.7</v>
      </c>
      <c r="AE64" s="133">
        <f t="shared" ca="1" si="38"/>
        <v>9.5249578008198768</v>
      </c>
      <c r="AF64" s="133">
        <f t="shared" ca="1" si="38"/>
        <v>39.727591550444494</v>
      </c>
      <c r="AG64" s="133">
        <f t="shared" ca="1" si="38"/>
        <v>6.370656370656369</v>
      </c>
      <c r="AH64" s="133">
        <f t="shared" ca="1" si="38"/>
        <v>13.628432362935072</v>
      </c>
      <c r="AI64" s="133">
        <f t="shared" ca="1" si="38"/>
        <v>3.09</v>
      </c>
      <c r="AJ64" s="133">
        <f t="shared" ca="1" si="38"/>
        <v>38.122206490658229</v>
      </c>
      <c r="AK64" s="133">
        <f t="shared" ca="1" si="38"/>
        <v>-1.7225761350098012</v>
      </c>
      <c r="AL64" s="133">
        <f t="shared" ca="1" si="38"/>
        <v>19.89</v>
      </c>
      <c r="AM64" s="133">
        <f t="shared" ca="1" si="38"/>
        <v>5</v>
      </c>
      <c r="AN64" s="133">
        <f t="shared" ca="1" si="38"/>
        <v>10.564551365240016</v>
      </c>
      <c r="AO64" s="134">
        <f t="shared" ca="1" si="38"/>
        <v>8.4</v>
      </c>
      <c r="AU64" s="121">
        <v>41912</v>
      </c>
      <c r="AV64" s="9">
        <f>IFERROR(VLOOKUP($AU64,$CO$5:$CP$1000,2,FALSE),"--")</f>
        <v>3.4</v>
      </c>
      <c r="AW64" s="10">
        <f>IFERROR(VLOOKUP($AU64,$CU$5:$CV$1000,2,FALSE),"--")</f>
        <v>2.6</v>
      </c>
      <c r="AX64" s="10">
        <f>IFERROR(VLOOKUP($AU64,$CX$5:$DB$1000,5,FALSE),"--")</f>
        <v>22.322307306019852</v>
      </c>
      <c r="AY64" s="75">
        <v>51</v>
      </c>
      <c r="AZ64" s="75">
        <v>51.6</v>
      </c>
      <c r="BA64" s="10">
        <f>IFERROR(VLOOKUP($AU64,$DI$5:$DK$1000,3,FALSE),"--")</f>
        <v>8.5817040536084974</v>
      </c>
      <c r="BB64" s="77">
        <v>8.4680851063829721</v>
      </c>
      <c r="BC64" s="77">
        <v>2.1918453924110404</v>
      </c>
      <c r="BD64" s="77">
        <v>9.570529853966514</v>
      </c>
      <c r="BE64" s="75">
        <v>3.22</v>
      </c>
      <c r="BF64" s="77">
        <v>6.9921422533888444</v>
      </c>
      <c r="BG64" s="77">
        <v>-2.0015511446873302</v>
      </c>
      <c r="BH64" s="77">
        <v>28.68</v>
      </c>
      <c r="BI64" s="77">
        <v>5.0999999999999996</v>
      </c>
      <c r="BJ64" s="10">
        <f>IFERROR(VLOOKUP($AU64,$EO$5:$EQ$1000,3,FALSE),"--")</f>
        <v>6.9368034097855524</v>
      </c>
      <c r="BK64" s="67">
        <f>IFERROR(VLOOKUP($AU64,$EG$5:$EH$1000,2,FALSE),"--")</f>
        <v>9.0299999999999994</v>
      </c>
      <c r="BL64" s="73">
        <f>AU64</f>
        <v>41912</v>
      </c>
      <c r="CK64" s="2">
        <v>38383</v>
      </c>
      <c r="CL64">
        <v>10.4</v>
      </c>
      <c r="CO64" s="2">
        <v>40298</v>
      </c>
      <c r="CP64">
        <v>9.91</v>
      </c>
      <c r="CU64" s="2">
        <v>38383</v>
      </c>
      <c r="CV64">
        <v>38.659999999999997</v>
      </c>
      <c r="CX64" s="2">
        <v>38383</v>
      </c>
      <c r="CY64">
        <v>7647</v>
      </c>
      <c r="DC64" s="2"/>
      <c r="DD64" s="2">
        <v>39386</v>
      </c>
      <c r="DE64">
        <v>852.77</v>
      </c>
      <c r="DI64" s="2">
        <v>41029</v>
      </c>
      <c r="DJ64">
        <v>4289911</v>
      </c>
      <c r="DK64" s="19">
        <f t="shared" si="15"/>
        <v>16.481306398893491</v>
      </c>
      <c r="DM64" s="2">
        <v>41029</v>
      </c>
      <c r="DN64">
        <v>1936299</v>
      </c>
      <c r="DO64" s="19">
        <f t="shared" si="16"/>
        <v>19.810844424644046</v>
      </c>
      <c r="DQ64" s="2">
        <v>41029</v>
      </c>
      <c r="DR64">
        <v>4289911</v>
      </c>
      <c r="DS64" s="19">
        <f t="shared" si="14"/>
        <v>16.481306398893491</v>
      </c>
      <c r="DU64" s="2">
        <v>37211</v>
      </c>
      <c r="DV64">
        <v>497991</v>
      </c>
      <c r="DY64" s="2">
        <v>42460</v>
      </c>
      <c r="DZ64">
        <v>9.3000000000000007</v>
      </c>
      <c r="ED64" s="2">
        <v>39568</v>
      </c>
      <c r="EE64">
        <v>141.72</v>
      </c>
      <c r="EG64" s="2">
        <v>38442</v>
      </c>
      <c r="EH64">
        <v>20.09</v>
      </c>
      <c r="EO64" s="2">
        <v>38383</v>
      </c>
      <c r="EP64">
        <v>9658.9</v>
      </c>
      <c r="EQ64" s="19">
        <f t="shared" si="17"/>
        <v>3.3391107116874208</v>
      </c>
      <c r="ER64" s="2">
        <v>38383</v>
      </c>
      <c r="ES64">
        <v>686.7</v>
      </c>
      <c r="EU64" s="2">
        <v>38383</v>
      </c>
      <c r="EV64">
        <v>3309.8</v>
      </c>
      <c r="EX64" s="2">
        <v>38383</v>
      </c>
      <c r="EY64">
        <v>113.7</v>
      </c>
    </row>
    <row r="65" spans="24:155" x14ac:dyDescent="0.25">
      <c r="X65" s="62">
        <v>58</v>
      </c>
      <c r="Y65" s="139">
        <f t="shared" ca="1" si="10"/>
        <v>43159</v>
      </c>
      <c r="Z65" s="132">
        <f t="shared" ca="1" si="39"/>
        <v>5.38</v>
      </c>
      <c r="AA65" s="133">
        <f t="shared" ca="1" si="38"/>
        <v>4.4800000000000004</v>
      </c>
      <c r="AB65" s="133">
        <f t="shared" ca="1" si="38"/>
        <v>7.2859373556034779</v>
      </c>
      <c r="AC65" s="133">
        <f t="shared" ca="1" si="38"/>
        <v>52.1</v>
      </c>
      <c r="AD65" s="133">
        <f t="shared" ca="1" si="38"/>
        <v>47.8</v>
      </c>
      <c r="AE65" s="133">
        <f t="shared" ca="1" si="38"/>
        <v>9.7544134821116568</v>
      </c>
      <c r="AF65" s="133">
        <f t="shared" ca="1" si="38"/>
        <v>31.133752633072898</v>
      </c>
      <c r="AG65" s="133">
        <f t="shared" ca="1" si="38"/>
        <v>4.0947105463234434</v>
      </c>
      <c r="AH65" s="133">
        <f t="shared" ca="1" si="38"/>
        <v>8.3478772428669412</v>
      </c>
      <c r="AI65" s="133">
        <f t="shared" ca="1" si="38"/>
        <v>3.37</v>
      </c>
      <c r="AJ65" s="133">
        <f t="shared" ca="1" si="38"/>
        <v>38.603154354632949</v>
      </c>
      <c r="AK65" s="133">
        <f t="shared" ca="1" si="38"/>
        <v>2.8914569630735354</v>
      </c>
      <c r="AL65" s="133">
        <f t="shared" ca="1" si="38"/>
        <v>24.41</v>
      </c>
      <c r="AM65" s="133">
        <f t="shared" ca="1" si="38"/>
        <v>5.03</v>
      </c>
      <c r="AN65" s="133">
        <f t="shared" ca="1" si="38"/>
        <v>7.7341311971173887</v>
      </c>
      <c r="AO65" s="134">
        <f t="shared" ca="1" si="38"/>
        <v>10.1</v>
      </c>
      <c r="AU65" s="121">
        <v>41943</v>
      </c>
      <c r="AV65" s="9">
        <f>IFERROR(VLOOKUP($AU65,$CO$5:$CP$1000,2,FALSE),"--")</f>
        <v>8.85</v>
      </c>
      <c r="AW65" s="10">
        <f>IFERROR(VLOOKUP($AU65,$CU$5:$CV$1000,2,FALSE),"--")</f>
        <v>-5.78</v>
      </c>
      <c r="AX65" s="10">
        <f>IFERROR(VLOOKUP($AU65,$CX$5:$DB$1000,5,FALSE),"--")</f>
        <v>6.8391952360784991</v>
      </c>
      <c r="AY65" s="75">
        <v>51.6</v>
      </c>
      <c r="AZ65" s="75">
        <v>50</v>
      </c>
      <c r="BA65" s="10">
        <f>IFERROR(VLOOKUP($AU65,$DI$5:$DK$1000,3,FALSE),"--")</f>
        <v>11.079910081756527</v>
      </c>
      <c r="BB65" s="77">
        <v>-2.9482607315570286</v>
      </c>
      <c r="BC65" s="77">
        <v>8.4477938495198792</v>
      </c>
      <c r="BD65" s="77">
        <v>8.7314212990318616</v>
      </c>
      <c r="BE65" s="75">
        <v>3.26</v>
      </c>
      <c r="BF65" s="77">
        <v>-12.317569542827588</v>
      </c>
      <c r="BG65" s="77">
        <v>-4.9742747794000568</v>
      </c>
      <c r="BH65" s="77">
        <v>18.670000000000002</v>
      </c>
      <c r="BI65" s="77">
        <v>5.04</v>
      </c>
      <c r="BJ65" s="10">
        <f>IFERROR(VLOOKUP($AU65,$EO$5:$EQ$1000,3,FALSE),"--")</f>
        <v>-2.0103771158878736</v>
      </c>
      <c r="BK65" s="67">
        <f>IFERROR(VLOOKUP($AU65,$EG$5:$EH$1000,2,FALSE),"--")</f>
        <v>11.71</v>
      </c>
      <c r="BL65" s="73">
        <f>AU65</f>
        <v>41943</v>
      </c>
      <c r="CK65" s="2">
        <v>38411</v>
      </c>
      <c r="CL65">
        <v>9.5</v>
      </c>
      <c r="CO65" s="2">
        <v>40329</v>
      </c>
      <c r="CP65">
        <v>8.31</v>
      </c>
      <c r="CU65" s="2">
        <v>38411</v>
      </c>
      <c r="CV65">
        <v>12.27</v>
      </c>
      <c r="CX65" s="2">
        <v>38411</v>
      </c>
      <c r="CY65">
        <v>6565</v>
      </c>
      <c r="DC65" s="2"/>
      <c r="DD65" s="2">
        <v>39416</v>
      </c>
      <c r="DE65">
        <v>784.79</v>
      </c>
      <c r="DI65" s="2">
        <v>41060</v>
      </c>
      <c r="DJ65">
        <v>4290272</v>
      </c>
      <c r="DK65" s="19">
        <f t="shared" si="15"/>
        <v>16.29930344115682</v>
      </c>
      <c r="DM65" s="2">
        <v>41060</v>
      </c>
      <c r="DN65">
        <v>1949369</v>
      </c>
      <c r="DO65" s="19">
        <f t="shared" si="16"/>
        <v>19.04768884174295</v>
      </c>
      <c r="DQ65" s="2">
        <v>41060</v>
      </c>
      <c r="DR65">
        <v>4290272</v>
      </c>
      <c r="DS65" s="19">
        <f t="shared" si="14"/>
        <v>16.29930344115682</v>
      </c>
      <c r="DU65" s="2">
        <v>37225</v>
      </c>
      <c r="DV65">
        <v>497589</v>
      </c>
      <c r="DY65" s="2">
        <v>42551</v>
      </c>
      <c r="DZ65">
        <v>9.4</v>
      </c>
      <c r="ED65" s="2">
        <v>39599</v>
      </c>
      <c r="EE65">
        <v>85.47</v>
      </c>
      <c r="EG65" s="2">
        <v>38472</v>
      </c>
      <c r="EH65">
        <v>10.96</v>
      </c>
      <c r="EO65" s="2">
        <v>38411</v>
      </c>
      <c r="EP65">
        <v>9185.4</v>
      </c>
      <c r="EQ65" s="19">
        <f t="shared" si="17"/>
        <v>1.1418567008379288</v>
      </c>
      <c r="ER65" s="2">
        <v>38411</v>
      </c>
      <c r="ES65">
        <v>664.2</v>
      </c>
      <c r="EU65" s="2">
        <v>38411</v>
      </c>
      <c r="EV65">
        <v>3086.8</v>
      </c>
      <c r="EX65" s="2">
        <v>38411</v>
      </c>
      <c r="EY65">
        <v>102.6</v>
      </c>
    </row>
    <row r="66" spans="24:155" x14ac:dyDescent="0.25">
      <c r="X66" s="62">
        <v>59</v>
      </c>
      <c r="Y66" s="139">
        <f t="shared" ca="1" si="10"/>
        <v>43190</v>
      </c>
      <c r="Z66" s="132">
        <f t="shared" ca="1" si="39"/>
        <v>4.4400000000000004</v>
      </c>
      <c r="AA66" s="133">
        <f t="shared" ca="1" si="38"/>
        <v>-0.66</v>
      </c>
      <c r="AB66" s="133">
        <f t="shared" ca="1" si="38"/>
        <v>12.198570331123481</v>
      </c>
      <c r="AC66" s="133">
        <f t="shared" ca="1" si="38"/>
        <v>51</v>
      </c>
      <c r="AD66" s="133">
        <f t="shared" ca="1" si="38"/>
        <v>50.3</v>
      </c>
      <c r="AE66" s="133">
        <f t="shared" ca="1" si="38"/>
        <v>8.3717504711402704</v>
      </c>
      <c r="AF66" s="133">
        <f t="shared" ca="1" si="38"/>
        <v>24.551330537028115</v>
      </c>
      <c r="AG66" s="133">
        <f t="shared" ca="1" si="38"/>
        <v>3.9126815280732696</v>
      </c>
      <c r="AH66" s="133">
        <f t="shared" ca="1" si="38"/>
        <v>2.3007166166510773</v>
      </c>
      <c r="AI66" s="133">
        <f t="shared" ca="1" si="38"/>
        <v>3.53</v>
      </c>
      <c r="AJ66" s="133">
        <f t="shared" ca="1" si="38"/>
        <v>52.174003322259146</v>
      </c>
      <c r="AK66" s="133">
        <f t="shared" ca="1" si="38"/>
        <v>2.067306988746398</v>
      </c>
      <c r="AL66" s="133">
        <f t="shared" ca="1" si="38"/>
        <v>28.17</v>
      </c>
      <c r="AM66" s="133">
        <f t="shared" ca="1" si="38"/>
        <v>5.23</v>
      </c>
      <c r="AN66" s="133">
        <f t="shared" ca="1" si="38"/>
        <v>7.1740256749755371</v>
      </c>
      <c r="AO66" s="134">
        <f t="shared" ca="1" si="38"/>
        <v>13.37</v>
      </c>
      <c r="AU66" s="121">
        <v>41973</v>
      </c>
      <c r="AV66" s="9">
        <f>IFERROR(VLOOKUP($AU66,$CO$5:$CP$1000,2,FALSE),"--")</f>
        <v>9.2799999999999994</v>
      </c>
      <c r="AW66" s="10">
        <f>IFERROR(VLOOKUP($AU66,$CU$5:$CV$1000,2,FALSE),"--")</f>
        <v>9.44</v>
      </c>
      <c r="AX66" s="10">
        <f>IFERROR(VLOOKUP($AU66,$CX$5:$DB$1000,5,FALSE),"--")</f>
        <v>27.326590196346643</v>
      </c>
      <c r="AY66" s="75">
        <v>53.3</v>
      </c>
      <c r="AZ66" s="75">
        <v>52.6</v>
      </c>
      <c r="BA66" s="10">
        <f>IFERROR(VLOOKUP($AU66,$DI$5:$DK$1000,3,FALSE),"--")</f>
        <v>10.50604056871498</v>
      </c>
      <c r="BB66" s="77">
        <v>9.0464212211296626</v>
      </c>
      <c r="BC66" s="77">
        <v>8.4687462934408764</v>
      </c>
      <c r="BD66" s="77">
        <v>10.365202372565507</v>
      </c>
      <c r="BE66" s="75">
        <v>2.93</v>
      </c>
      <c r="BF66" s="77">
        <v>-32.265484739676843</v>
      </c>
      <c r="BG66" s="77">
        <v>9.0979609224489231</v>
      </c>
      <c r="BH66" s="77">
        <v>15.04</v>
      </c>
      <c r="BI66" s="77">
        <v>4.58</v>
      </c>
      <c r="BJ66" s="10">
        <f>IFERROR(VLOOKUP($AU66,$EO$5:$EQ$1000,3,FALSE),"--")</f>
        <v>4.8953476089154568</v>
      </c>
      <c r="BK66" s="67">
        <f>IFERROR(VLOOKUP($AU66,$EG$5:$EH$1000,2,FALSE),"--")</f>
        <v>4.22</v>
      </c>
      <c r="BL66" s="73">
        <f>AU66</f>
        <v>41973</v>
      </c>
      <c r="CK66" s="2">
        <v>38442</v>
      </c>
      <c r="CL66">
        <v>14.6</v>
      </c>
      <c r="CO66" s="2">
        <v>40359</v>
      </c>
      <c r="CP66">
        <v>5.23</v>
      </c>
      <c r="CU66" s="2">
        <v>38442</v>
      </c>
      <c r="CV66">
        <v>14.99</v>
      </c>
      <c r="CX66" s="2">
        <v>38442</v>
      </c>
      <c r="CY66">
        <v>8334.67</v>
      </c>
      <c r="DC66" s="2"/>
      <c r="DD66" s="2">
        <v>39447</v>
      </c>
      <c r="DE66">
        <v>746.04</v>
      </c>
      <c r="DI66" s="2">
        <v>41090</v>
      </c>
      <c r="DJ66">
        <v>4398926</v>
      </c>
      <c r="DK66" s="19">
        <f t="shared" si="15"/>
        <v>18.127046580810301</v>
      </c>
      <c r="DM66" s="2">
        <v>41090</v>
      </c>
      <c r="DN66">
        <v>1999126</v>
      </c>
      <c r="DO66" s="19">
        <f t="shared" si="16"/>
        <v>20.611720500105889</v>
      </c>
      <c r="DQ66" s="2">
        <v>41090</v>
      </c>
      <c r="DR66">
        <v>4398926</v>
      </c>
      <c r="DS66" s="19">
        <f t="shared" si="14"/>
        <v>18.127046580810301</v>
      </c>
      <c r="DU66" s="2">
        <v>37239</v>
      </c>
      <c r="DV66">
        <v>498468</v>
      </c>
      <c r="DY66" s="2">
        <v>42643</v>
      </c>
      <c r="DZ66">
        <v>12.1</v>
      </c>
      <c r="ED66" s="2">
        <v>39629</v>
      </c>
      <c r="EE66">
        <v>93.21</v>
      </c>
      <c r="EG66" s="2">
        <v>38503</v>
      </c>
      <c r="EH66">
        <v>21.5</v>
      </c>
      <c r="EO66" s="2">
        <v>38442</v>
      </c>
      <c r="EP66">
        <v>10178.799999999999</v>
      </c>
      <c r="EQ66" s="19">
        <f t="shared" si="17"/>
        <v>2.7227772731859945</v>
      </c>
      <c r="ER66" s="2">
        <v>38442</v>
      </c>
      <c r="ES66">
        <v>764.2</v>
      </c>
      <c r="EU66" s="2">
        <v>38442</v>
      </c>
      <c r="EV66">
        <v>3654.5</v>
      </c>
      <c r="EX66" s="2">
        <v>38442</v>
      </c>
      <c r="EY66">
        <v>104.2</v>
      </c>
    </row>
    <row r="67" spans="24:155" ht="15.75" thickBot="1" x14ac:dyDescent="0.3">
      <c r="X67" s="62">
        <v>60</v>
      </c>
      <c r="Y67" s="140">
        <f t="shared" ca="1" si="10"/>
        <v>43220</v>
      </c>
      <c r="Z67" s="135">
        <f t="shared" ca="1" si="39"/>
        <v>4.63</v>
      </c>
      <c r="AA67" s="136">
        <f t="shared" ca="1" si="38"/>
        <v>5.17</v>
      </c>
      <c r="AB67" s="136">
        <f t="shared" ca="1" si="38"/>
        <v>-0.17393325311412244</v>
      </c>
      <c r="AC67" s="136">
        <f t="shared" ca="1" si="38"/>
        <v>51.6</v>
      </c>
      <c r="AD67" s="136">
        <f t="shared" ca="1" si="38"/>
        <v>51.4</v>
      </c>
      <c r="AE67" s="136">
        <f t="shared" ca="1" si="38"/>
        <v>10.680837998909954</v>
      </c>
      <c r="AF67" s="136">
        <f t="shared" ca="1" si="38"/>
        <v>75.954584900202477</v>
      </c>
      <c r="AG67" s="136">
        <f t="shared" ca="1" si="38"/>
        <v>8.3010942853984702</v>
      </c>
      <c r="AH67" s="136">
        <f t="shared" ca="1" si="38"/>
        <v>1.7807556566760363</v>
      </c>
      <c r="AI67" s="136" t="str">
        <f t="shared" ca="1" si="38"/>
        <v>--</v>
      </c>
      <c r="AJ67" s="136">
        <f t="shared" ca="1" si="38"/>
        <v>20.37256223027477</v>
      </c>
      <c r="AK67" s="136">
        <f t="shared" ca="1" si="38"/>
        <v>5.9866555221111506</v>
      </c>
      <c r="AL67" s="136">
        <f t="shared" ca="1" si="38"/>
        <v>26.09</v>
      </c>
      <c r="AM67" s="136">
        <f t="shared" ca="1" si="38"/>
        <v>5.8</v>
      </c>
      <c r="AN67" s="136">
        <f t="shared" ca="1" si="38"/>
        <v>3.7971316078839301</v>
      </c>
      <c r="AO67" s="137">
        <f t="shared" ca="1" si="38"/>
        <v>4.4000000000000004</v>
      </c>
      <c r="AU67" s="121">
        <v>42004</v>
      </c>
      <c r="AV67" s="9">
        <f>IFERROR(VLOOKUP($AU67,$CO$5:$CP$1000,2,FALSE),"--")</f>
        <v>3.32</v>
      </c>
      <c r="AW67" s="10">
        <f>IFERROR(VLOOKUP($AU67,$CU$5:$CV$1000,2,FALSE),"--")</f>
        <v>-0.9</v>
      </c>
      <c r="AX67" s="10">
        <f>IFERROR(VLOOKUP($AU67,$CX$5:$DB$1000,5,FALSE),"--")</f>
        <v>12.153837888092834</v>
      </c>
      <c r="AY67" s="75">
        <v>54.5</v>
      </c>
      <c r="AZ67" s="75">
        <v>51.1</v>
      </c>
      <c r="BA67" s="10">
        <f>IFERROR(VLOOKUP($AU67,$DI$5:$DK$1000,3,FALSE),"--")</f>
        <v>9.6968338464848536</v>
      </c>
      <c r="BB67" s="77">
        <v>9.0071604146628292</v>
      </c>
      <c r="BC67" s="77">
        <v>3.591579861111116</v>
      </c>
      <c r="BD67" s="77">
        <v>1.7625540405719953</v>
      </c>
      <c r="BE67" s="75">
        <v>4.58</v>
      </c>
      <c r="BF67" s="77">
        <v>-28.880462168834143</v>
      </c>
      <c r="BG67" s="77">
        <v>13.881571726484477</v>
      </c>
      <c r="BH67" s="77">
        <v>16.38</v>
      </c>
      <c r="BI67" s="77">
        <v>4.28</v>
      </c>
      <c r="BJ67" s="10">
        <f>IFERROR(VLOOKUP($AU67,$EO$5:$EQ$1000,3,FALSE),"--")</f>
        <v>7.6208274167322676</v>
      </c>
      <c r="BK67" s="67">
        <f>IFERROR(VLOOKUP($AU67,$EG$5:$EH$1000,2,FALSE),"--")</f>
        <v>7.66</v>
      </c>
      <c r="BL67" s="73">
        <f>AU67</f>
        <v>42004</v>
      </c>
      <c r="CK67" s="2">
        <v>38472</v>
      </c>
      <c r="CL67">
        <v>8.1999999999999993</v>
      </c>
      <c r="CO67" s="2">
        <v>40390</v>
      </c>
      <c r="CP67">
        <v>6.42</v>
      </c>
      <c r="CU67" s="2">
        <v>38472</v>
      </c>
      <c r="CV67">
        <v>37.04</v>
      </c>
      <c r="CX67" s="2">
        <v>38472</v>
      </c>
      <c r="CY67">
        <v>8247</v>
      </c>
      <c r="DC67" s="2"/>
      <c r="DD67" s="2">
        <v>39478</v>
      </c>
      <c r="DE67">
        <v>759.16</v>
      </c>
      <c r="DI67" s="2">
        <v>41121</v>
      </c>
      <c r="DJ67">
        <v>4345810</v>
      </c>
      <c r="DK67" s="19">
        <f t="shared" si="15"/>
        <v>16.567216303600873</v>
      </c>
      <c r="DM67" s="2">
        <v>41121</v>
      </c>
      <c r="DN67">
        <v>1964954</v>
      </c>
      <c r="DO67" s="19">
        <f t="shared" si="16"/>
        <v>18.445571930695959</v>
      </c>
      <c r="DQ67" s="2">
        <v>41121</v>
      </c>
      <c r="DR67">
        <v>4345810</v>
      </c>
      <c r="DS67" s="19">
        <f t="shared" si="14"/>
        <v>16.567216303600873</v>
      </c>
      <c r="DU67" s="2">
        <v>37253</v>
      </c>
      <c r="DV67">
        <v>507397</v>
      </c>
      <c r="DY67" s="2">
        <v>42735</v>
      </c>
      <c r="DZ67">
        <v>7</v>
      </c>
      <c r="ED67" s="2">
        <v>39660</v>
      </c>
      <c r="EE67">
        <v>218.72</v>
      </c>
      <c r="EG67" s="2">
        <v>38533</v>
      </c>
      <c r="EH67">
        <v>10.69</v>
      </c>
      <c r="EO67" s="2">
        <v>38472</v>
      </c>
      <c r="EP67">
        <v>9055.4</v>
      </c>
      <c r="EQ67" s="19">
        <f t="shared" si="17"/>
        <v>-3.6792783976684063</v>
      </c>
      <c r="ER67" s="2">
        <v>38472</v>
      </c>
      <c r="ES67">
        <v>670.8</v>
      </c>
      <c r="EU67" s="2">
        <v>38472</v>
      </c>
      <c r="EV67">
        <v>3356.9</v>
      </c>
      <c r="EX67" s="2">
        <v>38472</v>
      </c>
      <c r="EY67">
        <v>79.2</v>
      </c>
    </row>
    <row r="68" spans="24:155" x14ac:dyDescent="0.25">
      <c r="AU68" s="121">
        <v>42035</v>
      </c>
      <c r="AV68" s="9">
        <f>IFERROR(VLOOKUP($AU68,$CO$5:$CP$1000,2,FALSE),"--")</f>
        <v>2.93</v>
      </c>
      <c r="AW68" s="10">
        <f>IFERROR(VLOOKUP($AU68,$CU$5:$CV$1000,2,FALSE),"--")</f>
        <v>-9.2899999999999991</v>
      </c>
      <c r="AX68" s="10">
        <f>IFERROR(VLOOKUP($AU68,$CX$5:$DB$1000,5,FALSE),"--")</f>
        <v>3.3815742215918876</v>
      </c>
      <c r="AY68" s="75">
        <v>52.9</v>
      </c>
      <c r="AZ68" s="75">
        <v>52.4</v>
      </c>
      <c r="BA68" s="10">
        <f>IFERROR(VLOOKUP($AU68,$DI$5:$DK$1000,3,FALSE),"--")</f>
        <v>9.6946342590588763</v>
      </c>
      <c r="BB68" s="77">
        <v>5.2968439638048981</v>
      </c>
      <c r="BC68" s="77">
        <v>1.4419087136929409</v>
      </c>
      <c r="BD68" s="77">
        <v>5.6319789411115373</v>
      </c>
      <c r="BE68" s="75">
        <v>5.49</v>
      </c>
      <c r="BF68" s="77">
        <v>-26.680050946613999</v>
      </c>
      <c r="BG68" s="77">
        <v>2.4965115232264967</v>
      </c>
      <c r="BH68" s="77">
        <v>22.8</v>
      </c>
      <c r="BI68" s="77">
        <v>3.99</v>
      </c>
      <c r="BJ68" s="10">
        <f>IFERROR(VLOOKUP($AU68,$EO$5:$EQ$1000,3,FALSE),"--")</f>
        <v>3.0740447685037919</v>
      </c>
      <c r="BK68" s="67">
        <f>IFERROR(VLOOKUP($AU68,$EG$5:$EH$1000,2,FALSE),"--")</f>
        <v>4.3499999999999996</v>
      </c>
      <c r="BL68" s="73">
        <f>AU68</f>
        <v>42035</v>
      </c>
      <c r="CK68" s="2">
        <v>38503</v>
      </c>
      <c r="CL68">
        <v>11.4</v>
      </c>
      <c r="CO68" s="2">
        <v>40421</v>
      </c>
      <c r="CP68">
        <v>5.39</v>
      </c>
      <c r="CU68" s="2">
        <v>38503</v>
      </c>
      <c r="CV68">
        <v>35.07</v>
      </c>
      <c r="CX68" s="2">
        <v>38503</v>
      </c>
      <c r="CY68">
        <v>9972</v>
      </c>
      <c r="DD68" s="2">
        <v>39507</v>
      </c>
      <c r="DE68">
        <v>1132.53</v>
      </c>
      <c r="DI68" s="2">
        <v>41152</v>
      </c>
      <c r="DJ68">
        <v>4359323</v>
      </c>
      <c r="DK68" s="19">
        <f t="shared" si="15"/>
        <v>15.905841125843834</v>
      </c>
      <c r="DM68" s="2">
        <v>41152</v>
      </c>
      <c r="DN68">
        <v>1985631</v>
      </c>
      <c r="DO68" s="19">
        <f t="shared" si="16"/>
        <v>17.261696311357543</v>
      </c>
      <c r="DQ68" s="2">
        <v>41152</v>
      </c>
      <c r="DR68">
        <v>4359323</v>
      </c>
      <c r="DS68" s="19">
        <f t="shared" si="14"/>
        <v>15.905841125843834</v>
      </c>
      <c r="DU68" s="2">
        <v>37267</v>
      </c>
      <c r="DV68">
        <v>514461</v>
      </c>
      <c r="DY68" s="2">
        <v>42825</v>
      </c>
      <c r="DZ68">
        <v>5.4</v>
      </c>
      <c r="ED68" s="2">
        <v>39691</v>
      </c>
      <c r="EE68">
        <v>180.14</v>
      </c>
      <c r="EG68" s="2">
        <v>38564</v>
      </c>
      <c r="EH68">
        <v>13</v>
      </c>
      <c r="EO68" s="2">
        <v>38503</v>
      </c>
      <c r="EP68">
        <v>9745.7000000000007</v>
      </c>
      <c r="EQ68" s="19">
        <f t="shared" si="17"/>
        <v>0.90910032201618751</v>
      </c>
      <c r="ER68" s="2">
        <v>38503</v>
      </c>
      <c r="ES68">
        <v>795.5</v>
      </c>
      <c r="EU68" s="2">
        <v>38503</v>
      </c>
      <c r="EV68">
        <v>3548.9</v>
      </c>
      <c r="EX68" s="2">
        <v>38503</v>
      </c>
      <c r="EY68">
        <v>80.8</v>
      </c>
    </row>
    <row r="69" spans="24:155" x14ac:dyDescent="0.25">
      <c r="AU69" s="121">
        <v>42063</v>
      </c>
      <c r="AV69" s="9">
        <f>IFERROR(VLOOKUP($AU69,$CO$5:$CP$1000,2,FALSE),"--")</f>
        <v>3</v>
      </c>
      <c r="AW69" s="10">
        <f>IFERROR(VLOOKUP($AU69,$CU$5:$CV$1000,2,FALSE),"--")</f>
        <v>-13.26</v>
      </c>
      <c r="AX69" s="10">
        <f>IFERROR(VLOOKUP($AU69,$CX$5:$DB$1000,5,FALSE),"--")</f>
        <v>10.794339339016901</v>
      </c>
      <c r="AY69" s="75">
        <v>51.2</v>
      </c>
      <c r="AZ69" s="75">
        <v>53.9</v>
      </c>
      <c r="BA69" s="10">
        <f>IFERROR(VLOOKUP($AU69,$DI$5:$DK$1000,3,FALSE),"--")</f>
        <v>9.3655213920098355</v>
      </c>
      <c r="BB69" s="77">
        <v>8.3698053436705333</v>
      </c>
      <c r="BC69" s="77">
        <v>3.1174508225008557</v>
      </c>
      <c r="BD69" s="77">
        <v>1.836674461370813</v>
      </c>
      <c r="BE69" s="75">
        <v>5.21</v>
      </c>
      <c r="BF69" s="77">
        <v>-32.807967290253316</v>
      </c>
      <c r="BG69" s="77">
        <v>6.4468549127639996</v>
      </c>
      <c r="BH69" s="77">
        <v>22.86</v>
      </c>
      <c r="BI69" s="77">
        <v>3.88</v>
      </c>
      <c r="BJ69" s="10">
        <f>IFERROR(VLOOKUP($AU69,$EO$5:$EQ$1000,3,FALSE),"--")</f>
        <v>10.965882536220594</v>
      </c>
      <c r="BK69" s="67">
        <f>IFERROR(VLOOKUP($AU69,$EG$5:$EH$1000,2,FALSE),"--")</f>
        <v>0.4</v>
      </c>
      <c r="BL69" s="73">
        <f>AU69</f>
        <v>42063</v>
      </c>
      <c r="CK69" s="2">
        <v>38533</v>
      </c>
      <c r="CL69">
        <v>12.1</v>
      </c>
      <c r="CO69" s="2">
        <v>40451</v>
      </c>
      <c r="CP69">
        <v>4.09</v>
      </c>
      <c r="CU69" s="2">
        <v>38533</v>
      </c>
      <c r="CV69">
        <v>32.119999999999997</v>
      </c>
      <c r="CX69" s="2">
        <v>38533</v>
      </c>
      <c r="CY69">
        <v>8707</v>
      </c>
      <c r="DD69" s="2">
        <v>39538</v>
      </c>
      <c r="DE69">
        <v>1478.05</v>
      </c>
      <c r="DI69" s="2">
        <v>41182</v>
      </c>
      <c r="DJ69">
        <v>4401969</v>
      </c>
      <c r="DK69" s="19">
        <f t="shared" si="15"/>
        <v>15.936082475855917</v>
      </c>
      <c r="DM69" s="2">
        <v>41182</v>
      </c>
      <c r="DN69">
        <v>2016259</v>
      </c>
      <c r="DO69" s="19">
        <f t="shared" si="16"/>
        <v>16.975176136416369</v>
      </c>
      <c r="DQ69" s="2">
        <v>41182</v>
      </c>
      <c r="DR69">
        <v>4401969</v>
      </c>
      <c r="DS69" s="19">
        <f t="shared" si="14"/>
        <v>15.936082475855917</v>
      </c>
      <c r="DU69" s="2">
        <v>37281</v>
      </c>
      <c r="DV69">
        <v>513863</v>
      </c>
      <c r="DY69" s="2">
        <v>42916</v>
      </c>
      <c r="DZ69">
        <v>8</v>
      </c>
      <c r="ED69" s="2">
        <v>39721</v>
      </c>
      <c r="EE69">
        <v>259.33</v>
      </c>
      <c r="EG69" s="2">
        <v>38595</v>
      </c>
      <c r="EH69">
        <v>8.11</v>
      </c>
      <c r="EO69" s="2">
        <v>38533</v>
      </c>
      <c r="EP69">
        <v>9418.7999999999993</v>
      </c>
      <c r="EQ69" s="19">
        <f t="shared" si="17"/>
        <v>2.7255177829401456</v>
      </c>
      <c r="ER69" s="2">
        <v>38533</v>
      </c>
      <c r="ES69">
        <v>721.5</v>
      </c>
      <c r="EU69" s="2">
        <v>38533</v>
      </c>
      <c r="EV69">
        <v>3397.7</v>
      </c>
      <c r="EX69" s="2">
        <v>38533</v>
      </c>
      <c r="EY69">
        <v>83.2</v>
      </c>
    </row>
    <row r="70" spans="24:155" x14ac:dyDescent="0.25">
      <c r="AU70" s="121">
        <v>42094</v>
      </c>
      <c r="AV70" s="9">
        <f>IFERROR(VLOOKUP($AU70,$CO$5:$CP$1000,2,FALSE),"--")</f>
        <v>0.06</v>
      </c>
      <c r="AW70" s="10">
        <f>IFERROR(VLOOKUP($AU70,$CU$5:$CV$1000,2,FALSE),"--")</f>
        <v>-20.79</v>
      </c>
      <c r="AX70" s="10">
        <f>IFERROR(VLOOKUP($AU70,$CX$5:$DB$1000,5,FALSE),"--")</f>
        <v>-0.13540603159706288</v>
      </c>
      <c r="AY70" s="75">
        <v>52.1</v>
      </c>
      <c r="AZ70" s="75">
        <v>53</v>
      </c>
      <c r="BA70" s="10">
        <f>IFERROR(VLOOKUP($AU70,$DI$5:$DK$1000,3,FALSE),"--")</f>
        <v>8.5603082392382355</v>
      </c>
      <c r="BB70" s="77">
        <v>2.0966911592642967</v>
      </c>
      <c r="BC70" s="77">
        <v>1.0546214307034063</v>
      </c>
      <c r="BD70" s="77">
        <v>5.5150741431797989</v>
      </c>
      <c r="BE70" s="75">
        <v>5.56</v>
      </c>
      <c r="BF70" s="77">
        <v>-30.378574222368616</v>
      </c>
      <c r="BG70" s="77">
        <v>2.480192719486074</v>
      </c>
      <c r="BH70" s="77">
        <v>20.02</v>
      </c>
      <c r="BI70" s="77">
        <v>3.93</v>
      </c>
      <c r="BJ70" s="10">
        <f>IFERROR(VLOOKUP($AU70,$EO$5:$EQ$1000,3,FALSE),"--")</f>
        <v>2.7080927889157058</v>
      </c>
      <c r="BK70" s="67">
        <f>IFERROR(VLOOKUP($AU70,$EG$5:$EH$1000,2,FALSE),"--")</f>
        <v>5.34</v>
      </c>
      <c r="BL70" s="73">
        <f>AU70</f>
        <v>42094</v>
      </c>
      <c r="CK70" s="2">
        <v>38564</v>
      </c>
      <c r="CL70">
        <v>4.5</v>
      </c>
      <c r="CO70" s="2">
        <v>40482</v>
      </c>
      <c r="CP70">
        <v>8.06</v>
      </c>
      <c r="CU70" s="2">
        <v>38564</v>
      </c>
      <c r="CV70">
        <v>31.32</v>
      </c>
      <c r="CX70" s="2">
        <v>38564</v>
      </c>
      <c r="CY70">
        <v>8014</v>
      </c>
      <c r="DC70" s="37"/>
      <c r="DD70" s="2">
        <v>39568</v>
      </c>
      <c r="DE70">
        <v>3466.96</v>
      </c>
      <c r="DI70" s="2">
        <v>41213</v>
      </c>
      <c r="DJ70">
        <v>4438161</v>
      </c>
      <c r="DK70" s="19">
        <f t="shared" si="15"/>
        <v>15.631642944107238</v>
      </c>
      <c r="DM70" s="2">
        <v>41213</v>
      </c>
      <c r="DN70">
        <v>2032580</v>
      </c>
      <c r="DO70" s="19">
        <f t="shared" si="16"/>
        <v>17.115741522335238</v>
      </c>
      <c r="DQ70" s="2">
        <v>41213</v>
      </c>
      <c r="DR70">
        <v>4438161</v>
      </c>
      <c r="DS70" s="19">
        <f t="shared" si="14"/>
        <v>15.631642944107238</v>
      </c>
      <c r="DU70" s="2">
        <v>37295</v>
      </c>
      <c r="DV70">
        <v>515799</v>
      </c>
      <c r="DY70" s="2">
        <v>43008</v>
      </c>
      <c r="DZ70">
        <v>6.5</v>
      </c>
      <c r="ED70" s="2">
        <v>39752</v>
      </c>
      <c r="EE70">
        <v>-26.15</v>
      </c>
      <c r="EG70" s="2">
        <v>38625</v>
      </c>
      <c r="EH70">
        <v>13.41</v>
      </c>
      <c r="EO70" s="2">
        <v>38564</v>
      </c>
      <c r="EP70">
        <v>9073.2999999999993</v>
      </c>
      <c r="EQ70" s="19">
        <f t="shared" si="17"/>
        <v>-2.8190435387993484</v>
      </c>
      <c r="ER70" s="2">
        <v>38564</v>
      </c>
      <c r="ES70">
        <v>701</v>
      </c>
      <c r="EU70" s="2">
        <v>38564</v>
      </c>
      <c r="EV70">
        <v>3108.9</v>
      </c>
      <c r="EX70" s="2">
        <v>38564</v>
      </c>
      <c r="EY70">
        <v>76.8</v>
      </c>
    </row>
    <row r="71" spans="24:155" x14ac:dyDescent="0.25">
      <c r="AU71" s="121">
        <v>42124</v>
      </c>
      <c r="AV71" s="9">
        <f>IFERROR(VLOOKUP($AU71,$CO$5:$CP$1000,2,FALSE),"--")</f>
        <v>-0.52</v>
      </c>
      <c r="AW71" s="10">
        <f>IFERROR(VLOOKUP($AU71,$CU$5:$CV$1000,2,FALSE),"--")</f>
        <v>-15.13</v>
      </c>
      <c r="AX71" s="10">
        <f>IFERROR(VLOOKUP($AU71,$CX$5:$DB$1000,5,FALSE),"--")</f>
        <v>7.0844665875056334</v>
      </c>
      <c r="AY71" s="75">
        <v>51.3</v>
      </c>
      <c r="AZ71" s="75">
        <v>53.7</v>
      </c>
      <c r="BA71" s="10">
        <f>IFERROR(VLOOKUP($AU71,$DI$5:$DK$1000,3,FALSE),"--")</f>
        <v>8.8874077483874778</v>
      </c>
      <c r="BB71" s="77">
        <v>6.4809656453110431</v>
      </c>
      <c r="BC71" s="77">
        <v>1.1148648648648729</v>
      </c>
      <c r="BD71" s="77">
        <v>0.67849466897045296</v>
      </c>
      <c r="BE71" s="75">
        <v>5.13</v>
      </c>
      <c r="BF71" s="77">
        <v>-18.973987275509387</v>
      </c>
      <c r="BG71" s="77">
        <v>18.294435931164486</v>
      </c>
      <c r="BH71" s="77">
        <v>24.61</v>
      </c>
      <c r="BI71" s="77">
        <v>3.98</v>
      </c>
      <c r="BJ71" s="10">
        <f>IFERROR(VLOOKUP($AU71,$EO$5:$EQ$1000,3,FALSE),"--")</f>
        <v>9.2569386256960762</v>
      </c>
      <c r="BK71" s="67">
        <f>IFERROR(VLOOKUP($AU71,$EG$5:$EH$1000,2,FALSE),"--")</f>
        <v>0.56000000000000005</v>
      </c>
      <c r="BL71" s="73">
        <f>AU71</f>
        <v>42124</v>
      </c>
      <c r="CK71" s="2">
        <v>38595</v>
      </c>
      <c r="CL71">
        <v>7.5</v>
      </c>
      <c r="CO71" s="2">
        <v>40512</v>
      </c>
      <c r="CP71">
        <v>3.62</v>
      </c>
      <c r="CU71" s="2">
        <v>38595</v>
      </c>
      <c r="CV71">
        <v>45.57</v>
      </c>
      <c r="CX71" s="2">
        <v>38595</v>
      </c>
      <c r="CY71">
        <v>8800</v>
      </c>
      <c r="DC71" s="2"/>
      <c r="DD71" s="2">
        <v>39599</v>
      </c>
      <c r="DE71">
        <v>1603.08</v>
      </c>
      <c r="DI71" s="2">
        <v>41243</v>
      </c>
      <c r="DJ71">
        <v>4555229</v>
      </c>
      <c r="DK71" s="19">
        <f t="shared" si="15"/>
        <v>17.63365015780969</v>
      </c>
      <c r="DM71" s="2">
        <v>41243</v>
      </c>
      <c r="DN71">
        <v>2086946</v>
      </c>
      <c r="DO71" s="19">
        <f t="shared" si="16"/>
        <v>19.381215191495404</v>
      </c>
      <c r="DQ71" s="2">
        <v>41243</v>
      </c>
      <c r="DR71">
        <v>4555229</v>
      </c>
      <c r="DS71" s="19">
        <f t="shared" si="14"/>
        <v>17.63365015780969</v>
      </c>
      <c r="DU71" s="2">
        <v>37309</v>
      </c>
      <c r="DV71">
        <v>519289</v>
      </c>
      <c r="DY71" s="2">
        <v>43100</v>
      </c>
      <c r="DZ71">
        <v>10.7</v>
      </c>
      <c r="ED71" s="2">
        <v>39782</v>
      </c>
      <c r="EE71">
        <v>-41.9</v>
      </c>
      <c r="EG71" s="2">
        <v>38656</v>
      </c>
      <c r="EH71">
        <v>13.11</v>
      </c>
      <c r="EO71" s="2">
        <v>38595</v>
      </c>
      <c r="EP71">
        <v>9455</v>
      </c>
      <c r="EQ71" s="19">
        <f t="shared" si="17"/>
        <v>16.709663881105506</v>
      </c>
      <c r="ER71" s="2">
        <v>38595</v>
      </c>
      <c r="ES71">
        <v>755.9</v>
      </c>
      <c r="EU71" s="2">
        <v>38595</v>
      </c>
      <c r="EV71">
        <v>3170.2</v>
      </c>
      <c r="EX71" s="2">
        <v>38595</v>
      </c>
      <c r="EY71">
        <v>81.2</v>
      </c>
    </row>
    <row r="72" spans="24:155" x14ac:dyDescent="0.25">
      <c r="AU72" s="121">
        <v>42155</v>
      </c>
      <c r="AV72" s="9">
        <f>IFERROR(VLOOKUP($AU72,$CO$5:$CP$1000,2,FALSE),"--")</f>
        <v>2.4</v>
      </c>
      <c r="AW72" s="10">
        <f>IFERROR(VLOOKUP($AU72,$CU$5:$CV$1000,2,FALSE),"--")</f>
        <v>-19.579999999999998</v>
      </c>
      <c r="AX72" s="10">
        <f>IFERROR(VLOOKUP($AU72,$CX$5:$DB$1000,5,FALSE),"--")</f>
        <v>-3.4698427827837053</v>
      </c>
      <c r="AY72" s="75">
        <v>52.6</v>
      </c>
      <c r="AZ72" s="75">
        <v>51</v>
      </c>
      <c r="BA72" s="10">
        <f>IFERROR(VLOOKUP($AU72,$DI$5:$DK$1000,3,FALSE),"--")</f>
        <v>8.9547824411015284</v>
      </c>
      <c r="BB72" s="77">
        <v>3.9479845060230723</v>
      </c>
      <c r="BC72" s="77">
        <v>1.2538159616223288</v>
      </c>
      <c r="BD72" s="77">
        <v>10.086098321392445</v>
      </c>
      <c r="BE72" s="75">
        <v>5.21</v>
      </c>
      <c r="BF72" s="77">
        <v>-18.140045766590383</v>
      </c>
      <c r="BG72" s="77">
        <v>6.7385527079451446</v>
      </c>
      <c r="BH72" s="77">
        <v>19.54</v>
      </c>
      <c r="BI72" s="77">
        <v>4.3600000000000003</v>
      </c>
      <c r="BJ72" s="10">
        <f>IFERROR(VLOOKUP($AU72,$EO$5:$EQ$1000,3,FALSE),"--")</f>
        <v>5.1065821788626842</v>
      </c>
      <c r="BK72" s="67">
        <f>IFERROR(VLOOKUP($AU72,$EG$5:$EH$1000,2,FALSE),"--")</f>
        <v>9.19</v>
      </c>
      <c r="BL72" s="73">
        <f>AU72</f>
        <v>42155</v>
      </c>
      <c r="CK72" s="2">
        <v>38625</v>
      </c>
      <c r="CL72">
        <v>7.1</v>
      </c>
      <c r="CO72" s="2">
        <v>40543</v>
      </c>
      <c r="CP72">
        <v>6.86</v>
      </c>
      <c r="CU72" s="2">
        <v>38625</v>
      </c>
      <c r="CV72">
        <v>24.61</v>
      </c>
      <c r="CX72" s="2">
        <v>38625</v>
      </c>
      <c r="CY72">
        <v>8848</v>
      </c>
      <c r="DC72" s="2"/>
      <c r="DD72" s="2">
        <v>39629</v>
      </c>
      <c r="DE72">
        <v>1454.68</v>
      </c>
      <c r="DI72" s="2">
        <v>41274</v>
      </c>
      <c r="DJ72">
        <v>4623103</v>
      </c>
      <c r="DK72" s="19">
        <f t="shared" si="15"/>
        <v>14.269870600843948</v>
      </c>
      <c r="DM72" s="2">
        <v>41274</v>
      </c>
      <c r="DN72">
        <v>2114540</v>
      </c>
      <c r="DO72" s="19">
        <f t="shared" si="16"/>
        <v>15.185265280620207</v>
      </c>
      <c r="DQ72" s="2">
        <v>41274</v>
      </c>
      <c r="DR72">
        <v>4623103</v>
      </c>
      <c r="DS72" s="19">
        <f t="shared" si="14"/>
        <v>14.269870600843948</v>
      </c>
      <c r="DU72" s="2">
        <v>37323</v>
      </c>
      <c r="DV72">
        <v>522229</v>
      </c>
      <c r="DY72" s="2">
        <v>43190</v>
      </c>
      <c r="DZ72">
        <v>9.5</v>
      </c>
      <c r="ED72" s="2">
        <v>39813</v>
      </c>
      <c r="EE72">
        <v>-12.58</v>
      </c>
      <c r="EG72" s="2">
        <v>38686</v>
      </c>
      <c r="EH72">
        <v>10.02</v>
      </c>
      <c r="EO72" s="2">
        <v>38625</v>
      </c>
      <c r="EP72">
        <v>8714.6</v>
      </c>
      <c r="EQ72" s="19">
        <f t="shared" si="17"/>
        <v>-1.4062835873242086</v>
      </c>
      <c r="ER72" s="2">
        <v>38625</v>
      </c>
      <c r="ES72">
        <v>661.4</v>
      </c>
      <c r="EU72" s="2">
        <v>38625</v>
      </c>
      <c r="EV72">
        <v>2815.1</v>
      </c>
      <c r="EX72" s="2">
        <v>38625</v>
      </c>
      <c r="EY72">
        <v>67.099999999999994</v>
      </c>
    </row>
    <row r="73" spans="24:155" x14ac:dyDescent="0.25">
      <c r="AU73" s="121">
        <v>42185</v>
      </c>
      <c r="AV73" s="9">
        <f>IFERROR(VLOOKUP($AU73,$CO$5:$CP$1000,2,FALSE),"--")</f>
        <v>1.4</v>
      </c>
      <c r="AW73" s="10">
        <f>IFERROR(VLOOKUP($AU73,$CU$5:$CV$1000,2,FALSE),"--")</f>
        <v>-13.13</v>
      </c>
      <c r="AX73" s="10">
        <f>IFERROR(VLOOKUP($AU73,$CX$5:$DB$1000,5,FALSE),"--")</f>
        <v>3.1825229604006244</v>
      </c>
      <c r="AY73" s="75">
        <v>51.3</v>
      </c>
      <c r="AZ73" s="75">
        <v>47.7</v>
      </c>
      <c r="BA73" s="10">
        <f>IFERROR(VLOOKUP($AU73,$DI$5:$DK$1000,3,FALSE),"--")</f>
        <v>8.3944766929211276</v>
      </c>
      <c r="BB73" s="77">
        <v>3.8469821257268055</v>
      </c>
      <c r="BC73" s="77">
        <v>2.857470736745471</v>
      </c>
      <c r="BD73" s="77">
        <v>2.8830696336407557</v>
      </c>
      <c r="BE73" s="75">
        <v>4.79</v>
      </c>
      <c r="BF73" s="77">
        <v>-13.029680227286466</v>
      </c>
      <c r="BG73" s="77">
        <v>0.77952656905440065</v>
      </c>
      <c r="BH73" s="77">
        <v>17.41</v>
      </c>
      <c r="BI73" s="77">
        <v>4.5600000000000005</v>
      </c>
      <c r="BJ73" s="10">
        <f>IFERROR(VLOOKUP($AU73,$EO$5:$EQ$1000,3,FALSE),"--")</f>
        <v>5.679379703012799</v>
      </c>
      <c r="BK73" s="67">
        <f>IFERROR(VLOOKUP($AU73,$EG$5:$EH$1000,2,FALSE),"--")</f>
        <v>1.58</v>
      </c>
      <c r="BL73" s="73">
        <f>AU73</f>
        <v>42185</v>
      </c>
      <c r="CK73" s="2">
        <v>38656</v>
      </c>
      <c r="CL73">
        <v>9.6</v>
      </c>
      <c r="CO73" s="2">
        <v>40574</v>
      </c>
      <c r="CP73">
        <v>7.24</v>
      </c>
      <c r="CU73" s="2">
        <v>38656</v>
      </c>
      <c r="CV73">
        <v>36.04</v>
      </c>
      <c r="CX73" s="2">
        <v>38656</v>
      </c>
      <c r="CY73">
        <v>8442</v>
      </c>
      <c r="DC73" s="2"/>
      <c r="DD73" s="2">
        <v>39660</v>
      </c>
      <c r="DE73">
        <v>1325.44</v>
      </c>
      <c r="DI73" s="2">
        <v>41305</v>
      </c>
      <c r="DJ73">
        <v>4648081</v>
      </c>
      <c r="DK73" s="19">
        <f t="shared" si="15"/>
        <v>15.058031754770251</v>
      </c>
      <c r="DM73" s="2">
        <v>41305</v>
      </c>
      <c r="DN73">
        <v>2137134</v>
      </c>
      <c r="DO73" s="19">
        <f t="shared" si="16"/>
        <v>17.12948271694863</v>
      </c>
      <c r="DQ73" s="2">
        <v>41305</v>
      </c>
      <c r="DR73">
        <v>4648081</v>
      </c>
      <c r="DS73" s="19">
        <f t="shared" si="14"/>
        <v>15.058031754770251</v>
      </c>
      <c r="DU73" s="2">
        <v>37337</v>
      </c>
      <c r="DV73">
        <v>535745</v>
      </c>
      <c r="ED73" s="2">
        <v>39844</v>
      </c>
      <c r="EE73">
        <v>54.67</v>
      </c>
      <c r="EG73" s="2">
        <v>38717</v>
      </c>
      <c r="EH73">
        <v>14.82</v>
      </c>
      <c r="EO73" s="2">
        <v>38656</v>
      </c>
      <c r="EP73">
        <v>9297.4</v>
      </c>
      <c r="EQ73" s="19">
        <f t="shared" si="17"/>
        <v>6.349889684118537E-2</v>
      </c>
      <c r="ER73" s="2">
        <v>38656</v>
      </c>
      <c r="ES73">
        <v>714.1</v>
      </c>
      <c r="EU73" s="2">
        <v>38656</v>
      </c>
      <c r="EV73">
        <v>3299.8</v>
      </c>
      <c r="EX73" s="2">
        <v>38656</v>
      </c>
      <c r="EY73">
        <v>71.8</v>
      </c>
    </row>
    <row r="74" spans="24:155" x14ac:dyDescent="0.25">
      <c r="AU74" s="121">
        <v>42216</v>
      </c>
      <c r="AV74" s="9">
        <f>IFERROR(VLOOKUP($AU74,$CO$5:$CP$1000,2,FALSE),"--")</f>
        <v>3</v>
      </c>
      <c r="AW74" s="10">
        <f>IFERROR(VLOOKUP($AU74,$CU$5:$CV$1000,2,FALSE),"--")</f>
        <v>-9.74</v>
      </c>
      <c r="AX74" s="10">
        <f>IFERROR(VLOOKUP($AU74,$CX$5:$DB$1000,5,FALSE),"--")</f>
        <v>1.0737453603856473</v>
      </c>
      <c r="AY74" s="75">
        <v>52.7</v>
      </c>
      <c r="AZ74" s="75">
        <v>50.8</v>
      </c>
      <c r="BA74" s="10">
        <f>IFERROR(VLOOKUP($AU74,$DI$5:$DK$1000,3,FALSE),"--")</f>
        <v>8.4067571212606005</v>
      </c>
      <c r="BB74" s="77">
        <v>8.4144427001569877</v>
      </c>
      <c r="BC74" s="77">
        <v>1.3017356475300446</v>
      </c>
      <c r="BD74" s="77">
        <v>10.18442579858263</v>
      </c>
      <c r="BE74" s="75">
        <v>4.91</v>
      </c>
      <c r="BF74" s="77">
        <v>-12.467468087743217</v>
      </c>
      <c r="BG74" s="77">
        <v>14.648729446935715</v>
      </c>
      <c r="BH74" s="77">
        <v>30.45</v>
      </c>
      <c r="BI74" s="77">
        <v>4.04</v>
      </c>
      <c r="BJ74" s="10">
        <f>IFERROR(VLOOKUP($AU74,$EO$5:$EQ$1000,3,FALSE),"--")</f>
        <v>8.1041227806199387</v>
      </c>
      <c r="BK74" s="67">
        <f>IFERROR(VLOOKUP($AU74,$EG$5:$EH$1000,2,FALSE),"--")</f>
        <v>11.25</v>
      </c>
      <c r="BL74" s="73">
        <f>AU74</f>
        <v>42216</v>
      </c>
      <c r="CK74" s="2">
        <v>38686</v>
      </c>
      <c r="CL74">
        <v>5.7</v>
      </c>
      <c r="CO74" s="2">
        <v>40602</v>
      </c>
      <c r="CP74">
        <v>7.18</v>
      </c>
      <c r="CU74" s="2">
        <v>38686</v>
      </c>
      <c r="CV74">
        <v>4.8600000000000003</v>
      </c>
      <c r="CX74" s="2">
        <v>38686</v>
      </c>
      <c r="CY74">
        <v>7962</v>
      </c>
      <c r="DC74" s="2"/>
      <c r="DD74" s="2">
        <v>39691</v>
      </c>
      <c r="DE74">
        <v>3760.37</v>
      </c>
      <c r="DI74" s="2">
        <v>41333</v>
      </c>
      <c r="DJ74">
        <v>4725283</v>
      </c>
      <c r="DK74" s="19">
        <f t="shared" si="15"/>
        <v>15.391836217386668</v>
      </c>
      <c r="DM74" s="2">
        <v>41333</v>
      </c>
      <c r="DN74">
        <v>2177304</v>
      </c>
      <c r="DO74" s="19">
        <f t="shared" si="16"/>
        <v>17.407031143838857</v>
      </c>
      <c r="DQ74" s="2">
        <v>41333</v>
      </c>
      <c r="DR74">
        <v>4725283</v>
      </c>
      <c r="DS74" s="19">
        <f t="shared" si="14"/>
        <v>15.391836217386668</v>
      </c>
      <c r="DU74" s="2">
        <v>37344</v>
      </c>
      <c r="DV74">
        <v>609053</v>
      </c>
      <c r="ED74" s="2">
        <v>39872</v>
      </c>
      <c r="EE74">
        <v>-73.760000000000005</v>
      </c>
      <c r="EG74" s="2">
        <v>38748</v>
      </c>
      <c r="EH74">
        <v>19.05</v>
      </c>
      <c r="EO74" s="2">
        <v>38686</v>
      </c>
      <c r="EP74">
        <v>8978.6</v>
      </c>
      <c r="EQ74" s="19">
        <f t="shared" si="17"/>
        <v>1.1593451784084552</v>
      </c>
      <c r="ER74" s="2">
        <v>38686</v>
      </c>
      <c r="ES74">
        <v>699.5</v>
      </c>
      <c r="EU74" s="2">
        <v>38686</v>
      </c>
      <c r="EV74">
        <v>3371</v>
      </c>
      <c r="EX74" s="2">
        <v>38686</v>
      </c>
      <c r="EY74">
        <v>73.099999999999994</v>
      </c>
    </row>
    <row r="75" spans="24:155" x14ac:dyDescent="0.25">
      <c r="AU75" s="121">
        <v>42247</v>
      </c>
      <c r="AV75" s="9">
        <f>IFERROR(VLOOKUP($AU75,$CO$5:$CP$1000,2,FALSE),"--")</f>
        <v>4.04</v>
      </c>
      <c r="AW75" s="10">
        <f>IFERROR(VLOOKUP($AU75,$CU$5:$CV$1000,2,FALSE),"--")</f>
        <v>-19.559999999999999</v>
      </c>
      <c r="AX75" s="10">
        <f>IFERROR(VLOOKUP($AU75,$CX$5:$DB$1000,5,FALSE),"--")</f>
        <v>-5.4046769739365512</v>
      </c>
      <c r="AY75" s="10">
        <f>IFERROR(VLOOKUP($AU75,$CB$5:$CC$1000,2,FALSE),"--")</f>
        <v>52.3</v>
      </c>
      <c r="AZ75" s="75">
        <v>51.5</v>
      </c>
      <c r="BA75" s="10">
        <f>IFERROR(VLOOKUP($AU75,$DI$5:$DK$1000,3,FALSE),"--")</f>
        <v>8.4088387471582315</v>
      </c>
      <c r="BB75" s="77">
        <v>7.5848138835071577</v>
      </c>
      <c r="BC75" s="77">
        <v>0.78266787658802794</v>
      </c>
      <c r="BD75" s="77">
        <v>4.3523698284871237</v>
      </c>
      <c r="BE75" s="75">
        <v>5.59</v>
      </c>
      <c r="BF75" s="77">
        <v>-20.875185870785661</v>
      </c>
      <c r="BG75" s="77">
        <v>5.7920292408488061</v>
      </c>
      <c r="BH75" s="77">
        <v>19.239999999999998</v>
      </c>
      <c r="BI75" s="77">
        <v>3.86</v>
      </c>
      <c r="BJ75" s="10">
        <f>IFERROR(VLOOKUP($AU75,$EO$5:$EQ$1000,3,FALSE),"--")</f>
        <v>10.000464957688848</v>
      </c>
      <c r="BK75" s="67">
        <f>IFERROR(VLOOKUP($AU75,$EG$5:$EH$1000,2,FALSE),"--")</f>
        <v>2.2599999999999998</v>
      </c>
      <c r="BL75" s="73">
        <f>AU75</f>
        <v>42247</v>
      </c>
      <c r="CK75" s="2">
        <v>38717</v>
      </c>
      <c r="CL75">
        <v>5.2</v>
      </c>
      <c r="CO75" s="2">
        <v>40633</v>
      </c>
      <c r="CP75">
        <v>6.47</v>
      </c>
      <c r="CU75" s="2">
        <v>38717</v>
      </c>
      <c r="CV75">
        <v>29.54</v>
      </c>
      <c r="CX75" s="2">
        <v>38717</v>
      </c>
      <c r="CY75">
        <v>8673</v>
      </c>
      <c r="DD75" s="2">
        <v>39721</v>
      </c>
      <c r="DE75">
        <v>2990.88</v>
      </c>
      <c r="DI75" s="2">
        <v>41364</v>
      </c>
      <c r="DJ75">
        <v>4869563</v>
      </c>
      <c r="DK75" s="19">
        <f t="shared" si="15"/>
        <v>13.51637451643397</v>
      </c>
      <c r="DM75" s="2">
        <v>41364</v>
      </c>
      <c r="DN75">
        <v>2230179</v>
      </c>
      <c r="DO75" s="19">
        <f t="shared" si="16"/>
        <v>15.11641051449808</v>
      </c>
      <c r="DQ75" s="2">
        <v>41364</v>
      </c>
      <c r="DR75">
        <v>4869563</v>
      </c>
      <c r="DS75" s="19">
        <f t="shared" si="14"/>
        <v>13.51637451643397</v>
      </c>
      <c r="DU75" s="2">
        <v>37351</v>
      </c>
      <c r="DV75">
        <v>551964</v>
      </c>
      <c r="ED75" s="2">
        <v>39903</v>
      </c>
      <c r="EE75">
        <v>-55.93</v>
      </c>
      <c r="EG75" s="2">
        <v>38776</v>
      </c>
      <c r="EH75">
        <v>18.72</v>
      </c>
      <c r="EO75" s="2">
        <v>38717</v>
      </c>
      <c r="EP75">
        <v>10107.200000000001</v>
      </c>
      <c r="EQ75" s="19">
        <f t="shared" si="17"/>
        <v>1.6964159942044255</v>
      </c>
      <c r="ER75" s="2">
        <v>38717</v>
      </c>
      <c r="ES75">
        <v>732.9</v>
      </c>
      <c r="EU75" s="2">
        <v>38717</v>
      </c>
      <c r="EV75">
        <v>3684.5</v>
      </c>
      <c r="EX75" s="2">
        <v>38717</v>
      </c>
      <c r="EY75">
        <v>71.900000000000006</v>
      </c>
    </row>
    <row r="76" spans="24:155" x14ac:dyDescent="0.25">
      <c r="AU76" s="121">
        <v>42277</v>
      </c>
      <c r="AV76" s="9">
        <f>IFERROR(VLOOKUP($AU76,$CO$5:$CP$1000,2,FALSE),"--")</f>
        <v>2.42</v>
      </c>
      <c r="AW76" s="10">
        <f>IFERROR(VLOOKUP($AU76,$CU$5:$CV$1000,2,FALSE),"--")</f>
        <v>-24.36</v>
      </c>
      <c r="AX76" s="10">
        <f>IFERROR(VLOOKUP($AU76,$CX$5:$DB$1000,5,FALSE),"--")</f>
        <v>-6.1080648345581583</v>
      </c>
      <c r="AY76" s="10">
        <f>IFERROR(VLOOKUP($AU76,$CB$5:$CC$1000,2,FALSE),"--")</f>
        <v>51.2</v>
      </c>
      <c r="AZ76" s="10">
        <f>IFERROR(VLOOKUP($AU76,$CF$5:$CG$1000,2,FALSE),"--")</f>
        <v>51.3</v>
      </c>
      <c r="BA76" s="10">
        <f>IFERROR(VLOOKUP($AU76,$DI$5:$DK$1000,3,FALSE),"--")</f>
        <v>8.6359539108978645</v>
      </c>
      <c r="BB76" s="77">
        <v>12.067120796034093</v>
      </c>
      <c r="BC76" s="77">
        <v>2.340867158671589</v>
      </c>
      <c r="BD76" s="77">
        <v>-2.8065084464711343</v>
      </c>
      <c r="BE76" s="75">
        <v>4.7</v>
      </c>
      <c r="BF76" s="77">
        <v>-34.035082585987453</v>
      </c>
      <c r="BG76" s="77">
        <v>7.6925331660618657</v>
      </c>
      <c r="BH76" s="77">
        <v>15.52</v>
      </c>
      <c r="BI76" s="77">
        <v>4.05</v>
      </c>
      <c r="BJ76" s="10">
        <f>IFERROR(VLOOKUP($AU76,$EO$5:$EQ$1000,3,FALSE),"--")</f>
        <v>16.733095806742092</v>
      </c>
      <c r="BK76" s="67">
        <f>IFERROR(VLOOKUP($AU76,$EG$5:$EH$1000,2,FALSE),"--")</f>
        <v>9.09</v>
      </c>
      <c r="BL76" s="73">
        <f>AU76</f>
        <v>42277</v>
      </c>
      <c r="CK76" s="2">
        <v>38748</v>
      </c>
      <c r="CL76">
        <v>8.3000000000000007</v>
      </c>
      <c r="CO76" s="2">
        <v>40663</v>
      </c>
      <c r="CP76">
        <v>5.38</v>
      </c>
      <c r="CU76" s="2">
        <v>38748</v>
      </c>
      <c r="CV76">
        <v>31.49</v>
      </c>
      <c r="CX76" s="2">
        <v>38748</v>
      </c>
      <c r="CY76">
        <v>8727</v>
      </c>
      <c r="CZ76">
        <f t="shared" ref="CZ76:CZ139" si="40">VLOOKUP($CX76,DD$5:DE$1243,2,FALSE)</f>
        <v>587.92999999999995</v>
      </c>
      <c r="DA76">
        <f>CY76-CZ76</f>
        <v>8139.07</v>
      </c>
      <c r="DD76" s="2">
        <v>39752</v>
      </c>
      <c r="DE76">
        <v>901.64</v>
      </c>
      <c r="DI76" s="2">
        <v>41394</v>
      </c>
      <c r="DJ76">
        <v>4857415</v>
      </c>
      <c r="DK76" s="19">
        <f t="shared" si="15"/>
        <v>13.228805912290497</v>
      </c>
      <c r="DM76" s="2">
        <v>41394</v>
      </c>
      <c r="DN76">
        <v>2234487</v>
      </c>
      <c r="DO76" s="19">
        <f t="shared" si="16"/>
        <v>15.399894334501019</v>
      </c>
      <c r="DQ76" s="2">
        <v>41394</v>
      </c>
      <c r="DR76">
        <v>4857415</v>
      </c>
      <c r="DS76" s="19">
        <f t="shared" si="14"/>
        <v>13.228805912290497</v>
      </c>
      <c r="DU76" s="2">
        <v>37365</v>
      </c>
      <c r="DV76">
        <v>543317</v>
      </c>
      <c r="ED76" s="2">
        <v>39933</v>
      </c>
      <c r="EE76">
        <v>-37.61</v>
      </c>
      <c r="EG76" s="2">
        <v>38807</v>
      </c>
      <c r="EH76">
        <v>11.05</v>
      </c>
      <c r="EO76" s="2">
        <v>38748</v>
      </c>
      <c r="EP76">
        <v>9744.9</v>
      </c>
      <c r="EQ76" s="19">
        <f t="shared" si="17"/>
        <v>0.89037053908829211</v>
      </c>
      <c r="ER76" s="2">
        <v>38748</v>
      </c>
      <c r="ES76">
        <v>712.6</v>
      </c>
      <c r="EU76" s="2">
        <v>38748</v>
      </c>
      <c r="EV76">
        <v>3430.4</v>
      </c>
      <c r="EX76" s="2">
        <v>38748</v>
      </c>
      <c r="EY76">
        <v>68.2</v>
      </c>
    </row>
    <row r="77" spans="24:155" x14ac:dyDescent="0.25">
      <c r="AU77" s="121">
        <v>42308</v>
      </c>
      <c r="AV77" s="9">
        <f>IFERROR(VLOOKUP($AU77,$CO$5:$CP$1000,2,FALSE),"--")</f>
        <v>1.21</v>
      </c>
      <c r="AW77" s="10">
        <f>IFERROR(VLOOKUP($AU77,$CU$5:$CV$1000,2,FALSE),"--")</f>
        <v>-17.260000000000002</v>
      </c>
      <c r="AX77" s="10">
        <f>IFERROR(VLOOKUP($AU77,$CX$5:$DB$1000,5,FALSE),"--")</f>
        <v>-1.2223866017792462</v>
      </c>
      <c r="AY77" s="10">
        <f>IFERROR(VLOOKUP($AU77,$CB$5:$CC$1000,2,FALSE),"--")</f>
        <v>50.7</v>
      </c>
      <c r="AZ77" s="10">
        <f>IFERROR(VLOOKUP($AU77,$CF$5:$CG$1000,2,FALSE),"--")</f>
        <v>53.2</v>
      </c>
      <c r="BA77" s="10">
        <f>IFERROR(VLOOKUP($AU77,$DI$5:$DK$1000,3,FALSE),"--")</f>
        <v>8.3252410494969897</v>
      </c>
      <c r="BB77" s="77">
        <v>12.732309823386823</v>
      </c>
      <c r="BC77" s="77">
        <v>4.6065904505716126</v>
      </c>
      <c r="BD77" s="77">
        <v>0.85068138115542702</v>
      </c>
      <c r="BE77" s="75">
        <v>3.69</v>
      </c>
      <c r="BF77" s="77">
        <v>-16.522831899260094</v>
      </c>
      <c r="BG77" s="77">
        <v>21.640721607784673</v>
      </c>
      <c r="BH77" s="77">
        <v>20.21</v>
      </c>
      <c r="BI77" s="77">
        <v>4.1399999999999997</v>
      </c>
      <c r="BJ77" s="10">
        <f>IFERROR(VLOOKUP($AU77,$EO$5:$EQ$1000,3,FALSE),"--")</f>
        <v>19.362283491308773</v>
      </c>
      <c r="BK77" s="67">
        <f>IFERROR(VLOOKUP($AU77,$EG$5:$EH$1000,2,FALSE),"--")</f>
        <v>1.8</v>
      </c>
      <c r="BL77" s="73">
        <f>AU77</f>
        <v>42308</v>
      </c>
      <c r="CK77" s="2">
        <v>38776</v>
      </c>
      <c r="CL77">
        <v>8</v>
      </c>
      <c r="CO77" s="2">
        <v>40694</v>
      </c>
      <c r="CP77">
        <v>6.45</v>
      </c>
      <c r="CU77" s="2">
        <v>38776</v>
      </c>
      <c r="CV77">
        <v>29.97</v>
      </c>
      <c r="CX77" s="2">
        <v>38776</v>
      </c>
      <c r="CY77">
        <v>8731</v>
      </c>
      <c r="CZ77">
        <f t="shared" si="40"/>
        <v>955.02</v>
      </c>
      <c r="DA77">
        <f t="shared" ref="DA77:DA140" si="41">CY77-CZ77</f>
        <v>7775.98</v>
      </c>
      <c r="DC77" s="37"/>
      <c r="DD77" s="2">
        <v>39782</v>
      </c>
      <c r="DE77">
        <v>2582.56</v>
      </c>
      <c r="DI77" s="2">
        <v>41425</v>
      </c>
      <c r="DJ77">
        <v>4911951</v>
      </c>
      <c r="DK77" s="19">
        <f t="shared" si="15"/>
        <v>14.490433240596401</v>
      </c>
      <c r="DM77" s="2">
        <v>41425</v>
      </c>
      <c r="DN77">
        <v>2254286</v>
      </c>
      <c r="DO77" s="19">
        <f t="shared" si="16"/>
        <v>15.641830766776321</v>
      </c>
      <c r="DQ77" s="2">
        <v>41425</v>
      </c>
      <c r="DR77">
        <v>4911951</v>
      </c>
      <c r="DS77" s="19">
        <f t="shared" si="14"/>
        <v>14.490433240596401</v>
      </c>
      <c r="DU77" s="2">
        <v>37372</v>
      </c>
      <c r="DV77">
        <v>541506</v>
      </c>
      <c r="ED77" s="2">
        <v>39964</v>
      </c>
      <c r="EE77">
        <v>-46.72</v>
      </c>
      <c r="EG77" s="2">
        <v>38837</v>
      </c>
      <c r="EH77">
        <v>24.47</v>
      </c>
      <c r="EO77" s="2">
        <v>38776</v>
      </c>
      <c r="EP77">
        <v>9398.1</v>
      </c>
      <c r="EQ77" s="19">
        <f t="shared" si="17"/>
        <v>2.315631327977008</v>
      </c>
      <c r="ER77" s="2">
        <v>38776</v>
      </c>
      <c r="ES77">
        <v>717.8</v>
      </c>
      <c r="EU77" s="2">
        <v>38776</v>
      </c>
      <c r="EV77">
        <v>3428.4</v>
      </c>
      <c r="EX77" s="2">
        <v>38776</v>
      </c>
      <c r="EY77">
        <v>65.8</v>
      </c>
    </row>
    <row r="78" spans="24:155" x14ac:dyDescent="0.25">
      <c r="AU78" s="121">
        <v>42338</v>
      </c>
      <c r="AV78" s="9">
        <f>IFERROR(VLOOKUP($AU78,$CO$5:$CP$1000,2,FALSE),"--")</f>
        <v>0.21</v>
      </c>
      <c r="AW78" s="10">
        <f>IFERROR(VLOOKUP($AU78,$CU$5:$CV$1000,2,FALSE),"--")</f>
        <v>-26.25</v>
      </c>
      <c r="AX78" s="10">
        <f>IFERROR(VLOOKUP($AU78,$CX$5:$DB$1000,5,FALSE),"--")</f>
        <v>-21.698548673792196</v>
      </c>
      <c r="AY78" s="10">
        <f>IFERROR(VLOOKUP($AU78,$CB$5:$CC$1000,2,FALSE),"--")</f>
        <v>50.3</v>
      </c>
      <c r="AZ78" s="10">
        <f>IFERROR(VLOOKUP($AU78,$CF$5:$CG$1000,2,FALSE),"--")</f>
        <v>50.1</v>
      </c>
      <c r="BA78" s="10">
        <f>IFERROR(VLOOKUP($AU78,$DI$5:$DK$1000,3,FALSE),"--")</f>
        <v>8.7911871405788276</v>
      </c>
      <c r="BB78" s="77">
        <v>8.5559703057501046</v>
      </c>
      <c r="BC78" s="77">
        <v>-4.1880809185347196</v>
      </c>
      <c r="BD78" s="77">
        <v>1.0275100897784384</v>
      </c>
      <c r="BE78" s="75">
        <v>4.2699999999999996</v>
      </c>
      <c r="BF78" s="77">
        <v>29.448631933515568</v>
      </c>
      <c r="BG78" s="77">
        <v>9.4401641159535199</v>
      </c>
      <c r="BH78" s="77">
        <v>26.07</v>
      </c>
      <c r="BI78" s="77">
        <v>4.3499999999999996</v>
      </c>
      <c r="BJ78" s="10">
        <f>IFERROR(VLOOKUP($AU78,$EO$5:$EQ$1000,3,FALSE),"--")</f>
        <v>6.7780639035548207</v>
      </c>
      <c r="BK78" s="67">
        <f>IFERROR(VLOOKUP($AU78,$EG$5:$EH$1000,2,FALSE),"--")</f>
        <v>8.67</v>
      </c>
      <c r="BL78" s="73">
        <f>AU78</f>
        <v>42338</v>
      </c>
      <c r="CK78" s="2">
        <v>38807</v>
      </c>
      <c r="CL78">
        <v>8.1</v>
      </c>
      <c r="CO78" s="2">
        <v>40724</v>
      </c>
      <c r="CP78">
        <v>5.1100000000000003</v>
      </c>
      <c r="CU78" s="2">
        <v>38807</v>
      </c>
      <c r="CV78">
        <v>27.87</v>
      </c>
      <c r="CX78" s="2">
        <v>38807</v>
      </c>
      <c r="CY78">
        <v>10111.08</v>
      </c>
      <c r="CZ78">
        <f t="shared" si="40"/>
        <v>1170.95</v>
      </c>
      <c r="DA78">
        <f t="shared" si="41"/>
        <v>8940.1299999999992</v>
      </c>
      <c r="DC78" s="2"/>
      <c r="DD78" s="2">
        <v>39813</v>
      </c>
      <c r="DE78">
        <v>1035.1099999999999</v>
      </c>
      <c r="DI78" s="2">
        <v>41455</v>
      </c>
      <c r="DJ78">
        <v>4958567.76</v>
      </c>
      <c r="DK78" s="19">
        <f t="shared" si="15"/>
        <v>12.722236291312928</v>
      </c>
      <c r="DM78" s="2">
        <v>41455</v>
      </c>
      <c r="DN78">
        <v>2276558.7799999998</v>
      </c>
      <c r="DO78" s="19">
        <f t="shared" si="16"/>
        <v>13.877703556454168</v>
      </c>
      <c r="DQ78" s="2">
        <v>41455</v>
      </c>
      <c r="DR78">
        <v>4958567.76</v>
      </c>
      <c r="DS78" s="19">
        <f t="shared" si="14"/>
        <v>12.722236291312928</v>
      </c>
      <c r="DU78" s="2">
        <v>37379</v>
      </c>
      <c r="DV78">
        <v>585886</v>
      </c>
      <c r="ED78" s="2">
        <v>39994</v>
      </c>
      <c r="EE78">
        <v>3.3</v>
      </c>
      <c r="EG78" s="2">
        <v>38868</v>
      </c>
      <c r="EH78">
        <v>13.14</v>
      </c>
      <c r="EO78" s="2">
        <v>38807</v>
      </c>
      <c r="EP78">
        <v>10224.4</v>
      </c>
      <c r="EQ78" s="19">
        <f t="shared" si="17"/>
        <v>0.44798993987504865</v>
      </c>
      <c r="ER78" s="2">
        <v>38807</v>
      </c>
      <c r="ES78">
        <v>763.5</v>
      </c>
      <c r="EU78" s="2">
        <v>38807</v>
      </c>
      <c r="EV78">
        <v>3579.2</v>
      </c>
      <c r="EX78" s="2">
        <v>38807</v>
      </c>
      <c r="EY78">
        <v>63.4</v>
      </c>
    </row>
    <row r="79" spans="24:155" x14ac:dyDescent="0.25">
      <c r="AU79" s="121">
        <v>42369</v>
      </c>
      <c r="AV79" s="9">
        <f>IFERROR(VLOOKUP($AU79,$CO$5:$CP$1000,2,FALSE),"--")</f>
        <v>1.8199999999999998</v>
      </c>
      <c r="AW79" s="10">
        <f>IFERROR(VLOOKUP($AU79,$CU$5:$CV$1000,2,FALSE),"--")</f>
        <v>-13.7</v>
      </c>
      <c r="AX79" s="10">
        <f>IFERROR(VLOOKUP($AU79,$CX$5:$DB$1000,5,FALSE),"--")</f>
        <v>-1.6129018820451813</v>
      </c>
      <c r="AY79" s="10">
        <f>IFERROR(VLOOKUP($AU79,$CB$5:$CC$1000,2,FALSE),"--")</f>
        <v>49.1</v>
      </c>
      <c r="AZ79" s="10">
        <f>IFERROR(VLOOKUP($AU79,$CF$5:$CG$1000,2,FALSE),"--")</f>
        <v>53.6</v>
      </c>
      <c r="BA79" s="10">
        <f>IFERROR(VLOOKUP($AU79,$DI$5:$DK$1000,3,FALSE),"--")</f>
        <v>9.2994329487614777</v>
      </c>
      <c r="BB79" s="77">
        <v>11.453165748348004</v>
      </c>
      <c r="BC79" s="77">
        <v>-0.8903320414790028</v>
      </c>
      <c r="BD79" s="77">
        <v>2.4101307189542398</v>
      </c>
      <c r="BE79" s="75">
        <v>4.68</v>
      </c>
      <c r="BF79" s="77">
        <v>-0.16818751118268249</v>
      </c>
      <c r="BG79" s="77">
        <v>12.091896971303285</v>
      </c>
      <c r="BH79" s="77">
        <v>21.07</v>
      </c>
      <c r="BI79" s="77">
        <v>4.4800000000000004</v>
      </c>
      <c r="BJ79" s="10">
        <f>IFERROR(VLOOKUP($AU79,$EO$5:$EQ$1000,3,FALSE),"--")</f>
        <v>8.3254144590668275</v>
      </c>
      <c r="BK79" s="67">
        <f>IFERROR(VLOOKUP($AU79,$EG$5:$EH$1000,2,FALSE),"--")</f>
        <v>3.16</v>
      </c>
      <c r="BL79" s="73">
        <f>AU79</f>
        <v>42369</v>
      </c>
      <c r="CK79" s="2">
        <v>38837</v>
      </c>
      <c r="CL79">
        <v>9.8000000000000007</v>
      </c>
      <c r="CO79" s="2">
        <v>40755</v>
      </c>
      <c r="CP79">
        <v>8.48</v>
      </c>
      <c r="CU79" s="2">
        <v>38837</v>
      </c>
      <c r="CV79">
        <v>11.85</v>
      </c>
      <c r="CX79" s="2">
        <v>38837</v>
      </c>
      <c r="CY79">
        <v>8562.81</v>
      </c>
      <c r="CZ79">
        <f t="shared" si="40"/>
        <v>1333.28</v>
      </c>
      <c r="DA79">
        <f t="shared" si="41"/>
        <v>7229.53</v>
      </c>
      <c r="DC79" s="2"/>
      <c r="DD79" s="2">
        <v>39844</v>
      </c>
      <c r="DE79">
        <v>839.01</v>
      </c>
      <c r="DI79" s="2">
        <v>41486</v>
      </c>
      <c r="DJ79">
        <v>4956003</v>
      </c>
      <c r="DK79" s="19">
        <f t="shared" si="15"/>
        <v>14.040949788416878</v>
      </c>
      <c r="DM79" s="2">
        <v>41486</v>
      </c>
      <c r="DN79">
        <v>2270103</v>
      </c>
      <c r="DO79" s="19">
        <f t="shared" si="16"/>
        <v>15.529574738136365</v>
      </c>
      <c r="DQ79" s="2">
        <v>41486</v>
      </c>
      <c r="DR79">
        <v>4956003</v>
      </c>
      <c r="DS79" s="19">
        <f t="shared" si="14"/>
        <v>14.040949788416878</v>
      </c>
      <c r="DU79" s="2">
        <v>37393</v>
      </c>
      <c r="DV79">
        <v>581883</v>
      </c>
      <c r="ED79" s="2">
        <v>40025</v>
      </c>
      <c r="EE79">
        <v>54.7</v>
      </c>
      <c r="EG79" s="2">
        <v>38898</v>
      </c>
      <c r="EH79">
        <v>12.71</v>
      </c>
      <c r="EO79" s="2">
        <v>38837</v>
      </c>
      <c r="EP79">
        <v>9843.2999999999993</v>
      </c>
      <c r="EQ79" s="19">
        <f t="shared" si="17"/>
        <v>8.700885659385559</v>
      </c>
      <c r="ER79" s="2">
        <v>38837</v>
      </c>
      <c r="ES79">
        <v>735.2</v>
      </c>
      <c r="EU79" s="2">
        <v>38837</v>
      </c>
      <c r="EV79">
        <v>3667.1</v>
      </c>
      <c r="EX79" s="2">
        <v>38837</v>
      </c>
      <c r="EY79">
        <v>55.7</v>
      </c>
    </row>
    <row r="80" spans="24:155" x14ac:dyDescent="0.25">
      <c r="AU80" s="121">
        <v>42400</v>
      </c>
      <c r="AV80" s="9">
        <f>IFERROR(VLOOKUP($AU80,$CO$5:$CP$1000,2,FALSE),"--")</f>
        <v>4.21</v>
      </c>
      <c r="AW80" s="10">
        <f>IFERROR(VLOOKUP($AU80,$CU$5:$CV$1000,2,FALSE),"--")</f>
        <v>-13.39</v>
      </c>
      <c r="AX80" s="10">
        <f>IFERROR(VLOOKUP($AU80,$CX$5:$DB$1000,5,FALSE),"--")</f>
        <v>-6.911831974198912</v>
      </c>
      <c r="AY80" s="10">
        <f>IFERROR(VLOOKUP($AU80,$CB$5:$CC$1000,2,FALSE),"--")</f>
        <v>51.1</v>
      </c>
      <c r="AZ80" s="10">
        <f>IFERROR(VLOOKUP($AU80,$CF$5:$CG$1000,2,FALSE),"--")</f>
        <v>54.3</v>
      </c>
      <c r="BA80" s="10">
        <f>IFERROR(VLOOKUP($AU80,$DI$5:$DK$1000,3,FALSE),"--")</f>
        <v>9.8328008598312699</v>
      </c>
      <c r="BB80" s="77">
        <v>17.533964672929248</v>
      </c>
      <c r="BC80" s="77">
        <v>0.30677983433888834</v>
      </c>
      <c r="BD80" s="77">
        <v>5.1206816857251924</v>
      </c>
      <c r="BE80" s="75">
        <v>4.7</v>
      </c>
      <c r="BF80" s="77">
        <v>0.48286420916263673</v>
      </c>
      <c r="BG80" s="77">
        <v>-0.14876622841929477</v>
      </c>
      <c r="BH80" s="77">
        <v>22.59</v>
      </c>
      <c r="BI80" s="77">
        <v>4.5</v>
      </c>
      <c r="BJ80" s="10">
        <f>IFERROR(VLOOKUP($AU80,$EO$5:$EQ$1000,3,FALSE),"--")</f>
        <v>16.493765514470617</v>
      </c>
      <c r="BK80" s="67">
        <f>IFERROR(VLOOKUP($AU80,$EG$5:$EH$1000,2,FALSE),"--")</f>
        <v>6.8</v>
      </c>
      <c r="BL80" s="73">
        <f>AU80</f>
        <v>42400</v>
      </c>
      <c r="CK80" s="2">
        <v>38868</v>
      </c>
      <c r="CL80">
        <v>11.4</v>
      </c>
      <c r="CO80" s="2">
        <v>40786</v>
      </c>
      <c r="CP80">
        <v>3.96</v>
      </c>
      <c r="CU80" s="2">
        <v>38868</v>
      </c>
      <c r="CV80">
        <v>25.86</v>
      </c>
      <c r="CX80" s="2">
        <v>38868</v>
      </c>
      <c r="CY80">
        <v>9420.56</v>
      </c>
      <c r="CZ80">
        <f t="shared" si="40"/>
        <v>1156.93</v>
      </c>
      <c r="DA80">
        <f t="shared" si="41"/>
        <v>8263.6299999999992</v>
      </c>
      <c r="DC80" s="2"/>
      <c r="DD80" s="2">
        <v>39872</v>
      </c>
      <c r="DE80">
        <v>765.22</v>
      </c>
      <c r="DI80" s="2">
        <v>41517</v>
      </c>
      <c r="DJ80">
        <v>5066457.9000000004</v>
      </c>
      <c r="DK80" s="19">
        <f t="shared" si="15"/>
        <v>16.221209118938894</v>
      </c>
      <c r="DM80" s="2">
        <v>41517</v>
      </c>
      <c r="DN80">
        <v>2319727</v>
      </c>
      <c r="DO80" s="19">
        <f t="shared" si="16"/>
        <v>16.825684127614849</v>
      </c>
      <c r="DQ80" s="2">
        <v>41517</v>
      </c>
      <c r="DR80">
        <v>5066457.9000000004</v>
      </c>
      <c r="DS80" s="19">
        <f t="shared" si="14"/>
        <v>16.221209118938894</v>
      </c>
      <c r="DU80" s="2">
        <v>37407</v>
      </c>
      <c r="DV80">
        <v>584079</v>
      </c>
      <c r="ED80" s="2">
        <v>40056</v>
      </c>
      <c r="EE80">
        <v>36.340000000000003</v>
      </c>
      <c r="EG80" s="2">
        <v>38929</v>
      </c>
      <c r="EH80">
        <v>9.57</v>
      </c>
      <c r="EO80" s="2">
        <v>38868</v>
      </c>
      <c r="EP80">
        <v>10899</v>
      </c>
      <c r="EQ80" s="19">
        <f t="shared" si="17"/>
        <v>11.833937018377316</v>
      </c>
      <c r="ER80" s="2">
        <v>38868</v>
      </c>
      <c r="ES80">
        <v>899.2</v>
      </c>
      <c r="EU80" s="2">
        <v>38868</v>
      </c>
      <c r="EV80">
        <v>4080.3</v>
      </c>
      <c r="EX80" s="2">
        <v>38868</v>
      </c>
      <c r="EY80">
        <v>67.599999999999994</v>
      </c>
    </row>
    <row r="81" spans="47:155" x14ac:dyDescent="0.25">
      <c r="AU81" s="121">
        <v>42429</v>
      </c>
      <c r="AV81" s="9">
        <f>IFERROR(VLOOKUP($AU81,$CO$5:$CP$1000,2,FALSE),"--")</f>
        <v>7.6899999999999995</v>
      </c>
      <c r="AW81" s="10">
        <f>IFERROR(VLOOKUP($AU81,$CU$5:$CV$1000,2,FALSE),"--")</f>
        <v>-5.45</v>
      </c>
      <c r="AX81" s="10">
        <f>IFERROR(VLOOKUP($AU81,$CX$5:$DB$1000,5,FALSE),"--")</f>
        <v>2.7903170160640034</v>
      </c>
      <c r="AY81" s="10">
        <f>IFERROR(VLOOKUP($AU81,$CB$5:$CC$1000,2,FALSE),"--")</f>
        <v>51.1</v>
      </c>
      <c r="AZ81" s="10">
        <f>IFERROR(VLOOKUP($AU81,$CF$5:$CG$1000,2,FALSE),"--")</f>
        <v>51.4</v>
      </c>
      <c r="BA81" s="10">
        <f>IFERROR(VLOOKUP($AU81,$DI$5:$DK$1000,3,FALSE),"--")</f>
        <v>9.8872015240092139</v>
      </c>
      <c r="BB81" s="77">
        <v>19.925766375629838</v>
      </c>
      <c r="BC81" s="77">
        <v>-0.72512271307452192</v>
      </c>
      <c r="BD81" s="77">
        <v>12.959247369359739</v>
      </c>
      <c r="BE81" s="75">
        <v>4.91</v>
      </c>
      <c r="BF81" s="77">
        <v>9.1106880609192373</v>
      </c>
      <c r="BG81" s="77">
        <v>-2.8672636987593925</v>
      </c>
      <c r="BH81" s="77">
        <v>24.29</v>
      </c>
      <c r="BI81" s="77">
        <v>4.79</v>
      </c>
      <c r="BJ81" s="10">
        <f>IFERROR(VLOOKUP($AU81,$EO$5:$EQ$1000,3,FALSE),"--")</f>
        <v>14.69064566398519</v>
      </c>
      <c r="BK81" s="67">
        <f>IFERROR(VLOOKUP($AU81,$EG$5:$EH$1000,2,FALSE),"--")</f>
        <v>11.3</v>
      </c>
      <c r="BL81" s="73">
        <f>AU81</f>
        <v>42429</v>
      </c>
      <c r="CK81" s="2">
        <v>38898</v>
      </c>
      <c r="CL81">
        <v>9.9</v>
      </c>
      <c r="CO81" s="2">
        <v>40816</v>
      </c>
      <c r="CP81">
        <v>3.09</v>
      </c>
      <c r="CU81" s="2">
        <v>38898</v>
      </c>
      <c r="CV81">
        <v>31.83</v>
      </c>
      <c r="CX81" s="2">
        <v>38898</v>
      </c>
      <c r="CY81">
        <v>8886.81</v>
      </c>
      <c r="CZ81">
        <f t="shared" si="40"/>
        <v>459.71</v>
      </c>
      <c r="DA81">
        <f t="shared" si="41"/>
        <v>8427.1</v>
      </c>
      <c r="DC81" s="2"/>
      <c r="DD81" s="2">
        <v>39903</v>
      </c>
      <c r="DE81">
        <v>599.76</v>
      </c>
      <c r="DI81" s="2">
        <v>41547</v>
      </c>
      <c r="DJ81">
        <v>5170159.88</v>
      </c>
      <c r="DK81" s="19">
        <f t="shared" si="15"/>
        <v>17.451074280623047</v>
      </c>
      <c r="DM81" s="2">
        <v>41547</v>
      </c>
      <c r="DN81">
        <v>2366703</v>
      </c>
      <c r="DO81" s="19">
        <f t="shared" si="16"/>
        <v>17.38090195753621</v>
      </c>
      <c r="DQ81" s="2">
        <v>41547</v>
      </c>
      <c r="DR81">
        <v>5170159.88</v>
      </c>
      <c r="DS81" s="19">
        <f t="shared" ref="DS81:DS141" si="42">100*(DR81/DR69-1)</f>
        <v>17.451074280623047</v>
      </c>
      <c r="DU81" s="2">
        <v>37421</v>
      </c>
      <c r="DV81">
        <v>583427</v>
      </c>
      <c r="ED81" s="2">
        <v>40086</v>
      </c>
      <c r="EE81">
        <v>-40.98</v>
      </c>
      <c r="EG81" s="2">
        <v>38960</v>
      </c>
      <c r="EH81">
        <v>11.15</v>
      </c>
      <c r="EO81" s="2">
        <v>38898</v>
      </c>
      <c r="EP81">
        <v>9843.5</v>
      </c>
      <c r="EQ81" s="19">
        <f t="shared" si="17"/>
        <v>4.5090669724381138</v>
      </c>
      <c r="ER81" s="2">
        <v>38898</v>
      </c>
      <c r="ES81">
        <v>708.7</v>
      </c>
      <c r="EU81" s="2">
        <v>38898</v>
      </c>
      <c r="EV81">
        <v>3276.5</v>
      </c>
      <c r="EX81" s="2">
        <v>38898</v>
      </c>
      <c r="EY81">
        <v>61.6</v>
      </c>
    </row>
    <row r="82" spans="47:155" x14ac:dyDescent="0.25">
      <c r="AU82" s="121">
        <v>42460</v>
      </c>
      <c r="AV82" s="9">
        <f>IFERROR(VLOOKUP($AU82,$CO$5:$CP$1000,2,FALSE),"--")</f>
        <v>7.67</v>
      </c>
      <c r="AW82" s="10">
        <f>IFERROR(VLOOKUP($AU82,$CU$5:$CV$1000,2,FALSE),"--")</f>
        <v>-5.13</v>
      </c>
      <c r="AX82" s="10">
        <f>IFERROR(VLOOKUP($AU82,$CX$5:$DB$1000,5,FALSE),"--")</f>
        <v>-6.562850700271361</v>
      </c>
      <c r="AY82" s="10">
        <f>IFERROR(VLOOKUP($AU82,$CB$5:$CC$1000,2,FALSE),"--")</f>
        <v>52.4</v>
      </c>
      <c r="AZ82" s="10">
        <f>IFERROR(VLOOKUP($AU82,$CF$5:$CG$1000,2,FALSE),"--")</f>
        <v>54.3</v>
      </c>
      <c r="BA82" s="10">
        <f>IFERROR(VLOOKUP($AU82,$DI$5:$DK$1000,3,FALSE),"--")</f>
        <v>9.0613937937123801</v>
      </c>
      <c r="BB82" s="77">
        <v>22.033768813507514</v>
      </c>
      <c r="BC82" s="77">
        <v>-1.1716057891109632</v>
      </c>
      <c r="BD82" s="77">
        <v>4.4487463470022082</v>
      </c>
      <c r="BE82" s="75">
        <v>4.93</v>
      </c>
      <c r="BF82" s="77">
        <v>14.343583678296866</v>
      </c>
      <c r="BG82" s="77">
        <v>0.6456567049568207</v>
      </c>
      <c r="BH82" s="77">
        <v>25.35</v>
      </c>
      <c r="BI82" s="77">
        <v>4.54</v>
      </c>
      <c r="BJ82" s="10">
        <f>IFERROR(VLOOKUP($AU82,$EO$5:$EQ$1000,3,FALSE),"--")</f>
        <v>19.033214103219208</v>
      </c>
      <c r="BK82" s="67">
        <f>IFERROR(VLOOKUP($AU82,$EG$5:$EH$1000,2,FALSE),"--")</f>
        <v>11.92</v>
      </c>
      <c r="BL82" s="73">
        <f>AU82</f>
        <v>42460</v>
      </c>
      <c r="CK82" s="2">
        <v>38929</v>
      </c>
      <c r="CL82">
        <v>14.8</v>
      </c>
      <c r="CO82" s="2">
        <v>40847</v>
      </c>
      <c r="CP82">
        <v>2.5</v>
      </c>
      <c r="CU82" s="2">
        <v>38929</v>
      </c>
      <c r="CV82">
        <v>40.590000000000003</v>
      </c>
      <c r="CX82" s="2">
        <v>38929</v>
      </c>
      <c r="CY82">
        <v>9899.69</v>
      </c>
      <c r="CZ82">
        <f t="shared" si="40"/>
        <v>693.58</v>
      </c>
      <c r="DA82">
        <f t="shared" si="41"/>
        <v>9206.11</v>
      </c>
      <c r="DD82" s="2">
        <v>39933</v>
      </c>
      <c r="DE82">
        <v>2165.9899999999998</v>
      </c>
      <c r="DI82" s="2">
        <v>41578</v>
      </c>
      <c r="DJ82">
        <v>5160688</v>
      </c>
      <c r="DK82" s="19">
        <f t="shared" ref="DK82:DK141" si="43">100*(DJ82/DJ70-1)</f>
        <v>16.279873578268123</v>
      </c>
      <c r="DM82" s="2">
        <v>41578</v>
      </c>
      <c r="DN82">
        <v>2351314</v>
      </c>
      <c r="DO82" s="19">
        <f t="shared" ref="DO82:DO141" si="44">100*(DN82/DN70-1)</f>
        <v>15.68125239842959</v>
      </c>
      <c r="DQ82" s="2">
        <v>41578</v>
      </c>
      <c r="DR82">
        <v>5160688</v>
      </c>
      <c r="DS82" s="19">
        <f t="shared" si="42"/>
        <v>16.279873578268123</v>
      </c>
      <c r="DU82" s="2">
        <v>37435</v>
      </c>
      <c r="DV82">
        <v>587810</v>
      </c>
      <c r="ED82" s="2">
        <v>40117</v>
      </c>
      <c r="EE82">
        <v>55.78</v>
      </c>
      <c r="EG82" s="2">
        <v>38990</v>
      </c>
      <c r="EH82">
        <v>15.83</v>
      </c>
      <c r="EO82" s="2">
        <v>38929</v>
      </c>
      <c r="EP82">
        <v>9336</v>
      </c>
      <c r="EQ82" s="19">
        <f t="shared" si="17"/>
        <v>2.8953082120066753</v>
      </c>
      <c r="ER82" s="2">
        <v>38929</v>
      </c>
      <c r="ES82">
        <v>728.5</v>
      </c>
      <c r="EU82" s="2">
        <v>38929</v>
      </c>
      <c r="EV82">
        <v>3236.6</v>
      </c>
      <c r="EX82" s="2">
        <v>38929</v>
      </c>
      <c r="EY82">
        <v>63.7</v>
      </c>
    </row>
    <row r="83" spans="47:155" x14ac:dyDescent="0.25">
      <c r="AU83" s="121">
        <v>42490</v>
      </c>
      <c r="AV83" s="9">
        <f>IFERROR(VLOOKUP($AU83,$CO$5:$CP$1000,2,FALSE),"--")</f>
        <v>8.7100000000000009</v>
      </c>
      <c r="AW83" s="10">
        <f>IFERROR(VLOOKUP($AU83,$CU$5:$CV$1000,2,FALSE),"--")</f>
        <v>-7.62</v>
      </c>
      <c r="AX83" s="10">
        <f>IFERROR(VLOOKUP($AU83,$CX$5:$DB$1000,5,FALSE),"--")</f>
        <v>-17.590937973333986</v>
      </c>
      <c r="AY83" s="10">
        <f>IFERROR(VLOOKUP($AU83,$CB$5:$CC$1000,2,FALSE),"--")</f>
        <v>50.5</v>
      </c>
      <c r="AZ83" s="10">
        <f>IFERROR(VLOOKUP($AU83,$CF$5:$CG$1000,2,FALSE),"--")</f>
        <v>53.7</v>
      </c>
      <c r="BA83" s="10">
        <f>IFERROR(VLOOKUP($AU83,$DI$5:$DK$1000,3,FALSE),"--")</f>
        <v>8.4442035132730631</v>
      </c>
      <c r="BB83" s="77">
        <v>17.359173351935819</v>
      </c>
      <c r="BC83" s="77">
        <v>-3.6863793295467184</v>
      </c>
      <c r="BD83" s="77">
        <v>9.8095437421515275</v>
      </c>
      <c r="BE83" s="75">
        <v>4.7</v>
      </c>
      <c r="BF83" s="77">
        <v>14.379783321737394</v>
      </c>
      <c r="BG83" s="77">
        <v>3.1106882261568325</v>
      </c>
      <c r="BH83" s="77">
        <v>20.78</v>
      </c>
      <c r="BI83" s="77">
        <v>4.71</v>
      </c>
      <c r="BJ83" s="10">
        <f>IFERROR(VLOOKUP($AU83,$EO$5:$EQ$1000,3,FALSE),"--")</f>
        <v>11.646815297431189</v>
      </c>
      <c r="BK83" s="67">
        <f>IFERROR(VLOOKUP($AU83,$EG$5:$EH$1000,2,FALSE),"--")</f>
        <v>10.7</v>
      </c>
      <c r="BL83" s="73">
        <f>AU83</f>
        <v>42490</v>
      </c>
      <c r="CK83" s="2">
        <v>38960</v>
      </c>
      <c r="CL83">
        <v>9.8000000000000007</v>
      </c>
      <c r="CO83" s="2">
        <v>40877</v>
      </c>
      <c r="CP83">
        <v>7.96</v>
      </c>
      <c r="CU83" s="2">
        <v>38960</v>
      </c>
      <c r="CV83">
        <v>24.48</v>
      </c>
      <c r="CX83" s="2">
        <v>38960</v>
      </c>
      <c r="CY83">
        <v>9714.0400000000009</v>
      </c>
      <c r="CZ83">
        <f t="shared" si="40"/>
        <v>962.9</v>
      </c>
      <c r="DA83">
        <f t="shared" si="41"/>
        <v>8751.1400000000012</v>
      </c>
      <c r="DD83" s="2">
        <v>39964</v>
      </c>
      <c r="DE83">
        <v>2084.1799999999998</v>
      </c>
      <c r="DI83" s="2">
        <v>41608</v>
      </c>
      <c r="DJ83">
        <v>5190157</v>
      </c>
      <c r="DK83" s="19">
        <f t="shared" si="43"/>
        <v>13.938443050832362</v>
      </c>
      <c r="DM83" s="2">
        <v>41608</v>
      </c>
      <c r="DN83">
        <v>2368154</v>
      </c>
      <c r="DO83" s="19">
        <f t="shared" si="44"/>
        <v>13.474617934532084</v>
      </c>
      <c r="DQ83" s="2">
        <v>41608</v>
      </c>
      <c r="DR83">
        <v>5190157</v>
      </c>
      <c r="DS83" s="19">
        <f t="shared" si="42"/>
        <v>13.938443050832362</v>
      </c>
      <c r="DU83" s="2">
        <v>37449</v>
      </c>
      <c r="DV83">
        <v>592807</v>
      </c>
      <c r="ED83" s="2">
        <v>40147</v>
      </c>
      <c r="EE83">
        <v>56.97</v>
      </c>
      <c r="EG83" s="2">
        <v>39021</v>
      </c>
      <c r="EH83">
        <v>12.55</v>
      </c>
      <c r="EO83" s="2">
        <v>38960</v>
      </c>
      <c r="EP83">
        <v>9156.2000000000007</v>
      </c>
      <c r="EQ83" s="19">
        <f t="shared" ref="EQ83:EQ146" si="45">100*(EP83/EP71-1)</f>
        <v>-3.160232681121089</v>
      </c>
      <c r="ER83" s="2">
        <v>38960</v>
      </c>
      <c r="ES83">
        <v>756.1</v>
      </c>
      <c r="EU83" s="2">
        <v>38960</v>
      </c>
      <c r="EV83">
        <v>3131.2</v>
      </c>
      <c r="EX83" s="2">
        <v>38960</v>
      </c>
      <c r="EY83">
        <v>62</v>
      </c>
    </row>
    <row r="84" spans="47:155" x14ac:dyDescent="0.25">
      <c r="AU84" s="121">
        <v>42521</v>
      </c>
      <c r="AV84" s="9">
        <f>IFERROR(VLOOKUP($AU84,$CO$5:$CP$1000,2,FALSE),"--")</f>
        <v>5.23</v>
      </c>
      <c r="AW84" s="10">
        <f>IFERROR(VLOOKUP($AU84,$CU$5:$CV$1000,2,FALSE),"--")</f>
        <v>-0.8</v>
      </c>
      <c r="AX84" s="10">
        <f>IFERROR(VLOOKUP($AU84,$CX$5:$DB$1000,5,FALSE),"--")</f>
        <v>-3.4966530193486611</v>
      </c>
      <c r="AY84" s="10">
        <f>IFERROR(VLOOKUP($AU84,$CB$5:$CC$1000,2,FALSE),"--")</f>
        <v>50.7</v>
      </c>
      <c r="AZ84" s="10">
        <f>IFERROR(VLOOKUP($AU84,$CF$5:$CG$1000,2,FALSE),"--")</f>
        <v>51</v>
      </c>
      <c r="BA84" s="10">
        <f>IFERROR(VLOOKUP($AU84,$DI$5:$DK$1000,3,FALSE),"--")</f>
        <v>8.3929051743477636</v>
      </c>
      <c r="BB84" s="77">
        <v>16.887451116889494</v>
      </c>
      <c r="BC84" s="77">
        <v>-0.57069021212448057</v>
      </c>
      <c r="BD84" s="77">
        <v>3.5410180426872717</v>
      </c>
      <c r="BE84" s="75">
        <v>5.03</v>
      </c>
      <c r="BF84" s="77">
        <v>15.318901511763116</v>
      </c>
      <c r="BG84" s="77">
        <v>-1.0691697908021602</v>
      </c>
      <c r="BH84" s="77">
        <v>21.51</v>
      </c>
      <c r="BI84" s="77">
        <v>4.49</v>
      </c>
      <c r="BJ84" s="10">
        <f>IFERROR(VLOOKUP($AU84,$EO$5:$EQ$1000,3,FALSE),"--")</f>
        <v>9.3400032273680758</v>
      </c>
      <c r="BK84" s="67">
        <f>IFERROR(VLOOKUP($AU84,$EG$5:$EH$1000,2,FALSE),"--")</f>
        <v>3.5</v>
      </c>
      <c r="BL84" s="73">
        <f>AU84</f>
        <v>42521</v>
      </c>
      <c r="CK84" s="2">
        <v>38990</v>
      </c>
      <c r="CL84">
        <v>13.2</v>
      </c>
      <c r="CO84" s="2">
        <v>40908</v>
      </c>
      <c r="CP84">
        <v>5.0999999999999996</v>
      </c>
      <c r="CU84" s="2">
        <v>38990</v>
      </c>
      <c r="CV84">
        <v>26.88</v>
      </c>
      <c r="CX84" s="2">
        <v>38990</v>
      </c>
      <c r="CY84">
        <v>11737.45</v>
      </c>
      <c r="CZ84">
        <f t="shared" si="40"/>
        <v>2079.1</v>
      </c>
      <c r="DA84">
        <f t="shared" si="41"/>
        <v>9658.35</v>
      </c>
      <c r="DC84" s="37"/>
      <c r="DD84" s="2">
        <v>39994</v>
      </c>
      <c r="DE84">
        <v>1584.67</v>
      </c>
      <c r="DI84" s="2">
        <v>41639</v>
      </c>
      <c r="DJ84">
        <v>5275407.5</v>
      </c>
      <c r="DK84" s="19">
        <f t="shared" si="43"/>
        <v>14.109668333151992</v>
      </c>
      <c r="DM84" s="2">
        <v>41639</v>
      </c>
      <c r="DN84">
        <v>2397556.81</v>
      </c>
      <c r="DO84" s="19">
        <f t="shared" si="44"/>
        <v>13.384320466862775</v>
      </c>
      <c r="DQ84" s="2">
        <v>41639</v>
      </c>
      <c r="DR84">
        <v>5275407.5</v>
      </c>
      <c r="DS84" s="19">
        <f t="shared" si="42"/>
        <v>14.109668333151992</v>
      </c>
      <c r="DU84" s="2">
        <v>37463</v>
      </c>
      <c r="DV84">
        <v>592115</v>
      </c>
      <c r="ED84" s="2">
        <v>40178</v>
      </c>
      <c r="EE84">
        <v>13.22</v>
      </c>
      <c r="EG84" s="2">
        <v>39051</v>
      </c>
      <c r="EH84">
        <v>4.38</v>
      </c>
      <c r="EO84" s="2">
        <v>38990</v>
      </c>
      <c r="EP84">
        <v>9444.2999999999993</v>
      </c>
      <c r="EQ84" s="19">
        <f t="shared" si="45"/>
        <v>8.3733045693433983</v>
      </c>
      <c r="ER84" s="2">
        <v>38990</v>
      </c>
      <c r="ES84">
        <v>750.8</v>
      </c>
      <c r="EU84" s="2">
        <v>38990</v>
      </c>
      <c r="EV84">
        <v>3244.3</v>
      </c>
      <c r="EX84" s="2">
        <v>38990</v>
      </c>
      <c r="EY84">
        <v>61.4</v>
      </c>
    </row>
    <row r="85" spans="47:155" x14ac:dyDescent="0.25">
      <c r="AU85" s="121">
        <v>42551</v>
      </c>
      <c r="AV85" s="9">
        <f>IFERROR(VLOOKUP($AU85,$CO$5:$CP$1000,2,FALSE),"--")</f>
        <v>6.98</v>
      </c>
      <c r="AW85" s="10">
        <f>IFERROR(VLOOKUP($AU85,$CU$5:$CV$1000,2,FALSE),"--")</f>
        <v>1.3</v>
      </c>
      <c r="AX85" s="10">
        <f>IFERROR(VLOOKUP($AU85,$CX$5:$DB$1000,5,FALSE),"--")</f>
        <v>-1.0924645708813685</v>
      </c>
      <c r="AY85" s="10">
        <f>IFERROR(VLOOKUP($AU85,$CB$5:$CC$1000,2,FALSE),"--")</f>
        <v>51.7</v>
      </c>
      <c r="AZ85" s="10">
        <f>IFERROR(VLOOKUP($AU85,$CF$5:$CG$1000,2,FALSE),"--")</f>
        <v>50.3</v>
      </c>
      <c r="BA85" s="10">
        <f>IFERROR(VLOOKUP($AU85,$DI$5:$DK$1000,3,FALSE),"--")</f>
        <v>7.9452060209536546</v>
      </c>
      <c r="BB85" s="77">
        <v>5.7273207148782035</v>
      </c>
      <c r="BC85" s="77">
        <v>2.9677563315854139</v>
      </c>
      <c r="BD85" s="77">
        <v>6.0918193219432926</v>
      </c>
      <c r="BE85" s="75">
        <v>5.15</v>
      </c>
      <c r="BF85" s="77">
        <v>14.575152041702877</v>
      </c>
      <c r="BG85" s="77">
        <v>-4.9409669846094513</v>
      </c>
      <c r="BH85" s="77">
        <v>20.78</v>
      </c>
      <c r="BI85" s="77">
        <v>4.3899999999999997</v>
      </c>
      <c r="BJ85" s="10">
        <f>IFERROR(VLOOKUP($AU85,$EO$5:$EQ$1000,3,FALSE),"--")</f>
        <v>12.019439029672952</v>
      </c>
      <c r="BK85" s="67">
        <f>IFERROR(VLOOKUP($AU85,$EG$5:$EH$1000,2,FALSE),"--")</f>
        <v>6.8</v>
      </c>
      <c r="BL85" s="73">
        <f>AU85</f>
        <v>42551</v>
      </c>
      <c r="CK85" s="2">
        <v>39021</v>
      </c>
      <c r="CL85">
        <v>9.6</v>
      </c>
      <c r="CO85" s="2">
        <v>40939</v>
      </c>
      <c r="CP85">
        <v>2.2000000000000002</v>
      </c>
      <c r="CU85" s="2">
        <v>39021</v>
      </c>
      <c r="CV85">
        <v>13.74</v>
      </c>
      <c r="CX85" s="2">
        <v>39021</v>
      </c>
      <c r="CY85">
        <v>11378.86</v>
      </c>
      <c r="CZ85">
        <f t="shared" si="40"/>
        <v>2161.61</v>
      </c>
      <c r="DA85">
        <f t="shared" si="41"/>
        <v>9217.25</v>
      </c>
      <c r="DC85" s="2"/>
      <c r="DD85" s="2">
        <v>40025</v>
      </c>
      <c r="DE85">
        <v>1674.17</v>
      </c>
      <c r="DI85" s="2">
        <v>41670</v>
      </c>
      <c r="DJ85">
        <v>5310495.8499999996</v>
      </c>
      <c r="DK85" s="19">
        <f t="shared" si="43"/>
        <v>14.251362013699831</v>
      </c>
      <c r="DM85" s="2">
        <v>41670</v>
      </c>
      <c r="DN85">
        <v>2423389</v>
      </c>
      <c r="DO85" s="19">
        <f t="shared" si="44"/>
        <v>13.394340270661553</v>
      </c>
      <c r="DQ85" s="2">
        <v>41670</v>
      </c>
      <c r="DR85">
        <v>5310495.8499999996</v>
      </c>
      <c r="DS85" s="19">
        <f t="shared" si="42"/>
        <v>14.251362013699831</v>
      </c>
      <c r="DU85" s="2">
        <v>37477</v>
      </c>
      <c r="DV85">
        <v>594707</v>
      </c>
      <c r="ED85" s="2">
        <v>40209</v>
      </c>
      <c r="EE85">
        <v>-25.28</v>
      </c>
      <c r="EG85" s="2">
        <v>39082</v>
      </c>
      <c r="EH85">
        <v>14.2</v>
      </c>
      <c r="EO85" s="2">
        <v>39021</v>
      </c>
      <c r="EP85">
        <v>9699.7000000000007</v>
      </c>
      <c r="EQ85" s="19">
        <f t="shared" si="45"/>
        <v>4.3270161550541086</v>
      </c>
      <c r="ER85" s="2">
        <v>39021</v>
      </c>
      <c r="ES85">
        <v>763.8</v>
      </c>
      <c r="EU85" s="2">
        <v>39021</v>
      </c>
      <c r="EV85">
        <v>3409.8</v>
      </c>
      <c r="EX85" s="2">
        <v>39021</v>
      </c>
      <c r="EY85">
        <v>54.6</v>
      </c>
    </row>
    <row r="86" spans="47:155" x14ac:dyDescent="0.25">
      <c r="AU86" s="121">
        <v>42582</v>
      </c>
      <c r="AV86" s="9">
        <f>IFERROR(VLOOKUP($AU86,$CO$5:$CP$1000,2,FALSE),"--")</f>
        <v>3.1</v>
      </c>
      <c r="AW86" s="10">
        <f>IFERROR(VLOOKUP($AU86,$CU$5:$CV$1000,2,FALSE),"--")</f>
        <v>-6.84</v>
      </c>
      <c r="AX86" s="10">
        <f>IFERROR(VLOOKUP($AU86,$CX$5:$DB$1000,5,FALSE),"--")</f>
        <v>-9.8971273673310165</v>
      </c>
      <c r="AY86" s="10">
        <f>IFERROR(VLOOKUP($AU86,$CB$5:$CC$1000,2,FALSE),"--")</f>
        <v>51.8</v>
      </c>
      <c r="AZ86" s="10">
        <f>IFERROR(VLOOKUP($AU86,$CF$5:$CG$1000,2,FALSE),"--")</f>
        <v>51.9</v>
      </c>
      <c r="BA86" s="10">
        <f>IFERROR(VLOOKUP($AU86,$DI$5:$DK$1000,3,FALSE),"--")</f>
        <v>8.3333360887654742</v>
      </c>
      <c r="BB86" s="77">
        <v>0.11197992084177599</v>
      </c>
      <c r="BC86" s="77">
        <v>-1.878088962108726</v>
      </c>
      <c r="BD86" s="77">
        <v>2.8685395831742788</v>
      </c>
      <c r="BE86" s="75">
        <v>4.5999999999999996</v>
      </c>
      <c r="BF86" s="77">
        <v>8.3052527254707584</v>
      </c>
      <c r="BG86" s="77">
        <v>10.406542609932433</v>
      </c>
      <c r="BH86" s="77">
        <v>25.6</v>
      </c>
      <c r="BI86" s="77">
        <v>4.5199999999999996</v>
      </c>
      <c r="BJ86" s="10">
        <f>IFERROR(VLOOKUP($AU86,$EO$5:$EQ$1000,3,FALSE),"--")</f>
        <v>8.9726637530272981</v>
      </c>
      <c r="BK86" s="67">
        <f>IFERROR(VLOOKUP($AU86,$EG$5:$EH$1000,2,FALSE),"--")</f>
        <v>16.8</v>
      </c>
      <c r="BL86" s="73">
        <f>AU86</f>
        <v>42582</v>
      </c>
      <c r="CK86" s="2">
        <v>39051</v>
      </c>
      <c r="CL86">
        <v>20</v>
      </c>
      <c r="CO86" s="2">
        <v>40968</v>
      </c>
      <c r="CP86">
        <v>7.75</v>
      </c>
      <c r="CU86" s="2">
        <v>39051</v>
      </c>
      <c r="CV86">
        <v>34.35</v>
      </c>
      <c r="CX86" s="2">
        <v>39051</v>
      </c>
      <c r="CY86">
        <v>10352.86</v>
      </c>
      <c r="CZ86">
        <f t="shared" si="40"/>
        <v>660.17</v>
      </c>
      <c r="DA86">
        <f t="shared" si="41"/>
        <v>9692.69</v>
      </c>
      <c r="DC86" s="2"/>
      <c r="DD86" s="2">
        <v>40056</v>
      </c>
      <c r="DE86">
        <v>1754.78</v>
      </c>
      <c r="DI86" s="2">
        <v>41698</v>
      </c>
      <c r="DJ86">
        <v>5386801</v>
      </c>
      <c r="DK86" s="19">
        <f t="shared" si="43"/>
        <v>13.999542461266334</v>
      </c>
      <c r="DM86" s="2">
        <v>41698</v>
      </c>
      <c r="DN86">
        <v>2460679</v>
      </c>
      <c r="DO86" s="19">
        <f t="shared" si="44"/>
        <v>13.014948762322586</v>
      </c>
      <c r="DQ86" s="2">
        <v>41698</v>
      </c>
      <c r="DR86">
        <v>5386801</v>
      </c>
      <c r="DS86" s="19">
        <f t="shared" si="42"/>
        <v>13.999542461266334</v>
      </c>
      <c r="DU86" s="2">
        <v>37491</v>
      </c>
      <c r="DV86">
        <v>596981</v>
      </c>
      <c r="ED86" s="2">
        <v>40237</v>
      </c>
      <c r="EE86">
        <v>15.39</v>
      </c>
      <c r="EG86" s="2">
        <v>39113</v>
      </c>
      <c r="EH86">
        <v>16.57</v>
      </c>
      <c r="EO86" s="2">
        <v>39051</v>
      </c>
      <c r="EP86">
        <v>10230.6</v>
      </c>
      <c r="EQ86" s="19">
        <f t="shared" si="45"/>
        <v>13.94426748045352</v>
      </c>
      <c r="ER86" s="2">
        <v>39051</v>
      </c>
      <c r="ES86">
        <v>736.8</v>
      </c>
      <c r="EU86" s="2">
        <v>39051</v>
      </c>
      <c r="EV86">
        <v>3730</v>
      </c>
      <c r="EX86" s="2">
        <v>39051</v>
      </c>
      <c r="EY86">
        <v>58.8</v>
      </c>
    </row>
    <row r="87" spans="47:155" x14ac:dyDescent="0.25">
      <c r="AU87" s="121">
        <v>42613</v>
      </c>
      <c r="AV87" s="9">
        <f>IFERROR(VLOOKUP($AU87,$CO$5:$CP$1000,2,FALSE),"--")</f>
        <v>3.09</v>
      </c>
      <c r="AW87" s="10">
        <f>IFERROR(VLOOKUP($AU87,$CU$5:$CV$1000,2,FALSE),"--")</f>
        <v>-0.3</v>
      </c>
      <c r="AX87" s="10">
        <f>IFERROR(VLOOKUP($AU87,$CX$5:$DB$1000,5,FALSE),"--")</f>
        <v>-1.2017375876863357</v>
      </c>
      <c r="AY87" s="10">
        <f>IFERROR(VLOOKUP($AU87,$CB$5:$CC$1000,2,FALSE),"--")</f>
        <v>52.6</v>
      </c>
      <c r="AZ87" s="10">
        <f>IFERROR(VLOOKUP($AU87,$CF$5:$CG$1000,2,FALSE),"--")</f>
        <v>54.7</v>
      </c>
      <c r="BA87" s="10">
        <f>IFERROR(VLOOKUP($AU87,$DI$5:$DK$1000,3,FALSE),"--")</f>
        <v>8.2003300419422729</v>
      </c>
      <c r="BB87" s="77">
        <v>1.5383731177439852</v>
      </c>
      <c r="BC87" s="77">
        <v>-3.7141249296567258</v>
      </c>
      <c r="BD87" s="77">
        <v>2.3937162493863573</v>
      </c>
      <c r="BE87" s="75">
        <v>4.6100000000000003</v>
      </c>
      <c r="BF87" s="77">
        <v>16.280586024392107</v>
      </c>
      <c r="BG87" s="77">
        <v>8.9434612019081428</v>
      </c>
      <c r="BH87" s="77">
        <v>23.97</v>
      </c>
      <c r="BI87" s="77">
        <v>4.59</v>
      </c>
      <c r="BJ87" s="10">
        <f>IFERROR(VLOOKUP($AU87,$EO$5:$EQ$1000,3,FALSE),"--")</f>
        <v>18.427745176084386</v>
      </c>
      <c r="BK87" s="67">
        <f>IFERROR(VLOOKUP($AU87,$EG$5:$EH$1000,2,FALSE),"--")</f>
        <v>8.8000000000000007</v>
      </c>
      <c r="BL87" s="73">
        <f>AU87</f>
        <v>42613</v>
      </c>
      <c r="CK87" s="2">
        <v>39082</v>
      </c>
      <c r="CL87">
        <v>13.7</v>
      </c>
      <c r="CO87" s="2">
        <v>40999</v>
      </c>
      <c r="CP87">
        <v>3.03</v>
      </c>
      <c r="CU87" s="2">
        <v>39082</v>
      </c>
      <c r="CV87">
        <v>14.91</v>
      </c>
      <c r="CX87" s="2">
        <v>39082</v>
      </c>
      <c r="CY87">
        <v>10159.709999999999</v>
      </c>
      <c r="CZ87">
        <f t="shared" si="40"/>
        <v>1055.5</v>
      </c>
      <c r="DA87">
        <f t="shared" si="41"/>
        <v>9104.2099999999991</v>
      </c>
      <c r="DC87" s="2"/>
      <c r="DD87" s="2">
        <v>40086</v>
      </c>
      <c r="DE87">
        <v>1993.89</v>
      </c>
      <c r="DI87" s="2">
        <v>41729</v>
      </c>
      <c r="DJ87">
        <v>5529601</v>
      </c>
      <c r="DK87" s="19">
        <f t="shared" si="43"/>
        <v>13.554357957787989</v>
      </c>
      <c r="DM87" s="2">
        <v>41729</v>
      </c>
      <c r="DN87">
        <v>2516483.11</v>
      </c>
      <c r="DO87" s="19">
        <f t="shared" si="44"/>
        <v>12.837718855751046</v>
      </c>
      <c r="DQ87" s="2">
        <v>41729</v>
      </c>
      <c r="DR87">
        <v>5529601</v>
      </c>
      <c r="DS87" s="19">
        <f t="shared" si="42"/>
        <v>13.554357957787989</v>
      </c>
      <c r="DU87" s="2">
        <v>37498</v>
      </c>
      <c r="DV87">
        <v>599717</v>
      </c>
      <c r="ED87" s="2">
        <v>40268</v>
      </c>
      <c r="EE87">
        <v>-38.19</v>
      </c>
      <c r="EG87" s="2">
        <v>39141</v>
      </c>
      <c r="EH87">
        <v>14.26</v>
      </c>
      <c r="EO87" s="2">
        <v>39082</v>
      </c>
      <c r="EP87">
        <v>10534.4</v>
      </c>
      <c r="EQ87" s="19">
        <f t="shared" si="45"/>
        <v>4.2266898844387946</v>
      </c>
      <c r="ER87" s="2">
        <v>39082</v>
      </c>
      <c r="ES87">
        <v>803.2</v>
      </c>
      <c r="EU87" s="2">
        <v>39082</v>
      </c>
      <c r="EV87">
        <v>3944.2</v>
      </c>
      <c r="EX87" s="2">
        <v>39082</v>
      </c>
      <c r="EY87">
        <v>59.7</v>
      </c>
    </row>
    <row r="88" spans="47:155" x14ac:dyDescent="0.25">
      <c r="AU88" s="121">
        <v>42643</v>
      </c>
      <c r="AV88" s="9">
        <f>IFERROR(VLOOKUP($AU88,$CO$5:$CP$1000,2,FALSE),"--")</f>
        <v>5.3</v>
      </c>
      <c r="AW88" s="10">
        <f>IFERROR(VLOOKUP($AU88,$CU$5:$CV$1000,2,FALSE),"--")</f>
        <v>4.5999999999999996</v>
      </c>
      <c r="AX88" s="10">
        <f>IFERROR(VLOOKUP($AU88,$CX$5:$DB$1000,5,FALSE),"--")</f>
        <v>-3.5062324980653981</v>
      </c>
      <c r="AY88" s="10">
        <f>IFERROR(VLOOKUP($AU88,$CB$5:$CC$1000,2,FALSE),"--")</f>
        <v>52.1</v>
      </c>
      <c r="AZ88" s="10">
        <f>IFERROR(VLOOKUP($AU88,$CF$5:$CG$1000,2,FALSE),"--")</f>
        <v>52</v>
      </c>
      <c r="BA88" s="10">
        <f>IFERROR(VLOOKUP($AU88,$DI$5:$DK$1000,3,FALSE),"--")</f>
        <v>10.771358841790924</v>
      </c>
      <c r="BB88" s="77">
        <v>-1.9476489776434125</v>
      </c>
      <c r="BC88" s="77">
        <v>-2.7042253521126769</v>
      </c>
      <c r="BD88" s="77">
        <v>8.408863108059105</v>
      </c>
      <c r="BE88" s="75">
        <v>4.9400000000000004</v>
      </c>
      <c r="BF88" s="77">
        <v>49.39563973474683</v>
      </c>
      <c r="BG88" s="77">
        <v>15.1734048981236</v>
      </c>
      <c r="BH88" s="77">
        <v>23.52</v>
      </c>
      <c r="BI88" s="77">
        <v>4.7699999999999996</v>
      </c>
      <c r="BJ88" s="10">
        <f>IFERROR(VLOOKUP($AU88,$EO$5:$EQ$1000,3,FALSE),"--")</f>
        <v>-0.84320538792813648</v>
      </c>
      <c r="BK88" s="67">
        <f>IFERROR(VLOOKUP($AU88,$EG$5:$EH$1000,2,FALSE),"--")</f>
        <v>12.1</v>
      </c>
      <c r="BL88" s="73">
        <f>AU88</f>
        <v>42643</v>
      </c>
      <c r="CK88" s="2">
        <v>39113</v>
      </c>
      <c r="CL88">
        <v>13.8</v>
      </c>
      <c r="CO88" s="2">
        <v>41029</v>
      </c>
      <c r="CP88">
        <v>2.14</v>
      </c>
      <c r="CU88" s="2">
        <v>39113</v>
      </c>
      <c r="CV88">
        <v>18.63</v>
      </c>
      <c r="CX88" s="2">
        <v>39113</v>
      </c>
      <c r="CY88">
        <v>8962.5400000000009</v>
      </c>
      <c r="CZ88">
        <f t="shared" si="40"/>
        <v>1682.63</v>
      </c>
      <c r="DA88">
        <f t="shared" si="41"/>
        <v>7279.9100000000008</v>
      </c>
      <c r="DC88" s="2"/>
      <c r="DD88" s="2">
        <v>40117</v>
      </c>
      <c r="DE88">
        <v>2393.83</v>
      </c>
      <c r="DI88" s="2">
        <v>41759</v>
      </c>
      <c r="DJ88">
        <v>5548277</v>
      </c>
      <c r="DK88" s="19">
        <f t="shared" si="43"/>
        <v>14.222832514825278</v>
      </c>
      <c r="DM88" s="2">
        <v>41759</v>
      </c>
      <c r="DN88">
        <v>2509760.44</v>
      </c>
      <c r="DO88" s="19">
        <f t="shared" si="44"/>
        <v>12.319312665502192</v>
      </c>
      <c r="DQ88" s="2">
        <v>41759</v>
      </c>
      <c r="DR88">
        <v>5548277</v>
      </c>
      <c r="DS88" s="19">
        <f t="shared" si="42"/>
        <v>14.222832514825278</v>
      </c>
      <c r="DU88" s="2">
        <v>37505</v>
      </c>
      <c r="DV88">
        <v>602332</v>
      </c>
      <c r="ED88" s="2">
        <v>40298</v>
      </c>
      <c r="EE88">
        <v>-6.84</v>
      </c>
      <c r="EG88" s="2">
        <v>39172</v>
      </c>
      <c r="EH88">
        <v>20.84</v>
      </c>
      <c r="EO88" s="2">
        <v>39113</v>
      </c>
      <c r="EP88">
        <v>10739.7</v>
      </c>
      <c r="EQ88" s="19">
        <f t="shared" si="45"/>
        <v>10.208416710279234</v>
      </c>
      <c r="ER88" s="2">
        <v>39113</v>
      </c>
      <c r="ES88">
        <v>774.1</v>
      </c>
      <c r="EU88" s="2">
        <v>39113</v>
      </c>
      <c r="EV88">
        <v>3709.9</v>
      </c>
      <c r="EX88" s="2">
        <v>39113</v>
      </c>
      <c r="EY88">
        <v>57.4</v>
      </c>
    </row>
    <row r="89" spans="47:155" x14ac:dyDescent="0.25">
      <c r="AU89" s="121">
        <v>42674</v>
      </c>
      <c r="AV89" s="9">
        <f>IFERROR(VLOOKUP($AU89,$CO$5:$CP$1000,2,FALSE),"--")</f>
        <v>7.09</v>
      </c>
      <c r="AW89" s="10">
        <f>IFERROR(VLOOKUP($AU89,$CU$5:$CV$1000,2,FALSE),"--")</f>
        <v>9.59</v>
      </c>
      <c r="AX89" s="10">
        <f>IFERROR(VLOOKUP($AU89,$CX$5:$DB$1000,5,FALSE),"--")</f>
        <v>1.8766459477827402</v>
      </c>
      <c r="AY89" s="10">
        <f>IFERROR(VLOOKUP($AU89,$CB$5:$CC$1000,2,FALSE),"--")</f>
        <v>54.4</v>
      </c>
      <c r="AZ89" s="10">
        <f>IFERROR(VLOOKUP($AU89,$CF$5:$CG$1000,2,FALSE),"--")</f>
        <v>54.5</v>
      </c>
      <c r="BA89" s="10">
        <f>IFERROR(VLOOKUP($AU89,$DI$5:$DK$1000,3,FALSE),"--")</f>
        <v>6.670015174570354</v>
      </c>
      <c r="BB89" s="77">
        <v>11.900129701686124</v>
      </c>
      <c r="BC89" s="10">
        <f>IFERROR(VLOOKUP($AU89,'2-CMIE (manual)'!$V$5:$X$1727,3,FALSE),"--")</f>
        <v>-2.6358084217293465</v>
      </c>
      <c r="BD89" s="10">
        <f>IFERROR(VLOOKUP($AU89,'2-CMIE (manual)'!$G$5:$I$1727,3,FALSE),"--")</f>
        <v>13.311641209508608</v>
      </c>
      <c r="BE89" s="115">
        <f>IFERROR(VLOOKUP($AU89,'2-CMIE (manual)'!$AN$5:$AO$1727,2,FALSE),"--")</f>
        <v>6.18</v>
      </c>
      <c r="BF89" s="77">
        <v>44.254815816154114</v>
      </c>
      <c r="BG89" s="77">
        <v>-0.17861469105834304</v>
      </c>
      <c r="BH89" s="77">
        <v>23.28</v>
      </c>
      <c r="BI89" s="77">
        <v>4.8600000000000003</v>
      </c>
      <c r="BJ89" s="10">
        <f>IFERROR(VLOOKUP($AU89,$EO$5:$EQ$1000,3,FALSE),"--")</f>
        <v>7.3137136981783479</v>
      </c>
      <c r="BK89" s="67">
        <f>IFERROR(VLOOKUP($AU89,$EG$5:$EH$1000,2,FALSE),"--")</f>
        <v>10.4</v>
      </c>
      <c r="BL89" s="73">
        <f>AU89</f>
        <v>42674</v>
      </c>
      <c r="CK89" s="2">
        <v>39141</v>
      </c>
      <c r="CL89">
        <v>13.7</v>
      </c>
      <c r="CO89" s="2">
        <v>41060</v>
      </c>
      <c r="CP89">
        <v>5.99</v>
      </c>
      <c r="CU89" s="2">
        <v>39141</v>
      </c>
      <c r="CV89">
        <v>16.100000000000001</v>
      </c>
      <c r="CX89" s="2">
        <v>39141</v>
      </c>
      <c r="CY89">
        <v>9651.36</v>
      </c>
      <c r="CZ89">
        <f t="shared" si="40"/>
        <v>667.88</v>
      </c>
      <c r="DA89">
        <f t="shared" si="41"/>
        <v>8983.4800000000014</v>
      </c>
      <c r="DD89" s="2">
        <v>40147</v>
      </c>
      <c r="DE89">
        <v>2186.0100000000002</v>
      </c>
      <c r="DI89" s="2">
        <v>41790</v>
      </c>
      <c r="DJ89">
        <v>5551715</v>
      </c>
      <c r="DK89" s="19">
        <f t="shared" si="43"/>
        <v>13.024641328873198</v>
      </c>
      <c r="DM89" s="2">
        <v>41790</v>
      </c>
      <c r="DN89">
        <v>2509135.5499999998</v>
      </c>
      <c r="DO89" s="19">
        <f t="shared" si="44"/>
        <v>11.305111685030189</v>
      </c>
      <c r="DQ89" s="2">
        <v>41790</v>
      </c>
      <c r="DR89">
        <v>5551715</v>
      </c>
      <c r="DS89" s="19">
        <f t="shared" si="42"/>
        <v>13.024641328873198</v>
      </c>
      <c r="DU89" s="2">
        <v>37519</v>
      </c>
      <c r="DV89">
        <v>607756</v>
      </c>
      <c r="ED89" s="2">
        <v>40329</v>
      </c>
      <c r="EE89">
        <v>5.63</v>
      </c>
      <c r="EG89" s="2">
        <v>39202</v>
      </c>
      <c r="EH89">
        <v>13.37</v>
      </c>
      <c r="EO89" s="2">
        <v>39141</v>
      </c>
      <c r="EP89">
        <v>9920.2999999999993</v>
      </c>
      <c r="EQ89" s="19">
        <f t="shared" si="45"/>
        <v>5.556442259605654</v>
      </c>
      <c r="ER89" s="2">
        <v>39141</v>
      </c>
      <c r="ES89">
        <v>749.7</v>
      </c>
      <c r="EU89" s="2">
        <v>39141</v>
      </c>
      <c r="EV89">
        <v>3480.9</v>
      </c>
      <c r="EX89" s="2">
        <v>39141</v>
      </c>
      <c r="EY89">
        <v>52.6</v>
      </c>
    </row>
    <row r="90" spans="47:155" x14ac:dyDescent="0.25">
      <c r="AU90" s="121">
        <v>42704</v>
      </c>
      <c r="AV90" s="9">
        <f>IFERROR(VLOOKUP($AU90,$CO$5:$CP$1000,2,FALSE),"--")</f>
        <v>3.16</v>
      </c>
      <c r="AW90" s="10">
        <f>IFERROR(VLOOKUP($AU90,$CU$5:$CV$1000,2,FALSE),"--")</f>
        <v>2.2999999999999998</v>
      </c>
      <c r="AX90" s="10">
        <f>IFERROR(VLOOKUP($AU90,$CX$5:$DB$1000,5,FALSE),"--")</f>
        <v>11.49472482285827</v>
      </c>
      <c r="AY90" s="10">
        <f>IFERROR(VLOOKUP($AU90,$CB$5:$CC$1000,2,FALSE),"--")</f>
        <v>52.3</v>
      </c>
      <c r="AZ90" s="10">
        <f>IFERROR(VLOOKUP($AU90,$CF$5:$CG$1000,2,FALSE),"--")</f>
        <v>46.7</v>
      </c>
      <c r="BA90" s="10">
        <f>IFERROR(VLOOKUP($AU90,$DI$5:$DK$1000,3,FALSE),"--")</f>
        <v>4.7532313511174484</v>
      </c>
      <c r="BB90" s="77">
        <v>-11.58868755553838</v>
      </c>
      <c r="BC90" s="10">
        <f>IFERROR(VLOOKUP($AU90,'2-CMIE (manual)'!$V$5:$X$1727,3,FALSE),"--")</f>
        <v>5.535265921022603</v>
      </c>
      <c r="BD90" s="10">
        <f>IFERROR(VLOOKUP($AU90,'2-CMIE (manual)'!$G$5:$I$1727,3,FALSE),"--")</f>
        <v>10.349958216986321</v>
      </c>
      <c r="BE90" s="115">
        <f>IFERROR(VLOOKUP($AU90,'2-CMIE (manual)'!$AN$5:$AO$1727,2,FALSE),"--")</f>
        <v>6.27</v>
      </c>
      <c r="BF90" s="77">
        <v>-13.057481070704913</v>
      </c>
      <c r="BG90" s="77">
        <v>-0.32164614663655611</v>
      </c>
      <c r="BH90" s="10">
        <f>IFERROR(VLOOKUP($AU90,'2-CMIE (manual)'!$AZ$5:$BA$1727,2,FALSE),"--")</f>
        <v>22.66</v>
      </c>
      <c r="BI90" s="10">
        <f>IFERROR(VLOOKUP($AU90,$EJ$5:$EK$1000,2,FALSE),"--")</f>
        <v>4.9000000000000004</v>
      </c>
      <c r="BJ90" s="10">
        <f>IFERROR(VLOOKUP($AU90,$EO$5:$EQ$1000,3,FALSE),"--")</f>
        <v>10.394422176563701</v>
      </c>
      <c r="BK90" s="67">
        <f>IFERROR(VLOOKUP($AU90,$EG$5:$EH$1000,2,FALSE),"--")</f>
        <v>7.6</v>
      </c>
      <c r="BL90" s="73">
        <f>AU90</f>
        <v>42704</v>
      </c>
      <c r="CK90" s="2">
        <v>39172</v>
      </c>
      <c r="CL90">
        <v>14.3</v>
      </c>
      <c r="CO90" s="2">
        <v>41090</v>
      </c>
      <c r="CP90">
        <v>4.58</v>
      </c>
      <c r="CU90" s="2">
        <v>39172</v>
      </c>
      <c r="CV90">
        <v>11.25</v>
      </c>
      <c r="CX90" s="2">
        <v>39172</v>
      </c>
      <c r="CY90">
        <v>12247.53</v>
      </c>
      <c r="CZ90">
        <f t="shared" si="40"/>
        <v>1525.79</v>
      </c>
      <c r="DA90">
        <f t="shared" si="41"/>
        <v>10721.740000000002</v>
      </c>
      <c r="DD90" s="2">
        <v>40178</v>
      </c>
      <c r="DE90">
        <v>2992.27</v>
      </c>
      <c r="DI90" s="2">
        <v>41820</v>
      </c>
      <c r="DJ90">
        <v>5601205.1399999997</v>
      </c>
      <c r="DK90" s="19">
        <f t="shared" si="43"/>
        <v>12.960141135592739</v>
      </c>
      <c r="DM90" s="2">
        <v>41820</v>
      </c>
      <c r="DN90">
        <v>2509447</v>
      </c>
      <c r="DO90" s="19">
        <f t="shared" si="44"/>
        <v>10.229835576659262</v>
      </c>
      <c r="DQ90" s="2">
        <v>41820</v>
      </c>
      <c r="DR90">
        <v>5601205.1399999997</v>
      </c>
      <c r="DS90" s="19">
        <f t="shared" si="42"/>
        <v>12.960141135592739</v>
      </c>
      <c r="DU90" s="2">
        <v>37526</v>
      </c>
      <c r="DV90">
        <v>620806</v>
      </c>
      <c r="ED90" s="2">
        <v>40359</v>
      </c>
      <c r="EE90">
        <v>-44.15</v>
      </c>
      <c r="EG90" s="2">
        <v>39233</v>
      </c>
      <c r="EH90">
        <v>8.6300000000000008</v>
      </c>
      <c r="EO90" s="2">
        <v>39172</v>
      </c>
      <c r="EP90">
        <v>11102.3</v>
      </c>
      <c r="EQ90" s="19">
        <f t="shared" si="45"/>
        <v>8.5863229138140049</v>
      </c>
      <c r="ER90" s="2">
        <v>39172</v>
      </c>
      <c r="ES90">
        <v>879.9</v>
      </c>
      <c r="EU90" s="2">
        <v>39172</v>
      </c>
      <c r="EV90">
        <v>3985.8</v>
      </c>
      <c r="EX90" s="2">
        <v>39172</v>
      </c>
      <c r="EY90">
        <v>65</v>
      </c>
    </row>
    <row r="91" spans="47:155" x14ac:dyDescent="0.25">
      <c r="AU91" s="121">
        <v>42735</v>
      </c>
      <c r="AV91" s="9">
        <f>IFERROR(VLOOKUP($AU91,$CO$5:$CP$1000,2,FALSE),"--")</f>
        <v>5.6</v>
      </c>
      <c r="AW91" s="10">
        <f>IFERROR(VLOOKUP($AU91,$CU$5:$CV$1000,2,FALSE),"--")</f>
        <v>5.7</v>
      </c>
      <c r="AX91" s="10">
        <f>IFERROR(VLOOKUP($AU91,$CX$5:$DB$1000,5,FALSE),"--")</f>
        <v>5.6652783546533803</v>
      </c>
      <c r="AY91" s="10">
        <f>IFERROR(VLOOKUP($AU91,$CB$5:$CC$1000,2,FALSE),"--")</f>
        <v>49.6</v>
      </c>
      <c r="AZ91" s="10">
        <f>IFERROR(VLOOKUP($AU91,$CF$5:$CG$1000,2,FALSE),"--")</f>
        <v>46.8</v>
      </c>
      <c r="BA91" s="10">
        <f>IFERROR(VLOOKUP($AU91,$DI$5:$DK$1000,3,FALSE),"--")</f>
        <v>4.0136067220343463</v>
      </c>
      <c r="BB91" s="10">
        <f>IFERROR(VLOOKUP($AU91,'2-CMIE (manual)'!$AB$5:$AD$1727,3,FALSE),"--")</f>
        <v>-5.0562983814215308</v>
      </c>
      <c r="BC91" s="10">
        <f>IFERROR(VLOOKUP($AU91,'2-CMIE (manual)'!$V$5:$X$1727,3,FALSE),"--")</f>
        <v>-0.12682308180088642</v>
      </c>
      <c r="BD91" s="10">
        <f>IFERROR(VLOOKUP($AU91,'2-CMIE (manual)'!$G$5:$I$1727,3,FALSE),"--")</f>
        <v>13.70562425209414</v>
      </c>
      <c r="BE91" s="10">
        <f>IFERROR(VLOOKUP($AU91,'2-CMIE (manual)'!$AN$5:$AO$1727,2,FALSE),"--")</f>
        <v>6.08</v>
      </c>
      <c r="BF91" s="10">
        <f>IFERROR(VLOOKUP($AU91,'2-CMIE (manual)'!$K$5:$O$1727,5,FALSE),"--")</f>
        <v>7.6708007742490425</v>
      </c>
      <c r="BG91" s="10">
        <f>IFERROR(VLOOKUP($AU91,'2-CMIE (manual)'!$AG$5:$AK$1727,5,FALSE),"--")</f>
        <v>-8.9050224089936911</v>
      </c>
      <c r="BH91" s="10">
        <f>IFERROR(VLOOKUP($AU91,'2-CMIE (manual)'!$AZ$5:$BA$1727,2,FALSE),"--")</f>
        <v>23.99</v>
      </c>
      <c r="BI91" s="10">
        <f>IFERROR(VLOOKUP($AU91,$EJ$5:$EK$1000,2,FALSE),"--")</f>
        <v>4.83</v>
      </c>
      <c r="BJ91" s="10">
        <f>IFERROR(VLOOKUP($AU91,$EO$5:$EQ$1000,3,FALSE),"--")</f>
        <v>2.0908408171508297</v>
      </c>
      <c r="BK91" s="67">
        <f>IFERROR(VLOOKUP($AU91,$EG$5:$EH$1000,2,FALSE),"--")</f>
        <v>13.6</v>
      </c>
      <c r="BL91" s="73">
        <f>AU91</f>
        <v>42735</v>
      </c>
      <c r="CK91" s="2">
        <v>39202</v>
      </c>
      <c r="CL91">
        <v>17.8</v>
      </c>
      <c r="CO91" s="2">
        <v>41121</v>
      </c>
      <c r="CP91">
        <v>4.2300000000000004</v>
      </c>
      <c r="CU91" s="2">
        <v>39202</v>
      </c>
      <c r="CV91">
        <v>27.51</v>
      </c>
      <c r="CX91" s="2">
        <v>39202</v>
      </c>
      <c r="CY91">
        <v>12878</v>
      </c>
      <c r="CZ91">
        <f t="shared" si="40"/>
        <v>2201.9699999999998</v>
      </c>
      <c r="DA91">
        <f t="shared" si="41"/>
        <v>10676.03</v>
      </c>
      <c r="DC91" s="37"/>
      <c r="DD91" s="2">
        <v>40209</v>
      </c>
      <c r="DE91">
        <v>3030.85</v>
      </c>
      <c r="DI91" s="2">
        <v>41851</v>
      </c>
      <c r="DJ91">
        <v>5579595</v>
      </c>
      <c r="DK91" s="19">
        <f t="shared" si="43"/>
        <v>12.582558969395308</v>
      </c>
      <c r="DM91" s="2">
        <v>41851</v>
      </c>
      <c r="DN91">
        <v>2501113</v>
      </c>
      <c r="DO91" s="19">
        <f t="shared" si="44"/>
        <v>10.176190243350192</v>
      </c>
      <c r="DQ91" s="2">
        <v>41851</v>
      </c>
      <c r="DR91">
        <v>5579595</v>
      </c>
      <c r="DS91" s="19">
        <f t="shared" si="42"/>
        <v>12.582558969395308</v>
      </c>
      <c r="DU91" s="2">
        <v>37533</v>
      </c>
      <c r="DV91">
        <v>622366</v>
      </c>
      <c r="ED91" s="2">
        <v>40390</v>
      </c>
      <c r="EE91">
        <v>-48.65</v>
      </c>
      <c r="EG91" s="2">
        <v>39263</v>
      </c>
      <c r="EH91">
        <v>11.49</v>
      </c>
      <c r="EO91" s="2">
        <v>39202</v>
      </c>
      <c r="EP91">
        <v>10611.6</v>
      </c>
      <c r="EQ91" s="19">
        <f t="shared" si="45"/>
        <v>7.8053091950870179</v>
      </c>
      <c r="ER91" s="2">
        <v>39202</v>
      </c>
      <c r="ES91">
        <v>823.3</v>
      </c>
      <c r="EU91" s="2">
        <v>39202</v>
      </c>
      <c r="EV91">
        <v>3970.5</v>
      </c>
      <c r="EX91" s="2">
        <v>39202</v>
      </c>
      <c r="EY91">
        <v>50.3</v>
      </c>
    </row>
    <row r="92" spans="47:155" x14ac:dyDescent="0.25">
      <c r="AU92" s="121">
        <v>42766</v>
      </c>
      <c r="AV92" s="9">
        <f>IFERROR(VLOOKUP($AU92,$CO$5:$CP$1000,2,FALSE),"--")</f>
        <v>3.36</v>
      </c>
      <c r="AW92" s="10">
        <f>IFERROR(VLOOKUP($AU92,$CU$5:$CV$1000,2,FALSE),"--")</f>
        <v>4.3</v>
      </c>
      <c r="AX92" s="10">
        <f>IFERROR(VLOOKUP($AU92,$CX$5:$DB$1000,5,FALSE),"--")</f>
        <v>5.487426770194781</v>
      </c>
      <c r="AY92" s="10">
        <f>IFERROR(VLOOKUP($AU92,$CB$5:$CC$1000,2,FALSE),"--")</f>
        <v>50.4</v>
      </c>
      <c r="AZ92" s="10">
        <f>IFERROR(VLOOKUP($AU92,$CF$5:$CG$1000,2,FALSE),"--")</f>
        <v>48.7</v>
      </c>
      <c r="BA92" s="10">
        <f>IFERROR(VLOOKUP($AU92,$DI$5:$DK$1000,3,FALSE),"--")</f>
        <v>3.5109833791853395</v>
      </c>
      <c r="BB92" s="10">
        <f>IFERROR(VLOOKUP($AU92,'2-CMIE (manual)'!$AB$5:$AD$1727,3,FALSE),"--")</f>
        <v>-0.61281066096007253</v>
      </c>
      <c r="BC92" s="10">
        <f>IFERROR(VLOOKUP($AU92,'2-CMIE (manual)'!$V$5:$X$1727,3,FALSE),"--")</f>
        <v>0.33642573147110166</v>
      </c>
      <c r="BD92" s="10">
        <f>IFERROR(VLOOKUP($AU92,'2-CMIE (manual)'!$G$5:$I$1727,3,FALSE),"--")</f>
        <v>4.0874070392108219</v>
      </c>
      <c r="BE92" s="10">
        <f>IFERROR(VLOOKUP($AU92,'2-CMIE (manual)'!$AN$5:$AO$1727,2,FALSE),"--")</f>
        <v>6.57</v>
      </c>
      <c r="BF92" s="10">
        <f>IFERROR(VLOOKUP($AU92,'2-CMIE (manual)'!$K$5:$O$1727,5,FALSE),"--")</f>
        <v>5.5467651195499235</v>
      </c>
      <c r="BG92" s="10">
        <f>IFERROR(VLOOKUP($AU92,'2-CMIE (manual)'!$AG$5:$AK$1727,5,FALSE),"--")</f>
        <v>11.672732470559776</v>
      </c>
      <c r="BH92" s="10">
        <f>IFERROR(VLOOKUP($AU92,'2-CMIE (manual)'!$AZ$5:$BA$1727,2,FALSE),"--")</f>
        <v>25.3</v>
      </c>
      <c r="BI92" s="10">
        <f>IFERROR(VLOOKUP($AU92,$EJ$5:$EK$1000,2,FALSE),"--")</f>
        <v>4.95</v>
      </c>
      <c r="BJ92" s="10">
        <f>IFERROR(VLOOKUP($AU92,$EO$5:$EQ$1000,3,FALSE),"--")</f>
        <v>-5.5630142385574288</v>
      </c>
      <c r="BK92" s="67">
        <f>IFERROR(VLOOKUP($AU92,$EG$5:$EH$1000,2,FALSE),"--")</f>
        <v>16.5</v>
      </c>
      <c r="BL92" s="73">
        <f>AU92</f>
        <v>42766</v>
      </c>
      <c r="CK92" s="2">
        <v>39233</v>
      </c>
      <c r="CL92">
        <v>19.2</v>
      </c>
      <c r="CO92" s="2">
        <v>41152</v>
      </c>
      <c r="CP92">
        <v>2.46</v>
      </c>
      <c r="CU92" s="2">
        <v>39233</v>
      </c>
      <c r="CV92">
        <v>21.61</v>
      </c>
      <c r="CX92" s="2">
        <v>39233</v>
      </c>
      <c r="CY92">
        <v>15537</v>
      </c>
      <c r="CZ92">
        <f t="shared" si="40"/>
        <v>2275.37</v>
      </c>
      <c r="DA92">
        <f t="shared" si="41"/>
        <v>13261.630000000001</v>
      </c>
      <c r="DC92" s="2"/>
      <c r="DD92" s="2">
        <v>40237</v>
      </c>
      <c r="DE92">
        <v>2454.96</v>
      </c>
      <c r="DI92" s="2">
        <v>41882</v>
      </c>
      <c r="DJ92">
        <v>5585326.8700000001</v>
      </c>
      <c r="DK92" s="19">
        <f t="shared" si="43"/>
        <v>10.241256914421415</v>
      </c>
      <c r="DM92" s="2">
        <v>41882</v>
      </c>
      <c r="DN92">
        <v>2499942</v>
      </c>
      <c r="DO92" s="19">
        <f t="shared" si="44"/>
        <v>7.7688021047304323</v>
      </c>
      <c r="DQ92" s="2">
        <v>41882</v>
      </c>
      <c r="DR92">
        <v>5585326.8700000001</v>
      </c>
      <c r="DS92" s="19">
        <f t="shared" si="42"/>
        <v>10.241256914421415</v>
      </c>
      <c r="DU92" s="2">
        <v>37547</v>
      </c>
      <c r="DV92">
        <v>620132</v>
      </c>
      <c r="ED92" s="2">
        <v>40421</v>
      </c>
      <c r="EE92">
        <v>-58.1</v>
      </c>
      <c r="EG92" s="2">
        <v>39294</v>
      </c>
      <c r="EH92">
        <v>18.54</v>
      </c>
      <c r="EO92" s="2">
        <v>39233</v>
      </c>
      <c r="EP92">
        <v>11075.6</v>
      </c>
      <c r="EQ92" s="19">
        <f t="shared" si="45"/>
        <v>1.6203321405633631</v>
      </c>
      <c r="ER92" s="2">
        <v>39233</v>
      </c>
      <c r="ES92">
        <v>914.2</v>
      </c>
      <c r="EU92" s="2">
        <v>39233</v>
      </c>
      <c r="EV92">
        <v>4112.3999999999996</v>
      </c>
      <c r="EX92" s="2">
        <v>39233</v>
      </c>
      <c r="EY92">
        <v>47.2</v>
      </c>
    </row>
    <row r="93" spans="47:155" x14ac:dyDescent="0.25">
      <c r="AU93" s="121">
        <v>42794</v>
      </c>
      <c r="AV93" s="9">
        <f>IFERROR(VLOOKUP($AU93,$CO$5:$CP$1000,2,FALSE),"--")</f>
        <v>0.55000000000000004</v>
      </c>
      <c r="AW93" s="10">
        <f>IFERROR(VLOOKUP($AU93,$CU$5:$CV$1000,2,FALSE),"--")</f>
        <v>17.48</v>
      </c>
      <c r="AX93" s="10">
        <f>IFERROR(VLOOKUP($AU93,$CX$5:$DB$1000,5,FALSE),"--")</f>
        <v>8.6512747433330706</v>
      </c>
      <c r="AY93" s="10">
        <f>IFERROR(VLOOKUP($AU93,$CB$5:$CC$1000,2,FALSE),"--")</f>
        <v>50.7</v>
      </c>
      <c r="AZ93" s="10">
        <f>IFERROR(VLOOKUP($AU93,$CF$5:$CG$1000,2,FALSE),"--")</f>
        <v>50.3</v>
      </c>
      <c r="BA93" s="10">
        <f>IFERROR(VLOOKUP($AU93,$DI$5:$DK$1000,3,FALSE),"--")</f>
        <v>3.2892488910665652</v>
      </c>
      <c r="BB93" s="10">
        <f>IFERROR(VLOOKUP($AU93,'2-CMIE (manual)'!$AB$5:$AD$1727,3,FALSE),"--")</f>
        <v>7.3413621129267526</v>
      </c>
      <c r="BC93" s="10">
        <f>IFERROR(VLOOKUP($AU93,'2-CMIE (manual)'!$V$5:$X$1727,3,FALSE),"--")</f>
        <v>3.4610630407911014</v>
      </c>
      <c r="BD93" s="10">
        <f>IFERROR(VLOOKUP($AU93,'2-CMIE (manual)'!$G$5:$I$1727,3,FALSE),"--")</f>
        <v>0.64339142276341743</v>
      </c>
      <c r="BE93" s="10">
        <f>IFERROR(VLOOKUP($AU93,'2-CMIE (manual)'!$AN$5:$AO$1727,2,FALSE),"--")</f>
        <v>6.52</v>
      </c>
      <c r="BF93" s="10">
        <f>IFERROR(VLOOKUP($AU93,'2-CMIE (manual)'!$K$5:$O$1727,5,FALSE),"--")</f>
        <v>7.4651046859421699</v>
      </c>
      <c r="BG93" s="10">
        <f>IFERROR(VLOOKUP($AU93,'2-CMIE (manual)'!$AG$5:$AK$1727,5,FALSE),"--")</f>
        <v>5.2388221253920175</v>
      </c>
      <c r="BH93" s="10">
        <f>IFERROR(VLOOKUP($AU93,'2-CMIE (manual)'!$AZ$5:$BA$1727,2,FALSE),"--")</f>
        <v>15.76</v>
      </c>
      <c r="BI93" s="10">
        <f>IFERROR(VLOOKUP($AU93,$EJ$5:$EK$1000,2,FALSE),"--")</f>
        <v>4.75</v>
      </c>
      <c r="BJ93" s="10">
        <f>IFERROR(VLOOKUP($AU93,$EO$5:$EQ$1000,3,FALSE),"--")</f>
        <v>-4.8786309720539105</v>
      </c>
      <c r="BK93" s="67">
        <f>IFERROR(VLOOKUP($AU93,$EG$5:$EH$1000,2,FALSE),"--")</f>
        <v>13</v>
      </c>
      <c r="BL93" s="73">
        <f>AU93</f>
        <v>42794</v>
      </c>
      <c r="CK93" s="2">
        <v>39263</v>
      </c>
      <c r="CL93">
        <v>19.7</v>
      </c>
      <c r="CO93" s="2">
        <v>41182</v>
      </c>
      <c r="CP93">
        <v>4.9800000000000004</v>
      </c>
      <c r="CU93" s="2">
        <v>39263</v>
      </c>
      <c r="CV93">
        <v>14.08</v>
      </c>
      <c r="CX93" s="2">
        <v>39263</v>
      </c>
      <c r="CY93">
        <v>14126</v>
      </c>
      <c r="CZ93">
        <f t="shared" si="40"/>
        <v>2292.83</v>
      </c>
      <c r="DA93">
        <f t="shared" si="41"/>
        <v>11833.17</v>
      </c>
      <c r="DC93" s="2"/>
      <c r="DD93" s="2">
        <v>40268</v>
      </c>
      <c r="DE93">
        <v>4500.05</v>
      </c>
      <c r="DI93" s="2">
        <v>41912</v>
      </c>
      <c r="DJ93">
        <v>5613847.7000000002</v>
      </c>
      <c r="DK93" s="19">
        <f t="shared" si="43"/>
        <v>8.5817040536084974</v>
      </c>
      <c r="DM93" s="2">
        <v>41912</v>
      </c>
      <c r="DN93">
        <v>2507059</v>
      </c>
      <c r="DO93" s="19">
        <f t="shared" si="44"/>
        <v>5.9304441664205454</v>
      </c>
      <c r="DQ93" s="2">
        <v>41912</v>
      </c>
      <c r="DR93">
        <v>5613847.7000000002</v>
      </c>
      <c r="DS93" s="19">
        <f t="shared" si="42"/>
        <v>8.5817040536084974</v>
      </c>
      <c r="DU93" s="2">
        <v>37554</v>
      </c>
      <c r="DV93">
        <v>620535</v>
      </c>
      <c r="ED93" s="2">
        <v>40451</v>
      </c>
      <c r="EE93">
        <v>40.08</v>
      </c>
      <c r="EG93" s="2">
        <v>39325</v>
      </c>
      <c r="EH93">
        <v>17.760000000000002</v>
      </c>
      <c r="EO93" s="2">
        <v>39263</v>
      </c>
      <c r="EP93">
        <v>10629</v>
      </c>
      <c r="EQ93" s="19">
        <f t="shared" si="45"/>
        <v>7.9798852034337342</v>
      </c>
      <c r="ER93" s="2">
        <v>39263</v>
      </c>
      <c r="ES93">
        <v>854.5</v>
      </c>
      <c r="EU93" s="2">
        <v>39263</v>
      </c>
      <c r="EV93">
        <v>3928.2</v>
      </c>
      <c r="EX93" s="2">
        <v>39263</v>
      </c>
      <c r="EY93">
        <v>55.4</v>
      </c>
    </row>
    <row r="94" spans="47:155" x14ac:dyDescent="0.25">
      <c r="AU94" s="121">
        <v>42825</v>
      </c>
      <c r="AV94" s="9">
        <f>IFERROR(VLOOKUP($AU94,$CO$5:$CP$1000,2,FALSE),"--")</f>
        <v>5.25</v>
      </c>
      <c r="AW94" s="10">
        <f>IFERROR(VLOOKUP($AU94,$CU$5:$CV$1000,2,FALSE),"--")</f>
        <v>27.89</v>
      </c>
      <c r="AX94" s="10">
        <f>IFERROR(VLOOKUP($AU94,$CX$5:$DB$1000,5,FALSE),"--")</f>
        <v>20.94970586922895</v>
      </c>
      <c r="AY94" s="10">
        <f>IFERROR(VLOOKUP($AU94,$CB$5:$CC$1000,2,FALSE),"--")</f>
        <v>52.5</v>
      </c>
      <c r="AZ94" s="10">
        <f>IFERROR(VLOOKUP($AU94,$CF$5:$CG$1000,2,FALSE),"--")</f>
        <v>51.5</v>
      </c>
      <c r="BA94" s="10">
        <f>IFERROR(VLOOKUP($AU94,$DI$5:$DK$1000,3,FALSE),"--")</f>
        <v>8.3640616028677996</v>
      </c>
      <c r="BB94" s="10">
        <f>IFERROR(VLOOKUP($AU94,'2-CMIE (manual)'!$AB$5:$AD$1727,3,FALSE),"--")</f>
        <v>9.2568709697614651</v>
      </c>
      <c r="BC94" s="10">
        <f>IFERROR(VLOOKUP($AU94,'2-CMIE (manual)'!$V$5:$X$1727,3,FALSE),"--")</f>
        <v>7.7007371986451467</v>
      </c>
      <c r="BD94" s="10">
        <f>IFERROR(VLOOKUP($AU94,'2-CMIE (manual)'!$G$5:$I$1727,3,FALSE),"--")</f>
        <v>8.6753515228200193</v>
      </c>
      <c r="BE94" s="10">
        <f>IFERROR(VLOOKUP($AU94,'2-CMIE (manual)'!$AN$5:$AO$1727,2,FALSE),"--")</f>
        <v>6.37</v>
      </c>
      <c r="BF94" s="10">
        <f>IFERROR(VLOOKUP($AU94,'2-CMIE (manual)'!$K$5:$O$1727,5,FALSE),"--")</f>
        <v>24.537767319179736</v>
      </c>
      <c r="BG94" s="10">
        <f>IFERROR(VLOOKUP($AU94,'2-CMIE (manual)'!$AG$5:$AK$1727,5,FALSE),"--")</f>
        <v>6.4006145254296154</v>
      </c>
      <c r="BH94" s="10">
        <f>IFERROR(VLOOKUP($AU94,'2-CMIE (manual)'!$AZ$5:$BA$1727,2,FALSE),"--")</f>
        <v>14.96</v>
      </c>
      <c r="BI94" s="10">
        <f>IFERROR(VLOOKUP($AU94,$EJ$5:$EK$1000,2,FALSE),"--")</f>
        <v>4.83</v>
      </c>
      <c r="BJ94" s="10">
        <f>IFERROR(VLOOKUP($AU94,$EO$5:$EQ$1000,3,FALSE),"--")</f>
        <v>-0.57294617969102513</v>
      </c>
      <c r="BK94" s="67">
        <f>IFERROR(VLOOKUP($AU94,$EG$5:$EH$1000,2,FALSE),"--")</f>
        <v>10.7</v>
      </c>
      <c r="BL94" s="73">
        <f>AU94</f>
        <v>42825</v>
      </c>
      <c r="CK94" s="2">
        <v>39294</v>
      </c>
      <c r="CL94">
        <v>16.2</v>
      </c>
      <c r="CO94" s="2">
        <v>41213</v>
      </c>
      <c r="CP94">
        <v>5.58</v>
      </c>
      <c r="CU94" s="2">
        <v>39294</v>
      </c>
      <c r="CV94">
        <v>18.239999999999998</v>
      </c>
      <c r="CX94" s="2">
        <v>39294</v>
      </c>
      <c r="CY94">
        <v>15529</v>
      </c>
      <c r="CZ94">
        <f t="shared" si="40"/>
        <v>1490.37</v>
      </c>
      <c r="DA94">
        <f t="shared" si="41"/>
        <v>14038.630000000001</v>
      </c>
      <c r="DC94" s="2"/>
      <c r="DD94" s="2">
        <v>40298</v>
      </c>
      <c r="DE94">
        <v>4226.12</v>
      </c>
      <c r="DI94" s="2">
        <v>41943</v>
      </c>
      <c r="DJ94">
        <v>5732487.5899999999</v>
      </c>
      <c r="DK94" s="19">
        <f t="shared" si="43"/>
        <v>11.079910081756527</v>
      </c>
      <c r="DM94" s="2">
        <v>41943</v>
      </c>
      <c r="DN94">
        <v>2534820</v>
      </c>
      <c r="DO94" s="19">
        <f t="shared" si="44"/>
        <v>7.8044021342959624</v>
      </c>
      <c r="DQ94" s="2">
        <v>41943</v>
      </c>
      <c r="DR94">
        <v>5732487.5899999999</v>
      </c>
      <c r="DS94" s="19">
        <f t="shared" si="42"/>
        <v>11.079910081756527</v>
      </c>
      <c r="DU94" s="2">
        <v>37561</v>
      </c>
      <c r="DV94">
        <v>627157</v>
      </c>
      <c r="ED94" s="2">
        <v>40482</v>
      </c>
      <c r="EE94">
        <v>-40.31</v>
      </c>
      <c r="EG94" s="2">
        <v>39355</v>
      </c>
      <c r="EH94">
        <v>1.34</v>
      </c>
      <c r="EO94" s="2">
        <v>39294</v>
      </c>
      <c r="EP94">
        <v>9942.5</v>
      </c>
      <c r="EQ94" s="19">
        <f t="shared" si="45"/>
        <v>6.4963581833761719</v>
      </c>
      <c r="ER94" s="2">
        <v>39294</v>
      </c>
      <c r="ES94">
        <v>859.4</v>
      </c>
      <c r="EU94" s="2">
        <v>39294</v>
      </c>
      <c r="EV94">
        <v>3698.8</v>
      </c>
      <c r="EX94" s="2">
        <v>39294</v>
      </c>
      <c r="EY94">
        <v>55.3</v>
      </c>
    </row>
    <row r="95" spans="47:155" x14ac:dyDescent="0.25">
      <c r="AU95" s="121">
        <v>42855</v>
      </c>
      <c r="AV95" s="9">
        <f>IFERROR(VLOOKUP($AU95,$CO$5:$CP$1000,2,FALSE),"--")</f>
        <v>2.61</v>
      </c>
      <c r="AW95" s="10">
        <f>IFERROR(VLOOKUP($AU95,$CU$5:$CV$1000,2,FALSE),"--")</f>
        <v>19.8</v>
      </c>
      <c r="AX95" s="10">
        <f>IFERROR(VLOOKUP($AU95,$CX$5:$DB$1000,5,FALSE),"--")</f>
        <v>44.041792092439366</v>
      </c>
      <c r="AY95" s="10">
        <f>IFERROR(VLOOKUP($AU95,$CB$5:$CC$1000,2,FALSE),"--")</f>
        <v>52.5</v>
      </c>
      <c r="AZ95" s="10">
        <f>IFERROR(VLOOKUP($AU95,$CF$5:$CG$1000,2,FALSE),"--")</f>
        <v>50.2</v>
      </c>
      <c r="BA95" s="10">
        <f>IFERROR(VLOOKUP($AU95,$DI$5:$DK$1000,3,FALSE),"--")</f>
        <v>4.5386984182756995</v>
      </c>
      <c r="BB95" s="10">
        <f>IFERROR(VLOOKUP($AU95,'2-CMIE (manual)'!$AB$5:$AD$1727,3,FALSE),"--")</f>
        <v>-22.942323767066032</v>
      </c>
      <c r="BC95" s="10">
        <f>IFERROR(VLOOKUP($AU95,'2-CMIE (manual)'!$V$5:$X$1727,3,FALSE),"--")</f>
        <v>4.6137835337650257</v>
      </c>
      <c r="BD95" s="10">
        <f>IFERROR(VLOOKUP($AU95,'2-CMIE (manual)'!$G$5:$I$1727,3,FALSE),"--")</f>
        <v>6.38877770789259</v>
      </c>
      <c r="BE95" s="10">
        <f>IFERROR(VLOOKUP($AU95,'2-CMIE (manual)'!$AN$5:$AO$1727,2,FALSE),"--")</f>
        <v>6.9</v>
      </c>
      <c r="BF95" s="10">
        <f>IFERROR(VLOOKUP($AU95,'2-CMIE (manual)'!$K$5:$O$1727,5,FALSE),"--")</f>
        <v>19.30438182963654</v>
      </c>
      <c r="BG95" s="10">
        <f>IFERROR(VLOOKUP($AU95,'2-CMIE (manual)'!$AG$5:$AK$1727,5,FALSE),"--")</f>
        <v>15.057535160375778</v>
      </c>
      <c r="BH95" s="10">
        <f>IFERROR(VLOOKUP($AU95,'2-CMIE (manual)'!$AZ$5:$BA$1727,2,FALSE),"--")</f>
        <v>15.24</v>
      </c>
      <c r="BI95" s="10">
        <f>IFERROR(VLOOKUP($AU95,$EJ$5:$EK$1000,2,FALSE),"--")</f>
        <v>4.4400000000000004</v>
      </c>
      <c r="BJ95" s="10">
        <f>IFERROR(VLOOKUP($AU95,$EO$5:$EQ$1000,3,FALSE),"--")</f>
        <v>2.8254288597376664</v>
      </c>
      <c r="BK95" s="67">
        <f>IFERROR(VLOOKUP($AU95,$EG$5:$EH$1000,2,FALSE),"--")</f>
        <v>23.5</v>
      </c>
      <c r="BL95" s="73">
        <f>AU95</f>
        <v>42855</v>
      </c>
      <c r="CK95" s="2">
        <v>39325</v>
      </c>
      <c r="CL95">
        <v>17.8</v>
      </c>
      <c r="CO95" s="2">
        <v>41243</v>
      </c>
      <c r="CP95">
        <v>2.85</v>
      </c>
      <c r="CU95" s="2">
        <v>39325</v>
      </c>
      <c r="CV95">
        <v>18.23</v>
      </c>
      <c r="CX95" s="2">
        <v>39325</v>
      </c>
      <c r="CY95">
        <v>14164</v>
      </c>
      <c r="CZ95">
        <f t="shared" si="40"/>
        <v>1675.4</v>
      </c>
      <c r="DA95">
        <f t="shared" si="41"/>
        <v>12488.6</v>
      </c>
      <c r="DC95" s="2"/>
      <c r="DD95" s="2">
        <v>40329</v>
      </c>
      <c r="DE95">
        <v>1669.34</v>
      </c>
      <c r="DI95" s="2">
        <v>41973</v>
      </c>
      <c r="DJ95">
        <v>5735437</v>
      </c>
      <c r="DK95" s="19">
        <f t="shared" si="43"/>
        <v>10.50604056871498</v>
      </c>
      <c r="DM95" s="2">
        <v>41973</v>
      </c>
      <c r="DN95">
        <v>2541946</v>
      </c>
      <c r="DO95" s="19">
        <f t="shared" si="44"/>
        <v>7.3387119249846089</v>
      </c>
      <c r="DQ95" s="2">
        <v>41973</v>
      </c>
      <c r="DR95">
        <v>5735437</v>
      </c>
      <c r="DS95" s="19">
        <f t="shared" si="42"/>
        <v>10.50604056871498</v>
      </c>
      <c r="DU95" s="2">
        <v>37575</v>
      </c>
      <c r="DV95">
        <v>626848</v>
      </c>
      <c r="ED95" s="2">
        <v>40512</v>
      </c>
      <c r="EE95">
        <v>-4.24</v>
      </c>
      <c r="EG95" s="2">
        <v>39386</v>
      </c>
      <c r="EH95">
        <v>12.6</v>
      </c>
      <c r="EO95" s="2">
        <v>39325</v>
      </c>
      <c r="EP95">
        <v>9623.6</v>
      </c>
      <c r="EQ95" s="19">
        <f t="shared" si="45"/>
        <v>5.1047377733120625</v>
      </c>
      <c r="ER95" s="2">
        <v>39325</v>
      </c>
      <c r="ES95">
        <v>825.7</v>
      </c>
      <c r="EU95" s="2">
        <v>39325</v>
      </c>
      <c r="EV95">
        <v>3309.6</v>
      </c>
      <c r="EX95" s="2">
        <v>39325</v>
      </c>
      <c r="EY95">
        <v>55.5</v>
      </c>
    </row>
    <row r="96" spans="47:155" x14ac:dyDescent="0.25">
      <c r="AU96" s="121">
        <v>42886</v>
      </c>
      <c r="AV96" s="9">
        <f>IFERROR(VLOOKUP($AU96,$CO$5:$CP$1000,2,FALSE),"--")</f>
        <v>3.9</v>
      </c>
      <c r="AW96" s="10">
        <f>IFERROR(VLOOKUP($AU96,$CU$5:$CV$1000,2,FALSE),"--")</f>
        <v>8.32</v>
      </c>
      <c r="AX96" s="10">
        <f>IFERROR(VLOOKUP($AU96,$CX$5:$DB$1000,5,FALSE),"--")</f>
        <v>19.822938161485727</v>
      </c>
      <c r="AY96" s="10">
        <f>IFERROR(VLOOKUP($AU96,$CB$5:$CC$1000,2,FALSE),"--")</f>
        <v>51.6</v>
      </c>
      <c r="AZ96" s="10">
        <f>IFERROR(VLOOKUP($AU96,$CF$5:$CG$1000,2,FALSE),"--")</f>
        <v>52.2</v>
      </c>
      <c r="BA96" s="10">
        <f>IFERROR(VLOOKUP($AU96,$DI$5:$DK$1000,3,FALSE),"--")</f>
        <v>4.0835905068135059</v>
      </c>
      <c r="BB96" s="10">
        <f>IFERROR(VLOOKUP($AU96,'2-CMIE (manual)'!$AB$5:$AD$1727,3,FALSE),"--")</f>
        <v>-6.3619961814009756</v>
      </c>
      <c r="BC96" s="10">
        <f>IFERROR(VLOOKUP($AU96,'2-CMIE (manual)'!$V$5:$X$1727,3,FALSE),"--")</f>
        <v>3.9202945635694153</v>
      </c>
      <c r="BD96" s="10">
        <f>IFERROR(VLOOKUP($AU96,'2-CMIE (manual)'!$G$5:$I$1727,3,FALSE),"--")</f>
        <v>4.5212476904684218</v>
      </c>
      <c r="BE96" s="10">
        <f>IFERROR(VLOOKUP($AU96,'2-CMIE (manual)'!$AN$5:$AO$1727,2,FALSE),"--")</f>
        <v>6.75</v>
      </c>
      <c r="BF96" s="10">
        <f>IFERROR(VLOOKUP($AU96,'2-CMIE (manual)'!$K$5:$O$1727,5,FALSE),"--")</f>
        <v>11.697630221463751</v>
      </c>
      <c r="BG96" s="10">
        <f>IFERROR(VLOOKUP($AU96,'2-CMIE (manual)'!$AG$5:$AK$1727,5,FALSE),"--")</f>
        <v>5.2485724368950493</v>
      </c>
      <c r="BH96" s="10">
        <f>IFERROR(VLOOKUP($AU96,'2-CMIE (manual)'!$AZ$5:$BA$1727,2,FALSE),"--")</f>
        <v>17.59</v>
      </c>
      <c r="BI96" s="10">
        <f>IFERROR(VLOOKUP($AU96,$EJ$5:$EK$1000,2,FALSE),"--")</f>
        <v>4.1399999999999997</v>
      </c>
      <c r="BJ96" s="10">
        <f>IFERROR(VLOOKUP($AU96,$EO$5:$EQ$1000,3,FALSE),"--")</f>
        <v>6.885681395554788</v>
      </c>
      <c r="BK96" s="67">
        <f>IFERROR(VLOOKUP($AU96,$EG$5:$EH$1000,2,FALSE),"--")</f>
        <v>19.5</v>
      </c>
      <c r="BL96" s="73">
        <f>AU96</f>
        <v>42886</v>
      </c>
      <c r="CK96" s="2">
        <v>39355</v>
      </c>
      <c r="CL96">
        <v>13.4</v>
      </c>
      <c r="CO96" s="2">
        <v>41274</v>
      </c>
      <c r="CP96">
        <v>4.2300000000000004</v>
      </c>
      <c r="CU96" s="2">
        <v>39355</v>
      </c>
      <c r="CV96">
        <v>16.079999999999998</v>
      </c>
      <c r="CX96" s="2">
        <v>39355</v>
      </c>
      <c r="CY96">
        <v>12425</v>
      </c>
      <c r="CZ96">
        <f t="shared" si="40"/>
        <v>755.55</v>
      </c>
      <c r="DA96">
        <f t="shared" si="41"/>
        <v>11669.45</v>
      </c>
      <c r="DD96" s="2">
        <v>40359</v>
      </c>
      <c r="DE96">
        <v>1912.29</v>
      </c>
      <c r="DI96" s="2">
        <v>42004</v>
      </c>
      <c r="DJ96">
        <v>5786955</v>
      </c>
      <c r="DK96" s="19">
        <f t="shared" si="43"/>
        <v>9.6968338464848536</v>
      </c>
      <c r="DM96" s="2">
        <v>42004</v>
      </c>
      <c r="DN96">
        <v>2568663</v>
      </c>
      <c r="DO96" s="19">
        <f t="shared" si="44"/>
        <v>7.1366897037155042</v>
      </c>
      <c r="DQ96" s="2">
        <v>42004</v>
      </c>
      <c r="DR96">
        <v>5786955</v>
      </c>
      <c r="DS96" s="19">
        <f t="shared" si="42"/>
        <v>9.6968338464848536</v>
      </c>
      <c r="DU96" s="2">
        <v>37589</v>
      </c>
      <c r="DV96">
        <v>629324</v>
      </c>
      <c r="ED96" s="2">
        <v>40543</v>
      </c>
      <c r="EE96">
        <v>30.61</v>
      </c>
      <c r="EG96" s="2">
        <v>39416</v>
      </c>
      <c r="EH96">
        <v>15.5</v>
      </c>
      <c r="EO96" s="2">
        <v>39355</v>
      </c>
      <c r="EP96">
        <v>9755.9</v>
      </c>
      <c r="EQ96" s="19">
        <f t="shared" si="45"/>
        <v>3.2993445782111941</v>
      </c>
      <c r="ER96" s="2">
        <v>39355</v>
      </c>
      <c r="ES96">
        <v>815.8</v>
      </c>
      <c r="EU96" s="2">
        <v>39355</v>
      </c>
      <c r="EV96">
        <v>3346.8</v>
      </c>
      <c r="EX96" s="2">
        <v>39355</v>
      </c>
      <c r="EY96">
        <v>48.8</v>
      </c>
    </row>
    <row r="97" spans="47:155" x14ac:dyDescent="0.25">
      <c r="AU97" s="121">
        <v>42916</v>
      </c>
      <c r="AV97" s="9">
        <f>IFERROR(VLOOKUP($AU97,$CO$5:$CP$1000,2,FALSE),"--")</f>
        <v>0.99</v>
      </c>
      <c r="AW97" s="10">
        <f>IFERROR(VLOOKUP($AU97,$CU$5:$CV$1000,2,FALSE),"--")</f>
        <v>4.4000000000000004</v>
      </c>
      <c r="AX97" s="10">
        <f>IFERROR(VLOOKUP($AU97,$CX$5:$DB$1000,5,FALSE),"--")</f>
        <v>16.729479163901708</v>
      </c>
      <c r="AY97" s="10">
        <f>IFERROR(VLOOKUP($AU97,$CB$5:$CC$1000,2,FALSE),"--")</f>
        <v>50.9</v>
      </c>
      <c r="AZ97" s="10">
        <f>IFERROR(VLOOKUP($AU97,$CF$5:$CG$1000,2,FALSE),"--")</f>
        <v>53.1</v>
      </c>
      <c r="BA97" s="10">
        <f>IFERROR(VLOOKUP($AU97,$DI$5:$DK$1000,3,FALSE),"--")</f>
        <v>4.8212772411410754</v>
      </c>
      <c r="BB97" s="10">
        <f>IFERROR(VLOOKUP($AU97,'2-CMIE (manual)'!$AB$5:$AD$1727,3,FALSE),"--")</f>
        <v>1.4407474769088102</v>
      </c>
      <c r="BC97" s="10">
        <f>IFERROR(VLOOKUP($AU97,'2-CMIE (manual)'!$V$5:$X$1727,3,FALSE),"--")</f>
        <v>2.7630295806696292</v>
      </c>
      <c r="BD97" s="10">
        <f>IFERROR(VLOOKUP($AU97,'2-CMIE (manual)'!$G$5:$I$1727,3,FALSE),"--")</f>
        <v>4.3893647533041369</v>
      </c>
      <c r="BE97" s="10">
        <f>IFERROR(VLOOKUP($AU97,'2-CMIE (manual)'!$AN$5:$AO$1727,2,FALSE),"--")</f>
        <v>6.29</v>
      </c>
      <c r="BF97" s="10">
        <f>IFERROR(VLOOKUP($AU97,'2-CMIE (manual)'!$K$5:$O$1727,5,FALSE),"--")</f>
        <v>-1.7137310807121886</v>
      </c>
      <c r="BG97" s="10">
        <f>IFERROR(VLOOKUP($AU97,'2-CMIE (manual)'!$AG$5:$AK$1727,5,FALSE),"--")</f>
        <v>-11.13112886195109</v>
      </c>
      <c r="BH97" s="10">
        <f>IFERROR(VLOOKUP($AU97,'2-CMIE (manual)'!$AZ$5:$BA$1727,2,FALSE),"--")</f>
        <v>20.21</v>
      </c>
      <c r="BI97" s="10">
        <f>IFERROR(VLOOKUP($AU97,$EJ$5:$EK$1000,2,FALSE),"--")</f>
        <v>3.75</v>
      </c>
      <c r="BJ97" s="10">
        <f>IFERROR(VLOOKUP($AU97,$EO$5:$EQ$1000,3,FALSE),"--")</f>
        <v>5.921378593611859E-2</v>
      </c>
      <c r="BK97" s="67">
        <f>IFERROR(VLOOKUP($AU97,$EG$5:$EH$1000,2,FALSE),"--")</f>
        <v>22.5</v>
      </c>
      <c r="BL97" s="73">
        <f>AU97</f>
        <v>42916</v>
      </c>
      <c r="CK97" s="2">
        <v>39386</v>
      </c>
      <c r="CL97">
        <v>19.600000000000001</v>
      </c>
      <c r="CO97" s="2">
        <v>41305</v>
      </c>
      <c r="CP97">
        <v>5.01</v>
      </c>
      <c r="CU97" s="2">
        <v>39386</v>
      </c>
      <c r="CV97">
        <v>48.75</v>
      </c>
      <c r="CX97" s="2">
        <v>39386</v>
      </c>
      <c r="CY97">
        <v>15308</v>
      </c>
      <c r="CZ97">
        <f t="shared" si="40"/>
        <v>852.77</v>
      </c>
      <c r="DA97">
        <f t="shared" si="41"/>
        <v>14455.23</v>
      </c>
      <c r="DD97" s="2">
        <v>40390</v>
      </c>
      <c r="DE97">
        <v>2616.65</v>
      </c>
      <c r="DI97" s="2">
        <v>42035</v>
      </c>
      <c r="DJ97">
        <v>5825329</v>
      </c>
      <c r="DK97" s="19">
        <f t="shared" si="43"/>
        <v>9.6946342590588763</v>
      </c>
      <c r="DM97" s="2">
        <v>42035</v>
      </c>
      <c r="DN97">
        <v>2579183</v>
      </c>
      <c r="DO97" s="19">
        <f t="shared" si="44"/>
        <v>6.4287656665933612</v>
      </c>
      <c r="DQ97" s="2">
        <v>42035</v>
      </c>
      <c r="DR97">
        <v>5825329</v>
      </c>
      <c r="DS97" s="19">
        <f t="shared" si="42"/>
        <v>9.6946342590588763</v>
      </c>
      <c r="DU97" s="2">
        <v>37603</v>
      </c>
      <c r="DV97">
        <v>632856</v>
      </c>
      <c r="ED97" s="2">
        <v>40574</v>
      </c>
      <c r="EE97">
        <v>-48.97</v>
      </c>
      <c r="EG97" s="2">
        <v>39447</v>
      </c>
      <c r="EH97">
        <v>6.2</v>
      </c>
      <c r="EO97" s="2">
        <v>39386</v>
      </c>
      <c r="EP97">
        <v>10896.6</v>
      </c>
      <c r="EQ97" s="19">
        <f t="shared" si="45"/>
        <v>12.33955689351216</v>
      </c>
      <c r="ER97" s="2">
        <v>39386</v>
      </c>
      <c r="ES97">
        <v>850.5</v>
      </c>
      <c r="EU97" s="2">
        <v>39386</v>
      </c>
      <c r="EV97">
        <v>3987.7</v>
      </c>
      <c r="EX97" s="2">
        <v>39386</v>
      </c>
      <c r="EY97">
        <v>63.2</v>
      </c>
    </row>
    <row r="98" spans="47:155" x14ac:dyDescent="0.25">
      <c r="AU98" s="121">
        <v>42947</v>
      </c>
      <c r="AV98" s="9">
        <f>IFERROR(VLOOKUP($AU98,$CO$5:$CP$1000,2,FALSE),"--")</f>
        <v>2.89</v>
      </c>
      <c r="AW98" s="10">
        <f>IFERROR(VLOOKUP($AU98,$CU$5:$CV$1000,2,FALSE),"--")</f>
        <v>3.94</v>
      </c>
      <c r="AX98" s="10">
        <f>IFERROR(VLOOKUP($AU98,$CX$5:$DB$1000,5,FALSE),"--")</f>
        <v>11.568129714942433</v>
      </c>
      <c r="AY98" s="10">
        <f>IFERROR(VLOOKUP($AU98,$CB$5:$CC$1000,2,FALSE),"--")</f>
        <v>47.9</v>
      </c>
      <c r="AZ98" s="10">
        <f>IFERROR(VLOOKUP($AU98,$CF$5:$CG$1000,2,FALSE),"--")</f>
        <v>45.9</v>
      </c>
      <c r="BA98" s="10">
        <f>IFERROR(VLOOKUP($AU98,$DI$5:$DK$1000,3,FALSE),"--")</f>
        <v>5.2936394436930101</v>
      </c>
      <c r="BB98" s="10">
        <f>IFERROR(VLOOKUP($AU98,'2-CMIE (manual)'!$AB$5:$AD$1727,3,FALSE),"--")</f>
        <v>13.783194800686548</v>
      </c>
      <c r="BC98" s="10">
        <f>IFERROR(VLOOKUP($AU98,'2-CMIE (manual)'!$V$5:$X$1727,3,FALSE),"--")</f>
        <v>5.5742108797850909</v>
      </c>
      <c r="BD98" s="10">
        <f>IFERROR(VLOOKUP($AU98,'2-CMIE (manual)'!$G$5:$I$1727,3,FALSE),"--")</f>
        <v>1.3952021373309309</v>
      </c>
      <c r="BE98" s="10">
        <f>IFERROR(VLOOKUP($AU98,'2-CMIE (manual)'!$AN$5:$AO$1727,2,FALSE),"--")</f>
        <v>6.75</v>
      </c>
      <c r="BF98" s="10">
        <f>IFERROR(VLOOKUP($AU98,'2-CMIE (manual)'!$K$5:$O$1727,5,FALSE),"--")</f>
        <v>14.398138464756327</v>
      </c>
      <c r="BG98" s="10">
        <f>IFERROR(VLOOKUP($AU98,'2-CMIE (manual)'!$AG$5:$AK$1727,5,FALSE),"--")</f>
        <v>8.4390256370932661</v>
      </c>
      <c r="BH98" s="10">
        <f>IFERROR(VLOOKUP($AU98,'2-CMIE (manual)'!$AZ$5:$BA$1727,2,FALSE),"--")</f>
        <v>12.48</v>
      </c>
      <c r="BI98" s="10">
        <f>IFERROR(VLOOKUP($AU98,$EJ$5:$EK$1000,2,FALSE),"--")</f>
        <v>3.8</v>
      </c>
      <c r="BJ98" s="10">
        <f>IFERROR(VLOOKUP($AU98,$EO$5:$EQ$1000,3,FALSE),"--")</f>
        <v>1.4586326915094094</v>
      </c>
      <c r="BK98" s="67">
        <f>IFERROR(VLOOKUP($AU98,$EG$5:$EH$1000,2,FALSE),"--")</f>
        <v>7.4</v>
      </c>
      <c r="BL98" s="73">
        <f>AU98</f>
        <v>42947</v>
      </c>
      <c r="CK98" s="2">
        <v>39416</v>
      </c>
      <c r="CL98">
        <v>9.9</v>
      </c>
      <c r="CO98" s="2">
        <v>41333</v>
      </c>
      <c r="CP98">
        <v>-0.2</v>
      </c>
      <c r="CU98" s="2">
        <v>39416</v>
      </c>
      <c r="CV98">
        <v>30.31</v>
      </c>
      <c r="CX98" s="2">
        <v>39416</v>
      </c>
      <c r="CY98">
        <v>15621</v>
      </c>
      <c r="CZ98">
        <f t="shared" si="40"/>
        <v>784.79</v>
      </c>
      <c r="DA98">
        <f t="shared" si="41"/>
        <v>14836.21</v>
      </c>
      <c r="DC98" s="37"/>
      <c r="DD98" s="2">
        <v>40421</v>
      </c>
      <c r="DE98">
        <v>3639.38</v>
      </c>
      <c r="DI98" s="2">
        <v>42063</v>
      </c>
      <c r="DJ98">
        <v>5891303</v>
      </c>
      <c r="DK98" s="19">
        <f t="shared" si="43"/>
        <v>9.3655213920098355</v>
      </c>
      <c r="DM98" s="2">
        <v>42063</v>
      </c>
      <c r="DN98">
        <v>2605801</v>
      </c>
      <c r="DO98" s="19">
        <f t="shared" si="44"/>
        <v>5.8976404480226785</v>
      </c>
      <c r="DQ98" s="2">
        <v>42063</v>
      </c>
      <c r="DR98">
        <v>5891303</v>
      </c>
      <c r="DS98" s="19">
        <f t="shared" si="42"/>
        <v>9.3655213920098355</v>
      </c>
      <c r="DU98" s="2">
        <v>37617</v>
      </c>
      <c r="DV98">
        <v>640297</v>
      </c>
      <c r="ED98" s="2">
        <v>40602</v>
      </c>
      <c r="EE98">
        <v>-25.8</v>
      </c>
      <c r="EG98" s="2">
        <v>39478</v>
      </c>
      <c r="EH98">
        <v>-4.5</v>
      </c>
      <c r="EO98" s="2">
        <v>39416</v>
      </c>
      <c r="EP98">
        <v>10771.3</v>
      </c>
      <c r="EQ98" s="19">
        <f t="shared" si="45"/>
        <v>5.2851250171055408</v>
      </c>
      <c r="ER98" s="2">
        <v>39416</v>
      </c>
      <c r="ES98">
        <v>864</v>
      </c>
      <c r="EU98" s="2">
        <v>39416</v>
      </c>
      <c r="EV98">
        <v>4112.3999999999996</v>
      </c>
      <c r="EX98" s="2">
        <v>39416</v>
      </c>
      <c r="EY98">
        <v>58.7</v>
      </c>
    </row>
    <row r="99" spans="47:155" x14ac:dyDescent="0.25">
      <c r="AU99" s="121">
        <v>42978</v>
      </c>
      <c r="AV99" s="9">
        <f>IFERROR(VLOOKUP($AU99,$CO$5:$CP$1000,2,FALSE),"--")</f>
        <v>4.38</v>
      </c>
      <c r="AW99" s="10">
        <f>IFERROR(VLOOKUP($AU99,$CU$5:$CV$1000,2,FALSE),"--")</f>
        <v>10.3</v>
      </c>
      <c r="AX99" s="10">
        <f>IFERROR(VLOOKUP($AU99,$CX$5:$DB$1000,5,FALSE),"--")</f>
        <v>20.675697719147458</v>
      </c>
      <c r="AY99" s="10">
        <f>IFERROR(VLOOKUP($AU99,$CB$5:$CC$1000,2,FALSE),"--")</f>
        <v>51.2</v>
      </c>
      <c r="AZ99" s="10">
        <f>IFERROR(VLOOKUP($AU99,$CF$5:$CG$1000,2,FALSE),"--")</f>
        <v>47.5</v>
      </c>
      <c r="BA99" s="10">
        <f>IFERROR(VLOOKUP($AU99,$DI$5:$DK$1000,3,FALSE),"--")</f>
        <v>5.4979480324938379</v>
      </c>
      <c r="BB99" s="10">
        <f>IFERROR(VLOOKUP($AU99,'2-CMIE (manual)'!$AB$5:$AD$1727,3,FALSE),"--")</f>
        <v>23.224090111507323</v>
      </c>
      <c r="BC99" s="10">
        <f>IFERROR(VLOOKUP($AU99,'2-CMIE (manual)'!$V$5:$X$1727,3,FALSE),"--")</f>
        <v>7.7381648158971306</v>
      </c>
      <c r="BD99" s="10">
        <f>IFERROR(VLOOKUP($AU99,'2-CMIE (manual)'!$G$5:$I$1727,3,FALSE),"--")</f>
        <v>-0.29533599263578125</v>
      </c>
      <c r="BE99" s="10">
        <f>IFERROR(VLOOKUP($AU99,'2-CMIE (manual)'!$AN$5:$AO$1727,2,FALSE),"--")</f>
        <v>6.31</v>
      </c>
      <c r="BF99" s="10">
        <f>IFERROR(VLOOKUP($AU99,'2-CMIE (manual)'!$K$5:$O$1727,5,FALSE),"--")</f>
        <v>34.453642930175789</v>
      </c>
      <c r="BG99" s="10">
        <f>IFERROR(VLOOKUP($AU99,'2-CMIE (manual)'!$AG$5:$AK$1727,5,FALSE),"--")</f>
        <v>11.759950667696151</v>
      </c>
      <c r="BH99" s="10">
        <f>IFERROR(VLOOKUP($AU99,'2-CMIE (manual)'!$AZ$5:$BA$1727,2,FALSE),"--")</f>
        <v>15.74</v>
      </c>
      <c r="BI99" s="10">
        <f>IFERROR(VLOOKUP($AU99,$EJ$5:$EK$1000,2,FALSE),"--")</f>
        <v>4.3600000000000003</v>
      </c>
      <c r="BJ99" s="10">
        <f>IFERROR(VLOOKUP($AU99,$EO$5:$EQ$1000,3,FALSE),"--")</f>
        <v>-1.9814760836848078</v>
      </c>
      <c r="BK99" s="67">
        <f>IFERROR(VLOOKUP($AU99,$EG$5:$EH$1000,2,FALSE),"--")</f>
        <v>11</v>
      </c>
      <c r="BL99" s="73">
        <f>AU99</f>
        <v>42978</v>
      </c>
      <c r="CK99" s="2">
        <v>39447</v>
      </c>
      <c r="CL99">
        <v>13.5</v>
      </c>
      <c r="CO99" s="2">
        <v>41364</v>
      </c>
      <c r="CP99">
        <v>3.91</v>
      </c>
      <c r="CU99" s="2">
        <v>39447</v>
      </c>
      <c r="CV99">
        <v>20.85</v>
      </c>
      <c r="CX99" s="2">
        <v>39447</v>
      </c>
      <c r="CY99">
        <v>13293</v>
      </c>
      <c r="CZ99">
        <f t="shared" si="40"/>
        <v>746.04</v>
      </c>
      <c r="DA99">
        <f t="shared" si="41"/>
        <v>12546.96</v>
      </c>
      <c r="DC99" s="2"/>
      <c r="DD99" s="2">
        <v>40451</v>
      </c>
      <c r="DE99">
        <v>3395.62</v>
      </c>
      <c r="DI99" s="2">
        <v>42094</v>
      </c>
      <c r="DJ99">
        <v>6002951.8899999997</v>
      </c>
      <c r="DK99" s="19">
        <f t="shared" si="43"/>
        <v>8.5603082392382355</v>
      </c>
      <c r="DM99" s="2">
        <v>42094</v>
      </c>
      <c r="DN99">
        <v>2657626.81</v>
      </c>
      <c r="DO99" s="19">
        <f t="shared" si="44"/>
        <v>5.6087680238791737</v>
      </c>
      <c r="DQ99" s="2">
        <v>42094</v>
      </c>
      <c r="DR99">
        <v>6002951.8899999997</v>
      </c>
      <c r="DS99" s="19">
        <f t="shared" si="42"/>
        <v>8.5603082392382355</v>
      </c>
      <c r="DU99" s="2">
        <v>37631</v>
      </c>
      <c r="DV99">
        <v>645406</v>
      </c>
      <c r="ED99" s="2">
        <v>40633</v>
      </c>
      <c r="EE99">
        <v>-11.08</v>
      </c>
      <c r="EG99" s="2">
        <v>39507</v>
      </c>
      <c r="EH99">
        <v>21.9</v>
      </c>
      <c r="EO99" s="2">
        <v>39447</v>
      </c>
      <c r="EP99">
        <v>11120.3</v>
      </c>
      <c r="EQ99" s="19">
        <f t="shared" si="45"/>
        <v>5.5617785540704734</v>
      </c>
      <c r="ER99" s="2">
        <v>39447</v>
      </c>
      <c r="ES99">
        <v>880.5</v>
      </c>
      <c r="EU99" s="2">
        <v>39447</v>
      </c>
      <c r="EV99">
        <v>4367.6000000000004</v>
      </c>
      <c r="EX99" s="2">
        <v>39447</v>
      </c>
      <c r="EY99">
        <v>61.8</v>
      </c>
    </row>
    <row r="100" spans="47:155" x14ac:dyDescent="0.25">
      <c r="AU100" s="121">
        <v>43008</v>
      </c>
      <c r="AV100" s="9">
        <f>IFERROR(VLOOKUP($AU100,$CO$5:$CP$1000,2,FALSE),"--")</f>
        <v>4.7300000000000004</v>
      </c>
      <c r="AW100" s="10">
        <f>IFERROR(VLOOKUP($AU100,$CU$5:$CV$1000,2,FALSE),"--")</f>
        <v>25.67</v>
      </c>
      <c r="AX100" s="10">
        <f>IFERROR(VLOOKUP($AU100,$CX$5:$DB$1000,5,FALSE),"--")</f>
        <v>22.926605199214457</v>
      </c>
      <c r="AY100" s="10">
        <f>IFERROR(VLOOKUP($AU100,$CB$5:$CC$1000,2,FALSE),"--")</f>
        <v>51.2</v>
      </c>
      <c r="AZ100" s="10">
        <f>IFERROR(VLOOKUP($AU100,$CF$5:$CG$1000,2,FALSE),"--")</f>
        <v>50.7</v>
      </c>
      <c r="BA100" s="10">
        <f>IFERROR(VLOOKUP($AU100,$DI$5:$DK$1000,3,FALSE),"--")</f>
        <v>6.0911523461079753</v>
      </c>
      <c r="BB100" s="10">
        <f>IFERROR(VLOOKUP($AU100,'2-CMIE (manual)'!$AB$5:$AD$1727,3,FALSE),"--")</f>
        <v>25.273851446747052</v>
      </c>
      <c r="BC100" s="10">
        <f>IFERROR(VLOOKUP($AU100,'2-CMIE (manual)'!$V$5:$X$1727,3,FALSE),"--")</f>
        <v>5.8830341632889471</v>
      </c>
      <c r="BD100" s="10">
        <f>IFERROR(VLOOKUP($AU100,'2-CMIE (manual)'!$G$5:$I$1727,3,FALSE),"--")</f>
        <v>2.4629185191013869</v>
      </c>
      <c r="BE100" s="10">
        <f>IFERROR(VLOOKUP($AU100,'2-CMIE (manual)'!$AN$5:$AO$1727,2,FALSE),"--")</f>
        <v>6</v>
      </c>
      <c r="BF100" s="10">
        <f>IFERROR(VLOOKUP($AU100,'2-CMIE (manual)'!$K$5:$O$1727,5,FALSE),"--")</f>
        <v>50.276866436068346</v>
      </c>
      <c r="BG100" s="10">
        <f>IFERROR(VLOOKUP($AU100,'2-CMIE (manual)'!$AG$5:$AK$1727,5,FALSE),"--")</f>
        <v>6.6188668900683867</v>
      </c>
      <c r="BH100" s="10">
        <f>IFERROR(VLOOKUP($AU100,'2-CMIE (manual)'!$AZ$5:$BA$1727,2,FALSE),"--")</f>
        <v>16.489999999999998</v>
      </c>
      <c r="BI100" s="10">
        <f>IFERROR(VLOOKUP($AU100,$EJ$5:$EK$1000,2,FALSE),"--")</f>
        <v>4.47</v>
      </c>
      <c r="BJ100" s="10">
        <f>IFERROR(VLOOKUP($AU100,$EO$5:$EQ$1000,3,FALSE),"--")</f>
        <v>10.299897846661743</v>
      </c>
      <c r="BK100" s="67">
        <f>IFERROR(VLOOKUP($AU100,$EG$5:$EH$1000,2,FALSE),"--")</f>
        <v>18.8</v>
      </c>
      <c r="BL100" s="73">
        <f>AU100</f>
        <v>43008</v>
      </c>
      <c r="CK100" s="2">
        <v>39478</v>
      </c>
      <c r="CL100">
        <v>13.1</v>
      </c>
      <c r="CO100" s="2">
        <v>41394</v>
      </c>
      <c r="CP100">
        <v>2.35</v>
      </c>
      <c r="CU100" s="2">
        <v>39478</v>
      </c>
      <c r="CV100">
        <v>34.92</v>
      </c>
      <c r="CX100" s="2">
        <v>39478</v>
      </c>
      <c r="CY100">
        <v>14339</v>
      </c>
      <c r="CZ100">
        <f t="shared" si="40"/>
        <v>759.16</v>
      </c>
      <c r="DA100">
        <f t="shared" si="41"/>
        <v>13579.84</v>
      </c>
      <c r="DC100" s="2"/>
      <c r="DD100" s="2">
        <v>40482</v>
      </c>
      <c r="DE100">
        <v>4970.62</v>
      </c>
      <c r="DI100" s="2">
        <v>42124</v>
      </c>
      <c r="DJ100">
        <v>6041375</v>
      </c>
      <c r="DK100" s="19">
        <f t="shared" si="43"/>
        <v>8.8874077483874778</v>
      </c>
      <c r="DM100" s="2">
        <v>42124</v>
      </c>
      <c r="DN100">
        <v>2658223</v>
      </c>
      <c r="DO100" s="19">
        <f t="shared" si="44"/>
        <v>5.9154076075882411</v>
      </c>
      <c r="DQ100" s="2">
        <v>42124</v>
      </c>
      <c r="DR100">
        <v>6041375</v>
      </c>
      <c r="DS100" s="19">
        <f t="shared" si="42"/>
        <v>8.8874077483874778</v>
      </c>
      <c r="DU100" s="2">
        <v>37645</v>
      </c>
      <c r="DV100">
        <v>647747</v>
      </c>
      <c r="ED100" s="2">
        <v>40663</v>
      </c>
      <c r="EE100">
        <v>27.63</v>
      </c>
      <c r="EG100" s="2">
        <v>39538</v>
      </c>
      <c r="EH100">
        <v>1.5</v>
      </c>
      <c r="EO100" s="2">
        <v>39478</v>
      </c>
      <c r="EP100">
        <v>11444.8</v>
      </c>
      <c r="EQ100" s="19">
        <f t="shared" si="45"/>
        <v>6.565360298704781</v>
      </c>
      <c r="ER100" s="2">
        <v>39478</v>
      </c>
      <c r="ES100">
        <v>887</v>
      </c>
      <c r="EU100" s="2">
        <v>39478</v>
      </c>
      <c r="EV100">
        <v>4306.8999999999996</v>
      </c>
      <c r="EX100" s="2">
        <v>39478</v>
      </c>
      <c r="EY100">
        <v>60.8</v>
      </c>
    </row>
    <row r="101" spans="47:155" x14ac:dyDescent="0.25">
      <c r="AU101" s="121">
        <v>43039</v>
      </c>
      <c r="AV101" s="9">
        <f>IFERROR(VLOOKUP($AU101,$CO$5:$CP$1000,2,FALSE),"--")</f>
        <v>5.0199999999999996</v>
      </c>
      <c r="AW101" s="10">
        <f>IFERROR(VLOOKUP($AU101,$CU$5:$CV$1000,2,FALSE),"--")</f>
        <v>-1.1000000000000001</v>
      </c>
      <c r="AX101" s="10">
        <f>IFERROR(VLOOKUP($AU101,$CX$5:$DB$1000,5,FALSE),"--")</f>
        <v>8.0780539498199957</v>
      </c>
      <c r="AY101" s="10">
        <f>IFERROR(VLOOKUP($AU101,$CB$5:$CC$1000,2,FALSE),"--")</f>
        <v>50.3</v>
      </c>
      <c r="AZ101" s="10">
        <f>IFERROR(VLOOKUP($AU101,$CF$5:$CG$1000,2,FALSE),"--")</f>
        <v>51.7</v>
      </c>
      <c r="BA101" s="10">
        <f>IFERROR(VLOOKUP($AU101,$DI$5:$DK$1000,3,FALSE),"--")</f>
        <v>6.5597400693637509</v>
      </c>
      <c r="BB101" s="10">
        <f>IFERROR(VLOOKUP($AU101,'2-CMIE (manual)'!$AB$5:$AD$1727,3,FALSE),"--")</f>
        <v>6.4420686604950594</v>
      </c>
      <c r="BC101" s="10">
        <f>IFERROR(VLOOKUP($AU101,'2-CMIE (manual)'!$V$5:$X$1727,3,FALSE),"--")</f>
        <v>2.5751072961373467</v>
      </c>
      <c r="BD101" s="10">
        <f>IFERROR(VLOOKUP($AU101,'2-CMIE (manual)'!$G$5:$I$1727,3,FALSE),"--")</f>
        <v>3.1843289314847922</v>
      </c>
      <c r="BE101" s="10">
        <f>IFERROR(VLOOKUP($AU101,'2-CMIE (manual)'!$AN$5:$AO$1727,2,FALSE),"--")</f>
        <v>4.93</v>
      </c>
      <c r="BF101" s="10">
        <f>IFERROR(VLOOKUP($AU101,'2-CMIE (manual)'!$K$5:$O$1727,5,FALSE),"--")</f>
        <v>-2.6877655552834168</v>
      </c>
      <c r="BG101" s="10">
        <f>IFERROR(VLOOKUP($AU101,'2-CMIE (manual)'!$AG$5:$AK$1727,5,FALSE),"--")</f>
        <v>-4.5775770583392443</v>
      </c>
      <c r="BH101" s="10">
        <f>IFERROR(VLOOKUP($AU101,'2-CMIE (manual)'!$AZ$5:$BA$1727,2,FALSE),"--")</f>
        <v>20.58</v>
      </c>
      <c r="BI101" s="10">
        <f>IFERROR(VLOOKUP($AU101,$EJ$5:$EK$1000,2,FALSE),"--")</f>
        <v>4.4000000000000004</v>
      </c>
      <c r="BJ101" s="10">
        <f>IFERROR(VLOOKUP($AU101,$EO$5:$EQ$1000,3,FALSE),"--")</f>
        <v>3.7372477418033068</v>
      </c>
      <c r="BK101" s="67">
        <f>IFERROR(VLOOKUP($AU101,$EG$5:$EH$1000,2,FALSE),"--")</f>
        <v>18.100000000000001</v>
      </c>
      <c r="BL101" s="73">
        <f>AU101</f>
        <v>43039</v>
      </c>
      <c r="CK101" s="2">
        <v>39507</v>
      </c>
      <c r="CL101">
        <v>16.8</v>
      </c>
      <c r="CO101" s="2">
        <v>41425</v>
      </c>
      <c r="CP101">
        <v>1.5899999999999999</v>
      </c>
      <c r="CU101" s="2">
        <v>39507</v>
      </c>
      <c r="CV101">
        <v>43.59</v>
      </c>
      <c r="CX101" s="2">
        <v>39507</v>
      </c>
      <c r="CY101">
        <v>13091</v>
      </c>
      <c r="CZ101">
        <f t="shared" si="40"/>
        <v>1132.53</v>
      </c>
      <c r="DA101">
        <f t="shared" si="41"/>
        <v>11958.47</v>
      </c>
      <c r="DC101" s="2"/>
      <c r="DD101" s="2">
        <v>40512</v>
      </c>
      <c r="DE101">
        <v>3041.32</v>
      </c>
      <c r="DI101" s="2">
        <v>42155</v>
      </c>
      <c r="DJ101">
        <v>6048859</v>
      </c>
      <c r="DK101" s="19">
        <f t="shared" si="43"/>
        <v>8.9547824411015284</v>
      </c>
      <c r="DM101" s="2">
        <v>42155</v>
      </c>
      <c r="DN101">
        <v>2638898</v>
      </c>
      <c r="DO101" s="19">
        <f t="shared" si="44"/>
        <v>5.1715998364456617</v>
      </c>
      <c r="DQ101" s="2">
        <v>42155</v>
      </c>
      <c r="DR101">
        <v>6048859</v>
      </c>
      <c r="DS101" s="19">
        <f t="shared" si="42"/>
        <v>8.9547824411015284</v>
      </c>
      <c r="DU101" s="2">
        <v>37652</v>
      </c>
      <c r="DV101">
        <v>706928</v>
      </c>
      <c r="ED101" s="2">
        <v>40694</v>
      </c>
      <c r="EE101">
        <v>84.05</v>
      </c>
      <c r="EG101" s="2">
        <v>39568</v>
      </c>
      <c r="EH101">
        <v>3</v>
      </c>
      <c r="EO101" s="2">
        <v>39507</v>
      </c>
      <c r="EP101">
        <v>11342.9</v>
      </c>
      <c r="EQ101" s="19">
        <f t="shared" si="45"/>
        <v>14.340292128262245</v>
      </c>
      <c r="ER101" s="2">
        <v>39507</v>
      </c>
      <c r="ES101">
        <v>820.7</v>
      </c>
      <c r="EU101" s="2">
        <v>39507</v>
      </c>
      <c r="EV101">
        <v>4119.2</v>
      </c>
      <c r="EX101" s="2">
        <v>39507</v>
      </c>
      <c r="EY101">
        <v>54</v>
      </c>
    </row>
    <row r="102" spans="47:155" x14ac:dyDescent="0.25">
      <c r="AU102" s="121">
        <v>43069</v>
      </c>
      <c r="AV102" s="9">
        <f>IFERROR(VLOOKUP($AU102,$CO$5:$CP$1000,2,FALSE),"--")</f>
        <v>6.9399999999999995</v>
      </c>
      <c r="AW102" s="10">
        <f>IFERROR(VLOOKUP($AU102,$CU$5:$CV$1000,2,FALSE),"--")</f>
        <v>30.6</v>
      </c>
      <c r="AX102" s="10">
        <f>IFERROR(VLOOKUP($AU102,$CX$5:$DB$1000,5,FALSE),"--")</f>
        <v>22.635757660990819</v>
      </c>
      <c r="AY102" s="10">
        <f>IFERROR(VLOOKUP($AU102,$CB$5:$CC$1000,2,FALSE),"--")</f>
        <v>52.6</v>
      </c>
      <c r="AZ102" s="10">
        <f>IFERROR(VLOOKUP($AU102,$CF$5:$CG$1000,2,FALSE),"--")</f>
        <v>48.5</v>
      </c>
      <c r="BA102" s="10">
        <f>IFERROR(VLOOKUP($AU102,$DI$5:$DK$1000,3,FALSE),"--")</f>
        <v>8.847662301003556</v>
      </c>
      <c r="BB102" s="10">
        <f>IFERROR(VLOOKUP($AU102,'2-CMIE (manual)'!$AB$5:$AD$1727,3,FALSE),"--")</f>
        <v>50.427163676885087</v>
      </c>
      <c r="BC102" s="10">
        <f>IFERROR(VLOOKUP($AU102,'2-CMIE (manual)'!$V$5:$X$1727,3,FALSE),"--")</f>
        <v>3.0820806748134588</v>
      </c>
      <c r="BD102" s="10">
        <f>IFERROR(VLOOKUP($AU102,'2-CMIE (manual)'!$G$5:$I$1727,3,FALSE),"--")</f>
        <v>4.7856522783103372</v>
      </c>
      <c r="BE102" s="10">
        <f>IFERROR(VLOOKUP($AU102,'2-CMIE (manual)'!$AN$5:$AO$1727,2,FALSE),"--")</f>
        <v>4.21</v>
      </c>
      <c r="BF102" s="10">
        <f>IFERROR(VLOOKUP($AU102,'2-CMIE (manual)'!$K$5:$O$1727,5,FALSE),"--")</f>
        <v>17.280376812305278</v>
      </c>
      <c r="BG102" s="10">
        <f>IFERROR(VLOOKUP($AU102,'2-CMIE (manual)'!$AG$5:$AK$1727,5,FALSE),"--")</f>
        <v>5.5630943476867145</v>
      </c>
      <c r="BH102" s="10">
        <f>IFERROR(VLOOKUP($AU102,'2-CMIE (manual)'!$AZ$5:$BA$1727,2,FALSE),"--")</f>
        <v>16.91</v>
      </c>
      <c r="BI102" s="10">
        <f>IFERROR(VLOOKUP($AU102,$EJ$5:$EK$1000,2,FALSE),"--")</f>
        <v>4.75</v>
      </c>
      <c r="BJ102" s="10">
        <f>IFERROR(VLOOKUP($AU102,$EO$5:$EQ$1000,3,FALSE),"--")</f>
        <v>6.3304347826087071</v>
      </c>
      <c r="BK102" s="67">
        <f>IFERROR(VLOOKUP($AU102,$EG$5:$EH$1000,2,FALSE),"--")</f>
        <v>14.4</v>
      </c>
      <c r="BL102" s="73">
        <f>AU102</f>
        <v>43069</v>
      </c>
      <c r="CK102" s="2">
        <v>39538</v>
      </c>
      <c r="CL102">
        <v>11.7</v>
      </c>
      <c r="CO102" s="2">
        <v>41455</v>
      </c>
      <c r="CP102">
        <v>0.04</v>
      </c>
      <c r="CU102" s="2">
        <v>39538</v>
      </c>
      <c r="CV102">
        <v>34.15</v>
      </c>
      <c r="CX102" s="2">
        <v>39538</v>
      </c>
      <c r="CY102">
        <v>14499</v>
      </c>
      <c r="CZ102">
        <f t="shared" si="40"/>
        <v>1478.05</v>
      </c>
      <c r="DA102">
        <f t="shared" si="41"/>
        <v>13020.95</v>
      </c>
      <c r="DC102" s="2"/>
      <c r="DD102" s="2">
        <v>40543</v>
      </c>
      <c r="DE102">
        <v>3008.85</v>
      </c>
      <c r="DI102" s="2">
        <v>42185</v>
      </c>
      <c r="DJ102">
        <v>6071397</v>
      </c>
      <c r="DK102" s="19">
        <f t="shared" si="43"/>
        <v>8.3944766929211276</v>
      </c>
      <c r="DM102" s="2">
        <v>42185</v>
      </c>
      <c r="DN102">
        <v>2630147</v>
      </c>
      <c r="DO102" s="19">
        <f t="shared" si="44"/>
        <v>4.8098246346705009</v>
      </c>
      <c r="DQ102" s="2">
        <v>42185</v>
      </c>
      <c r="DR102">
        <v>6071397</v>
      </c>
      <c r="DS102" s="19">
        <f t="shared" si="42"/>
        <v>8.3944766929211276</v>
      </c>
      <c r="DU102" s="2">
        <v>37659</v>
      </c>
      <c r="DV102">
        <v>655880</v>
      </c>
      <c r="ED102" s="2">
        <v>40724</v>
      </c>
      <c r="EE102">
        <v>285.22000000000003</v>
      </c>
      <c r="EG102" s="2">
        <v>39599</v>
      </c>
      <c r="EH102">
        <v>9.9</v>
      </c>
      <c r="EO102" s="2">
        <v>39538</v>
      </c>
      <c r="EP102">
        <v>11732</v>
      </c>
      <c r="EQ102" s="19">
        <f t="shared" si="45"/>
        <v>5.6717977356043336</v>
      </c>
      <c r="ER102" s="2">
        <v>39538</v>
      </c>
      <c r="ES102">
        <v>936.3</v>
      </c>
      <c r="EU102" s="2">
        <v>39538</v>
      </c>
      <c r="EV102">
        <v>4408.6000000000004</v>
      </c>
      <c r="EX102" s="2">
        <v>39538</v>
      </c>
      <c r="EY102">
        <v>56.5</v>
      </c>
    </row>
    <row r="103" spans="47:155" x14ac:dyDescent="0.25">
      <c r="AU103" s="121">
        <v>43100</v>
      </c>
      <c r="AV103" s="9">
        <f>IFERROR(VLOOKUP($AU103,$CO$5:$CP$1000,2,FALSE),"--")</f>
        <v>3.8</v>
      </c>
      <c r="AW103" s="10">
        <f>IFERROR(VLOOKUP($AU103,$CU$5:$CV$1000,2,FALSE),"--")</f>
        <v>12.4</v>
      </c>
      <c r="AX103" s="10">
        <f>IFERROR(VLOOKUP($AU103,$CX$5:$DB$1000,5,FALSE),"--")</f>
        <v>12.877559385927718</v>
      </c>
      <c r="AY103" s="10">
        <f>IFERROR(VLOOKUP($AU103,$CB$5:$CC$1000,2,FALSE),"--")</f>
        <v>54.7</v>
      </c>
      <c r="AZ103" s="10">
        <f>IFERROR(VLOOKUP($AU103,$CF$5:$CG$1000,2,FALSE),"--")</f>
        <v>50.9</v>
      </c>
      <c r="BA103" s="10">
        <f>IFERROR(VLOOKUP($AU103,$DI$5:$DK$1000,3,FALSE),"--")</f>
        <v>10.036929770508296</v>
      </c>
      <c r="BB103" s="10">
        <f>IFERROR(VLOOKUP($AU103,'2-CMIE (manual)'!$AB$5:$AD$1727,3,FALSE),"--")</f>
        <v>52.618315235518651</v>
      </c>
      <c r="BC103" s="10">
        <f>IFERROR(VLOOKUP($AU103,'2-CMIE (manual)'!$V$5:$X$1727,3,FALSE),"--")</f>
        <v>6.9735449735449651</v>
      </c>
      <c r="BD103" s="10">
        <f>IFERROR(VLOOKUP($AU103,'2-CMIE (manual)'!$G$5:$I$1727,3,FALSE),"--")</f>
        <v>4.7779414860029457</v>
      </c>
      <c r="BE103" s="10">
        <f>IFERROR(VLOOKUP($AU103,'2-CMIE (manual)'!$AN$5:$AO$1727,2,FALSE),"--")</f>
        <v>4.21</v>
      </c>
      <c r="BF103" s="10">
        <f>IFERROR(VLOOKUP($AU103,'2-CMIE (manual)'!$K$5:$O$1727,5,FALSE),"--")</f>
        <v>27.738198282175919</v>
      </c>
      <c r="BG103" s="10">
        <f>IFERROR(VLOOKUP($AU103,'2-CMIE (manual)'!$AG$5:$AK$1727,5,FALSE),"--")</f>
        <v>1.8429047576910662</v>
      </c>
      <c r="BH103" s="10">
        <f>IFERROR(VLOOKUP($AU103,'2-CMIE (manual)'!$AZ$5:$BA$1727,2,FALSE),"--")</f>
        <v>17.760000000000002</v>
      </c>
      <c r="BI103" s="10">
        <f>IFERROR(VLOOKUP($AU103,$EJ$5:$EK$1000,2,FALSE),"--")</f>
        <v>4.9800000000000004</v>
      </c>
      <c r="BJ103" s="10">
        <f>IFERROR(VLOOKUP($AU103,$EO$5:$EQ$1000,3,FALSE),"--")</f>
        <v>9.5180693099909739</v>
      </c>
      <c r="BK103" s="67">
        <f>IFERROR(VLOOKUP($AU103,$EG$5:$EH$1000,2,FALSE),"--")</f>
        <v>15.2</v>
      </c>
      <c r="BL103" s="73">
        <f>AU103</f>
        <v>43100</v>
      </c>
      <c r="CK103" s="2">
        <v>39568</v>
      </c>
      <c r="CL103">
        <v>11</v>
      </c>
      <c r="CO103" s="2">
        <v>41486</v>
      </c>
      <c r="CP103">
        <v>2.2000000000000002</v>
      </c>
      <c r="CU103" s="2">
        <v>39568</v>
      </c>
      <c r="CV103">
        <v>63.33</v>
      </c>
      <c r="CX103" s="2">
        <v>39568</v>
      </c>
      <c r="CY103">
        <v>21386</v>
      </c>
      <c r="CZ103">
        <f t="shared" si="40"/>
        <v>3466.96</v>
      </c>
      <c r="DA103">
        <f t="shared" si="41"/>
        <v>17919.04</v>
      </c>
      <c r="DD103" s="2">
        <v>40574</v>
      </c>
      <c r="DE103">
        <v>4036.59</v>
      </c>
      <c r="DI103" s="2">
        <v>42216</v>
      </c>
      <c r="DJ103">
        <v>6048658</v>
      </c>
      <c r="DK103" s="19">
        <f t="shared" si="43"/>
        <v>8.4067571212606005</v>
      </c>
      <c r="DM103" s="2">
        <v>42216</v>
      </c>
      <c r="DN103">
        <v>2621973</v>
      </c>
      <c r="DO103" s="19">
        <f t="shared" si="44"/>
        <v>4.8322486828863864</v>
      </c>
      <c r="DQ103" s="2">
        <v>42216</v>
      </c>
      <c r="DR103">
        <v>6048658</v>
      </c>
      <c r="DS103" s="19">
        <f t="shared" si="42"/>
        <v>8.4067571212606005</v>
      </c>
      <c r="DU103" s="2">
        <v>37673</v>
      </c>
      <c r="DV103">
        <v>659256</v>
      </c>
      <c r="ED103" s="2">
        <v>40755</v>
      </c>
      <c r="EE103">
        <v>-30.81</v>
      </c>
      <c r="EG103" s="2">
        <v>39629</v>
      </c>
      <c r="EH103">
        <v>10</v>
      </c>
      <c r="EO103" s="2">
        <v>39568</v>
      </c>
      <c r="EP103">
        <v>11466.5</v>
      </c>
      <c r="EQ103" s="19">
        <f t="shared" si="45"/>
        <v>8.0562780353575327</v>
      </c>
      <c r="ER103" s="2">
        <v>39568</v>
      </c>
      <c r="ES103">
        <v>943.2</v>
      </c>
      <c r="EU103" s="2">
        <v>39568</v>
      </c>
      <c r="EV103">
        <v>4510.5</v>
      </c>
      <c r="EX103" s="2">
        <v>39568</v>
      </c>
      <c r="EY103">
        <v>55.6</v>
      </c>
    </row>
    <row r="104" spans="47:155" x14ac:dyDescent="0.25">
      <c r="AU104" s="121">
        <v>43131</v>
      </c>
      <c r="AV104" s="9">
        <f>IFERROR(VLOOKUP($AU104,$CO$5:$CP$1000,2,FALSE),"--")</f>
        <v>6.19</v>
      </c>
      <c r="AW104" s="10">
        <f>IFERROR(VLOOKUP($AU104,$CU$5:$CV$1000,2,FALSE),"--")</f>
        <v>9.1</v>
      </c>
      <c r="AX104" s="10">
        <f>IFERROR(VLOOKUP($AU104,$CX$5:$DB$1000,5,FALSE),"--")</f>
        <v>24.431630306942065</v>
      </c>
      <c r="AY104" s="10">
        <f>IFERROR(VLOOKUP($AU104,$CB$5:$CC$1000,2,FALSE),"--")</f>
        <v>52.4</v>
      </c>
      <c r="AZ104" s="10">
        <f>IFERROR(VLOOKUP($AU104,$CF$5:$CG$1000,2,FALSE),"--")</f>
        <v>51.7</v>
      </c>
      <c r="BA104" s="10">
        <f>IFERROR(VLOOKUP($AU104,$DI$5:$DK$1000,3,FALSE),"--")</f>
        <v>9.5249578008198768</v>
      </c>
      <c r="BB104" s="10">
        <f>IFERROR(VLOOKUP($AU104,'2-CMIE (manual)'!$AB$5:$AD$1727,3,FALSE),"--")</f>
        <v>39.727591550444494</v>
      </c>
      <c r="BC104" s="10">
        <f>IFERROR(VLOOKUP($AU104,'2-CMIE (manual)'!$V$5:$X$1727,3,FALSE),"--")</f>
        <v>6.370656370656369</v>
      </c>
      <c r="BD104" s="10">
        <f>IFERROR(VLOOKUP($AU104,'2-CMIE (manual)'!$G$5:$I$1727,3,FALSE),"--")</f>
        <v>13.628432362935072</v>
      </c>
      <c r="BE104" s="10">
        <f>IFERROR(VLOOKUP($AU104,'2-CMIE (manual)'!$AN$5:$AO$1727,2,FALSE),"--")</f>
        <v>3.09</v>
      </c>
      <c r="BF104" s="10">
        <f>IFERROR(VLOOKUP($AU104,'2-CMIE (manual)'!$K$5:$O$1727,5,FALSE),"--")</f>
        <v>38.122206490658229</v>
      </c>
      <c r="BG104" s="10">
        <f>IFERROR(VLOOKUP($AU104,'2-CMIE (manual)'!$AG$5:$AK$1727,5,FALSE),"--")</f>
        <v>-1.7225761350098012</v>
      </c>
      <c r="BH104" s="10">
        <f>IFERROR(VLOOKUP($AU104,'2-CMIE (manual)'!$AZ$5:$BA$1727,2,FALSE),"--")</f>
        <v>19.89</v>
      </c>
      <c r="BI104" s="10">
        <f>IFERROR(VLOOKUP($AU104,$EJ$5:$EK$1000,2,FALSE),"--")</f>
        <v>5</v>
      </c>
      <c r="BJ104" s="10">
        <f>IFERROR(VLOOKUP($AU104,$EO$5:$EQ$1000,3,FALSE),"--")</f>
        <v>10.564551365240016</v>
      </c>
      <c r="BK104" s="67">
        <f>IFERROR(VLOOKUP($AU104,$EG$5:$EH$1000,2,FALSE),"--")</f>
        <v>8.4</v>
      </c>
      <c r="BL104" s="73">
        <f>AU104</f>
        <v>43131</v>
      </c>
      <c r="CK104" s="2">
        <v>39599</v>
      </c>
      <c r="CL104">
        <v>7.2</v>
      </c>
      <c r="CO104" s="2">
        <v>41517</v>
      </c>
      <c r="CP104">
        <v>4.17</v>
      </c>
      <c r="CU104" s="2">
        <v>39599</v>
      </c>
      <c r="CV104">
        <v>50.13</v>
      </c>
      <c r="CX104" s="2">
        <v>39599</v>
      </c>
      <c r="CY104">
        <v>18948</v>
      </c>
      <c r="CZ104">
        <f t="shared" si="40"/>
        <v>1603.08</v>
      </c>
      <c r="DA104">
        <f t="shared" si="41"/>
        <v>17344.919999999998</v>
      </c>
      <c r="DD104" s="2">
        <v>40602</v>
      </c>
      <c r="DE104">
        <v>5345.25</v>
      </c>
      <c r="DI104" s="2">
        <v>42247</v>
      </c>
      <c r="DJ104">
        <v>6054988</v>
      </c>
      <c r="DK104" s="19">
        <f t="shared" si="43"/>
        <v>8.4088387471582315</v>
      </c>
      <c r="DM104" s="2">
        <v>42247</v>
      </c>
      <c r="DN104">
        <v>2623750</v>
      </c>
      <c r="DO104" s="19">
        <f t="shared" si="44"/>
        <v>4.9524348964895992</v>
      </c>
      <c r="DQ104" s="2">
        <v>42247</v>
      </c>
      <c r="DR104">
        <v>6054988</v>
      </c>
      <c r="DS104" s="19">
        <f t="shared" si="42"/>
        <v>8.4088387471582315</v>
      </c>
      <c r="DU104" s="2">
        <v>37680</v>
      </c>
      <c r="DV104">
        <v>714889</v>
      </c>
      <c r="ED104" s="2">
        <v>40786</v>
      </c>
      <c r="EE104">
        <v>364.44</v>
      </c>
      <c r="EG104" s="2">
        <v>39660</v>
      </c>
      <c r="EH104">
        <v>8</v>
      </c>
      <c r="EO104" s="2">
        <v>39599</v>
      </c>
      <c r="EP104">
        <v>11641.7</v>
      </c>
      <c r="EQ104" s="19">
        <f t="shared" si="45"/>
        <v>5.1112355086857519</v>
      </c>
      <c r="ER104" s="2">
        <v>39599</v>
      </c>
      <c r="ES104">
        <v>1053.5</v>
      </c>
      <c r="EU104" s="2">
        <v>39599</v>
      </c>
      <c r="EV104">
        <v>4808.7</v>
      </c>
      <c r="EX104" s="2">
        <v>39599</v>
      </c>
      <c r="EY104">
        <v>52</v>
      </c>
    </row>
    <row r="105" spans="47:155" x14ac:dyDescent="0.25">
      <c r="AU105" s="121">
        <v>43159</v>
      </c>
      <c r="AV105" s="9">
        <f>IFERROR(VLOOKUP($AU105,$CO$5:$CP$1000,2,FALSE),"--")</f>
        <v>5.38</v>
      </c>
      <c r="AW105" s="10">
        <f>IFERROR(VLOOKUP($AU105,$CU$5:$CV$1000,2,FALSE),"--")</f>
        <v>4.4800000000000004</v>
      </c>
      <c r="AX105" s="10">
        <f>IFERROR(VLOOKUP($AU105,$CX$5:$DB$1000,5,FALSE),"--")</f>
        <v>7.2859373556034779</v>
      </c>
      <c r="AY105" s="10">
        <f>IFERROR(VLOOKUP($AU105,$CB$5:$CC$1000,2,FALSE),"--")</f>
        <v>52.1</v>
      </c>
      <c r="AZ105" s="10">
        <f>IFERROR(VLOOKUP($AU105,$CF$5:$CG$1000,2,FALSE),"--")</f>
        <v>47.8</v>
      </c>
      <c r="BA105" s="10">
        <f>IFERROR(VLOOKUP($AU105,$DI$5:$DK$1000,3,FALSE),"--")</f>
        <v>9.7544134821116568</v>
      </c>
      <c r="BB105" s="10">
        <f>IFERROR(VLOOKUP($AU105,'2-CMIE (manual)'!$AB$5:$AD$1727,3,FALSE),"--")</f>
        <v>31.133752633072898</v>
      </c>
      <c r="BC105" s="10">
        <f>IFERROR(VLOOKUP($AU105,'2-CMIE (manual)'!$V$5:$X$1727,3,FALSE),"--")</f>
        <v>4.0947105463234434</v>
      </c>
      <c r="BD105" s="10">
        <f>IFERROR(VLOOKUP($AU105,'2-CMIE (manual)'!$G$5:$I$1727,3,FALSE),"--")</f>
        <v>8.3478772428669412</v>
      </c>
      <c r="BE105" s="10">
        <f>IFERROR(VLOOKUP($AU105,'2-CMIE (manual)'!$AN$5:$AO$1727,2,FALSE),"--")</f>
        <v>3.37</v>
      </c>
      <c r="BF105" s="10">
        <f>IFERROR(VLOOKUP($AU105,'2-CMIE (manual)'!$K$5:$O$1727,5,FALSE),"--")</f>
        <v>38.603154354632949</v>
      </c>
      <c r="BG105" s="10">
        <f>IFERROR(VLOOKUP($AU105,'2-CMIE (manual)'!$AG$5:$AK$1727,5,FALSE),"--")</f>
        <v>2.8914569630735354</v>
      </c>
      <c r="BH105" s="10">
        <f>IFERROR(VLOOKUP($AU105,'2-CMIE (manual)'!$AZ$5:$BA$1727,2,FALSE),"--")</f>
        <v>24.41</v>
      </c>
      <c r="BI105" s="10">
        <f>IFERROR(VLOOKUP($AU105,$EJ$5:$EK$1000,2,FALSE),"--")</f>
        <v>5.03</v>
      </c>
      <c r="BJ105" s="10">
        <f>IFERROR(VLOOKUP($AU105,$EO$5:$EQ$1000,3,FALSE),"--")</f>
        <v>7.7341311971173887</v>
      </c>
      <c r="BK105" s="67">
        <f>IFERROR(VLOOKUP($AU105,$EG$5:$EH$1000,2,FALSE),"--")</f>
        <v>10.1</v>
      </c>
      <c r="BL105" s="73">
        <f>AU105</f>
        <v>43159</v>
      </c>
      <c r="CK105" s="2">
        <v>39629</v>
      </c>
      <c r="CL105">
        <v>8.5</v>
      </c>
      <c r="CO105" s="2">
        <v>41547</v>
      </c>
      <c r="CP105">
        <v>7.92</v>
      </c>
      <c r="CU105" s="2">
        <v>39629</v>
      </c>
      <c r="CV105">
        <v>58.66</v>
      </c>
      <c r="CX105" s="2">
        <v>39629</v>
      </c>
      <c r="CY105">
        <v>18831</v>
      </c>
      <c r="CZ105">
        <f t="shared" si="40"/>
        <v>1454.68</v>
      </c>
      <c r="DA105">
        <f t="shared" si="41"/>
        <v>17376.32</v>
      </c>
      <c r="DC105" s="37"/>
      <c r="DD105" s="2">
        <v>40633</v>
      </c>
      <c r="DE105">
        <v>2795.21</v>
      </c>
      <c r="DI105" s="2">
        <v>42277</v>
      </c>
      <c r="DJ105">
        <v>6098657</v>
      </c>
      <c r="DK105" s="19">
        <f t="shared" si="43"/>
        <v>8.6359539108978645</v>
      </c>
      <c r="DM105" s="2">
        <v>42277</v>
      </c>
      <c r="DN105">
        <v>2629303</v>
      </c>
      <c r="DO105" s="19">
        <f t="shared" si="44"/>
        <v>4.8759921485693081</v>
      </c>
      <c r="DQ105" s="2">
        <v>42277</v>
      </c>
      <c r="DR105">
        <v>6098657</v>
      </c>
      <c r="DS105" s="19">
        <f t="shared" si="42"/>
        <v>8.6359539108978645</v>
      </c>
      <c r="DU105" s="2">
        <v>37687</v>
      </c>
      <c r="DV105">
        <v>666296</v>
      </c>
      <c r="ED105" s="2">
        <v>40816</v>
      </c>
      <c r="EE105">
        <v>-10.199999999999999</v>
      </c>
      <c r="EG105" s="2">
        <v>39691</v>
      </c>
      <c r="EH105">
        <v>6.9</v>
      </c>
      <c r="EO105" s="2">
        <v>39629</v>
      </c>
      <c r="EP105">
        <v>10558.1</v>
      </c>
      <c r="EQ105" s="19">
        <f t="shared" si="45"/>
        <v>-0.66704299557812652</v>
      </c>
      <c r="ER105" s="2">
        <v>39629</v>
      </c>
      <c r="ES105">
        <v>802.7</v>
      </c>
      <c r="EU105" s="2">
        <v>39629</v>
      </c>
      <c r="EV105">
        <v>4066.6</v>
      </c>
      <c r="EX105" s="2">
        <v>39629</v>
      </c>
      <c r="EY105">
        <v>48.6</v>
      </c>
    </row>
    <row r="106" spans="47:155" x14ac:dyDescent="0.25">
      <c r="AU106" s="121">
        <v>43190</v>
      </c>
      <c r="AV106" s="9">
        <f>IFERROR(VLOOKUP($AU106,$CO$5:$CP$1000,2,FALSE),"--")</f>
        <v>4.4400000000000004</v>
      </c>
      <c r="AW106" s="10">
        <f>IFERROR(VLOOKUP($AU106,$CU$5:$CV$1000,2,FALSE),"--")</f>
        <v>-0.66</v>
      </c>
      <c r="AX106" s="10">
        <f>IFERROR(VLOOKUP($AU106,$CX$5:$DB$1000,5,FALSE),"--")</f>
        <v>12.198570331123481</v>
      </c>
      <c r="AY106" s="10">
        <f>IFERROR(VLOOKUP($AU106,$CB$5:$CC$1000,2,FALSE),"--")</f>
        <v>51</v>
      </c>
      <c r="AZ106" s="10">
        <f>IFERROR(VLOOKUP($AU106,$CF$5:$CG$1000,2,FALSE),"--")</f>
        <v>50.3</v>
      </c>
      <c r="BA106" s="10">
        <f>IFERROR(VLOOKUP($AU106,$DI$5:$DK$1000,3,FALSE),"--")</f>
        <v>8.3717504711402704</v>
      </c>
      <c r="BB106" s="10">
        <f>IFERROR(VLOOKUP($AU106,'2-CMIE (manual)'!$AB$5:$AD$1727,3,FALSE),"--")</f>
        <v>24.551330537028115</v>
      </c>
      <c r="BC106" s="10">
        <f>IFERROR(VLOOKUP($AU106,'2-CMIE (manual)'!$V$5:$X$1727,3,FALSE),"--")</f>
        <v>3.9126815280732696</v>
      </c>
      <c r="BD106" s="10">
        <f>IFERROR(VLOOKUP($AU106,'2-CMIE (manual)'!$G$5:$I$1727,3,FALSE),"--")</f>
        <v>2.3007166166510773</v>
      </c>
      <c r="BE106" s="10">
        <f>IFERROR(VLOOKUP($AU106,'2-CMIE (manual)'!$AN$5:$AO$1727,2,FALSE),"--")</f>
        <v>3.53</v>
      </c>
      <c r="BF106" s="10">
        <f>IFERROR(VLOOKUP($AU106,'2-CMIE (manual)'!$K$5:$O$1727,5,FALSE),"--")</f>
        <v>52.174003322259146</v>
      </c>
      <c r="BG106" s="10">
        <f>IFERROR(VLOOKUP($AU106,'2-CMIE (manual)'!$AG$5:$AK$1727,5,FALSE),"--")</f>
        <v>2.067306988746398</v>
      </c>
      <c r="BH106" s="10">
        <f>IFERROR(VLOOKUP($AU106,'2-CMIE (manual)'!$AZ$5:$BA$1727,2,FALSE),"--")</f>
        <v>28.17</v>
      </c>
      <c r="BI106" s="10">
        <f>IFERROR(VLOOKUP($AU106,$EJ$5:$EK$1000,2,FALSE),"--")</f>
        <v>5.23</v>
      </c>
      <c r="BJ106" s="10">
        <f>IFERROR(VLOOKUP($AU106,$EO$5:$EQ$1000,3,FALSE),"--")</f>
        <v>7.1740256749755371</v>
      </c>
      <c r="BK106" s="67">
        <f>IFERROR(VLOOKUP($AU106,$EG$5:$EH$1000,2,FALSE),"--")</f>
        <v>13.37</v>
      </c>
      <c r="BL106" s="73">
        <f>AU106</f>
        <v>43190</v>
      </c>
      <c r="CK106" s="2">
        <v>39660</v>
      </c>
      <c r="CL106">
        <v>5.6</v>
      </c>
      <c r="CO106" s="2">
        <v>41578</v>
      </c>
      <c r="CP106">
        <v>-0.95</v>
      </c>
      <c r="CU106" s="2">
        <v>39660</v>
      </c>
      <c r="CV106">
        <v>51.84</v>
      </c>
      <c r="CX106" s="2">
        <v>39660</v>
      </c>
      <c r="CY106">
        <v>18950</v>
      </c>
      <c r="CZ106">
        <f t="shared" si="40"/>
        <v>1325.44</v>
      </c>
      <c r="DA106">
        <f t="shared" si="41"/>
        <v>17624.560000000001</v>
      </c>
      <c r="DC106" s="2"/>
      <c r="DD106" s="2">
        <v>40663</v>
      </c>
      <c r="DE106">
        <v>4354.87</v>
      </c>
      <c r="DI106" s="2">
        <v>42308</v>
      </c>
      <c r="DJ106">
        <v>6209731</v>
      </c>
      <c r="DK106" s="19">
        <f t="shared" si="43"/>
        <v>8.3252410494969897</v>
      </c>
      <c r="DM106" s="2">
        <v>42308</v>
      </c>
      <c r="DN106">
        <v>2650620</v>
      </c>
      <c r="DO106" s="19">
        <f t="shared" si="44"/>
        <v>4.5683717187019246</v>
      </c>
      <c r="DQ106" s="2">
        <v>42308</v>
      </c>
      <c r="DR106">
        <v>6209731</v>
      </c>
      <c r="DS106" s="19">
        <f t="shared" si="42"/>
        <v>8.3252410494969897</v>
      </c>
      <c r="DU106" s="2">
        <v>37701</v>
      </c>
      <c r="DV106">
        <v>679736</v>
      </c>
      <c r="ED106" s="2">
        <v>40847</v>
      </c>
      <c r="EE106">
        <v>118.03</v>
      </c>
      <c r="EG106" s="2">
        <v>39721</v>
      </c>
      <c r="EH106">
        <v>13.2</v>
      </c>
      <c r="EO106" s="2">
        <v>39660</v>
      </c>
      <c r="EP106">
        <v>10570.1</v>
      </c>
      <c r="EQ106" s="19">
        <f t="shared" si="45"/>
        <v>6.3122957002766045</v>
      </c>
      <c r="ER106" s="2">
        <v>39660</v>
      </c>
      <c r="ES106">
        <v>913.9</v>
      </c>
      <c r="EU106" s="2">
        <v>39660</v>
      </c>
      <c r="EV106">
        <v>4083.3</v>
      </c>
      <c r="EX106" s="2">
        <v>39660</v>
      </c>
      <c r="EY106">
        <v>56.4</v>
      </c>
    </row>
    <row r="107" spans="47:155" x14ac:dyDescent="0.25">
      <c r="AU107" s="121">
        <v>43220</v>
      </c>
      <c r="AV107" s="9">
        <f>IFERROR(VLOOKUP($AU107,$CO$5:$CP$1000,2,FALSE),"--")</f>
        <v>4.63</v>
      </c>
      <c r="AW107" s="10">
        <f>IFERROR(VLOOKUP($AU107,$CU$5:$CV$1000,2,FALSE),"--")</f>
        <v>5.17</v>
      </c>
      <c r="AX107" s="10">
        <f>IFERROR(VLOOKUP($AU107,$CX$5:$DB$1000,5,FALSE),"--")</f>
        <v>-0.17393325311412244</v>
      </c>
      <c r="AY107" s="10">
        <f>IFERROR(VLOOKUP($AU107,$CB$5:$CC$1000,2,FALSE),"--")</f>
        <v>51.6</v>
      </c>
      <c r="AZ107" s="10">
        <f>IFERROR(VLOOKUP($AU107,$CF$5:$CG$1000,2,FALSE),"--")</f>
        <v>51.4</v>
      </c>
      <c r="BA107" s="10">
        <f>IFERROR(VLOOKUP($AU107,$DI$5:$DK$1000,3,FALSE),"--")</f>
        <v>10.680837998909954</v>
      </c>
      <c r="BB107" s="10">
        <f>IFERROR(VLOOKUP($AU107,'2-CMIE (manual)'!$AB$5:$AD$1727,3,FALSE),"--")</f>
        <v>75.954584900202477</v>
      </c>
      <c r="BC107" s="10">
        <f>IFERROR(VLOOKUP($AU107,'2-CMIE (manual)'!$V$5:$X$1727,3,FALSE),"--")</f>
        <v>8.3010942853984702</v>
      </c>
      <c r="BD107" s="10">
        <f>IFERROR(VLOOKUP($AU107,'2-CMIE (manual)'!$G$5:$I$1727,3,FALSE),"--")</f>
        <v>1.7807556566760363</v>
      </c>
      <c r="BE107" s="10" t="str">
        <f>IFERROR(VLOOKUP($AU107,'2-CMIE (manual)'!$AN$5:$AO$1727,2,FALSE),"--")</f>
        <v>--</v>
      </c>
      <c r="BF107" s="10">
        <f>IFERROR(VLOOKUP($AU107,'2-CMIE (manual)'!$K$5:$O$1727,5,FALSE),"--")</f>
        <v>20.37256223027477</v>
      </c>
      <c r="BG107" s="10">
        <f>IFERROR(VLOOKUP($AU107,'2-CMIE (manual)'!$AG$5:$AK$1727,5,FALSE),"--")</f>
        <v>5.9866555221111506</v>
      </c>
      <c r="BH107" s="10">
        <f>IFERROR(VLOOKUP($AU107,'2-CMIE (manual)'!$AZ$5:$BA$1727,2,FALSE),"--")</f>
        <v>26.09</v>
      </c>
      <c r="BI107" s="10">
        <f>IFERROR(VLOOKUP($AU107,$EJ$5:$EK$1000,2,FALSE),"--")</f>
        <v>5.8</v>
      </c>
      <c r="BJ107" s="10">
        <f>IFERROR(VLOOKUP($AU107,$EO$5:$EQ$1000,3,FALSE),"--")</f>
        <v>3.7971316078839301</v>
      </c>
      <c r="BK107" s="67">
        <f>IFERROR(VLOOKUP($AU107,$EG$5:$EH$1000,2,FALSE),"--")</f>
        <v>4.4000000000000004</v>
      </c>
      <c r="BL107" s="73">
        <f>AU107</f>
        <v>43220</v>
      </c>
      <c r="CK107" s="2">
        <v>39691</v>
      </c>
      <c r="CL107">
        <v>5.4</v>
      </c>
      <c r="CO107" s="2">
        <v>41608</v>
      </c>
      <c r="CP107">
        <v>0.64</v>
      </c>
      <c r="CU107" s="2">
        <v>39691</v>
      </c>
      <c r="CV107">
        <v>40.81</v>
      </c>
      <c r="CX107" s="2">
        <v>39691</v>
      </c>
      <c r="CY107">
        <v>22003</v>
      </c>
      <c r="CZ107">
        <f t="shared" si="40"/>
        <v>3760.37</v>
      </c>
      <c r="DA107">
        <f t="shared" si="41"/>
        <v>18242.63</v>
      </c>
      <c r="DC107" s="2"/>
      <c r="DD107" s="2">
        <v>40694</v>
      </c>
      <c r="DE107">
        <v>7621.17</v>
      </c>
      <c r="DI107" s="2">
        <v>42338</v>
      </c>
      <c r="DJ107">
        <v>6239650</v>
      </c>
      <c r="DK107" s="19">
        <f t="shared" si="43"/>
        <v>8.7911871405788276</v>
      </c>
      <c r="DM107" s="2">
        <v>42338</v>
      </c>
      <c r="DN107">
        <v>2668679</v>
      </c>
      <c r="DO107" s="19">
        <f t="shared" si="44"/>
        <v>4.9856684603056145</v>
      </c>
      <c r="DQ107" s="2">
        <v>42338</v>
      </c>
      <c r="DR107">
        <v>6239650</v>
      </c>
      <c r="DS107" s="19">
        <f t="shared" si="42"/>
        <v>8.7911871405788276</v>
      </c>
      <c r="DU107" s="2">
        <v>37708</v>
      </c>
      <c r="DV107">
        <v>746432</v>
      </c>
      <c r="ED107" s="2">
        <v>40877</v>
      </c>
      <c r="EE107">
        <v>57.86</v>
      </c>
      <c r="EG107" s="2">
        <v>39752</v>
      </c>
      <c r="EH107">
        <v>1.2</v>
      </c>
      <c r="EO107" s="2">
        <v>39691</v>
      </c>
      <c r="EP107">
        <v>10103.700000000001</v>
      </c>
      <c r="EQ107" s="19">
        <f t="shared" si="45"/>
        <v>4.9887775884284613</v>
      </c>
      <c r="ER107" s="2">
        <v>39691</v>
      </c>
      <c r="ES107">
        <v>892.2</v>
      </c>
      <c r="EU107" s="2">
        <v>39691</v>
      </c>
      <c r="EV107">
        <v>3628.4</v>
      </c>
      <c r="EX107" s="2">
        <v>39691</v>
      </c>
      <c r="EY107">
        <v>52.3</v>
      </c>
    </row>
    <row r="108" spans="47:155" x14ac:dyDescent="0.25">
      <c r="AU108" s="121">
        <v>43251</v>
      </c>
      <c r="AV108" s="9">
        <f>IFERROR(VLOOKUP($AU108,$CO$5:$CP$1000,2,FALSE),"--")</f>
        <v>3.64</v>
      </c>
      <c r="AW108" s="10">
        <f>IFERROR(VLOOKUP($AU108,$CU$5:$CV$1000,2,FALSE),"--")</f>
        <v>20.18</v>
      </c>
      <c r="AX108" s="10">
        <f>IFERROR(VLOOKUP($AU108,$CX$5:$DB$1000,5,FALSE),"--")</f>
        <v>13.094351901084856</v>
      </c>
      <c r="AY108" s="10">
        <f>IFERROR(VLOOKUP($AU108,$CB$5:$CC$1000,2,FALSE),"--")</f>
        <v>51.2</v>
      </c>
      <c r="AZ108" s="10">
        <f>IFERROR(VLOOKUP($AU108,$CF$5:$CG$1000,2,FALSE),"--")</f>
        <v>49.6</v>
      </c>
      <c r="BA108" s="10">
        <f>IFERROR(VLOOKUP($AU108,$DI$5:$DK$1000,3,FALSE),"--")</f>
        <v>11.129121975723134</v>
      </c>
      <c r="BB108" s="10">
        <f>IFERROR(VLOOKUP($AU108,'2-CMIE (manual)'!$AB$5:$AD$1727,3,FALSE),"--")</f>
        <v>43.064519146229685</v>
      </c>
      <c r="BC108" s="10">
        <f>IFERROR(VLOOKUP($AU108,'2-CMIE (manual)'!$V$5:$X$1727,3,FALSE),"--")</f>
        <v>6.2213422259274731</v>
      </c>
      <c r="BD108" s="10">
        <f>IFERROR(VLOOKUP($AU108,'2-CMIE (manual)'!$G$5:$I$1727,3,FALSE),"--")</f>
        <v>3.0154933971092923</v>
      </c>
      <c r="BE108" s="10" t="str">
        <f>IFERROR(VLOOKUP($AU108,'2-CMIE (manual)'!$AN$5:$AO$1727,2,FALSE),"--")</f>
        <v>--</v>
      </c>
      <c r="BF108" s="10">
        <f>IFERROR(VLOOKUP($AU108,'2-CMIE (manual)'!$K$5:$O$1727,5,FALSE),"--")</f>
        <v>19.623945275877631</v>
      </c>
      <c r="BG108" s="10">
        <f>IFERROR(VLOOKUP($AU108,'2-CMIE (manual)'!$AG$5:$AK$1727,5,FALSE),"--")</f>
        <v>20.466801158757477</v>
      </c>
      <c r="BH108" s="10">
        <f>IFERROR(VLOOKUP($AU108,'2-CMIE (manual)'!$AZ$5:$BA$1727,2,FALSE),"--")</f>
        <v>16.55</v>
      </c>
      <c r="BI108" s="10">
        <f>IFERROR(VLOOKUP($AU108,$EJ$5:$EK$1000,2,FALSE),"--")</f>
        <v>6.12</v>
      </c>
      <c r="BJ108" s="10">
        <f>IFERROR(VLOOKUP($AU108,$EO$5:$EQ$1000,3,FALSE),"--")</f>
        <v>3.1144544043654188</v>
      </c>
      <c r="BK108" s="67">
        <f>IFERROR(VLOOKUP($AU108,$EG$5:$EH$1000,2,FALSE),"--")</f>
        <v>8.8000000000000007</v>
      </c>
      <c r="BL108" s="73">
        <f>AU108</f>
        <v>43251</v>
      </c>
      <c r="CK108" s="2">
        <v>39721</v>
      </c>
      <c r="CL108">
        <v>10.9</v>
      </c>
      <c r="CO108" s="2">
        <v>41639</v>
      </c>
      <c r="CP108">
        <v>2.83</v>
      </c>
      <c r="CU108" s="2">
        <v>39721</v>
      </c>
      <c r="CV108">
        <v>26.19</v>
      </c>
      <c r="CX108" s="2">
        <v>39721</v>
      </c>
      <c r="CY108">
        <v>21592</v>
      </c>
      <c r="CZ108">
        <f t="shared" si="40"/>
        <v>2990.88</v>
      </c>
      <c r="DA108">
        <f t="shared" si="41"/>
        <v>18601.12</v>
      </c>
      <c r="DC108" s="2"/>
      <c r="DD108" s="2">
        <v>40724</v>
      </c>
      <c r="DE108">
        <v>4128.87</v>
      </c>
      <c r="DI108" s="2">
        <v>42369</v>
      </c>
      <c r="DJ108">
        <v>6325109</v>
      </c>
      <c r="DK108" s="19">
        <f t="shared" si="43"/>
        <v>9.2994329487614777</v>
      </c>
      <c r="DM108" s="2">
        <v>42369</v>
      </c>
      <c r="DN108">
        <v>2695182</v>
      </c>
      <c r="DO108" s="19">
        <f t="shared" si="44"/>
        <v>4.9254806878130664</v>
      </c>
      <c r="DQ108" s="2">
        <v>42369</v>
      </c>
      <c r="DR108">
        <v>6325109</v>
      </c>
      <c r="DS108" s="19">
        <f t="shared" si="42"/>
        <v>9.2994329487614777</v>
      </c>
      <c r="DU108" s="2">
        <v>37715</v>
      </c>
      <c r="DV108">
        <v>698901</v>
      </c>
      <c r="ED108" s="2">
        <v>40908</v>
      </c>
      <c r="EE108">
        <v>-31.23</v>
      </c>
      <c r="EG108" s="2">
        <v>39782</v>
      </c>
      <c r="EH108">
        <v>-0.1</v>
      </c>
      <c r="EO108" s="2">
        <v>39721</v>
      </c>
      <c r="EP108">
        <v>10614.7</v>
      </c>
      <c r="EQ108" s="19">
        <f t="shared" si="45"/>
        <v>8.8028782582847409</v>
      </c>
      <c r="ER108" s="2">
        <v>39721</v>
      </c>
      <c r="ES108">
        <v>900.1</v>
      </c>
      <c r="EU108" s="2">
        <v>39721</v>
      </c>
      <c r="EV108">
        <v>3936.9</v>
      </c>
      <c r="EX108" s="2">
        <v>39721</v>
      </c>
      <c r="EY108">
        <v>48.4</v>
      </c>
    </row>
    <row r="109" spans="47:155" x14ac:dyDescent="0.25">
      <c r="AU109" s="121">
        <v>43281</v>
      </c>
      <c r="AV109" s="9" t="str">
        <f>IFERROR(VLOOKUP($AU109,$CO$5:$CP$1000,2,FALSE),"--")</f>
        <v>--</v>
      </c>
      <c r="AW109" s="10">
        <f>IFERROR(VLOOKUP($AU109,$CU$5:$CV$1000,2,FALSE),"--")</f>
        <v>17.57</v>
      </c>
      <c r="AX109" s="10">
        <f>IFERROR(VLOOKUP($AU109,$CX$5:$DB$1000,5,FALSE),"--")</f>
        <v>12.521467597417413</v>
      </c>
      <c r="AY109" s="10">
        <f>IFERROR(VLOOKUP($AU109,$CB$5:$CC$1000,2,FALSE),"--")</f>
        <v>53.1</v>
      </c>
      <c r="AZ109" s="10">
        <f>IFERROR(VLOOKUP($AU109,$CF$5:$CG$1000,2,FALSE),"--")</f>
        <v>52.6</v>
      </c>
      <c r="BA109" s="10" t="str">
        <f>IFERROR(VLOOKUP($AU109,$DI$5:$DK$1000,3,FALSE),"--")</f>
        <v>--</v>
      </c>
      <c r="BB109" s="10">
        <f>IFERROR(VLOOKUP($AU109,'2-CMIE (manual)'!$AB$5:$AD$1727,3,FALSE),"--")</f>
        <v>41.719107048690461</v>
      </c>
      <c r="BC109" s="10">
        <f>IFERROR(VLOOKUP($AU109,'2-CMIE (manual)'!$V$5:$X$1727,3,FALSE),"--")</f>
        <v>4.8713622943905577</v>
      </c>
      <c r="BD109" s="10" t="str">
        <f>IFERROR(VLOOKUP($AU109,'2-CMIE (manual)'!$G$5:$I$1727,3,FALSE),"--")</f>
        <v>--</v>
      </c>
      <c r="BE109" s="10" t="str">
        <f>IFERROR(VLOOKUP($AU109,'2-CMIE (manual)'!$AN$5:$AO$1727,2,FALSE),"--")</f>
        <v>--</v>
      </c>
      <c r="BF109" s="10">
        <f>IFERROR(VLOOKUP($AU109,'2-CMIE (manual)'!$K$5:$O$1727,5,FALSE),"--")</f>
        <v>35.495617824959893</v>
      </c>
      <c r="BG109" s="10">
        <f>IFERROR(VLOOKUP($AU109,'2-CMIE (manual)'!$AG$5:$AK$1727,5,FALSE),"--")</f>
        <v>34.325703161710422</v>
      </c>
      <c r="BH109" s="10" t="str">
        <f>IFERROR(VLOOKUP($AU109,'2-CMIE (manual)'!$AZ$5:$BA$1727,2,FALSE),"--")</f>
        <v>--</v>
      </c>
      <c r="BI109" s="10">
        <f>IFERROR(VLOOKUP($AU109,$EJ$5:$EK$1000,2,FALSE),"--")</f>
        <v>6.35</v>
      </c>
      <c r="BJ109" s="10">
        <f>IFERROR(VLOOKUP($AU109,$EO$5:$EQ$1000,3,FALSE),"--")</f>
        <v>8.6564009661835648</v>
      </c>
      <c r="BK109" s="67">
        <f>IFERROR(VLOOKUP($AU109,$EG$5:$EH$1000,2,FALSE),"--")</f>
        <v>2.7</v>
      </c>
      <c r="BL109" s="73">
        <f>AU109</f>
        <v>43281</v>
      </c>
      <c r="CK109" s="2">
        <v>39752</v>
      </c>
      <c r="CL109">
        <v>3.9</v>
      </c>
      <c r="CO109" s="2">
        <v>41670</v>
      </c>
      <c r="CP109">
        <v>2.54</v>
      </c>
      <c r="CU109" s="2">
        <v>39752</v>
      </c>
      <c r="CV109">
        <v>-3.92</v>
      </c>
      <c r="CX109" s="2">
        <v>39752</v>
      </c>
      <c r="CY109">
        <v>18584</v>
      </c>
      <c r="CZ109">
        <f t="shared" si="40"/>
        <v>901.64</v>
      </c>
      <c r="DA109">
        <f t="shared" si="41"/>
        <v>17682.36</v>
      </c>
      <c r="DB109" s="19">
        <f t="shared" ref="DB109:DB172" si="46">100*(DA109/DA97-1)</f>
        <v>22.324999325503647</v>
      </c>
      <c r="DC109" s="2"/>
      <c r="DD109" s="2">
        <v>40755</v>
      </c>
      <c r="DE109">
        <v>3618.73</v>
      </c>
      <c r="DI109" s="2">
        <v>42400</v>
      </c>
      <c r="DJ109">
        <v>6398122</v>
      </c>
      <c r="DK109" s="19">
        <f t="shared" si="43"/>
        <v>9.8328008598312699</v>
      </c>
      <c r="DM109" s="2">
        <v>42400</v>
      </c>
      <c r="DN109">
        <v>2724393</v>
      </c>
      <c r="DO109" s="19">
        <f t="shared" si="44"/>
        <v>5.6300774314967272</v>
      </c>
      <c r="DQ109" s="2">
        <v>42400</v>
      </c>
      <c r="DR109">
        <v>6398122</v>
      </c>
      <c r="DS109" s="19">
        <f t="shared" si="42"/>
        <v>9.8328008598312699</v>
      </c>
      <c r="DU109" s="2">
        <v>37729</v>
      </c>
      <c r="DV109">
        <v>685395</v>
      </c>
      <c r="ED109" s="2">
        <v>40939</v>
      </c>
      <c r="EE109">
        <v>48.75</v>
      </c>
      <c r="EG109" s="2">
        <v>39813</v>
      </c>
      <c r="EH109">
        <v>-10.5</v>
      </c>
      <c r="EO109" s="2">
        <v>39752</v>
      </c>
      <c r="EP109">
        <v>10594.8</v>
      </c>
      <c r="EQ109" s="19">
        <f t="shared" si="45"/>
        <v>-2.7696712736082874</v>
      </c>
      <c r="ER109" s="2">
        <v>39752</v>
      </c>
      <c r="ES109">
        <v>936.5</v>
      </c>
      <c r="EU109" s="2">
        <v>39752</v>
      </c>
      <c r="EV109">
        <v>4240.6000000000004</v>
      </c>
      <c r="EX109" s="2">
        <v>39752</v>
      </c>
      <c r="EY109">
        <v>42.6</v>
      </c>
    </row>
    <row r="110" spans="47:155" x14ac:dyDescent="0.25">
      <c r="AU110" s="121">
        <v>43312</v>
      </c>
      <c r="AV110" s="9" t="str">
        <f>IFERROR(VLOOKUP($AU110,$CO$5:$CP$1000,2,FALSE),"--")</f>
        <v>--</v>
      </c>
      <c r="AW110" s="10" t="str">
        <f>IFERROR(VLOOKUP($AU110,$CU$5:$CV$1000,2,FALSE),"--")</f>
        <v>--</v>
      </c>
      <c r="AX110" s="10" t="str">
        <f>IFERROR(VLOOKUP($AU110,$CX$5:$DB$1000,5,FALSE),"--")</f>
        <v>--</v>
      </c>
      <c r="AY110" s="10" t="str">
        <f>IFERROR(VLOOKUP($AU110,$CB$5:$CC$1000,2,FALSE),"--")</f>
        <v>--</v>
      </c>
      <c r="AZ110" s="10" t="str">
        <f>IFERROR(VLOOKUP($AU110,$CF$5:$CG$1000,2,FALSE),"--")</f>
        <v>--</v>
      </c>
      <c r="BA110" s="10" t="str">
        <f>IFERROR(VLOOKUP($AU110,$DI$5:$DK$1000,3,FALSE),"--")</f>
        <v>--</v>
      </c>
      <c r="BB110" s="10" t="str">
        <f>IFERROR(VLOOKUP($AU110,'2-CMIE (manual)'!$AB$5:$AD$1727,3,FALSE),"--")</f>
        <v>--</v>
      </c>
      <c r="BC110" s="10" t="str">
        <f>IFERROR(VLOOKUP($AU110,'2-CMIE (manual)'!$V$5:$X$1727,3,FALSE),"--")</f>
        <v>--</v>
      </c>
      <c r="BD110" s="10" t="str">
        <f>IFERROR(VLOOKUP($AU110,'2-CMIE (manual)'!$G$5:$I$1727,3,FALSE),"--")</f>
        <v>--</v>
      </c>
      <c r="BE110" s="10" t="str">
        <f>IFERROR(VLOOKUP($AU110,'2-CMIE (manual)'!$AN$5:$AO$1727,2,FALSE),"--")</f>
        <v>--</v>
      </c>
      <c r="BF110" s="10" t="str">
        <f>IFERROR(VLOOKUP($AU110,'2-CMIE (manual)'!$K$5:$O$1727,5,FALSE),"--")</f>
        <v>--</v>
      </c>
      <c r="BG110" s="10" t="str">
        <f>IFERROR(VLOOKUP($AU110,'2-CMIE (manual)'!$AG$5:$AK$1727,5,FALSE),"--")</f>
        <v>--</v>
      </c>
      <c r="BH110" s="10" t="str">
        <f>IFERROR(VLOOKUP($AU110,'2-CMIE (manual)'!$AZ$5:$BA$1727,2,FALSE),"--")</f>
        <v>--</v>
      </c>
      <c r="BI110" s="10" t="str">
        <f>IFERROR(VLOOKUP($AU110,$EJ$5:$EK$1000,2,FALSE),"--")</f>
        <v>--</v>
      </c>
      <c r="BJ110" s="10" t="str">
        <f>IFERROR(VLOOKUP($AU110,$EO$5:$EQ$1000,3,FALSE),"--")</f>
        <v>--</v>
      </c>
      <c r="BK110" s="67" t="str">
        <f>IFERROR(VLOOKUP($AU110,$EG$5:$EH$1000,2,FALSE),"--")</f>
        <v>--</v>
      </c>
      <c r="BL110" s="73">
        <f>AU110</f>
        <v>43312</v>
      </c>
      <c r="CK110" s="2">
        <v>39782</v>
      </c>
      <c r="CL110">
        <v>1.3</v>
      </c>
      <c r="CO110" s="2">
        <v>41698</v>
      </c>
      <c r="CP110">
        <v>4.92</v>
      </c>
      <c r="CU110" s="2">
        <v>39782</v>
      </c>
      <c r="CV110">
        <v>-13.24</v>
      </c>
      <c r="CX110" s="2">
        <v>39782</v>
      </c>
      <c r="CY110">
        <v>17534</v>
      </c>
      <c r="CZ110">
        <f t="shared" si="40"/>
        <v>2582.56</v>
      </c>
      <c r="DA110">
        <f t="shared" si="41"/>
        <v>14951.44</v>
      </c>
      <c r="DB110" s="19">
        <f t="shared" si="46"/>
        <v>0.77668083695230372</v>
      </c>
      <c r="DD110" s="2">
        <v>40786</v>
      </c>
      <c r="DE110">
        <v>4632.6899999999996</v>
      </c>
      <c r="DI110" s="2">
        <v>42429</v>
      </c>
      <c r="DJ110">
        <v>6473788</v>
      </c>
      <c r="DK110" s="19">
        <f t="shared" si="43"/>
        <v>9.8872015240092139</v>
      </c>
      <c r="DM110" s="2">
        <v>42429</v>
      </c>
      <c r="DN110">
        <v>2745471</v>
      </c>
      <c r="DO110" s="19">
        <f t="shared" si="44"/>
        <v>5.3599641722449354</v>
      </c>
      <c r="DQ110" s="2">
        <v>42429</v>
      </c>
      <c r="DR110">
        <v>6473788</v>
      </c>
      <c r="DS110" s="19">
        <f t="shared" si="42"/>
        <v>9.8872015240092139</v>
      </c>
      <c r="DU110" s="2">
        <v>37736</v>
      </c>
      <c r="DV110">
        <v>726843</v>
      </c>
      <c r="ED110" s="2">
        <v>40968</v>
      </c>
      <c r="EE110">
        <v>37.909999999999997</v>
      </c>
      <c r="EG110" s="2">
        <v>39844</v>
      </c>
      <c r="EH110">
        <v>-0.18</v>
      </c>
      <c r="EO110" s="2">
        <v>39782</v>
      </c>
      <c r="EP110">
        <v>10921.1</v>
      </c>
      <c r="EQ110" s="19">
        <f t="shared" si="45"/>
        <v>1.3907327806300218</v>
      </c>
      <c r="ER110" s="2">
        <v>39782</v>
      </c>
      <c r="ES110">
        <v>914.9</v>
      </c>
      <c r="EU110" s="2">
        <v>39782</v>
      </c>
      <c r="EV110">
        <v>4466</v>
      </c>
      <c r="EX110" s="2">
        <v>39782</v>
      </c>
      <c r="EY110">
        <v>41.1</v>
      </c>
    </row>
    <row r="111" spans="47:155" x14ac:dyDescent="0.25">
      <c r="AU111" s="121">
        <v>43343</v>
      </c>
      <c r="AV111" s="9" t="str">
        <f>IFERROR(VLOOKUP($AU111,$CO$5:$CP$1000,2,FALSE),"--")</f>
        <v>--</v>
      </c>
      <c r="AW111" s="10" t="str">
        <f>IFERROR(VLOOKUP($AU111,$CU$5:$CV$1000,2,FALSE),"--")</f>
        <v>--</v>
      </c>
      <c r="AX111" s="10" t="str">
        <f>IFERROR(VLOOKUP($AU111,$CX$5:$DB$1000,5,FALSE),"--")</f>
        <v>--</v>
      </c>
      <c r="AY111" s="10" t="str">
        <f>IFERROR(VLOOKUP($AU111,$CB$5:$CC$1000,2,FALSE),"--")</f>
        <v>--</v>
      </c>
      <c r="AZ111" s="10" t="str">
        <f>IFERROR(VLOOKUP($AU111,$CF$5:$CG$1000,2,FALSE),"--")</f>
        <v>--</v>
      </c>
      <c r="BA111" s="10" t="str">
        <f>IFERROR(VLOOKUP($AU111,$DI$5:$DK$1000,3,FALSE),"--")</f>
        <v>--</v>
      </c>
      <c r="BB111" s="10" t="str">
        <f>IFERROR(VLOOKUP($AU111,'2-CMIE (manual)'!$AB$5:$AD$1727,3,FALSE),"--")</f>
        <v>--</v>
      </c>
      <c r="BC111" s="10" t="str">
        <f>IFERROR(VLOOKUP($AU111,'2-CMIE (manual)'!$V$5:$X$1727,3,FALSE),"--")</f>
        <v>--</v>
      </c>
      <c r="BD111" s="10" t="str">
        <f>IFERROR(VLOOKUP($AU111,'2-CMIE (manual)'!$G$5:$I$1727,3,FALSE),"--")</f>
        <v>--</v>
      </c>
      <c r="BE111" s="10" t="str">
        <f>IFERROR(VLOOKUP($AU111,'2-CMIE (manual)'!$AN$5:$AO$1727,2,FALSE),"--")</f>
        <v>--</v>
      </c>
      <c r="BF111" s="10" t="str">
        <f>IFERROR(VLOOKUP($AU111,'2-CMIE (manual)'!$K$5:$O$1727,5,FALSE),"--")</f>
        <v>--</v>
      </c>
      <c r="BG111" s="10" t="str">
        <f>IFERROR(VLOOKUP($AU111,'2-CMIE (manual)'!$AG$5:$AK$1727,5,FALSE),"--")</f>
        <v>--</v>
      </c>
      <c r="BH111" s="10" t="str">
        <f>IFERROR(VLOOKUP($AU111,'2-CMIE (manual)'!$AZ$5:$BA$1727,2,FALSE),"--")</f>
        <v>--</v>
      </c>
      <c r="BI111" s="10" t="str">
        <f>IFERROR(VLOOKUP($AU111,$EJ$5:$EK$1000,2,FALSE),"--")</f>
        <v>--</v>
      </c>
      <c r="BJ111" s="10" t="str">
        <f>IFERROR(VLOOKUP($AU111,$EO$5:$EQ$1000,3,FALSE),"--")</f>
        <v>--</v>
      </c>
      <c r="BK111" s="67" t="str">
        <f>IFERROR(VLOOKUP($AU111,$EG$5:$EH$1000,2,FALSE),"--")</f>
        <v>--</v>
      </c>
      <c r="BL111" s="73">
        <f>AU111</f>
        <v>43343</v>
      </c>
      <c r="CK111" s="2">
        <v>39813</v>
      </c>
      <c r="CL111">
        <v>-1.6</v>
      </c>
      <c r="CO111" s="2">
        <v>41729</v>
      </c>
      <c r="CP111">
        <v>2.91</v>
      </c>
      <c r="CU111" s="2">
        <v>39813</v>
      </c>
      <c r="CV111">
        <v>-8.3800000000000008</v>
      </c>
      <c r="CX111" s="2">
        <v>39813</v>
      </c>
      <c r="CY111">
        <v>14876</v>
      </c>
      <c r="CZ111">
        <f t="shared" si="40"/>
        <v>1035.1099999999999</v>
      </c>
      <c r="DA111">
        <f t="shared" si="41"/>
        <v>13840.89</v>
      </c>
      <c r="DB111" s="19">
        <f t="shared" si="46"/>
        <v>10.31269725893762</v>
      </c>
      <c r="DD111" s="2">
        <v>40816</v>
      </c>
      <c r="DE111">
        <v>4630.09</v>
      </c>
      <c r="DI111" s="2">
        <v>42460</v>
      </c>
      <c r="DJ111">
        <v>6546903</v>
      </c>
      <c r="DK111" s="19">
        <f t="shared" si="43"/>
        <v>9.0613937937123801</v>
      </c>
      <c r="DM111" s="2">
        <v>42460</v>
      </c>
      <c r="DN111">
        <v>2730677</v>
      </c>
      <c r="DO111" s="19">
        <f t="shared" si="44"/>
        <v>2.748700070496346</v>
      </c>
      <c r="DQ111" s="2">
        <v>42460</v>
      </c>
      <c r="DR111">
        <v>6546903</v>
      </c>
      <c r="DS111" s="19">
        <f t="shared" si="42"/>
        <v>9.0613937937123801</v>
      </c>
      <c r="DU111" s="2">
        <v>37743</v>
      </c>
      <c r="DV111">
        <v>681995</v>
      </c>
      <c r="ED111" s="2">
        <v>40999</v>
      </c>
      <c r="EE111">
        <v>9.2100000000000009</v>
      </c>
      <c r="EG111" s="2">
        <v>39872</v>
      </c>
      <c r="EH111">
        <v>-0.11</v>
      </c>
      <c r="EO111" s="2">
        <v>39813</v>
      </c>
      <c r="EP111">
        <v>11566.8</v>
      </c>
      <c r="EQ111" s="19">
        <f t="shared" si="45"/>
        <v>4.0151794465976609</v>
      </c>
      <c r="ER111" s="2">
        <v>39813</v>
      </c>
      <c r="ES111">
        <v>929.3</v>
      </c>
      <c r="EU111" s="2">
        <v>39813</v>
      </c>
      <c r="EV111">
        <v>4436.5</v>
      </c>
      <c r="EX111" s="2">
        <v>39813</v>
      </c>
      <c r="EY111">
        <v>42.9</v>
      </c>
    </row>
    <row r="112" spans="47:155" x14ac:dyDescent="0.25">
      <c r="AU112" s="121">
        <v>43373</v>
      </c>
      <c r="AV112" s="9" t="str">
        <f>IFERROR(VLOOKUP($AU112,$CO$5:$CP$1000,2,FALSE),"--")</f>
        <v>--</v>
      </c>
      <c r="AW112" s="10" t="str">
        <f>IFERROR(VLOOKUP($AU112,$CU$5:$CV$1000,2,FALSE),"--")</f>
        <v>--</v>
      </c>
      <c r="AX112" s="10" t="str">
        <f>IFERROR(VLOOKUP($AU112,$CX$5:$DB$1000,5,FALSE),"--")</f>
        <v>--</v>
      </c>
      <c r="AY112" s="10" t="str">
        <f>IFERROR(VLOOKUP($AU112,$CB$5:$CC$1000,2,FALSE),"--")</f>
        <v>--</v>
      </c>
      <c r="AZ112" s="10" t="str">
        <f>IFERROR(VLOOKUP($AU112,$CF$5:$CG$1000,2,FALSE),"--")</f>
        <v>--</v>
      </c>
      <c r="BA112" s="10" t="str">
        <f>IFERROR(VLOOKUP($AU112,$DI$5:$DK$1000,3,FALSE),"--")</f>
        <v>--</v>
      </c>
      <c r="BB112" s="10" t="str">
        <f>IFERROR(VLOOKUP($AU112,'2-CMIE (manual)'!$AB$5:$AD$1727,3,FALSE),"--")</f>
        <v>--</v>
      </c>
      <c r="BC112" s="10" t="str">
        <f>IFERROR(VLOOKUP($AU112,'2-CMIE (manual)'!$V$5:$X$1727,3,FALSE),"--")</f>
        <v>--</v>
      </c>
      <c r="BD112" s="10" t="str">
        <f>IFERROR(VLOOKUP($AU112,'2-CMIE (manual)'!$G$5:$I$1727,3,FALSE),"--")</f>
        <v>--</v>
      </c>
      <c r="BE112" s="10" t="str">
        <f>IFERROR(VLOOKUP($AU112,'2-CMIE (manual)'!$AN$5:$AO$1727,2,FALSE),"--")</f>
        <v>--</v>
      </c>
      <c r="BF112" s="10" t="str">
        <f>IFERROR(VLOOKUP($AU112,'2-CMIE (manual)'!$K$5:$O$1727,5,FALSE),"--")</f>
        <v>--</v>
      </c>
      <c r="BG112" s="10" t="str">
        <f>IFERROR(VLOOKUP($AU112,'2-CMIE (manual)'!$AG$5:$AK$1727,5,FALSE),"--")</f>
        <v>--</v>
      </c>
      <c r="BH112" s="10" t="str">
        <f>IFERROR(VLOOKUP($AU112,'2-CMIE (manual)'!$AZ$5:$BA$1727,2,FALSE),"--")</f>
        <v>--</v>
      </c>
      <c r="BI112" s="10" t="str">
        <f>IFERROR(VLOOKUP($AU112,$EJ$5:$EK$1000,2,FALSE),"--")</f>
        <v>--</v>
      </c>
      <c r="BJ112" s="10" t="str">
        <f>IFERROR(VLOOKUP($AU112,$EO$5:$EQ$1000,3,FALSE),"--")</f>
        <v>--</v>
      </c>
      <c r="BK112" s="67" t="str">
        <f>IFERROR(VLOOKUP($AU112,$EG$5:$EH$1000,2,FALSE),"--")</f>
        <v>--</v>
      </c>
      <c r="BL112" s="73">
        <f>AU112</f>
        <v>43373</v>
      </c>
      <c r="CK112" s="2">
        <v>39844</v>
      </c>
      <c r="CL112">
        <v>-5.3</v>
      </c>
      <c r="CO112" s="2">
        <v>41759</v>
      </c>
      <c r="CP112">
        <v>4.99</v>
      </c>
      <c r="CU112" s="2">
        <v>39844</v>
      </c>
      <c r="CV112">
        <v>-13.36</v>
      </c>
      <c r="CX112" s="2">
        <v>39844</v>
      </c>
      <c r="CY112">
        <v>13704</v>
      </c>
      <c r="CZ112">
        <f t="shared" si="40"/>
        <v>839.01</v>
      </c>
      <c r="DA112">
        <f t="shared" si="41"/>
        <v>12864.99</v>
      </c>
      <c r="DB112" s="19">
        <f t="shared" si="46"/>
        <v>-5.2640531847208845</v>
      </c>
      <c r="DC112" s="37"/>
      <c r="DD112" s="2">
        <v>40847</v>
      </c>
      <c r="DE112">
        <v>6580.05</v>
      </c>
      <c r="DI112" s="2">
        <v>42490</v>
      </c>
      <c r="DJ112">
        <v>6551521</v>
      </c>
      <c r="DK112" s="19">
        <f t="shared" si="43"/>
        <v>8.4442035132730631</v>
      </c>
      <c r="DM112" s="2">
        <v>42490</v>
      </c>
      <c r="DN112">
        <v>2661538</v>
      </c>
      <c r="DO112" s="19">
        <f t="shared" si="44"/>
        <v>0.12470737029963708</v>
      </c>
      <c r="DQ112" s="2">
        <v>42490</v>
      </c>
      <c r="DR112">
        <v>6551521</v>
      </c>
      <c r="DS112" s="19">
        <f t="shared" si="42"/>
        <v>8.4442035132730631</v>
      </c>
      <c r="DU112" s="2">
        <v>37757</v>
      </c>
      <c r="DV112">
        <v>681037</v>
      </c>
      <c r="ED112" s="2">
        <v>41029</v>
      </c>
      <c r="EE112">
        <v>-15.21</v>
      </c>
      <c r="EG112" s="2">
        <v>39903</v>
      </c>
      <c r="EH112">
        <v>-0.13</v>
      </c>
      <c r="EO112" s="2">
        <v>39844</v>
      </c>
      <c r="EP112">
        <v>11704.9</v>
      </c>
      <c r="EQ112" s="19">
        <f t="shared" si="45"/>
        <v>2.2726478400671102</v>
      </c>
      <c r="ER112" s="2">
        <v>39844</v>
      </c>
      <c r="ES112">
        <v>967.9</v>
      </c>
      <c r="EU112" s="2">
        <v>39844</v>
      </c>
      <c r="EV112">
        <v>4427.2</v>
      </c>
      <c r="EX112" s="2">
        <v>39844</v>
      </c>
      <c r="EY112">
        <v>36</v>
      </c>
    </row>
    <row r="113" spans="47:155" x14ac:dyDescent="0.25">
      <c r="AU113" s="121">
        <v>43404</v>
      </c>
      <c r="AV113" s="9" t="str">
        <f>IFERROR(VLOOKUP($AU113,$CO$5:$CP$1000,2,FALSE),"--")</f>
        <v>--</v>
      </c>
      <c r="AW113" s="10" t="str">
        <f>IFERROR(VLOOKUP($AU113,$CU$5:$CV$1000,2,FALSE),"--")</f>
        <v>--</v>
      </c>
      <c r="AX113" s="10" t="str">
        <f>IFERROR(VLOOKUP($AU113,$CX$5:$DB$1000,5,FALSE),"--")</f>
        <v>--</v>
      </c>
      <c r="AY113" s="10" t="str">
        <f>IFERROR(VLOOKUP($AU113,$CB$5:$CC$1000,2,FALSE),"--")</f>
        <v>--</v>
      </c>
      <c r="AZ113" s="10" t="str">
        <f>IFERROR(VLOOKUP($AU113,$CF$5:$CG$1000,2,FALSE),"--")</f>
        <v>--</v>
      </c>
      <c r="BA113" s="10" t="str">
        <f>IFERROR(VLOOKUP($AU113,$DI$5:$DK$1000,3,FALSE),"--")</f>
        <v>--</v>
      </c>
      <c r="BB113" s="10" t="str">
        <f>IFERROR(VLOOKUP($AU113,'2-CMIE (manual)'!$AB$5:$AD$1727,3,FALSE),"--")</f>
        <v>--</v>
      </c>
      <c r="BC113" s="10" t="str">
        <f>IFERROR(VLOOKUP($AU113,'2-CMIE (manual)'!$V$5:$X$1727,3,FALSE),"--")</f>
        <v>--</v>
      </c>
      <c r="BD113" s="10" t="str">
        <f>IFERROR(VLOOKUP($AU113,'2-CMIE (manual)'!$G$5:$I$1727,3,FALSE),"--")</f>
        <v>--</v>
      </c>
      <c r="BE113" s="10" t="str">
        <f>IFERROR(VLOOKUP($AU113,'2-CMIE (manual)'!$AN$5:$AO$1727,2,FALSE),"--")</f>
        <v>--</v>
      </c>
      <c r="BF113" s="10" t="str">
        <f>IFERROR(VLOOKUP($AU113,'2-CMIE (manual)'!$K$5:$O$1727,5,FALSE),"--")</f>
        <v>--</v>
      </c>
      <c r="BG113" s="10" t="str">
        <f>IFERROR(VLOOKUP($AU113,'2-CMIE (manual)'!$AG$5:$AK$1727,5,FALSE),"--")</f>
        <v>--</v>
      </c>
      <c r="BH113" s="10" t="str">
        <f>IFERROR(VLOOKUP($AU113,'2-CMIE (manual)'!$AZ$5:$BA$1727,2,FALSE),"--")</f>
        <v>--</v>
      </c>
      <c r="BI113" s="10" t="str">
        <f>IFERROR(VLOOKUP($AU113,$EJ$5:$EK$1000,2,FALSE),"--")</f>
        <v>--</v>
      </c>
      <c r="BJ113" s="10" t="str">
        <f>IFERROR(VLOOKUP($AU113,$EO$5:$EQ$1000,3,FALSE),"--")</f>
        <v>--</v>
      </c>
      <c r="BK113" s="67" t="str">
        <f>IFERROR(VLOOKUP($AU113,$EG$5:$EH$1000,2,FALSE),"--")</f>
        <v>--</v>
      </c>
      <c r="BL113" s="73">
        <f>AU113</f>
        <v>43404</v>
      </c>
      <c r="CK113" s="2">
        <v>39872</v>
      </c>
      <c r="CL113">
        <v>-7.2</v>
      </c>
      <c r="CO113" s="2">
        <v>41790</v>
      </c>
      <c r="CP113">
        <v>5.18</v>
      </c>
      <c r="CU113" s="2">
        <v>39872</v>
      </c>
      <c r="CV113">
        <v>-21.28</v>
      </c>
      <c r="CX113" s="2">
        <v>39872</v>
      </c>
      <c r="CY113">
        <v>11193</v>
      </c>
      <c r="CZ113">
        <f t="shared" si="40"/>
        <v>765.22</v>
      </c>
      <c r="DA113">
        <f t="shared" si="41"/>
        <v>10427.780000000001</v>
      </c>
      <c r="DB113" s="19">
        <f t="shared" si="46"/>
        <v>-12.800048835678801</v>
      </c>
      <c r="DC113" s="2"/>
      <c r="DD113" s="2">
        <v>40877</v>
      </c>
      <c r="DE113">
        <v>2613.6799999999998</v>
      </c>
      <c r="DI113" s="2">
        <v>42521</v>
      </c>
      <c r="DJ113">
        <v>6556534</v>
      </c>
      <c r="DK113" s="19">
        <f t="shared" si="43"/>
        <v>8.3929051743477636</v>
      </c>
      <c r="DM113" s="2">
        <v>42521</v>
      </c>
      <c r="DN113">
        <v>2663279</v>
      </c>
      <c r="DO113" s="19">
        <f t="shared" si="44"/>
        <v>0.92390838903209094</v>
      </c>
      <c r="DQ113" s="2">
        <v>42521</v>
      </c>
      <c r="DR113">
        <v>6556534</v>
      </c>
      <c r="DS113" s="19">
        <f t="shared" si="42"/>
        <v>8.3929051743477636</v>
      </c>
      <c r="DU113" s="2">
        <v>37771</v>
      </c>
      <c r="DV113">
        <v>679323</v>
      </c>
      <c r="ED113" s="2">
        <v>41060</v>
      </c>
      <c r="EE113">
        <v>-55.24</v>
      </c>
      <c r="EG113" s="2">
        <v>39933</v>
      </c>
      <c r="EH113">
        <v>-0.04</v>
      </c>
      <c r="EO113" s="2">
        <v>39872</v>
      </c>
      <c r="EP113">
        <v>11410.1</v>
      </c>
      <c r="EQ113" s="19">
        <f t="shared" si="45"/>
        <v>0.59244108649463278</v>
      </c>
      <c r="ER113" s="2">
        <v>39872</v>
      </c>
      <c r="ES113">
        <v>944.1</v>
      </c>
      <c r="EU113" s="2">
        <v>39872</v>
      </c>
      <c r="EV113">
        <v>4296</v>
      </c>
      <c r="EX113" s="2">
        <v>39872</v>
      </c>
      <c r="EY113">
        <v>34</v>
      </c>
    </row>
    <row r="114" spans="47:155" x14ac:dyDescent="0.25">
      <c r="AU114" s="121">
        <v>43434</v>
      </c>
      <c r="AV114" s="9" t="str">
        <f>IFERROR(VLOOKUP($AU114,$CO$5:$CP$1000,2,FALSE),"--")</f>
        <v>--</v>
      </c>
      <c r="AW114" s="10" t="str">
        <f>IFERROR(VLOOKUP($AU114,$CU$5:$CV$1000,2,FALSE),"--")</f>
        <v>--</v>
      </c>
      <c r="AX114" s="10" t="str">
        <f>IFERROR(VLOOKUP($AU114,$CX$5:$DB$1000,5,FALSE),"--")</f>
        <v>--</v>
      </c>
      <c r="AY114" s="10" t="str">
        <f>IFERROR(VLOOKUP($AU114,$CB$5:$CC$1000,2,FALSE),"--")</f>
        <v>--</v>
      </c>
      <c r="AZ114" s="10" t="str">
        <f>IFERROR(VLOOKUP($AU114,$CF$5:$CG$1000,2,FALSE),"--")</f>
        <v>--</v>
      </c>
      <c r="BA114" s="10" t="str">
        <f>IFERROR(VLOOKUP($AU114,$DI$5:$DK$1000,3,FALSE),"--")</f>
        <v>--</v>
      </c>
      <c r="BB114" s="10" t="str">
        <f>IFERROR(VLOOKUP($AU114,'2-CMIE (manual)'!$AB$5:$AD$1727,3,FALSE),"--")</f>
        <v>--</v>
      </c>
      <c r="BC114" s="10" t="str">
        <f>IFERROR(VLOOKUP($AU114,'2-CMIE (manual)'!$V$5:$X$1727,3,FALSE),"--")</f>
        <v>--</v>
      </c>
      <c r="BD114" s="10" t="str">
        <f>IFERROR(VLOOKUP($AU114,'2-CMIE (manual)'!$G$5:$I$1727,3,FALSE),"--")</f>
        <v>--</v>
      </c>
      <c r="BE114" s="10" t="str">
        <f>IFERROR(VLOOKUP($AU114,'2-CMIE (manual)'!$AN$5:$AO$1727,2,FALSE),"--")</f>
        <v>--</v>
      </c>
      <c r="BF114" s="10" t="str">
        <f>IFERROR(VLOOKUP($AU114,'2-CMIE (manual)'!$K$5:$O$1727,5,FALSE),"--")</f>
        <v>--</v>
      </c>
      <c r="BG114" s="10" t="str">
        <f>IFERROR(VLOOKUP($AU114,'2-CMIE (manual)'!$AG$5:$AK$1727,5,FALSE),"--")</f>
        <v>--</v>
      </c>
      <c r="BH114" s="10" t="str">
        <f>IFERROR(VLOOKUP($AU114,'2-CMIE (manual)'!$AZ$5:$BA$1727,2,FALSE),"--")</f>
        <v>--</v>
      </c>
      <c r="BI114" s="10" t="str">
        <f>IFERROR(VLOOKUP($AU114,$EJ$5:$EK$1000,2,FALSE),"--")</f>
        <v>--</v>
      </c>
      <c r="BJ114" s="10" t="str">
        <f>IFERROR(VLOOKUP($AU114,$EO$5:$EQ$1000,3,FALSE),"--")</f>
        <v>--</v>
      </c>
      <c r="BK114" s="67" t="str">
        <f>IFERROR(VLOOKUP($AU114,$EG$5:$EH$1000,2,FALSE),"--")</f>
        <v>--</v>
      </c>
      <c r="BL114" s="73">
        <f>AU114</f>
        <v>43434</v>
      </c>
      <c r="CK114" s="2">
        <v>39903</v>
      </c>
      <c r="CL114">
        <v>-5.2</v>
      </c>
      <c r="CO114" s="2">
        <v>41820</v>
      </c>
      <c r="CP114">
        <v>9.64</v>
      </c>
      <c r="CU114" s="2">
        <v>39903</v>
      </c>
      <c r="CV114">
        <v>-25.23</v>
      </c>
      <c r="CX114" s="2">
        <v>39903</v>
      </c>
      <c r="CY114">
        <v>12422</v>
      </c>
      <c r="CZ114">
        <f t="shared" si="40"/>
        <v>599.76</v>
      </c>
      <c r="DA114">
        <f t="shared" si="41"/>
        <v>11822.24</v>
      </c>
      <c r="DB114" s="19">
        <f t="shared" si="46"/>
        <v>-9.2060103141475942</v>
      </c>
      <c r="DC114" s="2"/>
      <c r="DD114" s="2">
        <v>40908</v>
      </c>
      <c r="DE114">
        <v>3558.66</v>
      </c>
      <c r="DI114" s="2">
        <v>42551</v>
      </c>
      <c r="DJ114">
        <v>6553782</v>
      </c>
      <c r="DK114" s="19">
        <f t="shared" si="43"/>
        <v>7.9452060209536546</v>
      </c>
      <c r="DM114" s="2">
        <v>42551</v>
      </c>
      <c r="DN114">
        <v>2646918</v>
      </c>
      <c r="DO114" s="19">
        <f t="shared" si="44"/>
        <v>0.63764496813296656</v>
      </c>
      <c r="DQ114" s="2">
        <v>42551</v>
      </c>
      <c r="DR114">
        <v>6553782</v>
      </c>
      <c r="DS114" s="19">
        <f t="shared" si="42"/>
        <v>7.9452060209536546</v>
      </c>
      <c r="DU114" s="2">
        <v>37785</v>
      </c>
      <c r="DV114">
        <v>677977</v>
      </c>
      <c r="ED114" s="2">
        <v>41090</v>
      </c>
      <c r="EE114">
        <v>-67.27</v>
      </c>
      <c r="EG114" s="2">
        <v>39964</v>
      </c>
      <c r="EH114">
        <v>-0.02</v>
      </c>
      <c r="EO114" s="2">
        <v>39903</v>
      </c>
      <c r="EP114">
        <v>12446.8</v>
      </c>
      <c r="EQ114" s="19">
        <f t="shared" si="45"/>
        <v>6.0927378111149011</v>
      </c>
      <c r="ER114" s="2">
        <v>39903</v>
      </c>
      <c r="ES114">
        <v>1059.5</v>
      </c>
      <c r="EU114" s="2">
        <v>39903</v>
      </c>
      <c r="EV114">
        <v>4809.7</v>
      </c>
      <c r="EX114" s="2">
        <v>39903</v>
      </c>
      <c r="EY114">
        <v>42.4</v>
      </c>
    </row>
    <row r="115" spans="47:155" x14ac:dyDescent="0.25">
      <c r="AU115" s="121">
        <v>43465</v>
      </c>
      <c r="AV115" s="9" t="str">
        <f>IFERROR(VLOOKUP($AU115,$CO$5:$CP$1000,2,FALSE),"--")</f>
        <v>--</v>
      </c>
      <c r="AW115" s="10" t="str">
        <f>IFERROR(VLOOKUP($AU115,$CU$5:$CV$1000,2,FALSE),"--")</f>
        <v>--</v>
      </c>
      <c r="AX115" s="10" t="str">
        <f>IFERROR(VLOOKUP($AU115,$CX$5:$DB$1000,5,FALSE),"--")</f>
        <v>--</v>
      </c>
      <c r="AY115" s="10" t="str">
        <f>IFERROR(VLOOKUP($AU115,$CB$5:$CC$1000,2,FALSE),"--")</f>
        <v>--</v>
      </c>
      <c r="AZ115" s="10" t="str">
        <f>IFERROR(VLOOKUP($AU115,$CF$5:$CG$1000,2,FALSE),"--")</f>
        <v>--</v>
      </c>
      <c r="BA115" s="10" t="str">
        <f>IFERROR(VLOOKUP($AU115,$DI$5:$DK$1000,3,FALSE),"--")</f>
        <v>--</v>
      </c>
      <c r="BB115" s="10" t="str">
        <f>IFERROR(VLOOKUP($AU115,'2-CMIE (manual)'!$AB$5:$AD$1727,3,FALSE),"--")</f>
        <v>--</v>
      </c>
      <c r="BC115" s="10" t="str">
        <f>IFERROR(VLOOKUP($AU115,'2-CMIE (manual)'!$V$5:$X$1727,3,FALSE),"--")</f>
        <v>--</v>
      </c>
      <c r="BD115" s="10" t="str">
        <f>IFERROR(VLOOKUP($AU115,'2-CMIE (manual)'!$G$5:$I$1727,3,FALSE),"--")</f>
        <v>--</v>
      </c>
      <c r="BE115" s="10" t="str">
        <f>IFERROR(VLOOKUP($AU115,'2-CMIE (manual)'!$AN$5:$AO$1727,2,FALSE),"--")</f>
        <v>--</v>
      </c>
      <c r="BF115" s="10" t="str">
        <f>IFERROR(VLOOKUP($AU115,'2-CMIE (manual)'!$K$5:$O$1727,5,FALSE),"--")</f>
        <v>--</v>
      </c>
      <c r="BG115" s="10" t="str">
        <f>IFERROR(VLOOKUP($AU115,'2-CMIE (manual)'!$AG$5:$AK$1727,5,FALSE),"--")</f>
        <v>--</v>
      </c>
      <c r="BH115" s="10" t="str">
        <f>IFERROR(VLOOKUP($AU115,'2-CMIE (manual)'!$AZ$5:$BA$1727,2,FALSE),"--")</f>
        <v>--</v>
      </c>
      <c r="BI115" s="10" t="str">
        <f>IFERROR(VLOOKUP($AU115,$EJ$5:$EK$1000,2,FALSE),"--")</f>
        <v>--</v>
      </c>
      <c r="BJ115" s="10" t="str">
        <f>IFERROR(VLOOKUP($AU115,$EO$5:$EQ$1000,3,FALSE),"--")</f>
        <v>--</v>
      </c>
      <c r="BK115" s="67" t="str">
        <f>IFERROR(VLOOKUP($AU115,$EG$5:$EH$1000,2,FALSE),"--")</f>
        <v>--</v>
      </c>
      <c r="BL115" s="73">
        <f>AU115</f>
        <v>43465</v>
      </c>
      <c r="CK115" s="2">
        <v>39933</v>
      </c>
      <c r="CL115">
        <v>-1.9</v>
      </c>
      <c r="CO115" s="2">
        <v>41851</v>
      </c>
      <c r="CP115">
        <v>4.16</v>
      </c>
      <c r="CU115" s="2">
        <v>39933</v>
      </c>
      <c r="CV115">
        <v>-32.43</v>
      </c>
      <c r="CX115" s="2">
        <v>39933</v>
      </c>
      <c r="CY115">
        <v>14601</v>
      </c>
      <c r="CZ115">
        <f t="shared" si="40"/>
        <v>2165.9899999999998</v>
      </c>
      <c r="DA115">
        <f t="shared" si="41"/>
        <v>12435.01</v>
      </c>
      <c r="DB115" s="19">
        <f t="shared" si="46"/>
        <v>-30.604485508152223</v>
      </c>
      <c r="DC115" s="2"/>
      <c r="DD115" s="2">
        <v>40939</v>
      </c>
      <c r="DE115">
        <v>5224.32</v>
      </c>
      <c r="DI115" s="2">
        <v>42582</v>
      </c>
      <c r="DJ115">
        <v>6552713</v>
      </c>
      <c r="DK115" s="19">
        <f t="shared" si="43"/>
        <v>8.3333360887654742</v>
      </c>
      <c r="DM115" s="2">
        <v>42582</v>
      </c>
      <c r="DN115">
        <v>2636484</v>
      </c>
      <c r="DO115" s="19">
        <f t="shared" si="44"/>
        <v>0.55343819329947141</v>
      </c>
      <c r="DQ115" s="2">
        <v>42582</v>
      </c>
      <c r="DR115">
        <v>6552713</v>
      </c>
      <c r="DS115" s="19">
        <f t="shared" si="42"/>
        <v>8.3333360887654742</v>
      </c>
      <c r="DU115" s="2">
        <v>37799</v>
      </c>
      <c r="DV115">
        <v>682828</v>
      </c>
      <c r="ED115" s="2">
        <v>41121</v>
      </c>
      <c r="EE115">
        <v>65.34</v>
      </c>
      <c r="EG115" s="2">
        <v>39994</v>
      </c>
      <c r="EH115">
        <v>0</v>
      </c>
      <c r="EO115" s="2">
        <v>39933</v>
      </c>
      <c r="EP115">
        <v>11696.3</v>
      </c>
      <c r="EQ115" s="19">
        <f t="shared" si="45"/>
        <v>2.0040988967862772</v>
      </c>
      <c r="ER115" s="2">
        <v>39933</v>
      </c>
      <c r="ES115">
        <v>1017.6</v>
      </c>
      <c r="EU115" s="2">
        <v>39933</v>
      </c>
      <c r="EV115">
        <v>4741.3</v>
      </c>
      <c r="EX115" s="2">
        <v>39933</v>
      </c>
      <c r="EY115">
        <v>35.299999999999997</v>
      </c>
    </row>
    <row r="116" spans="47:155" x14ac:dyDescent="0.25">
      <c r="AU116" s="121">
        <v>43496</v>
      </c>
      <c r="AV116" s="9" t="str">
        <f>IFERROR(VLOOKUP($AU116,$CO$5:$CP$1000,2,FALSE),"--")</f>
        <v>--</v>
      </c>
      <c r="AW116" s="10" t="str">
        <f>IFERROR(VLOOKUP($AU116,$CU$5:$CV$1000,2,FALSE),"--")</f>
        <v>--</v>
      </c>
      <c r="AX116" s="10" t="str">
        <f>IFERROR(VLOOKUP($AU116,$CX$5:$DB$1000,5,FALSE),"--")</f>
        <v>--</v>
      </c>
      <c r="AY116" s="10" t="str">
        <f>IFERROR(VLOOKUP($AU116,$CB$5:$CC$1000,2,FALSE),"--")</f>
        <v>--</v>
      </c>
      <c r="AZ116" s="10" t="str">
        <f>IFERROR(VLOOKUP($AU116,$CF$5:$CG$1000,2,FALSE),"--")</f>
        <v>--</v>
      </c>
      <c r="BA116" s="10" t="str">
        <f>IFERROR(VLOOKUP($AU116,$DI$5:$DK$1000,3,FALSE),"--")</f>
        <v>--</v>
      </c>
      <c r="BB116" s="10" t="str">
        <f>IFERROR(VLOOKUP($AU116,'2-CMIE (manual)'!$AB$5:$AD$1727,3,FALSE),"--")</f>
        <v>--</v>
      </c>
      <c r="BC116" s="10" t="str">
        <f>IFERROR(VLOOKUP($AU116,'2-CMIE (manual)'!$V$5:$X$1727,3,FALSE),"--")</f>
        <v>--</v>
      </c>
      <c r="BD116" s="10" t="str">
        <f>IFERROR(VLOOKUP($AU116,'2-CMIE (manual)'!$G$5:$I$1727,3,FALSE),"--")</f>
        <v>--</v>
      </c>
      <c r="BE116" s="10" t="str">
        <f>IFERROR(VLOOKUP($AU116,'2-CMIE (manual)'!$AN$5:$AO$1727,2,FALSE),"--")</f>
        <v>--</v>
      </c>
      <c r="BF116" s="10" t="str">
        <f>IFERROR(VLOOKUP($AU116,'2-CMIE (manual)'!$K$5:$O$1727,5,FALSE),"--")</f>
        <v>--</v>
      </c>
      <c r="BG116" s="10" t="str">
        <f>IFERROR(VLOOKUP($AU116,'2-CMIE (manual)'!$AG$5:$AK$1727,5,FALSE),"--")</f>
        <v>--</v>
      </c>
      <c r="BH116" s="10" t="str">
        <f>IFERROR(VLOOKUP($AU116,'2-CMIE (manual)'!$AZ$5:$BA$1727,2,FALSE),"--")</f>
        <v>--</v>
      </c>
      <c r="BI116" s="10" t="str">
        <f>IFERROR(VLOOKUP($AU116,$EJ$5:$EK$1000,2,FALSE),"--")</f>
        <v>--</v>
      </c>
      <c r="BJ116" s="10" t="str">
        <f>IFERROR(VLOOKUP($AU116,$EO$5:$EQ$1000,3,FALSE),"--")</f>
        <v>--</v>
      </c>
      <c r="BK116" s="67" t="str">
        <f>IFERROR(VLOOKUP($AU116,$EG$5:$EH$1000,2,FALSE),"--")</f>
        <v>--</v>
      </c>
      <c r="BL116" s="73">
        <f>AU116</f>
        <v>43496</v>
      </c>
      <c r="CK116" s="2">
        <v>39964</v>
      </c>
      <c r="CL116">
        <v>-1.7</v>
      </c>
      <c r="CO116" s="2">
        <v>41882</v>
      </c>
      <c r="CP116">
        <v>5.5600000000000005</v>
      </c>
      <c r="CU116" s="2">
        <v>39964</v>
      </c>
      <c r="CV116">
        <v>-34.22</v>
      </c>
      <c r="CX116" s="2">
        <v>39964</v>
      </c>
      <c r="CY116">
        <v>14729</v>
      </c>
      <c r="CZ116">
        <f t="shared" si="40"/>
        <v>2084.1799999999998</v>
      </c>
      <c r="DA116">
        <f t="shared" si="41"/>
        <v>12644.82</v>
      </c>
      <c r="DB116" s="19">
        <f t="shared" si="46"/>
        <v>-27.097847669519371</v>
      </c>
      <c r="DC116" s="2"/>
      <c r="DD116" s="2">
        <v>40968</v>
      </c>
      <c r="DE116">
        <v>4680.1099999999997</v>
      </c>
      <c r="DI116" s="2">
        <v>42613</v>
      </c>
      <c r="DJ116">
        <v>6551517</v>
      </c>
      <c r="DK116" s="19">
        <f t="shared" si="43"/>
        <v>8.2003300419422729</v>
      </c>
      <c r="DM116" s="2">
        <v>42613</v>
      </c>
      <c r="DN116">
        <v>2618138</v>
      </c>
      <c r="DO116" s="19">
        <f t="shared" si="44"/>
        <v>-0.21389232968079819</v>
      </c>
      <c r="DQ116" s="2">
        <v>42613</v>
      </c>
      <c r="DR116">
        <v>6551517</v>
      </c>
      <c r="DS116" s="19">
        <f t="shared" si="42"/>
        <v>8.2003300419422729</v>
      </c>
      <c r="DU116" s="2">
        <v>37813</v>
      </c>
      <c r="DV116">
        <v>682092</v>
      </c>
      <c r="ED116" s="2">
        <v>41152</v>
      </c>
      <c r="EE116">
        <v>-54.15</v>
      </c>
      <c r="EG116" s="2">
        <v>40025</v>
      </c>
      <c r="EH116">
        <v>0.01</v>
      </c>
      <c r="EO116" s="2">
        <v>39964</v>
      </c>
      <c r="EP116">
        <v>11720.8</v>
      </c>
      <c r="EQ116" s="19">
        <f t="shared" si="45"/>
        <v>0.67945403162767981</v>
      </c>
      <c r="ER116" s="2">
        <v>39964</v>
      </c>
      <c r="ES116">
        <v>1105.5999999999999</v>
      </c>
      <c r="EU116" s="2">
        <v>39964</v>
      </c>
      <c r="EV116">
        <v>4768.7</v>
      </c>
      <c r="EX116" s="2">
        <v>39964</v>
      </c>
      <c r="EY116">
        <v>37.9</v>
      </c>
    </row>
    <row r="117" spans="47:155" x14ac:dyDescent="0.25">
      <c r="AU117" s="121">
        <v>43524</v>
      </c>
      <c r="AV117" s="9" t="str">
        <f>IFERROR(VLOOKUP($AU117,$CO$5:$CP$1000,2,FALSE),"--")</f>
        <v>--</v>
      </c>
      <c r="AW117" s="10" t="str">
        <f>IFERROR(VLOOKUP($AU117,$CU$5:$CV$1000,2,FALSE),"--")</f>
        <v>--</v>
      </c>
      <c r="AX117" s="10" t="str">
        <f>IFERROR(VLOOKUP($AU117,$CX$5:$DB$1000,5,FALSE),"--")</f>
        <v>--</v>
      </c>
      <c r="AY117" s="10" t="str">
        <f>IFERROR(VLOOKUP($AU117,$CB$5:$CC$1000,2,FALSE),"--")</f>
        <v>--</v>
      </c>
      <c r="AZ117" s="10" t="str">
        <f>IFERROR(VLOOKUP($AU117,$CF$5:$CG$1000,2,FALSE),"--")</f>
        <v>--</v>
      </c>
      <c r="BA117" s="10" t="str">
        <f>IFERROR(VLOOKUP($AU117,$DI$5:$DK$1000,3,FALSE),"--")</f>
        <v>--</v>
      </c>
      <c r="BB117" s="10" t="str">
        <f>IFERROR(VLOOKUP($AU117,'2-CMIE (manual)'!$AB$5:$AD$1727,3,FALSE),"--")</f>
        <v>--</v>
      </c>
      <c r="BC117" s="10" t="str">
        <f>IFERROR(VLOOKUP($AU117,'2-CMIE (manual)'!$V$5:$X$1727,3,FALSE),"--")</f>
        <v>--</v>
      </c>
      <c r="BD117" s="10" t="str">
        <f>IFERROR(VLOOKUP($AU117,'2-CMIE (manual)'!$G$5:$I$1727,3,FALSE),"--")</f>
        <v>--</v>
      </c>
      <c r="BE117" s="10" t="str">
        <f>IFERROR(VLOOKUP($AU117,'2-CMIE (manual)'!$AN$5:$AO$1727,2,FALSE),"--")</f>
        <v>--</v>
      </c>
      <c r="BF117" s="10" t="str">
        <f>IFERROR(VLOOKUP($AU117,'2-CMIE (manual)'!$K$5:$O$1727,5,FALSE),"--")</f>
        <v>--</v>
      </c>
      <c r="BG117" s="10" t="str">
        <f>IFERROR(VLOOKUP($AU117,'2-CMIE (manual)'!$AG$5:$AK$1727,5,FALSE),"--")</f>
        <v>--</v>
      </c>
      <c r="BH117" s="10" t="str">
        <f>IFERROR(VLOOKUP($AU117,'2-CMIE (manual)'!$AZ$5:$BA$1727,2,FALSE),"--")</f>
        <v>--</v>
      </c>
      <c r="BI117" s="10" t="str">
        <f>IFERROR(VLOOKUP($AU117,$EJ$5:$EK$1000,2,FALSE),"--")</f>
        <v>--</v>
      </c>
      <c r="BJ117" s="10" t="str">
        <f>IFERROR(VLOOKUP($AU117,$EO$5:$EQ$1000,3,FALSE),"--")</f>
        <v>--</v>
      </c>
      <c r="BK117" s="67" t="str">
        <f>IFERROR(VLOOKUP($AU117,$EG$5:$EH$1000,2,FALSE),"--")</f>
        <v>--</v>
      </c>
      <c r="BL117" s="73">
        <f>AU117</f>
        <v>43524</v>
      </c>
      <c r="CK117" s="2">
        <v>39994</v>
      </c>
      <c r="CL117">
        <v>-1.8</v>
      </c>
      <c r="CO117" s="2">
        <v>41912</v>
      </c>
      <c r="CP117">
        <v>3.4</v>
      </c>
      <c r="CU117" s="2">
        <v>39994</v>
      </c>
      <c r="CV117">
        <v>-29.17</v>
      </c>
      <c r="CX117" s="2">
        <v>39994</v>
      </c>
      <c r="CY117">
        <v>16453</v>
      </c>
      <c r="CZ117">
        <f t="shared" si="40"/>
        <v>1584.67</v>
      </c>
      <c r="DA117">
        <f t="shared" si="41"/>
        <v>14868.33</v>
      </c>
      <c r="DB117" s="19">
        <f t="shared" si="46"/>
        <v>-14.433378298742195</v>
      </c>
      <c r="DD117" s="2">
        <v>40999</v>
      </c>
      <c r="DE117">
        <v>4853.3599999999997</v>
      </c>
      <c r="DI117" s="2">
        <v>42643</v>
      </c>
      <c r="DJ117">
        <v>6755565.2300000004</v>
      </c>
      <c r="DK117" s="19">
        <f t="shared" si="43"/>
        <v>10.771358841790924</v>
      </c>
      <c r="DM117" s="2">
        <v>42643</v>
      </c>
      <c r="DN117">
        <v>2652153</v>
      </c>
      <c r="DO117" s="19">
        <f t="shared" si="44"/>
        <v>0.86905160797368097</v>
      </c>
      <c r="DQ117" s="2">
        <v>42643</v>
      </c>
      <c r="DR117">
        <v>6755565.2300000004</v>
      </c>
      <c r="DS117" s="19">
        <f t="shared" si="42"/>
        <v>10.771358841790924</v>
      </c>
      <c r="DU117" s="2">
        <v>37827</v>
      </c>
      <c r="DV117">
        <v>683376</v>
      </c>
      <c r="ED117" s="2">
        <v>41182</v>
      </c>
      <c r="EE117">
        <v>144.43</v>
      </c>
      <c r="EG117" s="2">
        <v>40056</v>
      </c>
      <c r="EH117">
        <v>-0.09</v>
      </c>
      <c r="EO117" s="2">
        <v>39994</v>
      </c>
      <c r="EP117">
        <v>11877.4</v>
      </c>
      <c r="EQ117" s="19">
        <f t="shared" si="45"/>
        <v>12.495619476989228</v>
      </c>
      <c r="ER117" s="2">
        <v>39994</v>
      </c>
      <c r="ES117">
        <v>1102.3</v>
      </c>
      <c r="EU117" s="2">
        <v>39994</v>
      </c>
      <c r="EV117">
        <v>4859</v>
      </c>
      <c r="EX117" s="2">
        <v>39994</v>
      </c>
      <c r="EY117">
        <v>44.9</v>
      </c>
    </row>
    <row r="118" spans="47:155" x14ac:dyDescent="0.25">
      <c r="AU118" s="121">
        <v>43555</v>
      </c>
      <c r="AV118" s="9" t="str">
        <f>IFERROR(VLOOKUP($AU118,$CO$5:$CP$1000,2,FALSE),"--")</f>
        <v>--</v>
      </c>
      <c r="AW118" s="10" t="str">
        <f>IFERROR(VLOOKUP($AU118,$CU$5:$CV$1000,2,FALSE),"--")</f>
        <v>--</v>
      </c>
      <c r="AX118" s="10" t="str">
        <f>IFERROR(VLOOKUP($AU118,$CX$5:$DB$1000,5,FALSE),"--")</f>
        <v>--</v>
      </c>
      <c r="AY118" s="10" t="str">
        <f>IFERROR(VLOOKUP($AU118,$CB$5:$CC$1000,2,FALSE),"--")</f>
        <v>--</v>
      </c>
      <c r="AZ118" s="10" t="str">
        <f>IFERROR(VLOOKUP($AU118,$CF$5:$CG$1000,2,FALSE),"--")</f>
        <v>--</v>
      </c>
      <c r="BA118" s="10" t="str">
        <f>IFERROR(VLOOKUP($AU118,$DI$5:$DK$1000,3,FALSE),"--")</f>
        <v>--</v>
      </c>
      <c r="BB118" s="10" t="str">
        <f>IFERROR(VLOOKUP($AU118,'2-CMIE (manual)'!$AB$5:$AD$1727,3,FALSE),"--")</f>
        <v>--</v>
      </c>
      <c r="BC118" s="10" t="str">
        <f>IFERROR(VLOOKUP($AU118,'2-CMIE (manual)'!$V$5:$X$1727,3,FALSE),"--")</f>
        <v>--</v>
      </c>
      <c r="BD118" s="10" t="str">
        <f>IFERROR(VLOOKUP($AU118,'2-CMIE (manual)'!$G$5:$I$1727,3,FALSE),"--")</f>
        <v>--</v>
      </c>
      <c r="BE118" s="10" t="str">
        <f>IFERROR(VLOOKUP($AU118,'2-CMIE (manual)'!$AN$5:$AO$1727,2,FALSE),"--")</f>
        <v>--</v>
      </c>
      <c r="BF118" s="10" t="str">
        <f>IFERROR(VLOOKUP($AU118,'2-CMIE (manual)'!$K$5:$O$1727,5,FALSE),"--")</f>
        <v>--</v>
      </c>
      <c r="BG118" s="10" t="str">
        <f>IFERROR(VLOOKUP($AU118,'2-CMIE (manual)'!$AG$5:$AK$1727,5,FALSE),"--")</f>
        <v>--</v>
      </c>
      <c r="BH118" s="10" t="str">
        <f>IFERROR(VLOOKUP($AU118,'2-CMIE (manual)'!$AZ$5:$BA$1727,2,FALSE),"--")</f>
        <v>--</v>
      </c>
      <c r="BI118" s="10" t="str">
        <f>IFERROR(VLOOKUP($AU118,$EJ$5:$EK$1000,2,FALSE),"--")</f>
        <v>--</v>
      </c>
      <c r="BJ118" s="10" t="str">
        <f>IFERROR(VLOOKUP($AU118,$EO$5:$EQ$1000,3,FALSE),"--")</f>
        <v>--</v>
      </c>
      <c r="BK118" s="67" t="str">
        <f>IFERROR(VLOOKUP($AU118,$EG$5:$EH$1000,2,FALSE),"--")</f>
        <v>--</v>
      </c>
      <c r="BL118" s="73">
        <f>AU118</f>
        <v>43555</v>
      </c>
      <c r="CK118" s="2">
        <v>40025</v>
      </c>
      <c r="CL118">
        <v>1.7</v>
      </c>
      <c r="CO118" s="2">
        <v>41943</v>
      </c>
      <c r="CP118">
        <v>8.85</v>
      </c>
      <c r="CU118" s="2">
        <v>40025</v>
      </c>
      <c r="CV118">
        <v>-24.74</v>
      </c>
      <c r="CX118" s="2">
        <v>40025</v>
      </c>
      <c r="CY118">
        <v>14379</v>
      </c>
      <c r="CZ118">
        <f t="shared" si="40"/>
        <v>1674.17</v>
      </c>
      <c r="DA118">
        <f t="shared" si="41"/>
        <v>12704.83</v>
      </c>
      <c r="DB118" s="19">
        <f t="shared" si="46"/>
        <v>-27.914058563731526</v>
      </c>
      <c r="DD118" s="2">
        <v>41029</v>
      </c>
      <c r="DE118">
        <v>3093.97</v>
      </c>
      <c r="DI118" s="2">
        <v>42674</v>
      </c>
      <c r="DJ118">
        <v>6623921</v>
      </c>
      <c r="DK118" s="19">
        <f t="shared" si="43"/>
        <v>6.670015174570354</v>
      </c>
      <c r="DM118" s="2">
        <v>42674</v>
      </c>
      <c r="DN118">
        <v>2604676</v>
      </c>
      <c r="DO118" s="19">
        <f t="shared" si="44"/>
        <v>-1.733330315171544</v>
      </c>
      <c r="DQ118" s="2">
        <v>42674</v>
      </c>
      <c r="DR118">
        <v>6623921</v>
      </c>
      <c r="DS118" s="19">
        <f t="shared" si="42"/>
        <v>6.670015174570354</v>
      </c>
      <c r="DU118" s="2">
        <v>37841</v>
      </c>
      <c r="DV118">
        <v>686514</v>
      </c>
      <c r="ED118" s="2">
        <v>41213</v>
      </c>
      <c r="EE118">
        <v>-33.340000000000003</v>
      </c>
      <c r="EG118" s="2">
        <v>40086</v>
      </c>
      <c r="EH118">
        <v>-0.04</v>
      </c>
      <c r="EO118" s="2">
        <v>40025</v>
      </c>
      <c r="EP118">
        <v>11149</v>
      </c>
      <c r="EQ118" s="19">
        <f t="shared" si="45"/>
        <v>5.4767693777731496</v>
      </c>
      <c r="ER118" s="2">
        <v>40025</v>
      </c>
      <c r="ES118">
        <v>1007.1</v>
      </c>
      <c r="EU118" s="2">
        <v>40025</v>
      </c>
      <c r="EV118">
        <v>4520.5</v>
      </c>
      <c r="EX118" s="2">
        <v>40025</v>
      </c>
      <c r="EY118">
        <v>45.3</v>
      </c>
    </row>
    <row r="119" spans="47:155" x14ac:dyDescent="0.25">
      <c r="AU119" s="121">
        <v>43585</v>
      </c>
      <c r="AV119" s="9" t="str">
        <f>IFERROR(VLOOKUP($AU119,$CO$5:$CP$1000,2,FALSE),"--")</f>
        <v>--</v>
      </c>
      <c r="AW119" s="10" t="str">
        <f>IFERROR(VLOOKUP($AU119,$CU$5:$CV$1000,2,FALSE),"--")</f>
        <v>--</v>
      </c>
      <c r="AX119" s="10" t="str">
        <f>IFERROR(VLOOKUP($AU119,$CX$5:$DB$1000,5,FALSE),"--")</f>
        <v>--</v>
      </c>
      <c r="AY119" s="10" t="str">
        <f>IFERROR(VLOOKUP($AU119,$CB$5:$CC$1000,2,FALSE),"--")</f>
        <v>--</v>
      </c>
      <c r="AZ119" s="10" t="str">
        <f>IFERROR(VLOOKUP($AU119,$CF$5:$CG$1000,2,FALSE),"--")</f>
        <v>--</v>
      </c>
      <c r="BA119" s="10" t="str">
        <f>IFERROR(VLOOKUP($AU119,$DI$5:$DK$1000,3,FALSE),"--")</f>
        <v>--</v>
      </c>
      <c r="BB119" s="10" t="str">
        <f>IFERROR(VLOOKUP($AU119,'2-CMIE (manual)'!$AB$5:$AD$1727,3,FALSE),"--")</f>
        <v>--</v>
      </c>
      <c r="BC119" s="10" t="str">
        <f>IFERROR(VLOOKUP($AU119,'2-CMIE (manual)'!$V$5:$X$1727,3,FALSE),"--")</f>
        <v>--</v>
      </c>
      <c r="BD119" s="10" t="str">
        <f>IFERROR(VLOOKUP($AU119,'2-CMIE (manual)'!$G$5:$I$1727,3,FALSE),"--")</f>
        <v>--</v>
      </c>
      <c r="BE119" s="10" t="str">
        <f>IFERROR(VLOOKUP($AU119,'2-CMIE (manual)'!$AN$5:$AO$1727,2,FALSE),"--")</f>
        <v>--</v>
      </c>
      <c r="BF119" s="10" t="str">
        <f>IFERROR(VLOOKUP($AU119,'2-CMIE (manual)'!$K$5:$O$1727,5,FALSE),"--")</f>
        <v>--</v>
      </c>
      <c r="BG119" s="10" t="str">
        <f>IFERROR(VLOOKUP($AU119,'2-CMIE (manual)'!$AG$5:$AK$1727,5,FALSE),"--")</f>
        <v>--</v>
      </c>
      <c r="BH119" s="10" t="str">
        <f>IFERROR(VLOOKUP($AU119,'2-CMIE (manual)'!$AZ$5:$BA$1727,2,FALSE),"--")</f>
        <v>--</v>
      </c>
      <c r="BI119" s="10" t="str">
        <f>IFERROR(VLOOKUP($AU119,$EJ$5:$EK$1000,2,FALSE),"--")</f>
        <v>--</v>
      </c>
      <c r="BJ119" s="10" t="str">
        <f>IFERROR(VLOOKUP($AU119,$EO$5:$EQ$1000,3,FALSE),"--")</f>
        <v>--</v>
      </c>
      <c r="BK119" s="67" t="str">
        <f>IFERROR(VLOOKUP($AU119,$EG$5:$EH$1000,2,FALSE),"--")</f>
        <v>--</v>
      </c>
      <c r="BL119" s="73">
        <f>AU119</f>
        <v>43585</v>
      </c>
      <c r="CK119" s="2">
        <v>40056</v>
      </c>
      <c r="CL119">
        <v>5.3</v>
      </c>
      <c r="CO119" s="2">
        <v>41973</v>
      </c>
      <c r="CP119">
        <v>9.2799999999999994</v>
      </c>
      <c r="CU119" s="2">
        <v>40056</v>
      </c>
      <c r="CV119">
        <v>-23.6</v>
      </c>
      <c r="CX119" s="2">
        <v>40056</v>
      </c>
      <c r="CY119">
        <v>15513</v>
      </c>
      <c r="CZ119">
        <f t="shared" si="40"/>
        <v>1754.78</v>
      </c>
      <c r="DA119">
        <f t="shared" si="41"/>
        <v>13758.22</v>
      </c>
      <c r="DB119" s="19">
        <f t="shared" si="46"/>
        <v>-24.582036690981511</v>
      </c>
      <c r="DC119" s="37"/>
      <c r="DD119" s="2">
        <v>41060</v>
      </c>
      <c r="DE119">
        <v>4213.6099999999997</v>
      </c>
      <c r="DI119" s="2">
        <v>42704</v>
      </c>
      <c r="DJ119">
        <v>6536235</v>
      </c>
      <c r="DK119" s="19">
        <f t="shared" si="43"/>
        <v>4.7532313511174484</v>
      </c>
      <c r="DM119" s="2">
        <v>42704</v>
      </c>
      <c r="DN119">
        <v>2579262</v>
      </c>
      <c r="DO119" s="19">
        <f t="shared" si="44"/>
        <v>-3.3506090466481786</v>
      </c>
      <c r="DQ119" s="2">
        <v>42704</v>
      </c>
      <c r="DR119">
        <v>6536235</v>
      </c>
      <c r="DS119" s="19">
        <f t="shared" si="42"/>
        <v>4.7532313511174484</v>
      </c>
      <c r="DU119" s="2">
        <v>37855</v>
      </c>
      <c r="DV119">
        <v>685375</v>
      </c>
      <c r="ED119" s="2">
        <v>41243</v>
      </c>
      <c r="EE119">
        <v>-55.64</v>
      </c>
      <c r="EG119" s="2">
        <v>40117</v>
      </c>
      <c r="EH119">
        <v>2</v>
      </c>
      <c r="EO119" s="2">
        <v>40056</v>
      </c>
      <c r="EP119">
        <v>10860.3</v>
      </c>
      <c r="EQ119" s="19">
        <f t="shared" si="45"/>
        <v>7.4883458534992009</v>
      </c>
      <c r="ER119" s="2">
        <v>40056</v>
      </c>
      <c r="ES119">
        <v>1047.0999999999999</v>
      </c>
      <c r="EU119" s="2">
        <v>40056</v>
      </c>
      <c r="EV119">
        <v>4181.7</v>
      </c>
      <c r="EX119" s="2">
        <v>40056</v>
      </c>
      <c r="EY119">
        <v>42.4</v>
      </c>
    </row>
    <row r="120" spans="47:155" x14ac:dyDescent="0.25">
      <c r="AU120" s="121">
        <v>43616</v>
      </c>
      <c r="AV120" s="9" t="str">
        <f>IFERROR(VLOOKUP($AU120,$CO$5:$CP$1000,2,FALSE),"--")</f>
        <v>--</v>
      </c>
      <c r="AW120" s="10" t="str">
        <f>IFERROR(VLOOKUP($AU120,$CU$5:$CV$1000,2,FALSE),"--")</f>
        <v>--</v>
      </c>
      <c r="AX120" s="10" t="str">
        <f>IFERROR(VLOOKUP($AU120,$CX$5:$DB$1000,5,FALSE),"--")</f>
        <v>--</v>
      </c>
      <c r="AY120" s="10" t="str">
        <f>IFERROR(VLOOKUP($AU120,$CB$5:$CC$1000,2,FALSE),"--")</f>
        <v>--</v>
      </c>
      <c r="AZ120" s="10" t="str">
        <f>IFERROR(VLOOKUP($AU120,$CF$5:$CG$1000,2,FALSE),"--")</f>
        <v>--</v>
      </c>
      <c r="BA120" s="10" t="str">
        <f>IFERROR(VLOOKUP($AU120,$DI$5:$DK$1000,3,FALSE),"--")</f>
        <v>--</v>
      </c>
      <c r="BB120" s="10" t="str">
        <f>IFERROR(VLOOKUP($AU120,'2-CMIE (manual)'!$AB$5:$AD$1727,3,FALSE),"--")</f>
        <v>--</v>
      </c>
      <c r="BC120" s="10" t="str">
        <f>IFERROR(VLOOKUP($AU120,'2-CMIE (manual)'!$V$5:$X$1727,3,FALSE),"--")</f>
        <v>--</v>
      </c>
      <c r="BD120" s="10" t="str">
        <f>IFERROR(VLOOKUP($AU120,'2-CMIE (manual)'!$G$5:$I$1727,3,FALSE),"--")</f>
        <v>--</v>
      </c>
      <c r="BE120" s="10" t="str">
        <f>IFERROR(VLOOKUP($AU120,'2-CMIE (manual)'!$AN$5:$AO$1727,2,FALSE),"--")</f>
        <v>--</v>
      </c>
      <c r="BF120" s="10" t="str">
        <f>IFERROR(VLOOKUP($AU120,'2-CMIE (manual)'!$K$5:$O$1727,5,FALSE),"--")</f>
        <v>--</v>
      </c>
      <c r="BG120" s="10" t="str">
        <f>IFERROR(VLOOKUP($AU120,'2-CMIE (manual)'!$AG$5:$AK$1727,5,FALSE),"--")</f>
        <v>--</v>
      </c>
      <c r="BH120" s="10" t="str">
        <f>IFERROR(VLOOKUP($AU120,'2-CMIE (manual)'!$AZ$5:$BA$1727,2,FALSE),"--")</f>
        <v>--</v>
      </c>
      <c r="BI120" s="10" t="str">
        <f>IFERROR(VLOOKUP($AU120,$EJ$5:$EK$1000,2,FALSE),"--")</f>
        <v>--</v>
      </c>
      <c r="BJ120" s="10" t="str">
        <f>IFERROR(VLOOKUP($AU120,$EO$5:$EQ$1000,3,FALSE),"--")</f>
        <v>--</v>
      </c>
      <c r="BK120" s="67" t="str">
        <f>IFERROR(VLOOKUP($AU120,$EG$5:$EH$1000,2,FALSE),"--")</f>
        <v>--</v>
      </c>
      <c r="BL120" s="73">
        <f>AU120</f>
        <v>43616</v>
      </c>
      <c r="CK120" s="2">
        <v>40086</v>
      </c>
      <c r="CL120">
        <v>1.6</v>
      </c>
      <c r="CO120" s="2">
        <v>42004</v>
      </c>
      <c r="CP120">
        <v>3.32</v>
      </c>
      <c r="CU120" s="2">
        <v>40086</v>
      </c>
      <c r="CV120">
        <v>-7.59</v>
      </c>
      <c r="CX120" s="2">
        <v>40086</v>
      </c>
      <c r="CY120">
        <v>14981</v>
      </c>
      <c r="CZ120">
        <f t="shared" si="40"/>
        <v>1993.89</v>
      </c>
      <c r="DA120">
        <f t="shared" si="41"/>
        <v>12987.11</v>
      </c>
      <c r="DB120" s="19">
        <f t="shared" si="46"/>
        <v>-30.181032109894446</v>
      </c>
      <c r="DC120" s="2"/>
      <c r="DD120" s="2">
        <v>41090</v>
      </c>
      <c r="DE120">
        <v>1835.33</v>
      </c>
      <c r="DI120" s="2">
        <v>42735</v>
      </c>
      <c r="DJ120">
        <v>6578974</v>
      </c>
      <c r="DK120" s="19">
        <f t="shared" si="43"/>
        <v>4.0136067220343463</v>
      </c>
      <c r="DM120" s="2">
        <v>42735</v>
      </c>
      <c r="DN120">
        <v>2579124</v>
      </c>
      <c r="DO120" s="19">
        <f t="shared" si="44"/>
        <v>-4.3061284915081766</v>
      </c>
      <c r="DQ120" s="2">
        <v>42735</v>
      </c>
      <c r="DR120">
        <v>6578974</v>
      </c>
      <c r="DS120" s="19">
        <f t="shared" si="42"/>
        <v>4.0136067220343463</v>
      </c>
      <c r="DU120" s="2">
        <v>37862</v>
      </c>
      <c r="DV120">
        <v>731801</v>
      </c>
      <c r="ED120" s="2">
        <v>41274</v>
      </c>
      <c r="EE120">
        <v>-14.66</v>
      </c>
      <c r="EG120" s="2">
        <v>40147</v>
      </c>
      <c r="EH120">
        <v>-0.01</v>
      </c>
      <c r="EO120" s="2">
        <v>40086</v>
      </c>
      <c r="EP120">
        <v>10870.6</v>
      </c>
      <c r="EQ120" s="19">
        <f t="shared" si="45"/>
        <v>2.4108076535370726</v>
      </c>
      <c r="ER120" s="2">
        <v>40086</v>
      </c>
      <c r="ES120">
        <v>1037.3</v>
      </c>
      <c r="EU120" s="2">
        <v>40086</v>
      </c>
      <c r="EV120">
        <v>4129</v>
      </c>
      <c r="EX120" s="2">
        <v>40086</v>
      </c>
      <c r="EY120">
        <v>37.5</v>
      </c>
    </row>
    <row r="121" spans="47:155" x14ac:dyDescent="0.25">
      <c r="AU121" s="121">
        <v>43646</v>
      </c>
      <c r="AV121" s="9" t="str">
        <f>IFERROR(VLOOKUP($AU121,$CO$5:$CP$1000,2,FALSE),"--")</f>
        <v>--</v>
      </c>
      <c r="AW121" s="10" t="str">
        <f>IFERROR(VLOOKUP($AU121,$CU$5:$CV$1000,2,FALSE),"--")</f>
        <v>--</v>
      </c>
      <c r="AX121" s="10" t="str">
        <f>IFERROR(VLOOKUP($AU121,$CX$5:$DB$1000,5,FALSE),"--")</f>
        <v>--</v>
      </c>
      <c r="AY121" s="10" t="str">
        <f>IFERROR(VLOOKUP($AU121,$CB$5:$CC$1000,2,FALSE),"--")</f>
        <v>--</v>
      </c>
      <c r="AZ121" s="10" t="str">
        <f>IFERROR(VLOOKUP($AU121,$CF$5:$CG$1000,2,FALSE),"--")</f>
        <v>--</v>
      </c>
      <c r="BA121" s="10" t="str">
        <f>IFERROR(VLOOKUP($AU121,$DI$5:$DK$1000,3,FALSE),"--")</f>
        <v>--</v>
      </c>
      <c r="BB121" s="10" t="str">
        <f>IFERROR(VLOOKUP($AU121,'2-CMIE (manual)'!$AB$5:$AD$1727,3,FALSE),"--")</f>
        <v>--</v>
      </c>
      <c r="BC121" s="10" t="str">
        <f>IFERROR(VLOOKUP($AU121,'2-CMIE (manual)'!$V$5:$X$1727,3,FALSE),"--")</f>
        <v>--</v>
      </c>
      <c r="BD121" s="10" t="str">
        <f>IFERROR(VLOOKUP($AU121,'2-CMIE (manual)'!$G$5:$I$1727,3,FALSE),"--")</f>
        <v>--</v>
      </c>
      <c r="BE121" s="10" t="str">
        <f>IFERROR(VLOOKUP($AU121,'2-CMIE (manual)'!$AN$5:$AO$1727,2,FALSE),"--")</f>
        <v>--</v>
      </c>
      <c r="BF121" s="10" t="str">
        <f>IFERROR(VLOOKUP($AU121,'2-CMIE (manual)'!$K$5:$O$1727,5,FALSE),"--")</f>
        <v>--</v>
      </c>
      <c r="BG121" s="10" t="str">
        <f>IFERROR(VLOOKUP($AU121,'2-CMIE (manual)'!$AG$5:$AK$1727,5,FALSE),"--")</f>
        <v>--</v>
      </c>
      <c r="BH121" s="10" t="str">
        <f>IFERROR(VLOOKUP($AU121,'2-CMIE (manual)'!$AZ$5:$BA$1727,2,FALSE),"--")</f>
        <v>--</v>
      </c>
      <c r="BI121" s="10" t="str">
        <f>IFERROR(VLOOKUP($AU121,$EJ$5:$EK$1000,2,FALSE),"--")</f>
        <v>--</v>
      </c>
      <c r="BJ121" s="10" t="str">
        <f>IFERROR(VLOOKUP($AU121,$EO$5:$EQ$1000,3,FALSE),"--")</f>
        <v>--</v>
      </c>
      <c r="BK121" s="67" t="str">
        <f>IFERROR(VLOOKUP($AU121,$EG$5:$EH$1000,2,FALSE),"--")</f>
        <v>--</v>
      </c>
      <c r="BL121" s="73">
        <f>AU121</f>
        <v>43646</v>
      </c>
      <c r="CK121" s="2">
        <v>40117</v>
      </c>
      <c r="CL121">
        <v>2.4</v>
      </c>
      <c r="CO121" s="2">
        <v>42035</v>
      </c>
      <c r="CP121">
        <v>2.93</v>
      </c>
      <c r="CU121" s="2">
        <v>40117</v>
      </c>
      <c r="CV121">
        <v>4.96</v>
      </c>
      <c r="CX121" s="2">
        <v>40117</v>
      </c>
      <c r="CY121">
        <v>17547</v>
      </c>
      <c r="CZ121">
        <f t="shared" si="40"/>
        <v>2393.83</v>
      </c>
      <c r="DA121">
        <f t="shared" si="41"/>
        <v>15153.17</v>
      </c>
      <c r="DB121" s="19">
        <f t="shared" si="46"/>
        <v>-14.30346401724657</v>
      </c>
      <c r="DC121" s="2"/>
      <c r="DD121" s="2">
        <v>41121</v>
      </c>
      <c r="DE121">
        <v>4131.99</v>
      </c>
      <c r="DI121" s="2">
        <v>42766</v>
      </c>
      <c r="DJ121">
        <v>6622759</v>
      </c>
      <c r="DK121" s="19">
        <f t="shared" si="43"/>
        <v>3.5109833791853395</v>
      </c>
      <c r="DM121" s="2">
        <v>42766</v>
      </c>
      <c r="DN121">
        <v>2586596</v>
      </c>
      <c r="DO121" s="19">
        <f t="shared" si="44"/>
        <v>-5.057897300426184</v>
      </c>
      <c r="DQ121" s="2">
        <v>42766</v>
      </c>
      <c r="DR121">
        <v>6622759</v>
      </c>
      <c r="DS121" s="19">
        <f t="shared" si="42"/>
        <v>3.5109833791853395</v>
      </c>
      <c r="DU121" s="2">
        <v>37869</v>
      </c>
      <c r="DV121">
        <v>692231</v>
      </c>
      <c r="ED121" s="2">
        <v>41305</v>
      </c>
      <c r="EE121">
        <v>75.61</v>
      </c>
      <c r="EG121" s="2">
        <v>40178</v>
      </c>
      <c r="EH121">
        <v>0.21</v>
      </c>
      <c r="EO121" s="2">
        <v>40117</v>
      </c>
      <c r="EP121">
        <v>11564.8</v>
      </c>
      <c r="EQ121" s="19">
        <f t="shared" si="45"/>
        <v>9.1554347415713444</v>
      </c>
      <c r="ER121" s="2">
        <v>40117</v>
      </c>
      <c r="ES121">
        <v>1110.9000000000001</v>
      </c>
      <c r="EU121" s="2">
        <v>40117</v>
      </c>
      <c r="EV121">
        <v>4774.8999999999996</v>
      </c>
      <c r="EX121" s="2">
        <v>40117</v>
      </c>
      <c r="EY121">
        <v>42.3</v>
      </c>
    </row>
    <row r="122" spans="47:155" x14ac:dyDescent="0.25">
      <c r="AU122" s="121">
        <v>43677</v>
      </c>
      <c r="AV122" s="9" t="str">
        <f>IFERROR(VLOOKUP($AU122,$CO$5:$CP$1000,2,FALSE),"--")</f>
        <v>--</v>
      </c>
      <c r="AW122" s="10" t="str">
        <f>IFERROR(VLOOKUP($AU122,$CU$5:$CV$1000,2,FALSE),"--")</f>
        <v>--</v>
      </c>
      <c r="AX122" s="10" t="str">
        <f>IFERROR(VLOOKUP($AU122,$CX$5:$DB$1000,5,FALSE),"--")</f>
        <v>--</v>
      </c>
      <c r="AY122" s="10" t="str">
        <f>IFERROR(VLOOKUP($AU122,$CB$5:$CC$1000,2,FALSE),"--")</f>
        <v>--</v>
      </c>
      <c r="AZ122" s="10" t="str">
        <f>IFERROR(VLOOKUP($AU122,$CF$5:$CG$1000,2,FALSE),"--")</f>
        <v>--</v>
      </c>
      <c r="BA122" s="10" t="str">
        <f>IFERROR(VLOOKUP($AU122,$DI$5:$DK$1000,3,FALSE),"--")</f>
        <v>--</v>
      </c>
      <c r="BB122" s="10" t="str">
        <f>IFERROR(VLOOKUP($AU122,'2-CMIE (manual)'!$AB$5:$AD$1727,3,FALSE),"--")</f>
        <v>--</v>
      </c>
      <c r="BC122" s="10" t="str">
        <f>IFERROR(VLOOKUP($AU122,'2-CMIE (manual)'!$V$5:$X$1727,3,FALSE),"--")</f>
        <v>--</v>
      </c>
      <c r="BD122" s="10" t="str">
        <f>IFERROR(VLOOKUP($AU122,'2-CMIE (manual)'!$G$5:$I$1727,3,FALSE),"--")</f>
        <v>--</v>
      </c>
      <c r="BE122" s="10" t="str">
        <f>IFERROR(VLOOKUP($AU122,'2-CMIE (manual)'!$AN$5:$AO$1727,2,FALSE),"--")</f>
        <v>--</v>
      </c>
      <c r="BF122" s="10" t="str">
        <f>IFERROR(VLOOKUP($AU122,'2-CMIE (manual)'!$K$5:$O$1727,5,FALSE),"--")</f>
        <v>--</v>
      </c>
      <c r="BG122" s="10" t="str">
        <f>IFERROR(VLOOKUP($AU122,'2-CMIE (manual)'!$AG$5:$AK$1727,5,FALSE),"--")</f>
        <v>--</v>
      </c>
      <c r="BH122" s="10" t="str">
        <f>IFERROR(VLOOKUP($AU122,'2-CMIE (manual)'!$AZ$5:$BA$1727,2,FALSE),"--")</f>
        <v>--</v>
      </c>
      <c r="BI122" s="10" t="str">
        <f>IFERROR(VLOOKUP($AU122,$EJ$5:$EK$1000,2,FALSE),"--")</f>
        <v>--</v>
      </c>
      <c r="BJ122" s="10" t="str">
        <f>IFERROR(VLOOKUP($AU122,$EO$5:$EQ$1000,3,FALSE),"--")</f>
        <v>--</v>
      </c>
      <c r="BK122" s="67" t="str">
        <f>IFERROR(VLOOKUP($AU122,$EG$5:$EH$1000,2,FALSE),"--")</f>
        <v>--</v>
      </c>
      <c r="BL122" s="73">
        <f>AU122</f>
        <v>43677</v>
      </c>
      <c r="CK122" s="2">
        <v>40147</v>
      </c>
      <c r="CL122">
        <v>6.3</v>
      </c>
      <c r="CO122" s="2">
        <v>42063</v>
      </c>
      <c r="CP122">
        <v>3</v>
      </c>
      <c r="CU122" s="2">
        <v>40147</v>
      </c>
      <c r="CV122">
        <v>33.04</v>
      </c>
      <c r="CX122" s="2">
        <v>40147</v>
      </c>
      <c r="CY122">
        <v>17446</v>
      </c>
      <c r="CZ122">
        <f t="shared" si="40"/>
        <v>2186.0100000000002</v>
      </c>
      <c r="DA122">
        <f t="shared" si="41"/>
        <v>15259.99</v>
      </c>
      <c r="DB122" s="19">
        <f t="shared" si="46"/>
        <v>2.0636808227167291</v>
      </c>
      <c r="DC122" s="2"/>
      <c r="DD122" s="2">
        <v>41152</v>
      </c>
      <c r="DE122">
        <v>2490.48</v>
      </c>
      <c r="DI122" s="2">
        <v>42794</v>
      </c>
      <c r="DJ122">
        <v>6686727</v>
      </c>
      <c r="DK122" s="19">
        <f t="shared" si="43"/>
        <v>3.2892488910665652</v>
      </c>
      <c r="DM122" s="2">
        <v>42794</v>
      </c>
      <c r="DN122">
        <v>2601436</v>
      </c>
      <c r="DO122" s="19">
        <f t="shared" si="44"/>
        <v>-5.2462765041043973</v>
      </c>
      <c r="DQ122" s="2">
        <v>42794</v>
      </c>
      <c r="DR122">
        <v>6686727</v>
      </c>
      <c r="DS122" s="19">
        <f t="shared" si="42"/>
        <v>3.2892488910665652</v>
      </c>
      <c r="DU122" s="2">
        <v>37883</v>
      </c>
      <c r="DV122">
        <v>698014</v>
      </c>
      <c r="ED122" s="2">
        <v>41333</v>
      </c>
      <c r="EE122">
        <v>34.32</v>
      </c>
      <c r="EG122" s="2">
        <v>40209</v>
      </c>
      <c r="EH122">
        <v>16.43</v>
      </c>
      <c r="EO122" s="2">
        <v>40147</v>
      </c>
      <c r="EP122">
        <v>11396</v>
      </c>
      <c r="EQ122" s="19">
        <f t="shared" si="45"/>
        <v>4.3484630669071711</v>
      </c>
      <c r="ER122" s="2">
        <v>40147</v>
      </c>
      <c r="ES122">
        <v>1016.8</v>
      </c>
      <c r="EU122" s="2">
        <v>40147</v>
      </c>
      <c r="EV122">
        <v>4720.8</v>
      </c>
      <c r="EX122" s="2">
        <v>40147</v>
      </c>
      <c r="EY122">
        <v>35.5</v>
      </c>
    </row>
    <row r="123" spans="47:155" x14ac:dyDescent="0.25">
      <c r="AU123" s="121">
        <v>43708</v>
      </c>
      <c r="AV123" s="9" t="str">
        <f>IFERROR(VLOOKUP($AU123,$CO$5:$CP$1000,2,FALSE),"--")</f>
        <v>--</v>
      </c>
      <c r="AW123" s="10" t="str">
        <f>IFERROR(VLOOKUP($AU123,$CU$5:$CV$1000,2,FALSE),"--")</f>
        <v>--</v>
      </c>
      <c r="AX123" s="10" t="str">
        <f>IFERROR(VLOOKUP($AU123,$CX$5:$DB$1000,5,FALSE),"--")</f>
        <v>--</v>
      </c>
      <c r="AY123" s="10" t="str">
        <f>IFERROR(VLOOKUP($AU123,$CB$5:$CC$1000,2,FALSE),"--")</f>
        <v>--</v>
      </c>
      <c r="AZ123" s="10" t="str">
        <f>IFERROR(VLOOKUP($AU123,$CF$5:$CG$1000,2,FALSE),"--")</f>
        <v>--</v>
      </c>
      <c r="BA123" s="10" t="str">
        <f>IFERROR(VLOOKUP($AU123,$DI$5:$DK$1000,3,FALSE),"--")</f>
        <v>--</v>
      </c>
      <c r="BB123" s="10" t="str">
        <f>IFERROR(VLOOKUP($AU123,'2-CMIE (manual)'!$AB$5:$AD$1727,3,FALSE),"--")</f>
        <v>--</v>
      </c>
      <c r="BC123" s="10" t="str">
        <f>IFERROR(VLOOKUP($AU123,'2-CMIE (manual)'!$V$5:$X$1727,3,FALSE),"--")</f>
        <v>--</v>
      </c>
      <c r="BD123" s="10" t="str">
        <f>IFERROR(VLOOKUP($AU123,'2-CMIE (manual)'!$G$5:$I$1727,3,FALSE),"--")</f>
        <v>--</v>
      </c>
      <c r="BE123" s="10" t="str">
        <f>IFERROR(VLOOKUP($AU123,'2-CMIE (manual)'!$AN$5:$AO$1727,2,FALSE),"--")</f>
        <v>--</v>
      </c>
      <c r="BF123" s="10" t="str">
        <f>IFERROR(VLOOKUP($AU123,'2-CMIE (manual)'!$K$5:$O$1727,5,FALSE),"--")</f>
        <v>--</v>
      </c>
      <c r="BG123" s="10" t="str">
        <f>IFERROR(VLOOKUP($AU123,'2-CMIE (manual)'!$AG$5:$AK$1727,5,FALSE),"--")</f>
        <v>--</v>
      </c>
      <c r="BH123" s="10" t="str">
        <f>IFERROR(VLOOKUP($AU123,'2-CMIE (manual)'!$AZ$5:$BA$1727,2,FALSE),"--")</f>
        <v>--</v>
      </c>
      <c r="BI123" s="10" t="str">
        <f>IFERROR(VLOOKUP($AU123,$EJ$5:$EK$1000,2,FALSE),"--")</f>
        <v>--</v>
      </c>
      <c r="BJ123" s="10" t="str">
        <f>IFERROR(VLOOKUP($AU123,$EO$5:$EQ$1000,3,FALSE),"--")</f>
        <v>--</v>
      </c>
      <c r="BK123" s="67" t="str">
        <f>IFERROR(VLOOKUP($AU123,$EG$5:$EH$1000,2,FALSE),"--")</f>
        <v>--</v>
      </c>
      <c r="BL123" s="73">
        <f>AU123</f>
        <v>43708</v>
      </c>
      <c r="CK123" s="2">
        <v>40178</v>
      </c>
      <c r="CL123">
        <v>9.5</v>
      </c>
      <c r="CO123" s="2">
        <v>42094</v>
      </c>
      <c r="CP123">
        <v>0.06</v>
      </c>
      <c r="CU123" s="2">
        <v>40178</v>
      </c>
      <c r="CV123">
        <v>23.13</v>
      </c>
      <c r="CX123" s="2">
        <v>40178</v>
      </c>
      <c r="CY123">
        <v>20005</v>
      </c>
      <c r="CZ123">
        <f t="shared" si="40"/>
        <v>2992.27</v>
      </c>
      <c r="DA123">
        <f t="shared" si="41"/>
        <v>17012.73</v>
      </c>
      <c r="DB123" s="19">
        <f t="shared" si="46"/>
        <v>22.91644540199367</v>
      </c>
      <c r="DC123" s="2"/>
      <c r="DD123" s="2">
        <v>41182</v>
      </c>
      <c r="DE123">
        <v>4467.1400000000003</v>
      </c>
      <c r="DI123" s="2">
        <v>42825</v>
      </c>
      <c r="DJ123">
        <v>7094490</v>
      </c>
      <c r="DK123" s="19">
        <f t="shared" si="43"/>
        <v>8.3640616028677996</v>
      </c>
      <c r="DM123" s="2">
        <v>42825</v>
      </c>
      <c r="DN123">
        <v>2679833</v>
      </c>
      <c r="DO123" s="19">
        <f t="shared" si="44"/>
        <v>-1.8619558446495099</v>
      </c>
      <c r="DQ123" s="2">
        <v>42825</v>
      </c>
      <c r="DR123">
        <v>7094490</v>
      </c>
      <c r="DS123" s="19">
        <f t="shared" si="42"/>
        <v>8.3640616028677996</v>
      </c>
      <c r="DU123" s="2">
        <v>37890</v>
      </c>
      <c r="DV123">
        <v>713001</v>
      </c>
      <c r="ED123" s="2">
        <v>41364</v>
      </c>
      <c r="EE123">
        <v>77.94</v>
      </c>
      <c r="EG123" s="2">
        <v>40237</v>
      </c>
      <c r="EH123">
        <v>0.97</v>
      </c>
      <c r="EO123" s="2">
        <v>40178</v>
      </c>
      <c r="EP123">
        <v>11814.1</v>
      </c>
      <c r="EQ123" s="19">
        <f t="shared" si="45"/>
        <v>2.1380157001072098</v>
      </c>
      <c r="ER123" s="2">
        <v>40178</v>
      </c>
      <c r="ES123">
        <v>1105.3</v>
      </c>
      <c r="EU123" s="2">
        <v>40178</v>
      </c>
      <c r="EV123">
        <v>5027.5</v>
      </c>
      <c r="EX123" s="2">
        <v>40178</v>
      </c>
      <c r="EY123">
        <v>35.9</v>
      </c>
    </row>
    <row r="124" spans="47:155" x14ac:dyDescent="0.25">
      <c r="AU124" s="121">
        <v>43738</v>
      </c>
      <c r="AV124" s="9" t="str">
        <f>IFERROR(VLOOKUP($AU124,$CO$5:$CP$1000,2,FALSE),"--")</f>
        <v>--</v>
      </c>
      <c r="AW124" s="10" t="str">
        <f>IFERROR(VLOOKUP($AU124,$CU$5:$CV$1000,2,FALSE),"--")</f>
        <v>--</v>
      </c>
      <c r="AX124" s="10" t="str">
        <f>IFERROR(VLOOKUP($AU124,$CX$5:$DB$1000,5,FALSE),"--")</f>
        <v>--</v>
      </c>
      <c r="AY124" s="10" t="str">
        <f>IFERROR(VLOOKUP($AU124,$CB$5:$CC$1000,2,FALSE),"--")</f>
        <v>--</v>
      </c>
      <c r="AZ124" s="10" t="str">
        <f>IFERROR(VLOOKUP($AU124,$CF$5:$CG$1000,2,FALSE),"--")</f>
        <v>--</v>
      </c>
      <c r="BA124" s="10" t="str">
        <f>IFERROR(VLOOKUP($AU124,$DI$5:$DK$1000,3,FALSE),"--")</f>
        <v>--</v>
      </c>
      <c r="BB124" s="10" t="str">
        <f>IFERROR(VLOOKUP($AU124,'2-CMIE (manual)'!$AB$5:$AD$1727,3,FALSE),"--")</f>
        <v>--</v>
      </c>
      <c r="BC124" s="10" t="str">
        <f>IFERROR(VLOOKUP($AU124,'2-CMIE (manual)'!$V$5:$X$1727,3,FALSE),"--")</f>
        <v>--</v>
      </c>
      <c r="BD124" s="10" t="str">
        <f>IFERROR(VLOOKUP($AU124,'2-CMIE (manual)'!$G$5:$I$1727,3,FALSE),"--")</f>
        <v>--</v>
      </c>
      <c r="BE124" s="10" t="str">
        <f>IFERROR(VLOOKUP($AU124,'2-CMIE (manual)'!$AN$5:$AO$1727,2,FALSE),"--")</f>
        <v>--</v>
      </c>
      <c r="BF124" s="10" t="str">
        <f>IFERROR(VLOOKUP($AU124,'2-CMIE (manual)'!$K$5:$O$1727,5,FALSE),"--")</f>
        <v>--</v>
      </c>
      <c r="BG124" s="10" t="str">
        <f>IFERROR(VLOOKUP($AU124,'2-CMIE (manual)'!$AG$5:$AK$1727,5,FALSE),"--")</f>
        <v>--</v>
      </c>
      <c r="BH124" s="10" t="str">
        <f>IFERROR(VLOOKUP($AU124,'2-CMIE (manual)'!$AZ$5:$BA$1727,2,FALSE),"--")</f>
        <v>--</v>
      </c>
      <c r="BI124" s="10" t="str">
        <f>IFERROR(VLOOKUP($AU124,$EJ$5:$EK$1000,2,FALSE),"--")</f>
        <v>--</v>
      </c>
      <c r="BJ124" s="10" t="str">
        <f>IFERROR(VLOOKUP($AU124,$EO$5:$EQ$1000,3,FALSE),"--")</f>
        <v>--</v>
      </c>
      <c r="BK124" s="67" t="str">
        <f>IFERROR(VLOOKUP($AU124,$EG$5:$EH$1000,2,FALSE),"--")</f>
        <v>--</v>
      </c>
      <c r="BL124" s="73">
        <f>AU124</f>
        <v>43738</v>
      </c>
      <c r="CK124" s="2">
        <v>40209</v>
      </c>
      <c r="CL124">
        <v>13.3</v>
      </c>
      <c r="CO124" s="2">
        <v>42124</v>
      </c>
      <c r="CP124">
        <v>-0.52</v>
      </c>
      <c r="CU124" s="2">
        <v>40209</v>
      </c>
      <c r="CV124">
        <v>20.93</v>
      </c>
      <c r="CX124" s="2">
        <v>40209</v>
      </c>
      <c r="CY124">
        <v>16754</v>
      </c>
      <c r="CZ124">
        <f t="shared" si="40"/>
        <v>3030.85</v>
      </c>
      <c r="DA124">
        <f t="shared" si="41"/>
        <v>13723.15</v>
      </c>
      <c r="DB124" s="19">
        <f t="shared" si="46"/>
        <v>6.6705065452829615</v>
      </c>
      <c r="DD124" s="2">
        <v>41213</v>
      </c>
      <c r="DE124">
        <v>6783.72</v>
      </c>
      <c r="DI124" s="2">
        <v>42855</v>
      </c>
      <c r="DJ124">
        <v>6848874.7800000003</v>
      </c>
      <c r="DK124" s="19">
        <f t="shared" si="43"/>
        <v>4.5386984182756995</v>
      </c>
      <c r="DM124" s="2">
        <v>42855</v>
      </c>
      <c r="DN124">
        <v>2624493.8199999998</v>
      </c>
      <c r="DO124" s="19">
        <f t="shared" si="44"/>
        <v>-1.3918335939595905</v>
      </c>
      <c r="DQ124" s="2">
        <v>42855</v>
      </c>
      <c r="DR124">
        <v>6848874.7800000003</v>
      </c>
      <c r="DS124" s="19">
        <f t="shared" si="42"/>
        <v>4.5386984182756995</v>
      </c>
      <c r="DU124" s="2">
        <v>37897</v>
      </c>
      <c r="DV124">
        <v>720771</v>
      </c>
      <c r="ED124" s="2">
        <v>41394</v>
      </c>
      <c r="EE124">
        <v>13.74</v>
      </c>
      <c r="EG124" s="2">
        <v>40268</v>
      </c>
      <c r="EH124">
        <v>22.52</v>
      </c>
      <c r="EO124" s="2">
        <v>40209</v>
      </c>
      <c r="EP124">
        <v>11363.8</v>
      </c>
      <c r="EQ124" s="19">
        <f t="shared" si="45"/>
        <v>-2.9141641534741858</v>
      </c>
      <c r="ER124" s="2">
        <v>40209</v>
      </c>
      <c r="ES124">
        <v>1048.3</v>
      </c>
      <c r="EU124" s="2">
        <v>40209</v>
      </c>
      <c r="EV124">
        <v>4707.6000000000004</v>
      </c>
      <c r="EX124" s="2">
        <v>40209</v>
      </c>
      <c r="EY124">
        <v>34.1</v>
      </c>
    </row>
    <row r="125" spans="47:155" x14ac:dyDescent="0.25">
      <c r="AU125" s="121">
        <v>43769</v>
      </c>
      <c r="AV125" s="9" t="str">
        <f>IFERROR(VLOOKUP($AU125,$CO$5:$CP$1000,2,FALSE),"--")</f>
        <v>--</v>
      </c>
      <c r="AW125" s="10" t="str">
        <f>IFERROR(VLOOKUP($AU125,$CU$5:$CV$1000,2,FALSE),"--")</f>
        <v>--</v>
      </c>
      <c r="AX125" s="10" t="str">
        <f>IFERROR(VLOOKUP($AU125,$CX$5:$DB$1000,5,FALSE),"--")</f>
        <v>--</v>
      </c>
      <c r="AY125" s="10" t="str">
        <f>IFERROR(VLOOKUP($AU125,$CB$5:$CC$1000,2,FALSE),"--")</f>
        <v>--</v>
      </c>
      <c r="AZ125" s="10" t="str">
        <f>IFERROR(VLOOKUP($AU125,$CF$5:$CG$1000,2,FALSE),"--")</f>
        <v>--</v>
      </c>
      <c r="BA125" s="10" t="str">
        <f>IFERROR(VLOOKUP($AU125,$DI$5:$DK$1000,3,FALSE),"--")</f>
        <v>--</v>
      </c>
      <c r="BB125" s="10" t="str">
        <f>IFERROR(VLOOKUP($AU125,'2-CMIE (manual)'!$AB$5:$AD$1727,3,FALSE),"--")</f>
        <v>--</v>
      </c>
      <c r="BC125" s="10" t="str">
        <f>IFERROR(VLOOKUP($AU125,'2-CMIE (manual)'!$V$5:$X$1727,3,FALSE),"--")</f>
        <v>--</v>
      </c>
      <c r="BD125" s="10" t="str">
        <f>IFERROR(VLOOKUP($AU125,'2-CMIE (manual)'!$G$5:$I$1727,3,FALSE),"--")</f>
        <v>--</v>
      </c>
      <c r="BE125" s="10" t="str">
        <f>IFERROR(VLOOKUP($AU125,'2-CMIE (manual)'!$AN$5:$AO$1727,2,FALSE),"--")</f>
        <v>--</v>
      </c>
      <c r="BF125" s="10" t="str">
        <f>IFERROR(VLOOKUP($AU125,'2-CMIE (manual)'!$K$5:$O$1727,5,FALSE),"--")</f>
        <v>--</v>
      </c>
      <c r="BG125" s="10" t="str">
        <f>IFERROR(VLOOKUP($AU125,'2-CMIE (manual)'!$AG$5:$AK$1727,5,FALSE),"--")</f>
        <v>--</v>
      </c>
      <c r="BH125" s="10" t="str">
        <f>IFERROR(VLOOKUP($AU125,'2-CMIE (manual)'!$AZ$5:$BA$1727,2,FALSE),"--")</f>
        <v>--</v>
      </c>
      <c r="BI125" s="10" t="str">
        <f>IFERROR(VLOOKUP($AU125,$EJ$5:$EK$1000,2,FALSE),"--")</f>
        <v>--</v>
      </c>
      <c r="BJ125" s="10" t="str">
        <f>IFERROR(VLOOKUP($AU125,$EO$5:$EQ$1000,3,FALSE),"--")</f>
        <v>--</v>
      </c>
      <c r="BK125" s="67" t="str">
        <f>IFERROR(VLOOKUP($AU125,$EG$5:$EH$1000,2,FALSE),"--")</f>
        <v>--</v>
      </c>
      <c r="BL125" s="73">
        <f>AU125</f>
        <v>43769</v>
      </c>
      <c r="CK125" s="2">
        <v>40237</v>
      </c>
      <c r="CL125">
        <v>13.7</v>
      </c>
      <c r="CO125" s="2">
        <v>42155</v>
      </c>
      <c r="CP125">
        <v>2.4</v>
      </c>
      <c r="CU125" s="2">
        <v>40237</v>
      </c>
      <c r="CV125">
        <v>32.770000000000003</v>
      </c>
      <c r="CX125" s="2">
        <v>40237</v>
      </c>
      <c r="CY125">
        <v>17924</v>
      </c>
      <c r="CZ125">
        <f t="shared" si="40"/>
        <v>2454.96</v>
      </c>
      <c r="DA125">
        <f t="shared" si="41"/>
        <v>15469.04</v>
      </c>
      <c r="DB125" s="19">
        <f t="shared" si="46"/>
        <v>48.344518200422335</v>
      </c>
      <c r="DD125" s="2">
        <v>41243</v>
      </c>
      <c r="DE125">
        <v>5330.1</v>
      </c>
      <c r="DI125" s="2">
        <v>42886</v>
      </c>
      <c r="DJ125">
        <v>6824276</v>
      </c>
      <c r="DK125" s="19">
        <f t="shared" si="43"/>
        <v>4.0835905068135059</v>
      </c>
      <c r="DM125" s="2">
        <v>42886</v>
      </c>
      <c r="DN125">
        <v>2606824</v>
      </c>
      <c r="DO125" s="19">
        <f t="shared" si="44"/>
        <v>-2.119755384246258</v>
      </c>
      <c r="DQ125" s="2">
        <v>42886</v>
      </c>
      <c r="DR125">
        <v>6824276</v>
      </c>
      <c r="DS125" s="19">
        <f t="shared" si="42"/>
        <v>4.0835905068135059</v>
      </c>
      <c r="DU125" s="2">
        <v>37911</v>
      </c>
      <c r="DV125">
        <v>719679</v>
      </c>
      <c r="ED125" s="2">
        <v>41425</v>
      </c>
      <c r="EE125">
        <v>9.2200000000000006</v>
      </c>
      <c r="EG125" s="2">
        <v>40298</v>
      </c>
      <c r="EH125">
        <v>1.5899999999999999</v>
      </c>
      <c r="EO125" s="2">
        <v>40237</v>
      </c>
      <c r="EP125">
        <v>11268.7</v>
      </c>
      <c r="EQ125" s="19">
        <f t="shared" si="45"/>
        <v>-1.2392529425684251</v>
      </c>
      <c r="ER125" s="2">
        <v>40237</v>
      </c>
      <c r="ES125">
        <v>1063</v>
      </c>
      <c r="EU125" s="2">
        <v>40237</v>
      </c>
      <c r="EV125">
        <v>4658.3999999999996</v>
      </c>
      <c r="EX125" s="2">
        <v>40237</v>
      </c>
      <c r="EY125">
        <v>33.4</v>
      </c>
    </row>
    <row r="126" spans="47:155" x14ac:dyDescent="0.25">
      <c r="AU126" s="121">
        <v>43799</v>
      </c>
      <c r="AV126" s="9" t="str">
        <f>IFERROR(VLOOKUP($AU126,$CO$5:$CP$1000,2,FALSE),"--")</f>
        <v>--</v>
      </c>
      <c r="AW126" s="10" t="str">
        <f>IFERROR(VLOOKUP($AU126,$CU$5:$CV$1000,2,FALSE),"--")</f>
        <v>--</v>
      </c>
      <c r="AX126" s="10" t="str">
        <f>IFERROR(VLOOKUP($AU126,$CX$5:$DB$1000,5,FALSE),"--")</f>
        <v>--</v>
      </c>
      <c r="AY126" s="10" t="str">
        <f>IFERROR(VLOOKUP($AU126,$CB$5:$CC$1000,2,FALSE),"--")</f>
        <v>--</v>
      </c>
      <c r="AZ126" s="10" t="str">
        <f>IFERROR(VLOOKUP($AU126,$CF$5:$CG$1000,2,FALSE),"--")</f>
        <v>--</v>
      </c>
      <c r="BA126" s="10" t="str">
        <f>IFERROR(VLOOKUP($AU126,$DI$5:$DK$1000,3,FALSE),"--")</f>
        <v>--</v>
      </c>
      <c r="BB126" s="10" t="str">
        <f>IFERROR(VLOOKUP($AU126,'2-CMIE (manual)'!$AB$5:$AD$1727,3,FALSE),"--")</f>
        <v>--</v>
      </c>
      <c r="BC126" s="10" t="str">
        <f>IFERROR(VLOOKUP($AU126,'2-CMIE (manual)'!$V$5:$X$1727,3,FALSE),"--")</f>
        <v>--</v>
      </c>
      <c r="BD126" s="10" t="str">
        <f>IFERROR(VLOOKUP($AU126,'2-CMIE (manual)'!$G$5:$I$1727,3,FALSE),"--")</f>
        <v>--</v>
      </c>
      <c r="BE126" s="10" t="str">
        <f>IFERROR(VLOOKUP($AU126,'2-CMIE (manual)'!$AN$5:$AO$1727,2,FALSE),"--")</f>
        <v>--</v>
      </c>
      <c r="BF126" s="10" t="str">
        <f>IFERROR(VLOOKUP($AU126,'2-CMIE (manual)'!$K$5:$O$1727,5,FALSE),"--")</f>
        <v>--</v>
      </c>
      <c r="BG126" s="10" t="str">
        <f>IFERROR(VLOOKUP($AU126,'2-CMIE (manual)'!$AG$5:$AK$1727,5,FALSE),"--")</f>
        <v>--</v>
      </c>
      <c r="BH126" s="10" t="str">
        <f>IFERROR(VLOOKUP($AU126,'2-CMIE (manual)'!$AZ$5:$BA$1727,2,FALSE),"--")</f>
        <v>--</v>
      </c>
      <c r="BI126" s="10" t="str">
        <f>IFERROR(VLOOKUP($AU126,$EJ$5:$EK$1000,2,FALSE),"--")</f>
        <v>--</v>
      </c>
      <c r="BJ126" s="10" t="str">
        <f>IFERROR(VLOOKUP($AU126,$EO$5:$EQ$1000,3,FALSE),"--")</f>
        <v>--</v>
      </c>
      <c r="BK126" s="67" t="str">
        <f>IFERROR(VLOOKUP($AU126,$EG$5:$EH$1000,2,FALSE),"--")</f>
        <v>--</v>
      </c>
      <c r="BL126" s="73">
        <f>AU126</f>
        <v>43799</v>
      </c>
      <c r="CK126" s="2">
        <v>40268</v>
      </c>
      <c r="CL126">
        <v>14.9</v>
      </c>
      <c r="CO126" s="2">
        <v>42185</v>
      </c>
      <c r="CP126">
        <v>1.4</v>
      </c>
      <c r="CU126" s="2">
        <v>40268</v>
      </c>
      <c r="CV126">
        <v>57.36</v>
      </c>
      <c r="CX126" s="2">
        <v>40268</v>
      </c>
      <c r="CY126">
        <v>20905</v>
      </c>
      <c r="CZ126">
        <f t="shared" si="40"/>
        <v>4500.05</v>
      </c>
      <c r="DA126">
        <f t="shared" si="41"/>
        <v>16404.95</v>
      </c>
      <c r="DB126" s="19">
        <f t="shared" si="46"/>
        <v>38.763466145163704</v>
      </c>
      <c r="DC126" s="37"/>
      <c r="DD126" s="2">
        <v>41274</v>
      </c>
      <c r="DE126">
        <v>5669.86</v>
      </c>
      <c r="DI126" s="2">
        <v>42916</v>
      </c>
      <c r="DJ126">
        <v>6869758</v>
      </c>
      <c r="DK126" s="19">
        <f t="shared" si="43"/>
        <v>4.8212772411410754</v>
      </c>
      <c r="DM126" s="2">
        <v>42916</v>
      </c>
      <c r="DN126">
        <v>2618484</v>
      </c>
      <c r="DO126" s="19">
        <f t="shared" si="44"/>
        <v>-1.074230482395</v>
      </c>
      <c r="DQ126" s="2">
        <v>42916</v>
      </c>
      <c r="DR126">
        <v>6869758</v>
      </c>
      <c r="DS126" s="19">
        <f t="shared" si="42"/>
        <v>4.8212772411410754</v>
      </c>
      <c r="DU126" s="2">
        <v>37925</v>
      </c>
      <c r="DV126">
        <v>726283</v>
      </c>
      <c r="ED126" s="2">
        <v>41455</v>
      </c>
      <c r="EE126">
        <v>3.68</v>
      </c>
      <c r="EG126" s="2">
        <v>40329</v>
      </c>
      <c r="EH126">
        <v>11.19</v>
      </c>
      <c r="EO126" s="2">
        <v>40268</v>
      </c>
      <c r="EP126">
        <v>12226</v>
      </c>
      <c r="EQ126" s="19">
        <f t="shared" si="45"/>
        <v>-1.773949930905927</v>
      </c>
      <c r="ER126" s="2">
        <v>40268</v>
      </c>
      <c r="ES126">
        <v>1156.9000000000001</v>
      </c>
      <c r="EU126" s="2">
        <v>40268</v>
      </c>
      <c r="EV126">
        <v>5153</v>
      </c>
      <c r="EX126" s="2">
        <v>40268</v>
      </c>
      <c r="EY126">
        <v>32.799999999999997</v>
      </c>
    </row>
    <row r="127" spans="47:155" x14ac:dyDescent="0.25">
      <c r="AU127" s="121">
        <v>43830</v>
      </c>
      <c r="AV127" s="9" t="str">
        <f>IFERROR(VLOOKUP($AU127,$CO$5:$CP$1000,2,FALSE),"--")</f>
        <v>--</v>
      </c>
      <c r="AW127" s="10" t="str">
        <f>IFERROR(VLOOKUP($AU127,$CU$5:$CV$1000,2,FALSE),"--")</f>
        <v>--</v>
      </c>
      <c r="AX127" s="10" t="str">
        <f>IFERROR(VLOOKUP($AU127,$CX$5:$DB$1000,5,FALSE),"--")</f>
        <v>--</v>
      </c>
      <c r="AY127" s="10" t="str">
        <f>IFERROR(VLOOKUP($AU127,$CB$5:$CC$1000,2,FALSE),"--")</f>
        <v>--</v>
      </c>
      <c r="AZ127" s="10" t="str">
        <f>IFERROR(VLOOKUP($AU127,$CF$5:$CG$1000,2,FALSE),"--")</f>
        <v>--</v>
      </c>
      <c r="BA127" s="10" t="str">
        <f>IFERROR(VLOOKUP($AU127,$DI$5:$DK$1000,3,FALSE),"--")</f>
        <v>--</v>
      </c>
      <c r="BB127" s="10" t="str">
        <f>IFERROR(VLOOKUP($AU127,'2-CMIE (manual)'!$AB$5:$AD$1727,3,FALSE),"--")</f>
        <v>--</v>
      </c>
      <c r="BC127" s="10" t="str">
        <f>IFERROR(VLOOKUP($AU127,'2-CMIE (manual)'!$V$5:$X$1727,3,FALSE),"--")</f>
        <v>--</v>
      </c>
      <c r="BD127" s="10" t="str">
        <f>IFERROR(VLOOKUP($AU127,'2-CMIE (manual)'!$G$5:$I$1727,3,FALSE),"--")</f>
        <v>--</v>
      </c>
      <c r="BE127" s="10" t="str">
        <f>IFERROR(VLOOKUP($AU127,'2-CMIE (manual)'!$AN$5:$AO$1727,2,FALSE),"--")</f>
        <v>--</v>
      </c>
      <c r="BF127" s="10" t="str">
        <f>IFERROR(VLOOKUP($AU127,'2-CMIE (manual)'!$K$5:$O$1727,5,FALSE),"--")</f>
        <v>--</v>
      </c>
      <c r="BG127" s="10" t="str">
        <f>IFERROR(VLOOKUP($AU127,'2-CMIE (manual)'!$AG$5:$AK$1727,5,FALSE),"--")</f>
        <v>--</v>
      </c>
      <c r="BH127" s="10" t="str">
        <f>IFERROR(VLOOKUP($AU127,'2-CMIE (manual)'!$AZ$5:$BA$1727,2,FALSE),"--")</f>
        <v>--</v>
      </c>
      <c r="BI127" s="10" t="str">
        <f>IFERROR(VLOOKUP($AU127,$EJ$5:$EK$1000,2,FALSE),"--")</f>
        <v>--</v>
      </c>
      <c r="BJ127" s="10" t="str">
        <f>IFERROR(VLOOKUP($AU127,$EO$5:$EQ$1000,3,FALSE),"--")</f>
        <v>--</v>
      </c>
      <c r="BK127" s="67" t="str">
        <f>IFERROR(VLOOKUP($AU127,$EG$5:$EH$1000,2,FALSE),"--")</f>
        <v>--</v>
      </c>
      <c r="BL127" s="73">
        <f>AU127</f>
        <v>43830</v>
      </c>
      <c r="CK127" s="2">
        <v>40298</v>
      </c>
      <c r="CL127">
        <v>13.1</v>
      </c>
      <c r="CO127" s="2">
        <v>42216</v>
      </c>
      <c r="CP127">
        <v>3</v>
      </c>
      <c r="CU127" s="2">
        <v>40298</v>
      </c>
      <c r="CV127">
        <v>45.11</v>
      </c>
      <c r="CX127" s="2">
        <v>40298</v>
      </c>
      <c r="CY127">
        <v>22221</v>
      </c>
      <c r="CZ127">
        <f t="shared" si="40"/>
        <v>4226.12</v>
      </c>
      <c r="DA127">
        <f t="shared" si="41"/>
        <v>17994.88</v>
      </c>
      <c r="DB127" s="19">
        <f t="shared" si="46"/>
        <v>44.711423633756638</v>
      </c>
      <c r="DC127" s="2"/>
      <c r="DD127" s="2">
        <v>41305</v>
      </c>
      <c r="DE127">
        <v>7194.19</v>
      </c>
      <c r="DI127" s="2">
        <v>42947</v>
      </c>
      <c r="DJ127">
        <v>6899590</v>
      </c>
      <c r="DK127" s="19">
        <f t="shared" si="43"/>
        <v>5.2936394436930101</v>
      </c>
      <c r="DM127" s="2">
        <v>42947</v>
      </c>
      <c r="DN127">
        <v>2627956</v>
      </c>
      <c r="DO127" s="19">
        <f t="shared" si="44"/>
        <v>-0.32346109439692627</v>
      </c>
      <c r="DQ127" s="2">
        <v>42947</v>
      </c>
      <c r="DR127">
        <v>6899590</v>
      </c>
      <c r="DS127" s="19">
        <f t="shared" si="42"/>
        <v>5.2936394436930101</v>
      </c>
      <c r="DU127" s="2">
        <v>37939</v>
      </c>
      <c r="DV127">
        <v>727119</v>
      </c>
      <c r="ED127" s="2">
        <v>41486</v>
      </c>
      <c r="EE127">
        <v>6.12</v>
      </c>
      <c r="EG127" s="2">
        <v>40359</v>
      </c>
      <c r="EH127">
        <v>8.1199999999999992</v>
      </c>
      <c r="EO127" s="2">
        <v>40298</v>
      </c>
      <c r="EP127">
        <v>12146.5</v>
      </c>
      <c r="EQ127" s="19">
        <f t="shared" si="45"/>
        <v>3.8490804784419019</v>
      </c>
      <c r="ER127" s="2">
        <v>40298</v>
      </c>
      <c r="ES127">
        <v>1117.9000000000001</v>
      </c>
      <c r="EU127" s="2">
        <v>40298</v>
      </c>
      <c r="EV127">
        <v>5391.5</v>
      </c>
      <c r="EX127" s="2">
        <v>40298</v>
      </c>
      <c r="EY127">
        <v>29.4</v>
      </c>
    </row>
    <row r="128" spans="47:155" x14ac:dyDescent="0.25">
      <c r="AU128" s="121">
        <v>43861</v>
      </c>
      <c r="AV128" s="9" t="str">
        <f>IFERROR(VLOOKUP($AU128,$CO$5:$CP$1000,2,FALSE),"--")</f>
        <v>--</v>
      </c>
      <c r="AW128" s="10" t="str">
        <f>IFERROR(VLOOKUP($AU128,$CU$5:$CV$1000,2,FALSE),"--")</f>
        <v>--</v>
      </c>
      <c r="AX128" s="10" t="str">
        <f>IFERROR(VLOOKUP($AU128,$CX$5:$DB$1000,5,FALSE),"--")</f>
        <v>--</v>
      </c>
      <c r="AY128" s="10" t="str">
        <f>IFERROR(VLOOKUP($AU128,$CB$5:$CC$1000,2,FALSE),"--")</f>
        <v>--</v>
      </c>
      <c r="AZ128" s="10" t="str">
        <f>IFERROR(VLOOKUP($AU128,$CF$5:$CG$1000,2,FALSE),"--")</f>
        <v>--</v>
      </c>
      <c r="BA128" s="10" t="str">
        <f>IFERROR(VLOOKUP($AU128,$DI$5:$DK$1000,3,FALSE),"--")</f>
        <v>--</v>
      </c>
      <c r="BB128" s="10" t="str">
        <f>IFERROR(VLOOKUP($AU128,'2-CMIE (manual)'!$AB$5:$AD$1727,3,FALSE),"--")</f>
        <v>--</v>
      </c>
      <c r="BC128" s="10" t="str">
        <f>IFERROR(VLOOKUP($AU128,'2-CMIE (manual)'!$V$5:$X$1727,3,FALSE),"--")</f>
        <v>--</v>
      </c>
      <c r="BD128" s="10" t="str">
        <f>IFERROR(VLOOKUP($AU128,'2-CMIE (manual)'!$G$5:$I$1727,3,FALSE),"--")</f>
        <v>--</v>
      </c>
      <c r="BE128" s="10" t="str">
        <f>IFERROR(VLOOKUP($AU128,'2-CMIE (manual)'!$AN$5:$AO$1727,2,FALSE),"--")</f>
        <v>--</v>
      </c>
      <c r="BF128" s="10" t="str">
        <f>IFERROR(VLOOKUP($AU128,'2-CMIE (manual)'!$K$5:$O$1727,5,FALSE),"--")</f>
        <v>--</v>
      </c>
      <c r="BG128" s="10" t="str">
        <f>IFERROR(VLOOKUP($AU128,'2-CMIE (manual)'!$AG$5:$AK$1727,5,FALSE),"--")</f>
        <v>--</v>
      </c>
      <c r="BH128" s="10" t="str">
        <f>IFERROR(VLOOKUP($AU128,'2-CMIE (manual)'!$AZ$5:$BA$1727,2,FALSE),"--")</f>
        <v>--</v>
      </c>
      <c r="BI128" s="10" t="str">
        <f>IFERROR(VLOOKUP($AU128,$EJ$5:$EK$1000,2,FALSE),"--")</f>
        <v>--</v>
      </c>
      <c r="BJ128" s="10" t="str">
        <f>IFERROR(VLOOKUP($AU128,$EO$5:$EQ$1000,3,FALSE),"--")</f>
        <v>--</v>
      </c>
      <c r="BK128" s="67" t="str">
        <f>IFERROR(VLOOKUP($AU128,$EG$5:$EH$1000,2,FALSE),"--")</f>
        <v>--</v>
      </c>
      <c r="BL128" s="73">
        <f>AU128</f>
        <v>43861</v>
      </c>
      <c r="CK128" s="2">
        <v>40329</v>
      </c>
      <c r="CL128">
        <v>8.5</v>
      </c>
      <c r="CO128" s="2">
        <v>42247</v>
      </c>
      <c r="CP128">
        <v>4.04</v>
      </c>
      <c r="CU128" s="2">
        <v>40329</v>
      </c>
      <c r="CV128">
        <v>40.5</v>
      </c>
      <c r="CX128" s="2">
        <v>40329</v>
      </c>
      <c r="CY128">
        <v>21176</v>
      </c>
      <c r="CZ128">
        <f t="shared" si="40"/>
        <v>1669.34</v>
      </c>
      <c r="DA128">
        <f t="shared" si="41"/>
        <v>19506.66</v>
      </c>
      <c r="DB128" s="19">
        <f t="shared" si="46"/>
        <v>54.266015649095834</v>
      </c>
      <c r="DC128" s="2"/>
      <c r="DD128" s="2">
        <v>41333</v>
      </c>
      <c r="DE128">
        <v>5472.16</v>
      </c>
      <c r="DI128" s="2">
        <v>42978</v>
      </c>
      <c r="DJ128">
        <v>6911716</v>
      </c>
      <c r="DK128" s="19">
        <f t="shared" si="43"/>
        <v>5.4979480324938379</v>
      </c>
      <c r="DM128" s="2">
        <v>42978</v>
      </c>
      <c r="DN128">
        <v>2611153</v>
      </c>
      <c r="DO128" s="19">
        <f t="shared" si="44"/>
        <v>-0.26679265951603526</v>
      </c>
      <c r="DQ128" s="2">
        <v>42978</v>
      </c>
      <c r="DR128">
        <v>6911716</v>
      </c>
      <c r="DS128" s="19">
        <f t="shared" si="42"/>
        <v>5.4979480324938379</v>
      </c>
      <c r="DU128" s="2">
        <v>37953</v>
      </c>
      <c r="DV128">
        <v>732751</v>
      </c>
      <c r="ED128" s="2">
        <v>41517</v>
      </c>
      <c r="EE128">
        <v>-32.270000000000003</v>
      </c>
      <c r="EG128" s="2">
        <v>40390</v>
      </c>
      <c r="EH128">
        <v>4.0199999999999996</v>
      </c>
      <c r="EO128" s="2">
        <v>40329</v>
      </c>
      <c r="EP128">
        <v>12358.7</v>
      </c>
      <c r="EQ128" s="19">
        <f t="shared" si="45"/>
        <v>5.4424612654426552</v>
      </c>
      <c r="ER128" s="2">
        <v>40329</v>
      </c>
      <c r="ES128">
        <v>1251.0999999999999</v>
      </c>
      <c r="EU128" s="2">
        <v>40329</v>
      </c>
      <c r="EV128">
        <v>5294.9</v>
      </c>
      <c r="EX128" s="2">
        <v>40329</v>
      </c>
      <c r="EY128">
        <v>34.4</v>
      </c>
    </row>
    <row r="129" spans="47:155" x14ac:dyDescent="0.25">
      <c r="AU129" s="121">
        <v>43890</v>
      </c>
      <c r="AV129" s="9" t="str">
        <f>IFERROR(VLOOKUP($AU129,$CO$5:$CP$1000,2,FALSE),"--")</f>
        <v>--</v>
      </c>
      <c r="AW129" s="10" t="str">
        <f>IFERROR(VLOOKUP($AU129,$CU$5:$CV$1000,2,FALSE),"--")</f>
        <v>--</v>
      </c>
      <c r="AX129" s="10" t="str">
        <f>IFERROR(VLOOKUP($AU129,$CX$5:$DB$1000,5,FALSE),"--")</f>
        <v>--</v>
      </c>
      <c r="AY129" s="10" t="str">
        <f>IFERROR(VLOOKUP($AU129,$CB$5:$CC$1000,2,FALSE),"--")</f>
        <v>--</v>
      </c>
      <c r="AZ129" s="10" t="str">
        <f>IFERROR(VLOOKUP($AU129,$CF$5:$CG$1000,2,FALSE),"--")</f>
        <v>--</v>
      </c>
      <c r="BA129" s="10" t="str">
        <f>IFERROR(VLOOKUP($AU129,$DI$5:$DK$1000,3,FALSE),"--")</f>
        <v>--</v>
      </c>
      <c r="BB129" s="10" t="str">
        <f>IFERROR(VLOOKUP($AU129,'2-CMIE (manual)'!$AB$5:$AD$1727,3,FALSE),"--")</f>
        <v>--</v>
      </c>
      <c r="BC129" s="10" t="str">
        <f>IFERROR(VLOOKUP($AU129,'2-CMIE (manual)'!$V$5:$X$1727,3,FALSE),"--")</f>
        <v>--</v>
      </c>
      <c r="BD129" s="10" t="str">
        <f>IFERROR(VLOOKUP($AU129,'2-CMIE (manual)'!$G$5:$I$1727,3,FALSE),"--")</f>
        <v>--</v>
      </c>
      <c r="BE129" s="10" t="str">
        <f>IFERROR(VLOOKUP($AU129,'2-CMIE (manual)'!$AN$5:$AO$1727,2,FALSE),"--")</f>
        <v>--</v>
      </c>
      <c r="BF129" s="10" t="str">
        <f>IFERROR(VLOOKUP($AU129,'2-CMIE (manual)'!$K$5:$O$1727,5,FALSE),"--")</f>
        <v>--</v>
      </c>
      <c r="BG129" s="10" t="str">
        <f>IFERROR(VLOOKUP($AU129,'2-CMIE (manual)'!$AG$5:$AK$1727,5,FALSE),"--")</f>
        <v>--</v>
      </c>
      <c r="BH129" s="10" t="str">
        <f>IFERROR(VLOOKUP($AU129,'2-CMIE (manual)'!$AZ$5:$BA$1727,2,FALSE),"--")</f>
        <v>--</v>
      </c>
      <c r="BI129" s="10" t="str">
        <f>IFERROR(VLOOKUP($AU129,$EJ$5:$EK$1000,2,FALSE),"--")</f>
        <v>--</v>
      </c>
      <c r="BJ129" s="10" t="str">
        <f>IFERROR(VLOOKUP($AU129,$EO$5:$EQ$1000,3,FALSE),"--")</f>
        <v>--</v>
      </c>
      <c r="BK129" s="67" t="str">
        <f>IFERROR(VLOOKUP($AU129,$EG$5:$EH$1000,2,FALSE),"--")</f>
        <v>--</v>
      </c>
      <c r="BL129" s="73">
        <f>AU129</f>
        <v>43890</v>
      </c>
      <c r="CK129" s="2">
        <v>40359</v>
      </c>
      <c r="CL129">
        <v>7.4</v>
      </c>
      <c r="CO129" s="2">
        <v>42277</v>
      </c>
      <c r="CP129">
        <v>2.42</v>
      </c>
      <c r="CU129" s="2">
        <v>40359</v>
      </c>
      <c r="CV129">
        <v>51.96</v>
      </c>
      <c r="CX129" s="2">
        <v>40359</v>
      </c>
      <c r="CY129">
        <v>20818</v>
      </c>
      <c r="CZ129">
        <f t="shared" si="40"/>
        <v>1912.29</v>
      </c>
      <c r="DA129">
        <f t="shared" si="41"/>
        <v>18905.71</v>
      </c>
      <c r="DB129" s="19">
        <f t="shared" si="46"/>
        <v>27.15422646659038</v>
      </c>
      <c r="DC129" s="2"/>
      <c r="DD129" s="2">
        <v>41364</v>
      </c>
      <c r="DE129">
        <v>3147.08</v>
      </c>
      <c r="DI129" s="2">
        <v>43008</v>
      </c>
      <c r="DJ129">
        <v>7167057</v>
      </c>
      <c r="DK129" s="19">
        <f t="shared" si="43"/>
        <v>6.0911523461079753</v>
      </c>
      <c r="DM129" s="2">
        <v>43008</v>
      </c>
      <c r="DN129">
        <v>2640411</v>
      </c>
      <c r="DO129" s="19">
        <f t="shared" si="44"/>
        <v>-0.4427346386124742</v>
      </c>
      <c r="DQ129" s="2">
        <v>43008</v>
      </c>
      <c r="DR129">
        <v>7167057</v>
      </c>
      <c r="DS129" s="19">
        <f t="shared" si="42"/>
        <v>6.0911523461079753</v>
      </c>
      <c r="DU129" s="2">
        <v>37967</v>
      </c>
      <c r="DV129">
        <v>736865</v>
      </c>
      <c r="ED129" s="2">
        <v>41547</v>
      </c>
      <c r="EE129">
        <v>-0.11</v>
      </c>
      <c r="EG129" s="2">
        <v>40421</v>
      </c>
      <c r="EH129">
        <v>20.440000000000001</v>
      </c>
      <c r="EO129" s="2">
        <v>40359</v>
      </c>
      <c r="EP129">
        <v>11919.8</v>
      </c>
      <c r="EQ129" s="19">
        <f t="shared" si="45"/>
        <v>0.35698048394430248</v>
      </c>
      <c r="ER129" s="2">
        <v>40359</v>
      </c>
      <c r="ES129">
        <v>1242</v>
      </c>
      <c r="EU129" s="2">
        <v>40359</v>
      </c>
      <c r="EV129">
        <v>5198.3999999999996</v>
      </c>
      <c r="EX129" s="2">
        <v>40359</v>
      </c>
      <c r="EY129">
        <v>37.1</v>
      </c>
    </row>
    <row r="130" spans="47:155" x14ac:dyDescent="0.25">
      <c r="AU130" s="121">
        <v>43921</v>
      </c>
      <c r="AV130" s="9" t="str">
        <f>IFERROR(VLOOKUP($AU130,$CO$5:$CP$1000,2,FALSE),"--")</f>
        <v>--</v>
      </c>
      <c r="AW130" s="10" t="str">
        <f>IFERROR(VLOOKUP($AU130,$CU$5:$CV$1000,2,FALSE),"--")</f>
        <v>--</v>
      </c>
      <c r="AX130" s="10" t="str">
        <f>IFERROR(VLOOKUP($AU130,$CX$5:$DB$1000,5,FALSE),"--")</f>
        <v>--</v>
      </c>
      <c r="AY130" s="10" t="str">
        <f>IFERROR(VLOOKUP($AU130,$CB$5:$CC$1000,2,FALSE),"--")</f>
        <v>--</v>
      </c>
      <c r="AZ130" s="10" t="str">
        <f>IFERROR(VLOOKUP($AU130,$CF$5:$CG$1000,2,FALSE),"--")</f>
        <v>--</v>
      </c>
      <c r="BA130" s="10" t="str">
        <f>IFERROR(VLOOKUP($AU130,$DI$5:$DK$1000,3,FALSE),"--")</f>
        <v>--</v>
      </c>
      <c r="BB130" s="10" t="str">
        <f>IFERROR(VLOOKUP($AU130,'2-CMIE (manual)'!$AB$5:$AD$1727,3,FALSE),"--")</f>
        <v>--</v>
      </c>
      <c r="BC130" s="10" t="str">
        <f>IFERROR(VLOOKUP($AU130,'2-CMIE (manual)'!$V$5:$X$1727,3,FALSE),"--")</f>
        <v>--</v>
      </c>
      <c r="BD130" s="10" t="str">
        <f>IFERROR(VLOOKUP($AU130,'2-CMIE (manual)'!$G$5:$I$1727,3,FALSE),"--")</f>
        <v>--</v>
      </c>
      <c r="BE130" s="10" t="str">
        <f>IFERROR(VLOOKUP($AU130,'2-CMIE (manual)'!$AN$5:$AO$1727,2,FALSE),"--")</f>
        <v>--</v>
      </c>
      <c r="BF130" s="10" t="str">
        <f>IFERROR(VLOOKUP($AU130,'2-CMIE (manual)'!$K$5:$O$1727,5,FALSE),"--")</f>
        <v>--</v>
      </c>
      <c r="BG130" s="10" t="str">
        <f>IFERROR(VLOOKUP($AU130,'2-CMIE (manual)'!$AG$5:$AK$1727,5,FALSE),"--")</f>
        <v>--</v>
      </c>
      <c r="BH130" s="10" t="str">
        <f>IFERROR(VLOOKUP($AU130,'2-CMIE (manual)'!$AZ$5:$BA$1727,2,FALSE),"--")</f>
        <v>--</v>
      </c>
      <c r="BI130" s="10" t="str">
        <f>IFERROR(VLOOKUP($AU130,$EJ$5:$EK$1000,2,FALSE),"--")</f>
        <v>--</v>
      </c>
      <c r="BJ130" s="10" t="str">
        <f>IFERROR(VLOOKUP($AU130,$EO$5:$EQ$1000,3,FALSE),"--")</f>
        <v>--</v>
      </c>
      <c r="BK130" s="67" t="str">
        <f>IFERROR(VLOOKUP($AU130,$EG$5:$EH$1000,2,FALSE),"--")</f>
        <v>--</v>
      </c>
      <c r="BL130" s="73">
        <f>AU130</f>
        <v>43921</v>
      </c>
      <c r="CK130" s="2">
        <v>40390</v>
      </c>
      <c r="CL130">
        <v>9.9</v>
      </c>
      <c r="CO130" s="2">
        <v>42308</v>
      </c>
      <c r="CP130">
        <v>1.21</v>
      </c>
      <c r="CU130" s="2">
        <v>40390</v>
      </c>
      <c r="CV130">
        <v>18.559999999999999</v>
      </c>
      <c r="CX130" s="2">
        <v>40390</v>
      </c>
      <c r="CY130">
        <v>21313</v>
      </c>
      <c r="CZ130">
        <f t="shared" si="40"/>
        <v>2616.65</v>
      </c>
      <c r="DA130">
        <f t="shared" si="41"/>
        <v>18696.349999999999</v>
      </c>
      <c r="DB130" s="19">
        <f t="shared" si="46"/>
        <v>47.159387414077948</v>
      </c>
      <c r="DC130" s="2"/>
      <c r="DD130" s="2">
        <v>41394</v>
      </c>
      <c r="DE130">
        <v>6768.57</v>
      </c>
      <c r="DI130" s="2">
        <v>43039</v>
      </c>
      <c r="DJ130">
        <v>7058433</v>
      </c>
      <c r="DK130" s="19">
        <f t="shared" si="43"/>
        <v>6.5597400693637509</v>
      </c>
      <c r="DM130" s="2">
        <v>43039</v>
      </c>
      <c r="DN130">
        <v>2599130</v>
      </c>
      <c r="DO130" s="19">
        <f t="shared" si="44"/>
        <v>-0.21292475532465049</v>
      </c>
      <c r="DQ130" s="2">
        <v>43039</v>
      </c>
      <c r="DR130">
        <v>7058433</v>
      </c>
      <c r="DS130" s="19">
        <f t="shared" si="42"/>
        <v>6.5597400693637509</v>
      </c>
      <c r="DU130" s="2">
        <v>37981</v>
      </c>
      <c r="DV130">
        <v>747005</v>
      </c>
      <c r="ED130" s="2">
        <v>41578</v>
      </c>
      <c r="EE130">
        <v>-9.5399999999999991</v>
      </c>
      <c r="EG130" s="2">
        <v>40451</v>
      </c>
      <c r="EH130">
        <v>12.91</v>
      </c>
      <c r="EO130" s="2">
        <v>40390</v>
      </c>
      <c r="EP130">
        <v>11463.2</v>
      </c>
      <c r="EQ130" s="19">
        <f t="shared" si="45"/>
        <v>2.8181899721948289</v>
      </c>
      <c r="ER130" s="2">
        <v>40390</v>
      </c>
      <c r="ES130">
        <v>1156</v>
      </c>
      <c r="EU130" s="2">
        <v>40390</v>
      </c>
      <c r="EV130">
        <v>4839.3</v>
      </c>
      <c r="EX130" s="2">
        <v>40390</v>
      </c>
      <c r="EY130">
        <v>40.200000000000003</v>
      </c>
    </row>
    <row r="131" spans="47:155" x14ac:dyDescent="0.25">
      <c r="AU131" s="121">
        <v>43951</v>
      </c>
      <c r="AV131" s="9" t="str">
        <f>IFERROR(VLOOKUP($AU131,$CO$5:$CP$1000,2,FALSE),"--")</f>
        <v>--</v>
      </c>
      <c r="AW131" s="10" t="str">
        <f>IFERROR(VLOOKUP($AU131,$CU$5:$CV$1000,2,FALSE),"--")</f>
        <v>--</v>
      </c>
      <c r="AX131" s="10" t="str">
        <f>IFERROR(VLOOKUP($AU131,$CX$5:$DB$1000,5,FALSE),"--")</f>
        <v>--</v>
      </c>
      <c r="AY131" s="10" t="str">
        <f>IFERROR(VLOOKUP($AU131,$CB$5:$CC$1000,2,FALSE),"--")</f>
        <v>--</v>
      </c>
      <c r="AZ131" s="10" t="str">
        <f>IFERROR(VLOOKUP($AU131,$CF$5:$CG$1000,2,FALSE),"--")</f>
        <v>--</v>
      </c>
      <c r="BA131" s="10" t="str">
        <f>IFERROR(VLOOKUP($AU131,$DI$5:$DK$1000,3,FALSE),"--")</f>
        <v>--</v>
      </c>
      <c r="BB131" s="10" t="str">
        <f>IFERROR(VLOOKUP($AU131,'2-CMIE (manual)'!$AB$5:$AD$1727,3,FALSE),"--")</f>
        <v>--</v>
      </c>
      <c r="BC131" s="10" t="str">
        <f>IFERROR(VLOOKUP($AU131,'2-CMIE (manual)'!$V$5:$X$1727,3,FALSE),"--")</f>
        <v>--</v>
      </c>
      <c r="BD131" s="10" t="str">
        <f>IFERROR(VLOOKUP($AU131,'2-CMIE (manual)'!$G$5:$I$1727,3,FALSE),"--")</f>
        <v>--</v>
      </c>
      <c r="BE131" s="10" t="str">
        <f>IFERROR(VLOOKUP($AU131,'2-CMIE (manual)'!$AN$5:$AO$1727,2,FALSE),"--")</f>
        <v>--</v>
      </c>
      <c r="BF131" s="10" t="str">
        <f>IFERROR(VLOOKUP($AU131,'2-CMIE (manual)'!$K$5:$O$1727,5,FALSE),"--")</f>
        <v>--</v>
      </c>
      <c r="BG131" s="10" t="str">
        <f>IFERROR(VLOOKUP($AU131,'2-CMIE (manual)'!$AG$5:$AK$1727,5,FALSE),"--")</f>
        <v>--</v>
      </c>
      <c r="BH131" s="10" t="str">
        <f>IFERROR(VLOOKUP($AU131,'2-CMIE (manual)'!$AZ$5:$BA$1727,2,FALSE),"--")</f>
        <v>--</v>
      </c>
      <c r="BI131" s="10" t="str">
        <f>IFERROR(VLOOKUP($AU131,$EJ$5:$EK$1000,2,FALSE),"--")</f>
        <v>--</v>
      </c>
      <c r="BJ131" s="10" t="str">
        <f>IFERROR(VLOOKUP($AU131,$EO$5:$EQ$1000,3,FALSE),"--")</f>
        <v>--</v>
      </c>
      <c r="BK131" s="67" t="str">
        <f>IFERROR(VLOOKUP($AU131,$EG$5:$EH$1000,2,FALSE),"--")</f>
        <v>--</v>
      </c>
      <c r="BL131" s="73">
        <f>AU131</f>
        <v>43951</v>
      </c>
      <c r="CK131" s="2">
        <v>40421</v>
      </c>
      <c r="CL131">
        <v>4.5</v>
      </c>
      <c r="CO131" s="2">
        <v>42338</v>
      </c>
      <c r="CP131">
        <v>0.21</v>
      </c>
      <c r="CU131" s="2">
        <v>40421</v>
      </c>
      <c r="CV131">
        <v>30.51</v>
      </c>
      <c r="CX131" s="2">
        <v>40421</v>
      </c>
      <c r="CY131">
        <v>19915</v>
      </c>
      <c r="CZ131">
        <f t="shared" si="40"/>
        <v>3639.38</v>
      </c>
      <c r="DA131">
        <f t="shared" si="41"/>
        <v>16275.619999999999</v>
      </c>
      <c r="DB131" s="19">
        <f t="shared" si="46"/>
        <v>18.297425102956623</v>
      </c>
      <c r="DD131" s="2">
        <v>41425</v>
      </c>
      <c r="DE131">
        <v>7630.27</v>
      </c>
      <c r="DI131" s="2">
        <v>43069</v>
      </c>
      <c r="DJ131">
        <v>7114539</v>
      </c>
      <c r="DK131" s="19">
        <f t="shared" si="43"/>
        <v>8.847662301003556</v>
      </c>
      <c r="DM131" s="2">
        <v>43069</v>
      </c>
      <c r="DN131">
        <v>2604103</v>
      </c>
      <c r="DO131" s="19">
        <f t="shared" si="44"/>
        <v>0.96310495017566389</v>
      </c>
      <c r="DQ131" s="2">
        <v>43069</v>
      </c>
      <c r="DR131">
        <v>7114539</v>
      </c>
      <c r="DS131" s="19">
        <f t="shared" si="42"/>
        <v>8.847662301003556</v>
      </c>
      <c r="DU131" s="2">
        <v>37995</v>
      </c>
      <c r="DV131">
        <v>760183</v>
      </c>
      <c r="ED131" s="2">
        <v>41608</v>
      </c>
      <c r="EE131">
        <v>96.67</v>
      </c>
      <c r="EG131" s="2">
        <v>40482</v>
      </c>
      <c r="EH131">
        <v>10.46</v>
      </c>
      <c r="EO131" s="2">
        <v>40421</v>
      </c>
      <c r="EP131">
        <v>10733.6</v>
      </c>
      <c r="EQ131" s="19">
        <f t="shared" si="45"/>
        <v>-1.1666344391959571</v>
      </c>
      <c r="ER131" s="2">
        <v>40421</v>
      </c>
      <c r="ES131">
        <v>1167.5</v>
      </c>
      <c r="EU131" s="2">
        <v>40421</v>
      </c>
      <c r="EV131">
        <v>4317.7</v>
      </c>
      <c r="EX131" s="2">
        <v>40421</v>
      </c>
      <c r="EY131">
        <v>43.6</v>
      </c>
    </row>
    <row r="132" spans="47:155" x14ac:dyDescent="0.25">
      <c r="AU132" s="121">
        <v>43982</v>
      </c>
      <c r="AV132" s="9" t="str">
        <f>IFERROR(VLOOKUP($AU132,$CO$5:$CP$1000,2,FALSE),"--")</f>
        <v>--</v>
      </c>
      <c r="AW132" s="10" t="str">
        <f>IFERROR(VLOOKUP($AU132,$CU$5:$CV$1000,2,FALSE),"--")</f>
        <v>--</v>
      </c>
      <c r="AX132" s="10" t="str">
        <f>IFERROR(VLOOKUP($AU132,$CX$5:$DB$1000,5,FALSE),"--")</f>
        <v>--</v>
      </c>
      <c r="AY132" s="10" t="str">
        <f>IFERROR(VLOOKUP($AU132,$CB$5:$CC$1000,2,FALSE),"--")</f>
        <v>--</v>
      </c>
      <c r="AZ132" s="10" t="str">
        <f>IFERROR(VLOOKUP($AU132,$CF$5:$CG$1000,2,FALSE),"--")</f>
        <v>--</v>
      </c>
      <c r="BA132" s="10" t="str">
        <f>IFERROR(VLOOKUP($AU132,$DI$5:$DK$1000,3,FALSE),"--")</f>
        <v>--</v>
      </c>
      <c r="BB132" s="10" t="str">
        <f>IFERROR(VLOOKUP($AU132,'2-CMIE (manual)'!$AB$5:$AD$1727,3,FALSE),"--")</f>
        <v>--</v>
      </c>
      <c r="BC132" s="10" t="str">
        <f>IFERROR(VLOOKUP($AU132,'2-CMIE (manual)'!$V$5:$X$1727,3,FALSE),"--")</f>
        <v>--</v>
      </c>
      <c r="BD132" s="10" t="str">
        <f>IFERROR(VLOOKUP($AU132,'2-CMIE (manual)'!$G$5:$I$1727,3,FALSE),"--")</f>
        <v>--</v>
      </c>
      <c r="BE132" s="10" t="str">
        <f>IFERROR(VLOOKUP($AU132,'2-CMIE (manual)'!$AN$5:$AO$1727,2,FALSE),"--")</f>
        <v>--</v>
      </c>
      <c r="BF132" s="10" t="str">
        <f>IFERROR(VLOOKUP($AU132,'2-CMIE (manual)'!$K$5:$O$1727,5,FALSE),"--")</f>
        <v>--</v>
      </c>
      <c r="BG132" s="10" t="str">
        <f>IFERROR(VLOOKUP($AU132,'2-CMIE (manual)'!$AG$5:$AK$1727,5,FALSE),"--")</f>
        <v>--</v>
      </c>
      <c r="BH132" s="10" t="str">
        <f>IFERROR(VLOOKUP($AU132,'2-CMIE (manual)'!$AZ$5:$BA$1727,2,FALSE),"--")</f>
        <v>--</v>
      </c>
      <c r="BI132" s="10" t="str">
        <f>IFERROR(VLOOKUP($AU132,$EJ$5:$EK$1000,2,FALSE),"--")</f>
        <v>--</v>
      </c>
      <c r="BJ132" s="10" t="str">
        <f>IFERROR(VLOOKUP($AU132,$EO$5:$EQ$1000,3,FALSE),"--")</f>
        <v>--</v>
      </c>
      <c r="BK132" s="67" t="str">
        <f>IFERROR(VLOOKUP($AU132,$EG$5:$EH$1000,2,FALSE),"--")</f>
        <v>--</v>
      </c>
      <c r="BL132" s="73">
        <f>AU132</f>
        <v>43982</v>
      </c>
      <c r="CK132" s="2">
        <v>40451</v>
      </c>
      <c r="CL132">
        <v>6.2</v>
      </c>
      <c r="CO132" s="2">
        <v>42369</v>
      </c>
      <c r="CP132">
        <v>1.8199999999999998</v>
      </c>
      <c r="CU132" s="2">
        <v>40451</v>
      </c>
      <c r="CV132">
        <v>30.03</v>
      </c>
      <c r="CX132" s="2">
        <v>40451</v>
      </c>
      <c r="CY132">
        <v>21087</v>
      </c>
      <c r="CZ132">
        <f t="shared" si="40"/>
        <v>3395.62</v>
      </c>
      <c r="DA132">
        <f t="shared" si="41"/>
        <v>17691.38</v>
      </c>
      <c r="DB132" s="19">
        <f t="shared" si="46"/>
        <v>36.222608417115133</v>
      </c>
      <c r="DD132" s="2">
        <v>41455</v>
      </c>
      <c r="DE132">
        <v>1889.57</v>
      </c>
      <c r="DI132" s="2">
        <v>43100</v>
      </c>
      <c r="DJ132">
        <v>7239301</v>
      </c>
      <c r="DK132" s="19">
        <f t="shared" si="43"/>
        <v>10.036929770508296</v>
      </c>
      <c r="DM132" s="2">
        <v>43100</v>
      </c>
      <c r="DN132">
        <v>2634145</v>
      </c>
      <c r="DO132" s="19">
        <f t="shared" si="44"/>
        <v>2.1333212362026899</v>
      </c>
      <c r="DQ132" s="2">
        <v>43100</v>
      </c>
      <c r="DR132">
        <v>7239301</v>
      </c>
      <c r="DS132" s="19">
        <f t="shared" si="42"/>
        <v>10.036929770508296</v>
      </c>
      <c r="DU132" s="2">
        <v>38009</v>
      </c>
      <c r="DV132">
        <v>760309</v>
      </c>
      <c r="ED132" s="2">
        <v>41639</v>
      </c>
      <c r="EE132">
        <v>44.25</v>
      </c>
      <c r="EG132" s="2">
        <v>40512</v>
      </c>
      <c r="EH132">
        <v>14.67</v>
      </c>
      <c r="EO132" s="2">
        <v>40451</v>
      </c>
      <c r="EP132">
        <v>10464.1</v>
      </c>
      <c r="EQ132" s="19">
        <f t="shared" si="45"/>
        <v>-3.7394440049307254</v>
      </c>
      <c r="ER132" s="2">
        <v>40451</v>
      </c>
      <c r="ES132">
        <v>1128</v>
      </c>
      <c r="EU132" s="2">
        <v>40451</v>
      </c>
      <c r="EV132">
        <v>4213.3</v>
      </c>
      <c r="EX132" s="2">
        <v>40451</v>
      </c>
      <c r="EY132">
        <v>43.2</v>
      </c>
    </row>
    <row r="133" spans="47:155" x14ac:dyDescent="0.25">
      <c r="AU133" s="121">
        <v>44012</v>
      </c>
      <c r="AV133" s="9" t="str">
        <f>IFERROR(VLOOKUP($AU133,$CO$5:$CP$1000,2,FALSE),"--")</f>
        <v>--</v>
      </c>
      <c r="AW133" s="10" t="str">
        <f>IFERROR(VLOOKUP($AU133,$CU$5:$CV$1000,2,FALSE),"--")</f>
        <v>--</v>
      </c>
      <c r="AX133" s="10" t="str">
        <f>IFERROR(VLOOKUP($AU133,$CX$5:$DB$1000,5,FALSE),"--")</f>
        <v>--</v>
      </c>
      <c r="AY133" s="10" t="str">
        <f>IFERROR(VLOOKUP($AU133,$CB$5:$CC$1000,2,FALSE),"--")</f>
        <v>--</v>
      </c>
      <c r="AZ133" s="10" t="str">
        <f>IFERROR(VLOOKUP($AU133,$CF$5:$CG$1000,2,FALSE),"--")</f>
        <v>--</v>
      </c>
      <c r="BA133" s="10" t="str">
        <f>IFERROR(VLOOKUP($AU133,$DI$5:$DK$1000,3,FALSE),"--")</f>
        <v>--</v>
      </c>
      <c r="BB133" s="10" t="str">
        <f>IFERROR(VLOOKUP($AU133,'2-CMIE (manual)'!$AB$5:$AD$1727,3,FALSE),"--")</f>
        <v>--</v>
      </c>
      <c r="BC133" s="10" t="str">
        <f>IFERROR(VLOOKUP($AU133,'2-CMIE (manual)'!$V$5:$X$1727,3,FALSE),"--")</f>
        <v>--</v>
      </c>
      <c r="BD133" s="10" t="str">
        <f>IFERROR(VLOOKUP($AU133,'2-CMIE (manual)'!$G$5:$I$1727,3,FALSE),"--")</f>
        <v>--</v>
      </c>
      <c r="BE133" s="10" t="str">
        <f>IFERROR(VLOOKUP($AU133,'2-CMIE (manual)'!$AN$5:$AO$1727,2,FALSE),"--")</f>
        <v>--</v>
      </c>
      <c r="BF133" s="10" t="str">
        <f>IFERROR(VLOOKUP($AU133,'2-CMIE (manual)'!$K$5:$O$1727,5,FALSE),"--")</f>
        <v>--</v>
      </c>
      <c r="BG133" s="10" t="str">
        <f>IFERROR(VLOOKUP($AU133,'2-CMIE (manual)'!$AG$5:$AK$1727,5,FALSE),"--")</f>
        <v>--</v>
      </c>
      <c r="BH133" s="10" t="str">
        <f>IFERROR(VLOOKUP($AU133,'2-CMIE (manual)'!$AZ$5:$BA$1727,2,FALSE),"--")</f>
        <v>--</v>
      </c>
      <c r="BI133" s="10" t="str">
        <f>IFERROR(VLOOKUP($AU133,$EJ$5:$EK$1000,2,FALSE),"--")</f>
        <v>--</v>
      </c>
      <c r="BJ133" s="10" t="str">
        <f>IFERROR(VLOOKUP($AU133,$EO$5:$EQ$1000,3,FALSE),"--")</f>
        <v>--</v>
      </c>
      <c r="BK133" s="67" t="str">
        <f>IFERROR(VLOOKUP($AU133,$EG$5:$EH$1000,2,FALSE),"--")</f>
        <v>--</v>
      </c>
      <c r="BL133" s="73">
        <f>AU133</f>
        <v>44012</v>
      </c>
      <c r="CK133" s="2">
        <v>40482</v>
      </c>
      <c r="CL133">
        <v>11.3</v>
      </c>
      <c r="CO133" s="2">
        <v>42400</v>
      </c>
      <c r="CP133">
        <v>4.21</v>
      </c>
      <c r="CU133" s="2">
        <v>40482</v>
      </c>
      <c r="CV133">
        <v>28.93</v>
      </c>
      <c r="CX133" s="2">
        <v>40482</v>
      </c>
      <c r="CY133">
        <v>24115</v>
      </c>
      <c r="CZ133">
        <f t="shared" si="40"/>
        <v>4970.62</v>
      </c>
      <c r="DA133">
        <f t="shared" si="41"/>
        <v>19144.38</v>
      </c>
      <c r="DB133" s="19">
        <f t="shared" si="46"/>
        <v>26.339109242488547</v>
      </c>
      <c r="DC133" s="37"/>
      <c r="DD133" s="2">
        <v>41486</v>
      </c>
      <c r="DE133">
        <v>2464.81</v>
      </c>
      <c r="DI133" s="2">
        <v>43131</v>
      </c>
      <c r="DJ133">
        <v>7253574</v>
      </c>
      <c r="DK133" s="19">
        <f t="shared" si="43"/>
        <v>9.5249578008198768</v>
      </c>
      <c r="DM133" s="2">
        <v>43131</v>
      </c>
      <c r="DN133">
        <v>2615139</v>
      </c>
      <c r="DO133" s="19">
        <f t="shared" si="44"/>
        <v>1.1034966419185777</v>
      </c>
      <c r="DQ133" s="2">
        <v>43131</v>
      </c>
      <c r="DR133">
        <v>7253574</v>
      </c>
      <c r="DS133" s="19">
        <f t="shared" si="42"/>
        <v>9.5249578008198768</v>
      </c>
      <c r="DU133" s="2">
        <v>38016</v>
      </c>
      <c r="DV133">
        <v>767487</v>
      </c>
      <c r="ED133" s="2">
        <v>41670</v>
      </c>
      <c r="EE133">
        <v>5.4</v>
      </c>
      <c r="EG133" s="2">
        <v>40543</v>
      </c>
      <c r="EH133">
        <v>1.3900000000000001</v>
      </c>
      <c r="EO133" s="2">
        <v>40482</v>
      </c>
      <c r="EP133">
        <v>11636.3</v>
      </c>
      <c r="EQ133" s="19">
        <f t="shared" si="45"/>
        <v>0.61825539568345356</v>
      </c>
      <c r="ER133" s="2">
        <v>40482</v>
      </c>
      <c r="ES133">
        <v>1188.5</v>
      </c>
      <c r="EU133" s="2">
        <v>40482</v>
      </c>
      <c r="EV133">
        <v>4961.2</v>
      </c>
      <c r="EX133" s="2">
        <v>40482</v>
      </c>
      <c r="EY133">
        <v>38.799999999999997</v>
      </c>
    </row>
    <row r="134" spans="47:155" x14ac:dyDescent="0.25">
      <c r="AU134" s="121">
        <v>44043</v>
      </c>
      <c r="AV134" s="9" t="str">
        <f>IFERROR(VLOOKUP($AU134,$CO$5:$CP$1000,2,FALSE),"--")</f>
        <v>--</v>
      </c>
      <c r="AW134" s="10" t="str">
        <f>IFERROR(VLOOKUP($AU134,$CU$5:$CV$1000,2,FALSE),"--")</f>
        <v>--</v>
      </c>
      <c r="AX134" s="10" t="str">
        <f>IFERROR(VLOOKUP($AU134,$CX$5:$DB$1000,5,FALSE),"--")</f>
        <v>--</v>
      </c>
      <c r="AY134" s="10" t="str">
        <f>IFERROR(VLOOKUP($AU134,$CB$5:$CC$1000,2,FALSE),"--")</f>
        <v>--</v>
      </c>
      <c r="AZ134" s="10" t="str">
        <f>IFERROR(VLOOKUP($AU134,$CF$5:$CG$1000,2,FALSE),"--")</f>
        <v>--</v>
      </c>
      <c r="BA134" s="10" t="str">
        <f>IFERROR(VLOOKUP($AU134,$DI$5:$DK$1000,3,FALSE),"--")</f>
        <v>--</v>
      </c>
      <c r="BB134" s="10" t="str">
        <f>IFERROR(VLOOKUP($AU134,'2-CMIE (manual)'!$AB$5:$AD$1727,3,FALSE),"--")</f>
        <v>--</v>
      </c>
      <c r="BC134" s="10" t="str">
        <f>IFERROR(VLOOKUP($AU134,'2-CMIE (manual)'!$V$5:$X$1727,3,FALSE),"--")</f>
        <v>--</v>
      </c>
      <c r="BD134" s="10" t="str">
        <f>IFERROR(VLOOKUP($AU134,'2-CMIE (manual)'!$G$5:$I$1727,3,FALSE),"--")</f>
        <v>--</v>
      </c>
      <c r="BE134" s="10" t="str">
        <f>IFERROR(VLOOKUP($AU134,'2-CMIE (manual)'!$AN$5:$AO$1727,2,FALSE),"--")</f>
        <v>--</v>
      </c>
      <c r="BF134" s="10" t="str">
        <f>IFERROR(VLOOKUP($AU134,'2-CMIE (manual)'!$K$5:$O$1727,5,FALSE),"--")</f>
        <v>--</v>
      </c>
      <c r="BG134" s="10" t="str">
        <f>IFERROR(VLOOKUP($AU134,'2-CMIE (manual)'!$AG$5:$AK$1727,5,FALSE),"--")</f>
        <v>--</v>
      </c>
      <c r="BH134" s="10" t="str">
        <f>IFERROR(VLOOKUP($AU134,'2-CMIE (manual)'!$AZ$5:$BA$1727,2,FALSE),"--")</f>
        <v>--</v>
      </c>
      <c r="BI134" s="10" t="str">
        <f>IFERROR(VLOOKUP($AU134,$EJ$5:$EK$1000,2,FALSE),"--")</f>
        <v>--</v>
      </c>
      <c r="BJ134" s="10" t="str">
        <f>IFERROR(VLOOKUP($AU134,$EO$5:$EQ$1000,3,FALSE),"--")</f>
        <v>--</v>
      </c>
      <c r="BK134" s="67" t="str">
        <f>IFERROR(VLOOKUP($AU134,$EG$5:$EH$1000,2,FALSE),"--")</f>
        <v>--</v>
      </c>
      <c r="BL134" s="73">
        <f>AU134</f>
        <v>44043</v>
      </c>
      <c r="CK134" s="2">
        <v>40512</v>
      </c>
      <c r="CL134">
        <v>6.4</v>
      </c>
      <c r="CO134" s="2">
        <v>42429</v>
      </c>
      <c r="CP134">
        <v>7.6899999999999995</v>
      </c>
      <c r="CU134" s="2">
        <v>40512</v>
      </c>
      <c r="CV134">
        <v>51.51</v>
      </c>
      <c r="CX134" s="2">
        <v>40512</v>
      </c>
      <c r="CY134">
        <v>21050</v>
      </c>
      <c r="CZ134">
        <f t="shared" si="40"/>
        <v>3041.32</v>
      </c>
      <c r="DA134">
        <f t="shared" si="41"/>
        <v>18008.68</v>
      </c>
      <c r="DB134" s="19">
        <f t="shared" si="46"/>
        <v>18.012397124768764</v>
      </c>
      <c r="DC134" s="2"/>
      <c r="DD134" s="2">
        <v>41517</v>
      </c>
      <c r="DE134">
        <v>738.62</v>
      </c>
      <c r="DI134" s="2">
        <v>43159</v>
      </c>
      <c r="DJ134">
        <v>7338978</v>
      </c>
      <c r="DK134" s="19">
        <f t="shared" si="43"/>
        <v>9.7544134821116568</v>
      </c>
      <c r="DM134" s="2">
        <v>43159</v>
      </c>
      <c r="DN134">
        <v>2627222</v>
      </c>
      <c r="DO134" s="19">
        <f t="shared" si="44"/>
        <v>0.99122177136012901</v>
      </c>
      <c r="DQ134" s="2">
        <v>43159</v>
      </c>
      <c r="DR134">
        <v>7338978</v>
      </c>
      <c r="DS134" s="19">
        <f t="shared" si="42"/>
        <v>9.7544134821116568</v>
      </c>
      <c r="DU134" s="2">
        <v>38023</v>
      </c>
      <c r="DV134">
        <v>774309</v>
      </c>
      <c r="ED134" s="2">
        <v>41698</v>
      </c>
      <c r="EE134">
        <v>14.28</v>
      </c>
      <c r="EG134" s="2">
        <v>40574</v>
      </c>
      <c r="EH134">
        <v>26.88</v>
      </c>
      <c r="EO134" s="2">
        <v>40512</v>
      </c>
      <c r="EP134">
        <v>11512.7</v>
      </c>
      <c r="EQ134" s="19">
        <f t="shared" si="45"/>
        <v>1.0240435240435275</v>
      </c>
      <c r="ER134" s="2">
        <v>40512</v>
      </c>
      <c r="ES134">
        <v>1192.5999999999999</v>
      </c>
      <c r="EU134" s="2">
        <v>40512</v>
      </c>
      <c r="EV134">
        <v>4926.8999999999996</v>
      </c>
      <c r="EX134" s="2">
        <v>40512</v>
      </c>
      <c r="EY134">
        <v>35.4</v>
      </c>
    </row>
    <row r="135" spans="47:155" x14ac:dyDescent="0.25">
      <c r="AU135" s="121">
        <v>44074</v>
      </c>
      <c r="AV135" s="9" t="str">
        <f>IFERROR(VLOOKUP($AU135,$CO$5:$CP$1000,2,FALSE),"--")</f>
        <v>--</v>
      </c>
      <c r="AW135" s="10" t="str">
        <f>IFERROR(VLOOKUP($AU135,$CU$5:$CV$1000,2,FALSE),"--")</f>
        <v>--</v>
      </c>
      <c r="AX135" s="10" t="str">
        <f>IFERROR(VLOOKUP($AU135,$CX$5:$DB$1000,5,FALSE),"--")</f>
        <v>--</v>
      </c>
      <c r="AY135" s="10" t="str">
        <f>IFERROR(VLOOKUP($AU135,$CB$5:$CC$1000,2,FALSE),"--")</f>
        <v>--</v>
      </c>
      <c r="AZ135" s="10" t="str">
        <f>IFERROR(VLOOKUP($AU135,$CF$5:$CG$1000,2,FALSE),"--")</f>
        <v>--</v>
      </c>
      <c r="BA135" s="10" t="str">
        <f>IFERROR(VLOOKUP($AU135,$DI$5:$DK$1000,3,FALSE),"--")</f>
        <v>--</v>
      </c>
      <c r="BB135" s="10" t="str">
        <f>IFERROR(VLOOKUP($AU135,'2-CMIE (manual)'!$AB$5:$AD$1727,3,FALSE),"--")</f>
        <v>--</v>
      </c>
      <c r="BC135" s="10" t="str">
        <f>IFERROR(VLOOKUP($AU135,'2-CMIE (manual)'!$V$5:$X$1727,3,FALSE),"--")</f>
        <v>--</v>
      </c>
      <c r="BD135" s="10" t="str">
        <f>IFERROR(VLOOKUP($AU135,'2-CMIE (manual)'!$G$5:$I$1727,3,FALSE),"--")</f>
        <v>--</v>
      </c>
      <c r="BE135" s="10" t="str">
        <f>IFERROR(VLOOKUP($AU135,'2-CMIE (manual)'!$AN$5:$AO$1727,2,FALSE),"--")</f>
        <v>--</v>
      </c>
      <c r="BF135" s="10" t="str">
        <f>IFERROR(VLOOKUP($AU135,'2-CMIE (manual)'!$K$5:$O$1727,5,FALSE),"--")</f>
        <v>--</v>
      </c>
      <c r="BG135" s="10" t="str">
        <f>IFERROR(VLOOKUP($AU135,'2-CMIE (manual)'!$AG$5:$AK$1727,5,FALSE),"--")</f>
        <v>--</v>
      </c>
      <c r="BH135" s="10" t="str">
        <f>IFERROR(VLOOKUP($AU135,'2-CMIE (manual)'!$AZ$5:$BA$1727,2,FALSE),"--")</f>
        <v>--</v>
      </c>
      <c r="BI135" s="10" t="str">
        <f>IFERROR(VLOOKUP($AU135,$EJ$5:$EK$1000,2,FALSE),"--")</f>
        <v>--</v>
      </c>
      <c r="BJ135" s="10" t="str">
        <f>IFERROR(VLOOKUP($AU135,$EO$5:$EQ$1000,3,FALSE),"--")</f>
        <v>--</v>
      </c>
      <c r="BK135" s="67" t="str">
        <f>IFERROR(VLOOKUP($AU135,$EG$5:$EH$1000,2,FALSE),"--")</f>
        <v>--</v>
      </c>
      <c r="BL135" s="73">
        <f>AU135</f>
        <v>44074</v>
      </c>
      <c r="CK135" s="2">
        <v>40543</v>
      </c>
      <c r="CL135">
        <v>8.1</v>
      </c>
      <c r="CO135" s="2">
        <v>42460</v>
      </c>
      <c r="CP135">
        <v>7.67</v>
      </c>
      <c r="CU135" s="2">
        <v>40543</v>
      </c>
      <c r="CV135">
        <v>41.51</v>
      </c>
      <c r="CX135" s="2">
        <v>40543</v>
      </c>
      <c r="CY135">
        <v>22267</v>
      </c>
      <c r="CZ135">
        <f t="shared" si="40"/>
        <v>3008.85</v>
      </c>
      <c r="DA135">
        <f t="shared" si="41"/>
        <v>19258.150000000001</v>
      </c>
      <c r="DB135" s="19">
        <f t="shared" si="46"/>
        <v>13.198469616575359</v>
      </c>
      <c r="DC135" s="2"/>
      <c r="DD135" s="2">
        <v>41547</v>
      </c>
      <c r="DE135">
        <v>682.51</v>
      </c>
      <c r="DI135" s="2">
        <v>43190</v>
      </c>
      <c r="DJ135">
        <v>7688423</v>
      </c>
      <c r="DK135" s="19">
        <f t="shared" si="43"/>
        <v>8.3717504711402704</v>
      </c>
      <c r="DM135" s="2">
        <v>43190</v>
      </c>
      <c r="DN135">
        <v>2699267</v>
      </c>
      <c r="DO135" s="19">
        <f t="shared" si="44"/>
        <v>0.72519444308656311</v>
      </c>
      <c r="DQ135" s="2">
        <v>43190</v>
      </c>
      <c r="DR135">
        <v>7688423</v>
      </c>
      <c r="DS135" s="19">
        <f t="shared" si="42"/>
        <v>8.3717504711402704</v>
      </c>
      <c r="DU135" s="2">
        <v>38037</v>
      </c>
      <c r="DV135">
        <v>777195</v>
      </c>
      <c r="ED135" s="2">
        <v>41729</v>
      </c>
      <c r="EE135">
        <v>101.68</v>
      </c>
      <c r="EG135" s="2">
        <v>40602</v>
      </c>
      <c r="EH135">
        <v>13.77</v>
      </c>
      <c r="EO135" s="2">
        <v>40543</v>
      </c>
      <c r="EP135">
        <v>12596</v>
      </c>
      <c r="EQ135" s="19">
        <f t="shared" si="45"/>
        <v>6.6183628037683739</v>
      </c>
      <c r="ER135" s="2">
        <v>40543</v>
      </c>
      <c r="ES135">
        <v>1201.9000000000001</v>
      </c>
      <c r="EU135" s="2">
        <v>40543</v>
      </c>
      <c r="EV135">
        <v>5524.1</v>
      </c>
      <c r="EX135" s="2">
        <v>40543</v>
      </c>
      <c r="EY135">
        <v>36.9</v>
      </c>
    </row>
    <row r="136" spans="47:155" x14ac:dyDescent="0.25">
      <c r="AU136" s="121">
        <v>44104</v>
      </c>
      <c r="AV136" s="9" t="str">
        <f>IFERROR(VLOOKUP($AU136,$CO$5:$CP$1000,2,FALSE),"--")</f>
        <v>--</v>
      </c>
      <c r="AW136" s="10" t="str">
        <f>IFERROR(VLOOKUP($AU136,$CU$5:$CV$1000,2,FALSE),"--")</f>
        <v>--</v>
      </c>
      <c r="AX136" s="10" t="str">
        <f>IFERROR(VLOOKUP($AU136,$CX$5:$DB$1000,5,FALSE),"--")</f>
        <v>--</v>
      </c>
      <c r="AY136" s="10" t="str">
        <f>IFERROR(VLOOKUP($AU136,$CB$5:$CC$1000,2,FALSE),"--")</f>
        <v>--</v>
      </c>
      <c r="AZ136" s="10" t="str">
        <f>IFERROR(VLOOKUP($AU136,$CF$5:$CG$1000,2,FALSE),"--")</f>
        <v>--</v>
      </c>
      <c r="BA136" s="10" t="str">
        <f>IFERROR(VLOOKUP($AU136,$DI$5:$DK$1000,3,FALSE),"--")</f>
        <v>--</v>
      </c>
      <c r="BB136" s="10" t="str">
        <f>IFERROR(VLOOKUP($AU136,'2-CMIE (manual)'!$AB$5:$AD$1727,3,FALSE),"--")</f>
        <v>--</v>
      </c>
      <c r="BC136" s="10" t="str">
        <f>IFERROR(VLOOKUP($AU136,'2-CMIE (manual)'!$V$5:$X$1727,3,FALSE),"--")</f>
        <v>--</v>
      </c>
      <c r="BD136" s="10" t="str">
        <f>IFERROR(VLOOKUP($AU136,'2-CMIE (manual)'!$G$5:$I$1727,3,FALSE),"--")</f>
        <v>--</v>
      </c>
      <c r="BE136" s="10" t="str">
        <f>IFERROR(VLOOKUP($AU136,'2-CMIE (manual)'!$AN$5:$AO$1727,2,FALSE),"--")</f>
        <v>--</v>
      </c>
      <c r="BF136" s="10" t="str">
        <f>IFERROR(VLOOKUP($AU136,'2-CMIE (manual)'!$K$5:$O$1727,5,FALSE),"--")</f>
        <v>--</v>
      </c>
      <c r="BG136" s="10" t="str">
        <f>IFERROR(VLOOKUP($AU136,'2-CMIE (manual)'!$AG$5:$AK$1727,5,FALSE),"--")</f>
        <v>--</v>
      </c>
      <c r="BH136" s="10" t="str">
        <f>IFERROR(VLOOKUP($AU136,'2-CMIE (manual)'!$AZ$5:$BA$1727,2,FALSE),"--")</f>
        <v>--</v>
      </c>
      <c r="BI136" s="10" t="str">
        <f>IFERROR(VLOOKUP($AU136,$EJ$5:$EK$1000,2,FALSE),"--")</f>
        <v>--</v>
      </c>
      <c r="BJ136" s="10" t="str">
        <f>IFERROR(VLOOKUP($AU136,$EO$5:$EQ$1000,3,FALSE),"--")</f>
        <v>--</v>
      </c>
      <c r="BK136" s="67" t="str">
        <f>IFERROR(VLOOKUP($AU136,$EG$5:$EH$1000,2,FALSE),"--")</f>
        <v>--</v>
      </c>
      <c r="BL136" s="73">
        <f>AU136</f>
        <v>44104</v>
      </c>
      <c r="CK136" s="2">
        <v>40574</v>
      </c>
      <c r="CL136">
        <v>7.5</v>
      </c>
      <c r="CO136" s="2">
        <v>42490</v>
      </c>
      <c r="CP136">
        <v>8.7100000000000009</v>
      </c>
      <c r="CU136" s="2">
        <v>40574</v>
      </c>
      <c r="CV136">
        <v>45.46</v>
      </c>
      <c r="CX136" s="2">
        <v>40574</v>
      </c>
      <c r="CY136">
        <v>23632</v>
      </c>
      <c r="CZ136">
        <f t="shared" si="40"/>
        <v>4036.59</v>
      </c>
      <c r="DA136">
        <f t="shared" si="41"/>
        <v>19595.41</v>
      </c>
      <c r="DB136" s="19">
        <f t="shared" si="46"/>
        <v>42.790904420632295</v>
      </c>
      <c r="DC136" s="2"/>
      <c r="DD136" s="2">
        <v>41578</v>
      </c>
      <c r="DE136">
        <v>1098.43</v>
      </c>
      <c r="DI136" s="2">
        <v>43220</v>
      </c>
      <c r="DJ136">
        <v>7580392</v>
      </c>
      <c r="DK136" s="19">
        <f t="shared" si="43"/>
        <v>10.680837998909954</v>
      </c>
      <c r="DM136" s="2">
        <v>43220</v>
      </c>
      <c r="DN136">
        <v>2651078</v>
      </c>
      <c r="DO136" s="19">
        <f t="shared" si="44"/>
        <v>1.0129259896676013</v>
      </c>
      <c r="DQ136" s="2">
        <v>43220</v>
      </c>
      <c r="DR136">
        <v>7580392</v>
      </c>
      <c r="DS136" s="19">
        <f t="shared" si="42"/>
        <v>10.680837998909954</v>
      </c>
      <c r="DU136" s="2">
        <v>38044</v>
      </c>
      <c r="DV136">
        <v>784551</v>
      </c>
      <c r="ED136" s="2">
        <v>41759</v>
      </c>
      <c r="EE136">
        <v>-26.58</v>
      </c>
      <c r="EG136" s="2">
        <v>40633</v>
      </c>
      <c r="EH136">
        <v>7.42</v>
      </c>
      <c r="EO136" s="2">
        <v>40574</v>
      </c>
      <c r="EP136">
        <v>11877.1</v>
      </c>
      <c r="EQ136" s="19">
        <f t="shared" si="45"/>
        <v>4.5169749555606487</v>
      </c>
      <c r="ER136" s="2">
        <v>40574</v>
      </c>
      <c r="ES136">
        <v>1141.2</v>
      </c>
      <c r="EU136" s="2">
        <v>40574</v>
      </c>
      <c r="EV136">
        <v>4998.8999999999996</v>
      </c>
      <c r="EX136" s="2">
        <v>40574</v>
      </c>
      <c r="EY136">
        <v>36</v>
      </c>
    </row>
    <row r="137" spans="47:155" x14ac:dyDescent="0.25">
      <c r="AU137" s="121">
        <v>44135</v>
      </c>
      <c r="AV137" s="9" t="str">
        <f>IFERROR(VLOOKUP($AU137,$CO$5:$CP$1000,2,FALSE),"--")</f>
        <v>--</v>
      </c>
      <c r="AW137" s="10" t="str">
        <f>IFERROR(VLOOKUP($AU137,$CU$5:$CV$1000,2,FALSE),"--")</f>
        <v>--</v>
      </c>
      <c r="AX137" s="10" t="str">
        <f>IFERROR(VLOOKUP($AU137,$CX$5:$DB$1000,5,FALSE),"--")</f>
        <v>--</v>
      </c>
      <c r="AY137" s="10" t="str">
        <f>IFERROR(VLOOKUP($AU137,$CB$5:$CC$1000,2,FALSE),"--")</f>
        <v>--</v>
      </c>
      <c r="AZ137" s="10" t="str">
        <f>IFERROR(VLOOKUP($AU137,$CF$5:$CG$1000,2,FALSE),"--")</f>
        <v>--</v>
      </c>
      <c r="BA137" s="10" t="str">
        <f>IFERROR(VLOOKUP($AU137,$DI$5:$DK$1000,3,FALSE),"--")</f>
        <v>--</v>
      </c>
      <c r="BB137" s="10" t="str">
        <f>IFERROR(VLOOKUP($AU137,'2-CMIE (manual)'!$AB$5:$AD$1727,3,FALSE),"--")</f>
        <v>--</v>
      </c>
      <c r="BC137" s="10" t="str">
        <f>IFERROR(VLOOKUP($AU137,'2-CMIE (manual)'!$V$5:$X$1727,3,FALSE),"--")</f>
        <v>--</v>
      </c>
      <c r="BD137" s="10" t="str">
        <f>IFERROR(VLOOKUP($AU137,'2-CMIE (manual)'!$G$5:$I$1727,3,FALSE),"--")</f>
        <v>--</v>
      </c>
      <c r="BE137" s="10" t="str">
        <f>IFERROR(VLOOKUP($AU137,'2-CMIE (manual)'!$AN$5:$AO$1727,2,FALSE),"--")</f>
        <v>--</v>
      </c>
      <c r="BF137" s="10" t="str">
        <f>IFERROR(VLOOKUP($AU137,'2-CMIE (manual)'!$K$5:$O$1727,5,FALSE),"--")</f>
        <v>--</v>
      </c>
      <c r="BG137" s="10" t="str">
        <f>IFERROR(VLOOKUP($AU137,'2-CMIE (manual)'!$AG$5:$AK$1727,5,FALSE),"--")</f>
        <v>--</v>
      </c>
      <c r="BH137" s="10" t="str">
        <f>IFERROR(VLOOKUP($AU137,'2-CMIE (manual)'!$AZ$5:$BA$1727,2,FALSE),"--")</f>
        <v>--</v>
      </c>
      <c r="BI137" s="10" t="str">
        <f>IFERROR(VLOOKUP($AU137,$EJ$5:$EK$1000,2,FALSE),"--")</f>
        <v>--</v>
      </c>
      <c r="BJ137" s="10" t="str">
        <f>IFERROR(VLOOKUP($AU137,$EO$5:$EQ$1000,3,FALSE),"--")</f>
        <v>--</v>
      </c>
      <c r="BK137" s="67" t="str">
        <f>IFERROR(VLOOKUP($AU137,$EG$5:$EH$1000,2,FALSE),"--")</f>
        <v>--</v>
      </c>
      <c r="BL137" s="73">
        <f>AU137</f>
        <v>44135</v>
      </c>
      <c r="CK137" s="2">
        <v>40602</v>
      </c>
      <c r="CL137">
        <v>6.7</v>
      </c>
      <c r="CO137" s="2">
        <v>42521</v>
      </c>
      <c r="CP137">
        <v>5.23</v>
      </c>
      <c r="CU137" s="2">
        <v>40602</v>
      </c>
      <c r="CV137">
        <v>47.11</v>
      </c>
      <c r="CX137" s="2">
        <v>40602</v>
      </c>
      <c r="CY137">
        <v>23895</v>
      </c>
      <c r="CZ137">
        <f t="shared" si="40"/>
        <v>5345.25</v>
      </c>
      <c r="DA137">
        <f t="shared" si="41"/>
        <v>18549.75</v>
      </c>
      <c r="DB137" s="19">
        <f t="shared" si="46"/>
        <v>19.915327647998836</v>
      </c>
      <c r="DC137" s="2"/>
      <c r="DD137" s="2">
        <v>41608</v>
      </c>
      <c r="DE137">
        <v>835.83</v>
      </c>
      <c r="DI137" s="2">
        <v>43251</v>
      </c>
      <c r="DJ137">
        <v>7583758</v>
      </c>
      <c r="DK137" s="19">
        <f t="shared" si="43"/>
        <v>11.129121975723134</v>
      </c>
      <c r="DM137" s="2">
        <v>43251</v>
      </c>
      <c r="DN137">
        <v>2644568</v>
      </c>
      <c r="DO137" s="19">
        <f t="shared" si="44"/>
        <v>1.4478921476862361</v>
      </c>
      <c r="DQ137" s="2">
        <v>43251</v>
      </c>
      <c r="DR137">
        <v>7583758</v>
      </c>
      <c r="DS137" s="19">
        <f t="shared" si="42"/>
        <v>11.129121975723134</v>
      </c>
      <c r="DU137" s="2">
        <v>38051</v>
      </c>
      <c r="DV137">
        <v>787001</v>
      </c>
      <c r="ED137" s="2">
        <v>41790</v>
      </c>
      <c r="EE137">
        <v>94.27</v>
      </c>
      <c r="EG137" s="2">
        <v>40663</v>
      </c>
      <c r="EH137">
        <v>20.16</v>
      </c>
      <c r="EO137" s="2">
        <v>40602</v>
      </c>
      <c r="EP137">
        <v>11493.5</v>
      </c>
      <c r="EQ137" s="19">
        <f t="shared" si="45"/>
        <v>1.9949062447309762</v>
      </c>
      <c r="ER137" s="2">
        <v>40602</v>
      </c>
      <c r="ES137">
        <v>1136.0999999999999</v>
      </c>
      <c r="EU137" s="2">
        <v>40602</v>
      </c>
      <c r="EV137">
        <v>4918.6000000000004</v>
      </c>
      <c r="EX137" s="2">
        <v>40602</v>
      </c>
      <c r="EY137">
        <v>35.799999999999997</v>
      </c>
    </row>
    <row r="138" spans="47:155" x14ac:dyDescent="0.25">
      <c r="AU138" s="121">
        <v>44165</v>
      </c>
      <c r="AV138" s="9" t="str">
        <f>IFERROR(VLOOKUP($AU138,$CO$5:$CP$1000,2,FALSE),"--")</f>
        <v>--</v>
      </c>
      <c r="AW138" s="10" t="str">
        <f>IFERROR(VLOOKUP($AU138,$CU$5:$CV$1000,2,FALSE),"--")</f>
        <v>--</v>
      </c>
      <c r="AX138" s="10" t="str">
        <f>IFERROR(VLOOKUP($AU138,$CX$5:$DB$1000,5,FALSE),"--")</f>
        <v>--</v>
      </c>
      <c r="AY138" s="10" t="str">
        <f>IFERROR(VLOOKUP($AU138,$CB$5:$CC$1000,2,FALSE),"--")</f>
        <v>--</v>
      </c>
      <c r="AZ138" s="10" t="str">
        <f>IFERROR(VLOOKUP($AU138,$CF$5:$CG$1000,2,FALSE),"--")</f>
        <v>--</v>
      </c>
      <c r="BA138" s="10" t="str">
        <f>IFERROR(VLOOKUP($AU138,$DI$5:$DK$1000,3,FALSE),"--")</f>
        <v>--</v>
      </c>
      <c r="BB138" s="10" t="str">
        <f>IFERROR(VLOOKUP($AU138,'2-CMIE (manual)'!$AB$5:$AD$1727,3,FALSE),"--")</f>
        <v>--</v>
      </c>
      <c r="BC138" s="10" t="str">
        <f>IFERROR(VLOOKUP($AU138,'2-CMIE (manual)'!$V$5:$X$1727,3,FALSE),"--")</f>
        <v>--</v>
      </c>
      <c r="BD138" s="10" t="str">
        <f>IFERROR(VLOOKUP($AU138,'2-CMIE (manual)'!$G$5:$I$1727,3,FALSE),"--")</f>
        <v>--</v>
      </c>
      <c r="BE138" s="10" t="str">
        <f>IFERROR(VLOOKUP($AU138,'2-CMIE (manual)'!$AN$5:$AO$1727,2,FALSE),"--")</f>
        <v>--</v>
      </c>
      <c r="BF138" s="10" t="str">
        <f>IFERROR(VLOOKUP($AU138,'2-CMIE (manual)'!$K$5:$O$1727,5,FALSE),"--")</f>
        <v>--</v>
      </c>
      <c r="BG138" s="10" t="str">
        <f>IFERROR(VLOOKUP($AU138,'2-CMIE (manual)'!$AG$5:$AK$1727,5,FALSE),"--")</f>
        <v>--</v>
      </c>
      <c r="BH138" s="10" t="str">
        <f>IFERROR(VLOOKUP($AU138,'2-CMIE (manual)'!$AZ$5:$BA$1727,2,FALSE),"--")</f>
        <v>--</v>
      </c>
      <c r="BI138" s="10" t="str">
        <f>IFERROR(VLOOKUP($AU138,$EJ$5:$EK$1000,2,FALSE),"--")</f>
        <v>--</v>
      </c>
      <c r="BJ138" s="10" t="str">
        <f>IFERROR(VLOOKUP($AU138,$EO$5:$EQ$1000,3,FALSE),"--")</f>
        <v>--</v>
      </c>
      <c r="BK138" s="67" t="str">
        <f>IFERROR(VLOOKUP($AU138,$EG$5:$EH$1000,2,FALSE),"--")</f>
        <v>--</v>
      </c>
      <c r="BL138" s="73">
        <f>AU138</f>
        <v>44165</v>
      </c>
      <c r="CK138" s="2">
        <v>40633</v>
      </c>
      <c r="CL138">
        <v>9.4</v>
      </c>
      <c r="CO138" s="2">
        <v>42551</v>
      </c>
      <c r="CP138">
        <v>6.98</v>
      </c>
      <c r="CU138" s="2">
        <v>40633</v>
      </c>
      <c r="CV138">
        <v>49.85</v>
      </c>
      <c r="CX138" s="2">
        <v>40633</v>
      </c>
      <c r="CY138">
        <v>22314</v>
      </c>
      <c r="CZ138">
        <f t="shared" si="40"/>
        <v>2795.21</v>
      </c>
      <c r="DA138">
        <f t="shared" si="41"/>
        <v>19518.79</v>
      </c>
      <c r="DB138" s="19">
        <f t="shared" si="46"/>
        <v>18.981100216702895</v>
      </c>
      <c r="DD138" s="2">
        <v>41639</v>
      </c>
      <c r="DE138">
        <v>1252.26</v>
      </c>
      <c r="DK138" s="19">
        <f t="shared" si="43"/>
        <v>-100</v>
      </c>
      <c r="DO138" s="19">
        <f t="shared" si="44"/>
        <v>-100</v>
      </c>
      <c r="DS138" s="19">
        <f t="shared" si="42"/>
        <v>-100</v>
      </c>
      <c r="DU138" s="2">
        <v>38065</v>
      </c>
      <c r="DV138">
        <v>804824</v>
      </c>
      <c r="ED138" s="2">
        <v>41820</v>
      </c>
      <c r="EE138">
        <v>21.45</v>
      </c>
      <c r="EG138" s="2">
        <v>40694</v>
      </c>
      <c r="EH138">
        <v>15.36</v>
      </c>
      <c r="EO138" s="2">
        <v>40633</v>
      </c>
      <c r="EP138">
        <v>12838.6</v>
      </c>
      <c r="EQ138" s="19">
        <f t="shared" si="45"/>
        <v>5.0106330770489205</v>
      </c>
      <c r="ER138" s="2">
        <v>40633</v>
      </c>
      <c r="ES138">
        <v>1269.2</v>
      </c>
      <c r="EU138" s="2">
        <v>40633</v>
      </c>
      <c r="EV138">
        <v>5486.4</v>
      </c>
      <c r="EX138" s="2">
        <v>40633</v>
      </c>
      <c r="EY138">
        <v>44.7</v>
      </c>
    </row>
    <row r="139" spans="47:155" x14ac:dyDescent="0.25">
      <c r="AU139" s="121">
        <v>44196</v>
      </c>
      <c r="AV139" s="9" t="str">
        <f>IFERROR(VLOOKUP($AU139,$CO$5:$CP$1000,2,FALSE),"--")</f>
        <v>--</v>
      </c>
      <c r="AW139" s="10" t="str">
        <f>IFERROR(VLOOKUP($AU139,$CU$5:$CV$1000,2,FALSE),"--")</f>
        <v>--</v>
      </c>
      <c r="AX139" s="10" t="str">
        <f>IFERROR(VLOOKUP($AU139,$CX$5:$DB$1000,5,FALSE),"--")</f>
        <v>--</v>
      </c>
      <c r="AY139" s="10" t="str">
        <f>IFERROR(VLOOKUP($AU139,$CB$5:$CC$1000,2,FALSE),"--")</f>
        <v>--</v>
      </c>
      <c r="AZ139" s="10" t="str">
        <f>IFERROR(VLOOKUP($AU139,$CF$5:$CG$1000,2,FALSE),"--")</f>
        <v>--</v>
      </c>
      <c r="BA139" s="10" t="str">
        <f>IFERROR(VLOOKUP($AU139,$DI$5:$DK$1000,3,FALSE),"--")</f>
        <v>--</v>
      </c>
      <c r="BB139" s="10" t="str">
        <f>IFERROR(VLOOKUP($AU139,'2-CMIE (manual)'!$AB$5:$AD$1727,3,FALSE),"--")</f>
        <v>--</v>
      </c>
      <c r="BC139" s="10" t="str">
        <f>IFERROR(VLOOKUP($AU139,'2-CMIE (manual)'!$V$5:$X$1727,3,FALSE),"--")</f>
        <v>--</v>
      </c>
      <c r="BD139" s="10" t="str">
        <f>IFERROR(VLOOKUP($AU139,'2-CMIE (manual)'!$G$5:$I$1727,3,FALSE),"--")</f>
        <v>--</v>
      </c>
      <c r="BE139" s="10" t="str">
        <f>IFERROR(VLOOKUP($AU139,'2-CMIE (manual)'!$AN$5:$AO$1727,2,FALSE),"--")</f>
        <v>--</v>
      </c>
      <c r="BF139" s="10" t="str">
        <f>IFERROR(VLOOKUP($AU139,'2-CMIE (manual)'!$K$5:$O$1727,5,FALSE),"--")</f>
        <v>--</v>
      </c>
      <c r="BG139" s="10" t="str">
        <f>IFERROR(VLOOKUP($AU139,'2-CMIE (manual)'!$AG$5:$AK$1727,5,FALSE),"--")</f>
        <v>--</v>
      </c>
      <c r="BH139" s="10" t="str">
        <f>IFERROR(VLOOKUP($AU139,'2-CMIE (manual)'!$AZ$5:$BA$1727,2,FALSE),"--")</f>
        <v>--</v>
      </c>
      <c r="BI139" s="10" t="str">
        <f>IFERROR(VLOOKUP($AU139,$EJ$5:$EK$1000,2,FALSE),"--")</f>
        <v>--</v>
      </c>
      <c r="BJ139" s="10" t="str">
        <f>IFERROR(VLOOKUP($AU139,$EO$5:$EQ$1000,3,FALSE),"--")</f>
        <v>--</v>
      </c>
      <c r="BK139" s="67" t="str">
        <f>IFERROR(VLOOKUP($AU139,$EG$5:$EH$1000,2,FALSE),"--")</f>
        <v>--</v>
      </c>
      <c r="BL139" s="73">
        <f>AU139</f>
        <v>44196</v>
      </c>
      <c r="CK139" s="2">
        <v>40663</v>
      </c>
      <c r="CL139">
        <v>5.3</v>
      </c>
      <c r="CO139" s="2">
        <v>42582</v>
      </c>
      <c r="CP139">
        <v>3.1</v>
      </c>
      <c r="CU139" s="2">
        <v>40663</v>
      </c>
      <c r="CV139">
        <v>29.41</v>
      </c>
      <c r="CX139" s="2">
        <v>40663</v>
      </c>
      <c r="CY139">
        <v>23594</v>
      </c>
      <c r="CZ139">
        <f t="shared" si="40"/>
        <v>4354.87</v>
      </c>
      <c r="DA139">
        <f t="shared" si="41"/>
        <v>19239.13</v>
      </c>
      <c r="DB139" s="19">
        <f t="shared" si="46"/>
        <v>6.9144667816623429</v>
      </c>
      <c r="DD139" s="2">
        <v>41670</v>
      </c>
      <c r="DE139">
        <v>1441.16</v>
      </c>
      <c r="DK139" s="19">
        <f t="shared" si="43"/>
        <v>-100</v>
      </c>
      <c r="DO139" s="19">
        <f t="shared" si="44"/>
        <v>-100</v>
      </c>
      <c r="DS139" s="19">
        <f t="shared" si="42"/>
        <v>-100</v>
      </c>
      <c r="DU139" s="2">
        <v>38072</v>
      </c>
      <c r="DV139">
        <v>865594</v>
      </c>
      <c r="ED139" s="2">
        <v>41851</v>
      </c>
      <c r="EE139">
        <v>78.17</v>
      </c>
      <c r="EG139" s="2">
        <v>40724</v>
      </c>
      <c r="EH139">
        <v>7.03</v>
      </c>
      <c r="EO139" s="2">
        <v>40663</v>
      </c>
      <c r="EP139">
        <v>12595.3</v>
      </c>
      <c r="EQ139" s="19">
        <f t="shared" si="45"/>
        <v>3.6948915325402343</v>
      </c>
      <c r="ER139" s="2">
        <v>40663</v>
      </c>
      <c r="ES139">
        <v>1201.9000000000001</v>
      </c>
      <c r="EU139" s="2">
        <v>40663</v>
      </c>
      <c r="EV139">
        <v>5473.7</v>
      </c>
      <c r="EX139" s="2">
        <v>40663</v>
      </c>
      <c r="EY139">
        <v>34.5</v>
      </c>
    </row>
    <row r="140" spans="47:155" x14ac:dyDescent="0.25">
      <c r="AU140" s="121">
        <v>44227</v>
      </c>
      <c r="AV140" s="9" t="str">
        <f>IFERROR(VLOOKUP($AU140,$CO$5:$CP$1000,2,FALSE),"--")</f>
        <v>--</v>
      </c>
      <c r="AW140" s="10" t="str">
        <f>IFERROR(VLOOKUP($AU140,$CU$5:$CV$1000,2,FALSE),"--")</f>
        <v>--</v>
      </c>
      <c r="AX140" s="10" t="str">
        <f>IFERROR(VLOOKUP($AU140,$CX$5:$DB$1000,5,FALSE),"--")</f>
        <v>--</v>
      </c>
      <c r="AY140" s="10" t="str">
        <f>IFERROR(VLOOKUP($AU140,$CB$5:$CC$1000,2,FALSE),"--")</f>
        <v>--</v>
      </c>
      <c r="AZ140" s="10" t="str">
        <f>IFERROR(VLOOKUP($AU140,$CF$5:$CG$1000,2,FALSE),"--")</f>
        <v>--</v>
      </c>
      <c r="BA140" s="10" t="str">
        <f>IFERROR(VLOOKUP($AU140,$DI$5:$DK$1000,3,FALSE),"--")</f>
        <v>--</v>
      </c>
      <c r="BB140" s="10" t="str">
        <f>IFERROR(VLOOKUP($AU140,'2-CMIE (manual)'!$AB$5:$AD$1727,3,FALSE),"--")</f>
        <v>--</v>
      </c>
      <c r="BC140" s="10" t="str">
        <f>IFERROR(VLOOKUP($AU140,'2-CMIE (manual)'!$V$5:$X$1727,3,FALSE),"--")</f>
        <v>--</v>
      </c>
      <c r="BD140" s="10" t="str">
        <f>IFERROR(VLOOKUP($AU140,'2-CMIE (manual)'!$G$5:$I$1727,3,FALSE),"--")</f>
        <v>--</v>
      </c>
      <c r="BE140" s="10" t="str">
        <f>IFERROR(VLOOKUP($AU140,'2-CMIE (manual)'!$AN$5:$AO$1727,2,FALSE),"--")</f>
        <v>--</v>
      </c>
      <c r="BF140" s="10" t="str">
        <f>IFERROR(VLOOKUP($AU140,'2-CMIE (manual)'!$K$5:$O$1727,5,FALSE),"--")</f>
        <v>--</v>
      </c>
      <c r="BG140" s="10" t="str">
        <f>IFERROR(VLOOKUP($AU140,'2-CMIE (manual)'!$AG$5:$AK$1727,5,FALSE),"--")</f>
        <v>--</v>
      </c>
      <c r="BH140" s="10" t="str">
        <f>IFERROR(VLOOKUP($AU140,'2-CMIE (manual)'!$AZ$5:$BA$1727,2,FALSE),"--")</f>
        <v>--</v>
      </c>
      <c r="BI140" s="10" t="str">
        <f>IFERROR(VLOOKUP($AU140,$EJ$5:$EK$1000,2,FALSE),"--")</f>
        <v>--</v>
      </c>
      <c r="BJ140" s="10" t="str">
        <f>IFERROR(VLOOKUP($AU140,$EO$5:$EQ$1000,3,FALSE),"--")</f>
        <v>--</v>
      </c>
      <c r="BK140" s="67" t="str">
        <f>IFERROR(VLOOKUP($AU140,$EG$5:$EH$1000,2,FALSE),"--")</f>
        <v>--</v>
      </c>
      <c r="BL140" s="73">
        <f>AU140</f>
        <v>44227</v>
      </c>
      <c r="CK140" s="2">
        <v>40694</v>
      </c>
      <c r="CL140">
        <v>6.2</v>
      </c>
      <c r="CO140" s="2">
        <v>42613</v>
      </c>
      <c r="CP140">
        <v>3.09</v>
      </c>
      <c r="CU140" s="2">
        <v>40694</v>
      </c>
      <c r="CV140">
        <v>53.48</v>
      </c>
      <c r="CX140" s="2">
        <v>40694</v>
      </c>
      <c r="CY140">
        <v>32127</v>
      </c>
      <c r="CZ140">
        <f t="shared" ref="CZ140:CZ200" si="47">VLOOKUP($CX140,DD$5:DE$1243,2,FALSE)</f>
        <v>7621.17</v>
      </c>
      <c r="DA140">
        <f t="shared" si="41"/>
        <v>24505.83</v>
      </c>
      <c r="DB140" s="19">
        <f t="shared" si="46"/>
        <v>25.628016277517538</v>
      </c>
      <c r="DC140" s="37"/>
      <c r="DD140" s="2">
        <v>41698</v>
      </c>
      <c r="DE140">
        <v>1331.86</v>
      </c>
      <c r="DK140" s="19">
        <f t="shared" si="43"/>
        <v>-100</v>
      </c>
      <c r="DO140" s="19">
        <f t="shared" si="44"/>
        <v>-100</v>
      </c>
      <c r="DS140" s="19">
        <f t="shared" si="42"/>
        <v>-100</v>
      </c>
      <c r="DU140" s="2">
        <v>38079</v>
      </c>
      <c r="DV140">
        <v>837880</v>
      </c>
      <c r="ED140" s="2">
        <v>41882</v>
      </c>
      <c r="EE140">
        <v>-14.55</v>
      </c>
      <c r="EG140" s="2">
        <v>40755</v>
      </c>
      <c r="EH140">
        <v>5.31</v>
      </c>
      <c r="EO140" s="2">
        <v>40694</v>
      </c>
      <c r="EP140">
        <v>12879.9</v>
      </c>
      <c r="EQ140" s="19">
        <f t="shared" si="45"/>
        <v>4.2172720431760569</v>
      </c>
      <c r="ER140" s="2">
        <v>40694</v>
      </c>
      <c r="ES140">
        <v>1351.1</v>
      </c>
      <c r="EU140" s="2">
        <v>40694</v>
      </c>
      <c r="EV140">
        <v>5853</v>
      </c>
      <c r="EX140" s="2">
        <v>40694</v>
      </c>
      <c r="EY140">
        <v>31.2</v>
      </c>
    </row>
    <row r="141" spans="47:155" x14ac:dyDescent="0.25">
      <c r="AU141" s="121">
        <v>44255</v>
      </c>
      <c r="AV141" s="9" t="str">
        <f>IFERROR(VLOOKUP($AU141,$CO$5:$CP$1000,2,FALSE),"--")</f>
        <v>--</v>
      </c>
      <c r="AW141" s="10" t="str">
        <f>IFERROR(VLOOKUP($AU141,$CU$5:$CV$1000,2,FALSE),"--")</f>
        <v>--</v>
      </c>
      <c r="AX141" s="10" t="str">
        <f>IFERROR(VLOOKUP($AU141,$CX$5:$DB$1000,5,FALSE),"--")</f>
        <v>--</v>
      </c>
      <c r="AY141" s="10" t="str">
        <f>IFERROR(VLOOKUP($AU141,$CB$5:$CC$1000,2,FALSE),"--")</f>
        <v>--</v>
      </c>
      <c r="AZ141" s="10" t="str">
        <f>IFERROR(VLOOKUP($AU141,$CF$5:$CG$1000,2,FALSE),"--")</f>
        <v>--</v>
      </c>
      <c r="BA141" s="10" t="str">
        <f>IFERROR(VLOOKUP($AU141,$DI$5:$DK$1000,3,FALSE),"--")</f>
        <v>--</v>
      </c>
      <c r="BB141" s="10" t="str">
        <f>IFERROR(VLOOKUP($AU141,'2-CMIE (manual)'!$AB$5:$AD$1727,3,FALSE),"--")</f>
        <v>--</v>
      </c>
      <c r="BC141" s="10" t="str">
        <f>IFERROR(VLOOKUP($AU141,'2-CMIE (manual)'!$V$5:$X$1727,3,FALSE),"--")</f>
        <v>--</v>
      </c>
      <c r="BD141" s="10" t="str">
        <f>IFERROR(VLOOKUP($AU141,'2-CMIE (manual)'!$G$5:$I$1727,3,FALSE),"--")</f>
        <v>--</v>
      </c>
      <c r="BE141" s="10" t="str">
        <f>IFERROR(VLOOKUP($AU141,'2-CMIE (manual)'!$AN$5:$AO$1727,2,FALSE),"--")</f>
        <v>--</v>
      </c>
      <c r="BF141" s="10" t="str">
        <f>IFERROR(VLOOKUP($AU141,'2-CMIE (manual)'!$K$5:$O$1727,5,FALSE),"--")</f>
        <v>--</v>
      </c>
      <c r="BG141" s="10" t="str">
        <f>IFERROR(VLOOKUP($AU141,'2-CMIE (manual)'!$AG$5:$AK$1727,5,FALSE),"--")</f>
        <v>--</v>
      </c>
      <c r="BH141" s="10" t="str">
        <f>IFERROR(VLOOKUP($AU141,'2-CMIE (manual)'!$AZ$5:$BA$1727,2,FALSE),"--")</f>
        <v>--</v>
      </c>
      <c r="BI141" s="10" t="str">
        <f>IFERROR(VLOOKUP($AU141,$EJ$5:$EK$1000,2,FALSE),"--")</f>
        <v>--</v>
      </c>
      <c r="BJ141" s="10" t="str">
        <f>IFERROR(VLOOKUP($AU141,$EO$5:$EQ$1000,3,FALSE),"--")</f>
        <v>--</v>
      </c>
      <c r="BK141" s="67" t="str">
        <f>IFERROR(VLOOKUP($AU141,$EG$5:$EH$1000,2,FALSE),"--")</f>
        <v>--</v>
      </c>
      <c r="BL141" s="73">
        <f>AU141</f>
        <v>44255</v>
      </c>
      <c r="CK141" s="2">
        <v>40724</v>
      </c>
      <c r="CL141">
        <v>9.5</v>
      </c>
      <c r="CO141" s="2">
        <v>42643</v>
      </c>
      <c r="CP141">
        <v>5.3</v>
      </c>
      <c r="CU141" s="2">
        <v>40724</v>
      </c>
      <c r="CV141">
        <v>28.41</v>
      </c>
      <c r="CX141" s="2">
        <v>40724</v>
      </c>
      <c r="CY141">
        <v>27590</v>
      </c>
      <c r="CZ141">
        <f t="shared" si="47"/>
        <v>4128.87</v>
      </c>
      <c r="DA141">
        <f t="shared" ref="DA141:DA204" si="48">CY141-CZ141</f>
        <v>23461.13</v>
      </c>
      <c r="DB141" s="19">
        <f t="shared" si="46"/>
        <v>24.095471685538406</v>
      </c>
      <c r="DC141" s="2"/>
      <c r="DD141" s="2">
        <v>41729</v>
      </c>
      <c r="DE141">
        <v>2570.71</v>
      </c>
      <c r="DK141" s="19">
        <f t="shared" si="43"/>
        <v>-100</v>
      </c>
      <c r="DO141" s="19">
        <f t="shared" si="44"/>
        <v>-100</v>
      </c>
      <c r="DS141" s="19">
        <f t="shared" si="42"/>
        <v>-100</v>
      </c>
      <c r="DU141" s="2">
        <v>38093</v>
      </c>
      <c r="DV141">
        <v>822545</v>
      </c>
      <c r="ED141" s="2">
        <v>41912</v>
      </c>
      <c r="EE141">
        <v>-34.520000000000003</v>
      </c>
      <c r="EG141" s="2">
        <v>40786</v>
      </c>
      <c r="EH141">
        <v>1.42</v>
      </c>
      <c r="EO141" s="2">
        <v>40724</v>
      </c>
      <c r="EP141">
        <v>12129.1</v>
      </c>
      <c r="EQ141" s="19">
        <f t="shared" si="45"/>
        <v>1.7559019446635071</v>
      </c>
      <c r="ER141" s="2">
        <v>40724</v>
      </c>
      <c r="ES141">
        <v>1248.5</v>
      </c>
      <c r="EU141" s="2">
        <v>40724</v>
      </c>
      <c r="EV141">
        <v>5342.5</v>
      </c>
      <c r="EX141" s="2">
        <v>40724</v>
      </c>
      <c r="EY141">
        <v>38.9</v>
      </c>
    </row>
    <row r="142" spans="47:155" x14ac:dyDescent="0.25">
      <c r="AU142" s="121">
        <v>44286</v>
      </c>
      <c r="AV142" s="9" t="str">
        <f>IFERROR(VLOOKUP($AU142,$CO$5:$CP$1000,2,FALSE),"--")</f>
        <v>--</v>
      </c>
      <c r="AW142" s="10" t="str">
        <f>IFERROR(VLOOKUP($AU142,$CU$5:$CV$1000,2,FALSE),"--")</f>
        <v>--</v>
      </c>
      <c r="AX142" s="10" t="str">
        <f>IFERROR(VLOOKUP($AU142,$CX$5:$DB$1000,5,FALSE),"--")</f>
        <v>--</v>
      </c>
      <c r="AY142" s="10" t="str">
        <f>IFERROR(VLOOKUP($AU142,$CB$5:$CC$1000,2,FALSE),"--")</f>
        <v>--</v>
      </c>
      <c r="AZ142" s="10" t="str">
        <f>IFERROR(VLOOKUP($AU142,$CF$5:$CG$1000,2,FALSE),"--")</f>
        <v>--</v>
      </c>
      <c r="BA142" s="10" t="str">
        <f>IFERROR(VLOOKUP($AU142,$DI$5:$DK$1000,3,FALSE),"--")</f>
        <v>--</v>
      </c>
      <c r="BB142" s="10" t="str">
        <f>IFERROR(VLOOKUP($AU142,'2-CMIE (manual)'!$AB$5:$AD$1727,3,FALSE),"--")</f>
        <v>--</v>
      </c>
      <c r="BC142" s="10" t="str">
        <f>IFERROR(VLOOKUP($AU142,'2-CMIE (manual)'!$V$5:$X$1727,3,FALSE),"--")</f>
        <v>--</v>
      </c>
      <c r="BD142" s="10" t="str">
        <f>IFERROR(VLOOKUP($AU142,'2-CMIE (manual)'!$G$5:$I$1727,3,FALSE),"--")</f>
        <v>--</v>
      </c>
      <c r="BE142" s="10" t="str">
        <f>IFERROR(VLOOKUP($AU142,'2-CMIE (manual)'!$AN$5:$AO$1727,2,FALSE),"--")</f>
        <v>--</v>
      </c>
      <c r="BF142" s="10" t="str">
        <f>IFERROR(VLOOKUP($AU142,'2-CMIE (manual)'!$K$5:$O$1727,5,FALSE),"--")</f>
        <v>--</v>
      </c>
      <c r="BG142" s="10" t="str">
        <f>IFERROR(VLOOKUP($AU142,'2-CMIE (manual)'!$AG$5:$AK$1727,5,FALSE),"--")</f>
        <v>--</v>
      </c>
      <c r="BH142" s="10" t="str">
        <f>IFERROR(VLOOKUP($AU142,'2-CMIE (manual)'!$AZ$5:$BA$1727,2,FALSE),"--")</f>
        <v>--</v>
      </c>
      <c r="BI142" s="10" t="str">
        <f>IFERROR(VLOOKUP($AU142,$EJ$5:$EK$1000,2,FALSE),"--")</f>
        <v>--</v>
      </c>
      <c r="BJ142" s="10" t="str">
        <f>IFERROR(VLOOKUP($AU142,$EO$5:$EQ$1000,3,FALSE),"--")</f>
        <v>--</v>
      </c>
      <c r="BK142" s="67" t="str">
        <f>IFERROR(VLOOKUP($AU142,$EG$5:$EH$1000,2,FALSE),"--")</f>
        <v>--</v>
      </c>
      <c r="BL142" s="73">
        <f>AU142</f>
        <v>44286</v>
      </c>
      <c r="CK142" s="2">
        <v>40755</v>
      </c>
      <c r="CL142">
        <v>3.7</v>
      </c>
      <c r="CO142" s="2">
        <v>42674</v>
      </c>
      <c r="CP142">
        <v>7.09</v>
      </c>
      <c r="CU142" s="2">
        <v>40755</v>
      </c>
      <c r="CV142">
        <v>55.37</v>
      </c>
      <c r="CX142" s="2">
        <v>40755</v>
      </c>
      <c r="CY142">
        <v>28117</v>
      </c>
      <c r="CZ142">
        <f t="shared" si="47"/>
        <v>3618.73</v>
      </c>
      <c r="DA142">
        <f t="shared" si="48"/>
        <v>24498.27</v>
      </c>
      <c r="DB142" s="19">
        <f t="shared" si="46"/>
        <v>31.032367280244543</v>
      </c>
      <c r="DC142" s="2"/>
      <c r="DD142" s="2">
        <v>41759</v>
      </c>
      <c r="DE142">
        <v>1755.44</v>
      </c>
      <c r="DU142" s="2">
        <v>38107</v>
      </c>
      <c r="DV142">
        <v>821906</v>
      </c>
      <c r="ED142" s="2">
        <v>41943</v>
      </c>
      <c r="EE142">
        <v>66.34</v>
      </c>
      <c r="EG142" s="2">
        <v>40816</v>
      </c>
      <c r="EH142">
        <v>12.7</v>
      </c>
      <c r="EO142" s="2">
        <v>40755</v>
      </c>
      <c r="EP142">
        <v>11761.6</v>
      </c>
      <c r="EQ142" s="19">
        <f t="shared" si="45"/>
        <v>2.6031125689161883</v>
      </c>
      <c r="ER142" s="2">
        <v>40755</v>
      </c>
      <c r="ES142">
        <v>1212</v>
      </c>
      <c r="EU142" s="2">
        <v>40755</v>
      </c>
      <c r="EV142">
        <v>5072.7</v>
      </c>
      <c r="EX142" s="2">
        <v>40755</v>
      </c>
      <c r="EY142">
        <v>42.8</v>
      </c>
    </row>
    <row r="143" spans="47:155" ht="15.75" thickBot="1" x14ac:dyDescent="0.3">
      <c r="AU143" s="122">
        <v>44316</v>
      </c>
      <c r="AV143" s="11" t="str">
        <f>IFERROR(VLOOKUP($AU143,$CO$5:$CP$1000,2,FALSE),"--")</f>
        <v>--</v>
      </c>
      <c r="AW143" s="12" t="str">
        <f>IFERROR(VLOOKUP($AU143,$CU$5:$CV$1000,2,FALSE),"--")</f>
        <v>--</v>
      </c>
      <c r="AX143" s="12" t="str">
        <f>IFERROR(VLOOKUP($AU143,$CX$5:$DB$1000,5,FALSE),"--")</f>
        <v>--</v>
      </c>
      <c r="AY143" s="12" t="str">
        <f>IFERROR(VLOOKUP($AU143,$CB$5:$CC$1000,2,FALSE),"--")</f>
        <v>--</v>
      </c>
      <c r="AZ143" s="12" t="str">
        <f>IFERROR(VLOOKUP($AU143,$CF$5:$CG$1000,2,FALSE),"--")</f>
        <v>--</v>
      </c>
      <c r="BA143" s="12" t="str">
        <f>IFERROR(VLOOKUP($AU143,$DI$5:$DK$1000,3,FALSE),"--")</f>
        <v>--</v>
      </c>
      <c r="BB143" s="12" t="str">
        <f>IFERROR(VLOOKUP($AU143,'2-CMIE (manual)'!$AB$5:$AD$1727,3,FALSE),"--")</f>
        <v>--</v>
      </c>
      <c r="BC143" s="12" t="str">
        <f>IFERROR(VLOOKUP($AU143,'2-CMIE (manual)'!$V$5:$X$1727,3,FALSE),"--")</f>
        <v>--</v>
      </c>
      <c r="BD143" s="12" t="str">
        <f>IFERROR(VLOOKUP($AU143,'2-CMIE (manual)'!$G$5:$I$1727,3,FALSE),"--")</f>
        <v>--</v>
      </c>
      <c r="BE143" s="12" t="str">
        <f>IFERROR(VLOOKUP($AU143,'2-CMIE (manual)'!$AN$5:$AO$1727,2,FALSE),"--")</f>
        <v>--</v>
      </c>
      <c r="BF143" s="12" t="str">
        <f>IFERROR(VLOOKUP($AU143,'2-CMIE (manual)'!$K$5:$O$1727,5,FALSE),"--")</f>
        <v>--</v>
      </c>
      <c r="BG143" s="12" t="str">
        <f>IFERROR(VLOOKUP($AU143,'2-CMIE (manual)'!$AG$5:$AK$1727,5,FALSE),"--")</f>
        <v>--</v>
      </c>
      <c r="BH143" s="12" t="str">
        <f>IFERROR(VLOOKUP($AU143,'2-CMIE (manual)'!$AZ$5:$BA$1727,2,FALSE),"--")</f>
        <v>--</v>
      </c>
      <c r="BI143" s="12" t="str">
        <f>IFERROR(VLOOKUP($AU143,$EJ$5:$EK$1000,2,FALSE),"--")</f>
        <v>--</v>
      </c>
      <c r="BJ143" s="12" t="str">
        <f>IFERROR(VLOOKUP($AU143,$EO$5:$EQ$1000,3,FALSE),"--")</f>
        <v>--</v>
      </c>
      <c r="BK143" s="68" t="str">
        <f>IFERROR(VLOOKUP($AU143,$EG$5:$EH$1000,2,FALSE),"--")</f>
        <v>--</v>
      </c>
      <c r="BL143" s="74">
        <f>AU143</f>
        <v>44316</v>
      </c>
      <c r="CK143" s="2">
        <v>40786</v>
      </c>
      <c r="CL143">
        <v>3.4</v>
      </c>
      <c r="CO143" s="2">
        <v>42704</v>
      </c>
      <c r="CP143">
        <v>3.16</v>
      </c>
      <c r="CU143" s="2">
        <v>40786</v>
      </c>
      <c r="CV143">
        <v>39.369999999999997</v>
      </c>
      <c r="CX143" s="2">
        <v>40786</v>
      </c>
      <c r="CY143">
        <v>27479</v>
      </c>
      <c r="CZ143">
        <f t="shared" si="47"/>
        <v>4632.6899999999996</v>
      </c>
      <c r="DA143">
        <f t="shared" si="48"/>
        <v>22846.31</v>
      </c>
      <c r="DB143" s="19">
        <f t="shared" si="46"/>
        <v>40.371365269034307</v>
      </c>
      <c r="DC143" s="2"/>
      <c r="DD143" s="2">
        <v>41790</v>
      </c>
      <c r="DE143">
        <v>2190.6799999999998</v>
      </c>
      <c r="DU143" s="2">
        <v>38121</v>
      </c>
      <c r="DV143">
        <v>820320</v>
      </c>
      <c r="ED143" s="2">
        <v>41973</v>
      </c>
      <c r="EE143">
        <v>-11.78</v>
      </c>
      <c r="EG143" s="2">
        <v>40847</v>
      </c>
      <c r="EH143">
        <v>10.45</v>
      </c>
      <c r="EO143" s="2">
        <v>40786</v>
      </c>
      <c r="EP143">
        <v>11185.3</v>
      </c>
      <c r="EQ143" s="19">
        <f t="shared" si="45"/>
        <v>4.2082805396139067</v>
      </c>
      <c r="ER143" s="2">
        <v>40786</v>
      </c>
      <c r="ES143">
        <v>1221.9000000000001</v>
      </c>
      <c r="EU143" s="2">
        <v>40786</v>
      </c>
      <c r="EV143">
        <v>4577.3</v>
      </c>
      <c r="EX143" s="2">
        <v>40786</v>
      </c>
      <c r="EY143">
        <v>41.7</v>
      </c>
    </row>
    <row r="144" spans="47:155" x14ac:dyDescent="0.25">
      <c r="AU144" s="65"/>
      <c r="CK144" s="2">
        <v>40816</v>
      </c>
      <c r="CL144">
        <v>2.5</v>
      </c>
      <c r="CO144" s="2">
        <v>42735</v>
      </c>
      <c r="CP144">
        <v>5.6</v>
      </c>
      <c r="CU144" s="2">
        <v>40816</v>
      </c>
      <c r="CV144">
        <v>40.11</v>
      </c>
      <c r="CX144" s="2">
        <v>40816</v>
      </c>
      <c r="CY144">
        <v>28986</v>
      </c>
      <c r="CZ144">
        <f t="shared" si="47"/>
        <v>4630.09</v>
      </c>
      <c r="DA144">
        <f t="shared" si="48"/>
        <v>24355.91</v>
      </c>
      <c r="DB144" s="19">
        <f t="shared" si="46"/>
        <v>37.671057882426354</v>
      </c>
      <c r="DC144" s="2"/>
      <c r="DD144" s="2">
        <v>41820</v>
      </c>
      <c r="DE144">
        <v>3120.31</v>
      </c>
      <c r="DU144" s="2">
        <v>38135</v>
      </c>
      <c r="DV144">
        <v>820484</v>
      </c>
      <c r="ED144" s="2">
        <v>42004</v>
      </c>
      <c r="EE144">
        <v>52.61</v>
      </c>
      <c r="EG144" s="2">
        <v>40877</v>
      </c>
      <c r="EH144">
        <v>10.199999999999999</v>
      </c>
      <c r="EO144" s="2">
        <v>40816</v>
      </c>
      <c r="EP144">
        <v>11275</v>
      </c>
      <c r="EQ144" s="19">
        <f t="shared" si="45"/>
        <v>7.7493525482363435</v>
      </c>
      <c r="ER144" s="2">
        <v>40816</v>
      </c>
      <c r="ES144">
        <v>1196.7</v>
      </c>
      <c r="EU144" s="2">
        <v>40816</v>
      </c>
      <c r="EV144">
        <v>4597</v>
      </c>
      <c r="EX144" s="2">
        <v>40816</v>
      </c>
      <c r="EY144">
        <v>40.1</v>
      </c>
    </row>
    <row r="145" spans="47:155" x14ac:dyDescent="0.25">
      <c r="AU145" s="65"/>
      <c r="CK145" s="2">
        <v>40847</v>
      </c>
      <c r="CL145">
        <v>-5</v>
      </c>
      <c r="CO145" s="2">
        <v>42766</v>
      </c>
      <c r="CP145">
        <v>3.36</v>
      </c>
      <c r="CU145" s="2">
        <v>40847</v>
      </c>
      <c r="CV145">
        <v>23.85</v>
      </c>
      <c r="CX145" s="2">
        <v>40847</v>
      </c>
      <c r="CY145">
        <v>29940.799999999999</v>
      </c>
      <c r="CZ145">
        <f t="shared" si="47"/>
        <v>6580.05</v>
      </c>
      <c r="DA145">
        <f t="shared" si="48"/>
        <v>23360.75</v>
      </c>
      <c r="DB145" s="19">
        <f t="shared" si="46"/>
        <v>22.024061369446279</v>
      </c>
      <c r="DD145" s="2">
        <v>41851</v>
      </c>
      <c r="DE145">
        <v>1827.8</v>
      </c>
      <c r="DU145" s="2">
        <v>38149</v>
      </c>
      <c r="DV145">
        <v>824842</v>
      </c>
      <c r="ED145" s="2">
        <v>42035</v>
      </c>
      <c r="EE145">
        <v>63.16</v>
      </c>
      <c r="EG145" s="2">
        <v>40908</v>
      </c>
      <c r="EH145">
        <v>8.3800000000000008</v>
      </c>
      <c r="EO145" s="2">
        <v>40847</v>
      </c>
      <c r="EP145">
        <v>12038.1</v>
      </c>
      <c r="EQ145" s="19">
        <f t="shared" si="45"/>
        <v>3.4529876335261278</v>
      </c>
      <c r="ER145" s="2">
        <v>40847</v>
      </c>
      <c r="ES145">
        <v>1252.4000000000001</v>
      </c>
      <c r="EU145" s="2">
        <v>40847</v>
      </c>
      <c r="EV145">
        <v>5340.9</v>
      </c>
      <c r="EX145" s="2">
        <v>40847</v>
      </c>
      <c r="EY145">
        <v>32.799999999999997</v>
      </c>
    </row>
    <row r="146" spans="47:155" x14ac:dyDescent="0.25">
      <c r="AU146" s="65"/>
      <c r="CK146" s="2">
        <v>40877</v>
      </c>
      <c r="CL146">
        <v>6</v>
      </c>
      <c r="CO146" s="2">
        <v>42794</v>
      </c>
      <c r="CP146">
        <v>0.55000000000000004</v>
      </c>
      <c r="CU146" s="2">
        <v>40877</v>
      </c>
      <c r="CV146">
        <v>3.08</v>
      </c>
      <c r="CX146" s="2">
        <v>40877</v>
      </c>
      <c r="CY146">
        <v>26665.9</v>
      </c>
      <c r="CZ146">
        <f t="shared" si="47"/>
        <v>2613.6799999999998</v>
      </c>
      <c r="DA146">
        <f t="shared" si="48"/>
        <v>24052.22</v>
      </c>
      <c r="DB146" s="19">
        <f t="shared" si="46"/>
        <v>33.559039307711622</v>
      </c>
      <c r="DD146" s="2">
        <v>41882</v>
      </c>
      <c r="DE146">
        <v>2065.12</v>
      </c>
      <c r="DU146" s="2">
        <v>38163</v>
      </c>
      <c r="DV146">
        <v>835809</v>
      </c>
      <c r="ED146" s="2">
        <v>42063</v>
      </c>
      <c r="EE146">
        <v>29.37</v>
      </c>
      <c r="EG146" s="2">
        <v>40939</v>
      </c>
      <c r="EH146">
        <v>9.31</v>
      </c>
      <c r="EO146" s="2">
        <v>40877</v>
      </c>
      <c r="EP146">
        <v>13018.8</v>
      </c>
      <c r="EQ146" s="19">
        <f t="shared" si="45"/>
        <v>13.082074578508941</v>
      </c>
      <c r="ER146" s="2">
        <v>40877</v>
      </c>
      <c r="ES146">
        <v>1163.7</v>
      </c>
      <c r="EU146" s="2">
        <v>40877</v>
      </c>
      <c r="EV146">
        <v>5702.6</v>
      </c>
      <c r="EX146" s="2">
        <v>40877</v>
      </c>
      <c r="EY146">
        <v>31.4</v>
      </c>
    </row>
    <row r="147" spans="47:155" x14ac:dyDescent="0.25">
      <c r="AU147" s="65"/>
      <c r="CK147" s="2">
        <v>40908</v>
      </c>
      <c r="CL147">
        <v>2.7</v>
      </c>
      <c r="CO147" s="2">
        <v>42825</v>
      </c>
      <c r="CP147">
        <v>5.25</v>
      </c>
      <c r="CU147" s="2">
        <v>40908</v>
      </c>
      <c r="CV147">
        <v>8.64</v>
      </c>
      <c r="CX147" s="2">
        <v>40908</v>
      </c>
      <c r="CY147">
        <v>28365.4</v>
      </c>
      <c r="CZ147">
        <f t="shared" si="47"/>
        <v>3558.66</v>
      </c>
      <c r="DA147">
        <f t="shared" si="48"/>
        <v>24806.74</v>
      </c>
      <c r="DB147" s="19">
        <f t="shared" si="46"/>
        <v>28.811645978455868</v>
      </c>
      <c r="DC147" s="37"/>
      <c r="DD147" s="2">
        <v>41912</v>
      </c>
      <c r="DE147">
        <v>3783.33</v>
      </c>
      <c r="DU147" s="2">
        <v>38170</v>
      </c>
      <c r="DV147">
        <v>835808</v>
      </c>
      <c r="ED147" s="2">
        <v>42094</v>
      </c>
      <c r="EE147">
        <v>-44.98</v>
      </c>
      <c r="EG147" s="2">
        <v>40968</v>
      </c>
      <c r="EH147">
        <v>8.44</v>
      </c>
      <c r="EO147" s="2">
        <v>40908</v>
      </c>
      <c r="EP147">
        <v>13044.9</v>
      </c>
      <c r="EQ147" s="19">
        <f t="shared" ref="EQ147:EQ210" si="49">100*(EP147/EP135-1)</f>
        <v>3.5638297872340408</v>
      </c>
      <c r="ER147" s="2">
        <v>40908</v>
      </c>
      <c r="ES147">
        <v>1338.9</v>
      </c>
      <c r="EU147" s="2">
        <v>40908</v>
      </c>
      <c r="EV147">
        <v>5867.5</v>
      </c>
      <c r="EX147" s="2">
        <v>40908</v>
      </c>
      <c r="EY147">
        <v>31.9</v>
      </c>
    </row>
    <row r="148" spans="47:155" x14ac:dyDescent="0.25">
      <c r="AU148" s="65"/>
      <c r="CK148" s="2">
        <v>40939</v>
      </c>
      <c r="CL148">
        <v>1</v>
      </c>
      <c r="CO148" s="2">
        <v>42855</v>
      </c>
      <c r="CP148">
        <v>2.61</v>
      </c>
      <c r="CU148" s="2">
        <v>40939</v>
      </c>
      <c r="CV148">
        <v>11.84</v>
      </c>
      <c r="CX148" s="2">
        <v>40939</v>
      </c>
      <c r="CY148">
        <v>28081.3</v>
      </c>
      <c r="CZ148">
        <f t="shared" si="47"/>
        <v>5224.32</v>
      </c>
      <c r="DA148">
        <f t="shared" si="48"/>
        <v>22856.98</v>
      </c>
      <c r="DB148" s="19">
        <f t="shared" si="46"/>
        <v>16.644561149779456</v>
      </c>
      <c r="DC148" s="2"/>
      <c r="DD148" s="2">
        <v>41943</v>
      </c>
      <c r="DE148">
        <v>4205.6499999999996</v>
      </c>
      <c r="DU148" s="2">
        <v>38177</v>
      </c>
      <c r="DV148">
        <v>839096</v>
      </c>
      <c r="ED148" s="2">
        <v>42124</v>
      </c>
      <c r="EE148">
        <v>116.61</v>
      </c>
      <c r="EG148" s="2">
        <v>40999</v>
      </c>
      <c r="EH148">
        <v>13.27</v>
      </c>
      <c r="EO148" s="2">
        <v>40939</v>
      </c>
      <c r="EP148">
        <v>12170.9</v>
      </c>
      <c r="EQ148" s="19">
        <f t="shared" si="49"/>
        <v>2.473667814533842</v>
      </c>
      <c r="ER148" s="2">
        <v>40939</v>
      </c>
      <c r="ES148">
        <v>1163.5999999999999</v>
      </c>
      <c r="EU148" s="2">
        <v>40939</v>
      </c>
      <c r="EV148">
        <v>5373.9</v>
      </c>
      <c r="EX148" s="2">
        <v>40939</v>
      </c>
      <c r="EY148">
        <v>25.6</v>
      </c>
    </row>
    <row r="149" spans="47:155" x14ac:dyDescent="0.25">
      <c r="AU149" s="65"/>
      <c r="CK149" s="2">
        <v>40968</v>
      </c>
      <c r="CL149">
        <v>4.3</v>
      </c>
      <c r="CO149" s="2">
        <v>42886</v>
      </c>
      <c r="CP149">
        <v>3.9</v>
      </c>
      <c r="CU149" s="2">
        <v>40968</v>
      </c>
      <c r="CV149">
        <v>8.4</v>
      </c>
      <c r="CX149" s="2">
        <v>40968</v>
      </c>
      <c r="CY149">
        <v>26997.5</v>
      </c>
      <c r="CZ149">
        <f t="shared" si="47"/>
        <v>4680.1099999999997</v>
      </c>
      <c r="DA149">
        <f t="shared" si="48"/>
        <v>22317.39</v>
      </c>
      <c r="DB149" s="19">
        <f t="shared" si="46"/>
        <v>20.31100149597702</v>
      </c>
      <c r="DC149" s="2"/>
      <c r="DD149" s="2">
        <v>41973</v>
      </c>
      <c r="DE149">
        <v>5610.74</v>
      </c>
      <c r="DU149" s="2">
        <v>38191</v>
      </c>
      <c r="DV149">
        <v>841064</v>
      </c>
      <c r="ED149" s="2">
        <v>42155</v>
      </c>
      <c r="EE149">
        <v>16.260000000000002</v>
      </c>
      <c r="EG149" s="2">
        <v>41029</v>
      </c>
      <c r="EH149">
        <v>1.1200000000000001</v>
      </c>
      <c r="EO149" s="2">
        <v>40968</v>
      </c>
      <c r="EP149">
        <v>12435.9</v>
      </c>
      <c r="EQ149" s="19">
        <f t="shared" si="49"/>
        <v>8.1994170618175488</v>
      </c>
      <c r="ER149" s="2">
        <v>40968</v>
      </c>
      <c r="ES149">
        <v>1226.4000000000001</v>
      </c>
      <c r="EU149" s="2">
        <v>40968</v>
      </c>
      <c r="EV149">
        <v>5497.6</v>
      </c>
      <c r="EX149" s="2">
        <v>40968</v>
      </c>
      <c r="EY149">
        <v>32.5</v>
      </c>
    </row>
    <row r="150" spans="47:155" x14ac:dyDescent="0.25">
      <c r="AU150" s="65"/>
      <c r="CK150" s="2">
        <v>40999</v>
      </c>
      <c r="CL150">
        <v>-2.8</v>
      </c>
      <c r="CO150" s="2">
        <v>42916</v>
      </c>
      <c r="CP150">
        <v>0.99</v>
      </c>
      <c r="CU150" s="2">
        <v>40999</v>
      </c>
      <c r="CV150">
        <v>-5.19</v>
      </c>
      <c r="CX150" s="2">
        <v>40999</v>
      </c>
      <c r="CY150">
        <v>26408.3</v>
      </c>
      <c r="CZ150">
        <f t="shared" si="47"/>
        <v>4853.3599999999997</v>
      </c>
      <c r="DA150">
        <f t="shared" si="48"/>
        <v>21554.94</v>
      </c>
      <c r="DB150" s="19">
        <f t="shared" si="46"/>
        <v>10.431742951279244</v>
      </c>
      <c r="DC150" s="2"/>
      <c r="DD150" s="2">
        <v>42004</v>
      </c>
      <c r="DE150">
        <v>1364.03</v>
      </c>
      <c r="DU150" s="2">
        <v>38198</v>
      </c>
      <c r="DV150">
        <v>847452</v>
      </c>
      <c r="ED150" s="2">
        <v>42185</v>
      </c>
      <c r="EE150">
        <v>-19.850000000000001</v>
      </c>
      <c r="EG150" s="2">
        <v>41060</v>
      </c>
      <c r="EH150">
        <v>-2.35</v>
      </c>
      <c r="EO150" s="2">
        <v>40999</v>
      </c>
      <c r="EP150">
        <v>13597.4</v>
      </c>
      <c r="EQ150" s="19">
        <f t="shared" si="49"/>
        <v>5.9103017462963203</v>
      </c>
      <c r="ER150" s="2">
        <v>40999</v>
      </c>
      <c r="ES150">
        <v>1415.4</v>
      </c>
      <c r="EU150" s="2">
        <v>40999</v>
      </c>
      <c r="EV150">
        <v>6051.3</v>
      </c>
      <c r="EX150" s="2">
        <v>40999</v>
      </c>
      <c r="EY150">
        <v>31.4</v>
      </c>
    </row>
    <row r="151" spans="47:155" x14ac:dyDescent="0.25">
      <c r="AU151" s="65"/>
      <c r="CK151" s="2">
        <v>41029</v>
      </c>
      <c r="CL151">
        <v>-1.3</v>
      </c>
      <c r="CO151" s="2">
        <v>42947</v>
      </c>
      <c r="CP151">
        <v>2.89</v>
      </c>
      <c r="CU151" s="2">
        <v>41029</v>
      </c>
      <c r="CV151">
        <v>1.24</v>
      </c>
      <c r="CX151" s="2">
        <v>41029</v>
      </c>
      <c r="CY151">
        <v>24253.9</v>
      </c>
      <c r="CZ151">
        <f t="shared" si="47"/>
        <v>3093.97</v>
      </c>
      <c r="DA151">
        <f t="shared" si="48"/>
        <v>21159.93</v>
      </c>
      <c r="DB151" s="19">
        <f t="shared" si="46"/>
        <v>9.9838194346625784</v>
      </c>
      <c r="DC151" s="2"/>
      <c r="DD151" s="2">
        <v>42035</v>
      </c>
      <c r="DE151">
        <v>1572.4</v>
      </c>
      <c r="DU151" s="2">
        <v>38205</v>
      </c>
      <c r="DV151">
        <v>854240</v>
      </c>
      <c r="ED151" s="2">
        <v>42216</v>
      </c>
      <c r="EE151">
        <v>-39.11</v>
      </c>
      <c r="EG151" s="2">
        <v>41090</v>
      </c>
      <c r="EH151">
        <v>9.34</v>
      </c>
      <c r="EO151" s="2">
        <v>41029</v>
      </c>
      <c r="EP151">
        <v>12845.5</v>
      </c>
      <c r="EQ151" s="19">
        <f t="shared" si="49"/>
        <v>1.9864552650591838</v>
      </c>
      <c r="ER151" s="2">
        <v>41029</v>
      </c>
      <c r="ES151">
        <v>1246.5</v>
      </c>
      <c r="EU151" s="2">
        <v>41029</v>
      </c>
      <c r="EV151">
        <v>5908.7</v>
      </c>
      <c r="EX151" s="2">
        <v>41029</v>
      </c>
      <c r="EY151">
        <v>36.1</v>
      </c>
    </row>
    <row r="152" spans="47:155" x14ac:dyDescent="0.25">
      <c r="AU152" s="65"/>
      <c r="AX152" s="69"/>
      <c r="AY152"/>
      <c r="CK152" s="2">
        <v>41060</v>
      </c>
      <c r="CL152">
        <v>2.5</v>
      </c>
      <c r="CO152" s="2">
        <v>42978</v>
      </c>
      <c r="CP152">
        <v>4.38</v>
      </c>
      <c r="CU152" s="2">
        <v>41060</v>
      </c>
      <c r="CV152">
        <v>-6.58</v>
      </c>
      <c r="CX152" s="2">
        <v>41060</v>
      </c>
      <c r="CY152">
        <v>27155.200000000001</v>
      </c>
      <c r="CZ152">
        <f t="shared" si="47"/>
        <v>4213.6099999999997</v>
      </c>
      <c r="DA152">
        <f t="shared" si="48"/>
        <v>22941.59</v>
      </c>
      <c r="DB152" s="19">
        <f t="shared" si="46"/>
        <v>-6.3831341358362543</v>
      </c>
      <c r="DD152" s="2">
        <v>42063</v>
      </c>
      <c r="DE152">
        <v>1981.61</v>
      </c>
      <c r="DU152" s="2">
        <v>38219</v>
      </c>
      <c r="DV152">
        <v>863714</v>
      </c>
      <c r="ED152" s="2">
        <v>42247</v>
      </c>
      <c r="EE152">
        <v>56.5</v>
      </c>
      <c r="EG152" s="2">
        <v>41121</v>
      </c>
      <c r="EH152">
        <v>2.1</v>
      </c>
      <c r="EO152" s="2">
        <v>41060</v>
      </c>
      <c r="EP152">
        <v>13834.6</v>
      </c>
      <c r="EQ152" s="19">
        <f t="shared" si="49"/>
        <v>7.4123246298496204</v>
      </c>
      <c r="ER152" s="2">
        <v>41060</v>
      </c>
      <c r="ES152">
        <v>1292.0999999999999</v>
      </c>
      <c r="EU152" s="2">
        <v>41060</v>
      </c>
      <c r="EV152">
        <v>6373.5</v>
      </c>
      <c r="EX152" s="2">
        <v>41060</v>
      </c>
      <c r="EY152">
        <v>37.299999999999997</v>
      </c>
    </row>
    <row r="153" spans="47:155" x14ac:dyDescent="0.25">
      <c r="AU153" s="65"/>
      <c r="AX153" s="69"/>
      <c r="AY153"/>
      <c r="CK153" s="2">
        <v>41090</v>
      </c>
      <c r="CL153">
        <v>-2</v>
      </c>
      <c r="CO153" s="2">
        <v>43008</v>
      </c>
      <c r="CP153">
        <v>4.7300000000000004</v>
      </c>
      <c r="CU153" s="2">
        <v>41090</v>
      </c>
      <c r="CV153">
        <v>-6.09</v>
      </c>
      <c r="CX153" s="2">
        <v>41090</v>
      </c>
      <c r="CY153">
        <v>24942</v>
      </c>
      <c r="CZ153">
        <f t="shared" si="47"/>
        <v>1835.33</v>
      </c>
      <c r="DA153">
        <f t="shared" si="48"/>
        <v>23106.67</v>
      </c>
      <c r="DB153" s="19">
        <f t="shared" si="46"/>
        <v>-1.5108394182206997</v>
      </c>
      <c r="DD153" s="2">
        <v>42094</v>
      </c>
      <c r="DE153">
        <v>4984.8500000000004</v>
      </c>
      <c r="DU153" s="2">
        <v>38226</v>
      </c>
      <c r="DV153">
        <v>868358</v>
      </c>
      <c r="ED153" s="2">
        <v>42277</v>
      </c>
      <c r="EE153">
        <v>6.58</v>
      </c>
      <c r="EG153" s="2">
        <v>41152</v>
      </c>
      <c r="EH153">
        <v>4.21</v>
      </c>
      <c r="EO153" s="2">
        <v>41090</v>
      </c>
      <c r="EP153">
        <v>13219.1</v>
      </c>
      <c r="EQ153" s="19">
        <f t="shared" si="49"/>
        <v>8.9866519362524766</v>
      </c>
      <c r="ER153" s="2">
        <v>41090</v>
      </c>
      <c r="ES153">
        <v>1341.4</v>
      </c>
      <c r="EU153" s="2">
        <v>41090</v>
      </c>
      <c r="EV153">
        <v>6070.7</v>
      </c>
      <c r="EX153" s="2">
        <v>41090</v>
      </c>
      <c r="EY153">
        <v>31.2</v>
      </c>
    </row>
    <row r="154" spans="47:155" x14ac:dyDescent="0.25">
      <c r="AU154" s="65"/>
      <c r="AX154" s="69"/>
      <c r="AY154"/>
      <c r="CK154" s="2">
        <v>41121</v>
      </c>
      <c r="CL154">
        <v>-0.1</v>
      </c>
      <c r="CO154" s="2">
        <v>43039</v>
      </c>
      <c r="CP154">
        <v>5.0199999999999996</v>
      </c>
      <c r="CU154" s="2">
        <v>41121</v>
      </c>
      <c r="CV154">
        <v>-12.15</v>
      </c>
      <c r="CX154" s="2">
        <v>41121</v>
      </c>
      <c r="CY154">
        <v>26802.6</v>
      </c>
      <c r="CZ154">
        <f t="shared" si="47"/>
        <v>4131.99</v>
      </c>
      <c r="DA154">
        <f t="shared" si="48"/>
        <v>22670.61</v>
      </c>
      <c r="DB154" s="19">
        <f t="shared" si="46"/>
        <v>-7.4603635277103226</v>
      </c>
      <c r="DC154" s="37"/>
      <c r="DD154" s="2">
        <v>42124</v>
      </c>
      <c r="DE154">
        <v>3130.54</v>
      </c>
      <c r="DU154" s="2">
        <v>38233</v>
      </c>
      <c r="DV154">
        <v>871301</v>
      </c>
      <c r="ED154" s="2">
        <v>42308</v>
      </c>
      <c r="EE154">
        <v>84.33</v>
      </c>
      <c r="EG154" s="2">
        <v>41182</v>
      </c>
      <c r="EH154">
        <v>-1.2</v>
      </c>
      <c r="EO154" s="2">
        <v>41121</v>
      </c>
      <c r="EP154">
        <v>12981.3</v>
      </c>
      <c r="EQ154" s="19">
        <f t="shared" si="49"/>
        <v>10.370187729560598</v>
      </c>
      <c r="ER154" s="2">
        <v>41121</v>
      </c>
      <c r="ES154">
        <v>1312.3</v>
      </c>
      <c r="EU154" s="2">
        <v>41121</v>
      </c>
      <c r="EV154">
        <v>5745.1</v>
      </c>
      <c r="EX154" s="2">
        <v>41121</v>
      </c>
      <c r="EY154">
        <v>35.799999999999997</v>
      </c>
    </row>
    <row r="155" spans="47:155" x14ac:dyDescent="0.25">
      <c r="AU155" s="65"/>
      <c r="AX155" s="69"/>
      <c r="AY155"/>
      <c r="CK155" s="2">
        <v>41152</v>
      </c>
      <c r="CL155">
        <v>2</v>
      </c>
      <c r="CO155" s="2">
        <v>43069</v>
      </c>
      <c r="CP155">
        <v>6.9399999999999995</v>
      </c>
      <c r="CU155" s="2">
        <v>41152</v>
      </c>
      <c r="CV155">
        <v>-6.49</v>
      </c>
      <c r="CX155" s="2">
        <v>41152</v>
      </c>
      <c r="CY155">
        <v>24501.599999999999</v>
      </c>
      <c r="CZ155">
        <f t="shared" si="47"/>
        <v>2490.48</v>
      </c>
      <c r="DA155">
        <f t="shared" si="48"/>
        <v>22011.119999999999</v>
      </c>
      <c r="DB155" s="19">
        <f t="shared" si="46"/>
        <v>-3.6556888180191982</v>
      </c>
      <c r="DC155" s="2"/>
      <c r="DD155" s="2">
        <v>42155</v>
      </c>
      <c r="DE155">
        <v>2420.0500000000002</v>
      </c>
      <c r="DU155" s="2">
        <v>38247</v>
      </c>
      <c r="DV155">
        <v>882286</v>
      </c>
      <c r="ED155" s="2">
        <v>42338</v>
      </c>
      <c r="EE155">
        <v>66.989999999999995</v>
      </c>
      <c r="EG155" s="2">
        <v>41213</v>
      </c>
      <c r="EH155">
        <v>2.86</v>
      </c>
      <c r="EO155" s="2">
        <v>41152</v>
      </c>
      <c r="EP155">
        <v>12514.5</v>
      </c>
      <c r="EQ155" s="19">
        <f t="shared" si="49"/>
        <v>11.883454176463747</v>
      </c>
      <c r="ER155" s="2">
        <v>41152</v>
      </c>
      <c r="ES155">
        <v>1313.5</v>
      </c>
      <c r="EU155" s="2">
        <v>41152</v>
      </c>
      <c r="EV155">
        <v>5050.8999999999996</v>
      </c>
      <c r="EX155" s="2">
        <v>41152</v>
      </c>
      <c r="EY155">
        <v>34.1</v>
      </c>
    </row>
    <row r="156" spans="47:155" x14ac:dyDescent="0.25">
      <c r="AU156" s="65"/>
      <c r="AX156" s="69"/>
      <c r="AY156"/>
      <c r="CK156" s="2">
        <v>41182</v>
      </c>
      <c r="CL156">
        <v>-0.7</v>
      </c>
      <c r="CO156" s="2">
        <v>43100</v>
      </c>
      <c r="CP156">
        <v>3.8</v>
      </c>
      <c r="CU156" s="2">
        <v>41182</v>
      </c>
      <c r="CV156">
        <v>-6.38</v>
      </c>
      <c r="CX156" s="2">
        <v>41182</v>
      </c>
      <c r="CY156">
        <v>28022</v>
      </c>
      <c r="CZ156">
        <f t="shared" si="47"/>
        <v>4467.1400000000003</v>
      </c>
      <c r="DA156">
        <f t="shared" si="48"/>
        <v>23554.86</v>
      </c>
      <c r="DB156" s="19">
        <f t="shared" si="46"/>
        <v>-3.2889348006294949</v>
      </c>
      <c r="DC156" s="2"/>
      <c r="DD156" s="2">
        <v>42185</v>
      </c>
      <c r="DE156">
        <v>1967.13</v>
      </c>
      <c r="DU156" s="2">
        <v>38254</v>
      </c>
      <c r="DV156">
        <v>933205</v>
      </c>
      <c r="ED156" s="2">
        <v>42369</v>
      </c>
      <c r="EE156">
        <v>92.28</v>
      </c>
      <c r="EG156" s="2">
        <v>41243</v>
      </c>
      <c r="EH156">
        <v>4.63</v>
      </c>
      <c r="EO156" s="2">
        <v>41182</v>
      </c>
      <c r="EP156">
        <v>11865.2</v>
      </c>
      <c r="EQ156" s="19">
        <f t="shared" si="49"/>
        <v>5.2345898004434677</v>
      </c>
      <c r="ER156" s="2">
        <v>41182</v>
      </c>
      <c r="ES156">
        <v>1227</v>
      </c>
      <c r="EU156" s="2">
        <v>41182</v>
      </c>
      <c r="EV156">
        <v>4938.5</v>
      </c>
      <c r="EX156" s="2">
        <v>41182</v>
      </c>
      <c r="EY156">
        <v>37</v>
      </c>
    </row>
    <row r="157" spans="47:155" x14ac:dyDescent="0.25">
      <c r="AU157" s="65"/>
      <c r="AX157" s="69"/>
      <c r="AY157"/>
      <c r="CK157" s="2">
        <v>41213</v>
      </c>
      <c r="CL157">
        <v>8.4</v>
      </c>
      <c r="CO157" s="2">
        <v>43131</v>
      </c>
      <c r="CP157">
        <v>6.19</v>
      </c>
      <c r="CU157" s="2">
        <v>41213</v>
      </c>
      <c r="CV157">
        <v>1.7</v>
      </c>
      <c r="CX157" s="2">
        <v>41213</v>
      </c>
      <c r="CY157">
        <v>29286.1</v>
      </c>
      <c r="CZ157">
        <f t="shared" si="47"/>
        <v>6783.72</v>
      </c>
      <c r="DA157">
        <f t="shared" si="48"/>
        <v>22502.379999999997</v>
      </c>
      <c r="DB157" s="19">
        <f t="shared" si="46"/>
        <v>-3.6744111383410272</v>
      </c>
      <c r="DC157" s="2"/>
      <c r="DD157" s="2">
        <v>42216</v>
      </c>
      <c r="DE157">
        <v>2966.08</v>
      </c>
      <c r="DU157" s="2">
        <v>38261</v>
      </c>
      <c r="DV157">
        <v>900357</v>
      </c>
      <c r="ED157" s="2">
        <v>42400</v>
      </c>
      <c r="EE157">
        <v>12.18</v>
      </c>
      <c r="EG157" s="2">
        <v>41274</v>
      </c>
      <c r="EH157">
        <v>2.17</v>
      </c>
      <c r="EO157" s="2">
        <v>41213</v>
      </c>
      <c r="EP157">
        <v>12972</v>
      </c>
      <c r="EQ157" s="19">
        <f t="shared" si="49"/>
        <v>7.757868766665843</v>
      </c>
      <c r="ER157" s="2">
        <v>41213</v>
      </c>
      <c r="ES157">
        <v>1323.1</v>
      </c>
      <c r="EU157" s="2">
        <v>41213</v>
      </c>
      <c r="EV157">
        <v>5699.7</v>
      </c>
      <c r="EX157" s="2">
        <v>41213</v>
      </c>
      <c r="EY157">
        <v>32.200000000000003</v>
      </c>
    </row>
    <row r="158" spans="47:155" x14ac:dyDescent="0.25">
      <c r="AU158" s="65"/>
      <c r="AX158" s="69"/>
      <c r="AY158"/>
      <c r="CK158" s="2">
        <v>41243</v>
      </c>
      <c r="CL158">
        <v>-1</v>
      </c>
      <c r="CO158" s="2">
        <v>43159</v>
      </c>
      <c r="CP158">
        <v>5.38</v>
      </c>
      <c r="CU158" s="2">
        <v>41243</v>
      </c>
      <c r="CV158">
        <v>-0.08</v>
      </c>
      <c r="CX158" s="2">
        <v>41243</v>
      </c>
      <c r="CY158">
        <v>27347</v>
      </c>
      <c r="CZ158">
        <f t="shared" si="47"/>
        <v>5330.1</v>
      </c>
      <c r="DA158">
        <f t="shared" si="48"/>
        <v>22016.9</v>
      </c>
      <c r="DB158" s="19">
        <f t="shared" si="46"/>
        <v>-8.4620879070622106</v>
      </c>
      <c r="DC158" s="2"/>
      <c r="DD158" s="2">
        <v>42247</v>
      </c>
      <c r="DE158">
        <v>4958.67</v>
      </c>
      <c r="DU158" s="2">
        <v>38275</v>
      </c>
      <c r="DV158">
        <v>936268</v>
      </c>
      <c r="ED158" s="2">
        <v>42429</v>
      </c>
      <c r="EE158">
        <v>-2.7800000000000002</v>
      </c>
      <c r="EG158" s="2">
        <v>41305</v>
      </c>
      <c r="EH158">
        <v>5.73</v>
      </c>
      <c r="EO158" s="2">
        <v>41243</v>
      </c>
      <c r="EP158">
        <v>13299.1</v>
      </c>
      <c r="EQ158" s="19">
        <f t="shared" si="49"/>
        <v>2.1530402187605713</v>
      </c>
      <c r="ER158" s="2">
        <v>41243</v>
      </c>
      <c r="ES158">
        <v>1325.2</v>
      </c>
      <c r="EU158" s="2">
        <v>41243</v>
      </c>
      <c r="EV158">
        <v>5793.4</v>
      </c>
      <c r="EX158" s="2">
        <v>41243</v>
      </c>
      <c r="EY158">
        <v>32.200000000000003</v>
      </c>
    </row>
    <row r="159" spans="47:155" x14ac:dyDescent="0.25">
      <c r="AU159" s="65"/>
      <c r="AX159" s="69"/>
      <c r="AY159"/>
      <c r="CK159" s="2">
        <v>41274</v>
      </c>
      <c r="CL159">
        <v>-0.6</v>
      </c>
      <c r="CO159" s="2">
        <v>43190</v>
      </c>
      <c r="CP159">
        <v>4.4400000000000004</v>
      </c>
      <c r="CU159" s="2">
        <v>41274</v>
      </c>
      <c r="CV159">
        <v>0.36</v>
      </c>
      <c r="CX159" s="2">
        <v>41274</v>
      </c>
      <c r="CY159">
        <v>29295</v>
      </c>
      <c r="CZ159">
        <f t="shared" si="47"/>
        <v>5669.86</v>
      </c>
      <c r="DA159">
        <f t="shared" si="48"/>
        <v>23625.14</v>
      </c>
      <c r="DB159" s="19">
        <f t="shared" si="46"/>
        <v>-4.7632216083209773</v>
      </c>
      <c r="DD159" s="2">
        <v>42277</v>
      </c>
      <c r="DE159">
        <v>2006.75</v>
      </c>
      <c r="DU159" s="2">
        <v>38289</v>
      </c>
      <c r="DV159">
        <v>951046</v>
      </c>
      <c r="ED159" s="2">
        <v>42460</v>
      </c>
      <c r="EE159">
        <v>18.29</v>
      </c>
      <c r="EG159" s="2">
        <v>41333</v>
      </c>
      <c r="EH159">
        <v>1.17</v>
      </c>
      <c r="EO159" s="2">
        <v>41274</v>
      </c>
      <c r="EP159">
        <v>13492.9</v>
      </c>
      <c r="EQ159" s="19">
        <f t="shared" si="49"/>
        <v>3.4342923288028349</v>
      </c>
      <c r="ER159" s="2">
        <v>41274</v>
      </c>
      <c r="ES159">
        <v>1348.5</v>
      </c>
      <c r="EU159" s="2">
        <v>41274</v>
      </c>
      <c r="EV159">
        <v>6119.5</v>
      </c>
      <c r="EX159" s="2">
        <v>41274</v>
      </c>
      <c r="EY159">
        <v>26.5</v>
      </c>
    </row>
    <row r="160" spans="47:155" x14ac:dyDescent="0.25">
      <c r="AU160" s="65"/>
      <c r="AX160" s="69"/>
      <c r="AY160"/>
      <c r="CK160" s="2">
        <v>41305</v>
      </c>
      <c r="CL160">
        <v>2.5</v>
      </c>
      <c r="CO160" s="2">
        <v>43220</v>
      </c>
      <c r="CP160">
        <v>4.63</v>
      </c>
      <c r="CU160" s="2">
        <v>41305</v>
      </c>
      <c r="CV160">
        <v>1.56</v>
      </c>
      <c r="CX160" s="2">
        <v>41305</v>
      </c>
      <c r="CY160">
        <v>30088.5</v>
      </c>
      <c r="CZ160">
        <f t="shared" si="47"/>
        <v>7194.19</v>
      </c>
      <c r="DA160">
        <f t="shared" si="48"/>
        <v>22894.31</v>
      </c>
      <c r="DB160" s="19">
        <f t="shared" si="46"/>
        <v>0.16331991365439169</v>
      </c>
      <c r="DD160" s="2">
        <v>42308</v>
      </c>
      <c r="DE160">
        <v>1679.09</v>
      </c>
      <c r="DU160" s="2">
        <v>38303</v>
      </c>
      <c r="DV160">
        <v>958120</v>
      </c>
      <c r="ED160" s="2">
        <v>42490</v>
      </c>
      <c r="EE160">
        <v>-34.49</v>
      </c>
      <c r="EG160" s="2">
        <v>41364</v>
      </c>
      <c r="EH160">
        <v>2.73</v>
      </c>
      <c r="EO160" s="2">
        <v>41305</v>
      </c>
      <c r="EP160">
        <v>13420.8</v>
      </c>
      <c r="EQ160" s="19">
        <f t="shared" si="49"/>
        <v>10.269577434700805</v>
      </c>
      <c r="ER160" s="2">
        <v>41305</v>
      </c>
      <c r="ES160">
        <v>1300.9000000000001</v>
      </c>
      <c r="EU160" s="2">
        <v>41305</v>
      </c>
      <c r="EV160">
        <v>5798.3</v>
      </c>
      <c r="EX160" s="2">
        <v>41305</v>
      </c>
      <c r="EY160">
        <v>29</v>
      </c>
    </row>
    <row r="161" spans="47:155" x14ac:dyDescent="0.25">
      <c r="AU161" s="65"/>
      <c r="AX161" s="69"/>
      <c r="AY161"/>
      <c r="CK161" s="2">
        <v>41333</v>
      </c>
      <c r="CL161">
        <v>0.6</v>
      </c>
      <c r="CO161" s="2">
        <v>43251</v>
      </c>
      <c r="CP161">
        <v>3.64</v>
      </c>
      <c r="CU161" s="2">
        <v>41333</v>
      </c>
      <c r="CV161">
        <v>5.85</v>
      </c>
      <c r="CX161" s="2">
        <v>41333</v>
      </c>
      <c r="CY161">
        <v>26657.7</v>
      </c>
      <c r="CZ161">
        <f t="shared" si="47"/>
        <v>5472.16</v>
      </c>
      <c r="DA161">
        <f t="shared" si="48"/>
        <v>21185.54</v>
      </c>
      <c r="DB161" s="19">
        <f t="shared" si="46"/>
        <v>-5.0716055954571733</v>
      </c>
      <c r="DC161" s="37"/>
      <c r="DD161" s="2">
        <v>42338</v>
      </c>
      <c r="DE161">
        <v>3541.13</v>
      </c>
      <c r="DU161" s="2">
        <v>38317</v>
      </c>
      <c r="DV161">
        <v>964719</v>
      </c>
      <c r="ED161" s="2">
        <v>42521</v>
      </c>
      <c r="EE161">
        <v>-68.45</v>
      </c>
      <c r="EG161" s="2">
        <v>41394</v>
      </c>
      <c r="EH161">
        <v>-0.22</v>
      </c>
      <c r="EO161" s="2">
        <v>41333</v>
      </c>
      <c r="EP161">
        <v>12530.9</v>
      </c>
      <c r="EQ161" s="19">
        <f t="shared" si="49"/>
        <v>0.76391736826446621</v>
      </c>
      <c r="ER161" s="2">
        <v>41333</v>
      </c>
      <c r="ES161">
        <v>1278</v>
      </c>
      <c r="EU161" s="2">
        <v>41333</v>
      </c>
      <c r="EV161">
        <v>5382.9</v>
      </c>
      <c r="EX161" s="2">
        <v>41333</v>
      </c>
      <c r="EY161">
        <v>32.799999999999997</v>
      </c>
    </row>
    <row r="162" spans="47:155" x14ac:dyDescent="0.25">
      <c r="AU162" s="65"/>
      <c r="AX162" s="69"/>
      <c r="AY162"/>
      <c r="CK162" s="2">
        <v>41364</v>
      </c>
      <c r="CL162">
        <v>3.5</v>
      </c>
      <c r="CU162" s="2">
        <v>41364</v>
      </c>
      <c r="CV162">
        <v>5.9</v>
      </c>
      <c r="CX162" s="2">
        <v>41364</v>
      </c>
      <c r="CY162">
        <v>27539.5</v>
      </c>
      <c r="CZ162">
        <f t="shared" si="47"/>
        <v>3147.08</v>
      </c>
      <c r="DA162">
        <f t="shared" si="48"/>
        <v>24392.42</v>
      </c>
      <c r="DB162" s="19">
        <f t="shared" si="46"/>
        <v>13.163942929091888</v>
      </c>
      <c r="DC162" s="2"/>
      <c r="DD162" s="2">
        <v>42369</v>
      </c>
      <c r="DE162">
        <v>3807.27</v>
      </c>
      <c r="DU162" s="2">
        <v>38331</v>
      </c>
      <c r="DV162">
        <v>973631</v>
      </c>
      <c r="ED162" s="2">
        <v>42551</v>
      </c>
      <c r="EE162">
        <v>-4.2699999999999996</v>
      </c>
      <c r="EG162" s="2">
        <v>41425</v>
      </c>
      <c r="EH162">
        <v>11.5</v>
      </c>
      <c r="EO162" s="2">
        <v>41364</v>
      </c>
      <c r="EP162">
        <v>14080.8</v>
      </c>
      <c r="EQ162" s="19">
        <f t="shared" si="49"/>
        <v>3.5550914145351387</v>
      </c>
      <c r="ER162" s="2">
        <v>41364</v>
      </c>
      <c r="ES162">
        <v>1435.4</v>
      </c>
      <c r="EU162" s="2">
        <v>41364</v>
      </c>
      <c r="EV162">
        <v>6198.7</v>
      </c>
      <c r="EX162" s="2">
        <v>41364</v>
      </c>
      <c r="EY162">
        <v>34.299999999999997</v>
      </c>
    </row>
    <row r="163" spans="47:155" x14ac:dyDescent="0.25">
      <c r="AU163" s="65"/>
      <c r="AX163" s="69"/>
      <c r="AY163"/>
      <c r="CK163" s="2">
        <v>41394</v>
      </c>
      <c r="CL163">
        <v>3.3</v>
      </c>
      <c r="CU163" s="2">
        <v>41394</v>
      </c>
      <c r="CV163">
        <v>3.19</v>
      </c>
      <c r="CX163" s="2">
        <v>41394</v>
      </c>
      <c r="CY163">
        <v>28972.400000000001</v>
      </c>
      <c r="CZ163">
        <f t="shared" si="47"/>
        <v>6768.57</v>
      </c>
      <c r="DA163">
        <f t="shared" si="48"/>
        <v>22203.83</v>
      </c>
      <c r="DB163" s="19">
        <f t="shared" si="46"/>
        <v>4.9333811595785093</v>
      </c>
      <c r="DC163" s="2"/>
      <c r="DD163" s="2">
        <v>42400</v>
      </c>
      <c r="DE163">
        <v>2912.28</v>
      </c>
      <c r="DU163" s="2">
        <v>38345</v>
      </c>
      <c r="DV163">
        <v>984098</v>
      </c>
      <c r="ED163" s="2">
        <v>42582</v>
      </c>
      <c r="EE163">
        <v>72.86</v>
      </c>
      <c r="EG163" s="2">
        <v>41455</v>
      </c>
      <c r="EH163">
        <v>4.16</v>
      </c>
      <c r="EO163" s="2">
        <v>41394</v>
      </c>
      <c r="EP163">
        <v>13187.5</v>
      </c>
      <c r="EQ163" s="19">
        <f t="shared" si="49"/>
        <v>2.6624109610369429</v>
      </c>
      <c r="ER163" s="2">
        <v>41394</v>
      </c>
      <c r="ES163">
        <v>1270</v>
      </c>
      <c r="EU163" s="2">
        <v>41394</v>
      </c>
      <c r="EV163">
        <v>6154.6</v>
      </c>
      <c r="EX163" s="2">
        <v>41394</v>
      </c>
      <c r="EY163">
        <v>26.8</v>
      </c>
    </row>
    <row r="164" spans="47:155" x14ac:dyDescent="0.25">
      <c r="AU164" s="65"/>
      <c r="AX164" s="69"/>
      <c r="AY164"/>
      <c r="CK164" s="2">
        <v>41425</v>
      </c>
      <c r="CL164">
        <v>1</v>
      </c>
      <c r="CU164" s="2">
        <v>41425</v>
      </c>
      <c r="CV164">
        <v>0.57999999999999996</v>
      </c>
      <c r="CX164" s="2">
        <v>41425</v>
      </c>
      <c r="CY164">
        <v>30165</v>
      </c>
      <c r="CZ164">
        <f t="shared" si="47"/>
        <v>7630.27</v>
      </c>
      <c r="DA164">
        <f t="shared" si="48"/>
        <v>22534.73</v>
      </c>
      <c r="DB164" s="19">
        <f t="shared" si="46"/>
        <v>-1.773460339932853</v>
      </c>
      <c r="DC164" s="2"/>
      <c r="DD164" s="2">
        <v>42429</v>
      </c>
      <c r="DE164">
        <v>1405.49</v>
      </c>
      <c r="DU164" s="2">
        <v>38352</v>
      </c>
      <c r="DV164">
        <v>1001291</v>
      </c>
      <c r="ED164" s="2">
        <v>42613</v>
      </c>
      <c r="EE164">
        <v>86.59</v>
      </c>
      <c r="EG164" s="2">
        <v>41486</v>
      </c>
      <c r="EH164">
        <v>4.12</v>
      </c>
      <c r="EO164" s="2">
        <v>41425</v>
      </c>
      <c r="EP164">
        <v>14238.2</v>
      </c>
      <c r="EQ164" s="19">
        <f t="shared" si="49"/>
        <v>2.9173232330533594</v>
      </c>
      <c r="ER164" s="2">
        <v>41425</v>
      </c>
      <c r="ES164">
        <v>1695.7</v>
      </c>
      <c r="EU164" s="2">
        <v>41425</v>
      </c>
      <c r="EV164">
        <v>6393.9</v>
      </c>
      <c r="EX164" s="2">
        <v>41425</v>
      </c>
      <c r="EY164">
        <v>34.799999999999997</v>
      </c>
    </row>
    <row r="165" spans="47:155" x14ac:dyDescent="0.25">
      <c r="AU165" s="65"/>
      <c r="AX165" s="69"/>
      <c r="AY165"/>
      <c r="CK165" s="2">
        <v>41455</v>
      </c>
      <c r="CL165">
        <v>-1</v>
      </c>
      <c r="CU165" s="2">
        <v>41455</v>
      </c>
      <c r="CV165">
        <v>-3.71</v>
      </c>
      <c r="CX165" s="2">
        <v>41455</v>
      </c>
      <c r="CY165">
        <v>23272.400000000001</v>
      </c>
      <c r="CZ165">
        <f t="shared" si="47"/>
        <v>1889.57</v>
      </c>
      <c r="DA165">
        <f t="shared" si="48"/>
        <v>21382.83</v>
      </c>
      <c r="DB165" s="19">
        <f t="shared" si="46"/>
        <v>-7.4603566848879366</v>
      </c>
      <c r="DC165" s="2"/>
      <c r="DD165" s="2">
        <v>42460</v>
      </c>
      <c r="DE165">
        <v>973.45</v>
      </c>
      <c r="DU165" s="2">
        <v>38359</v>
      </c>
      <c r="DV165">
        <v>995650</v>
      </c>
      <c r="ED165" s="2">
        <v>42643</v>
      </c>
      <c r="EE165">
        <v>58.38</v>
      </c>
      <c r="EG165" s="2">
        <v>41517</v>
      </c>
      <c r="EH165">
        <v>8.9700000000000006</v>
      </c>
      <c r="EO165" s="2">
        <v>41455</v>
      </c>
      <c r="EP165">
        <v>13013.7</v>
      </c>
      <c r="EQ165" s="19">
        <f t="shared" si="49"/>
        <v>-1.5538122867668758</v>
      </c>
      <c r="ER165" s="2">
        <v>41455</v>
      </c>
      <c r="ES165">
        <v>1414.9</v>
      </c>
      <c r="EU165" s="2">
        <v>41455</v>
      </c>
      <c r="EV165">
        <v>5943</v>
      </c>
      <c r="EX165" s="2">
        <v>41455</v>
      </c>
      <c r="EY165">
        <v>40.6</v>
      </c>
    </row>
    <row r="166" spans="47:155" x14ac:dyDescent="0.25">
      <c r="AU166" s="65"/>
      <c r="AX166" s="69"/>
      <c r="AY166"/>
      <c r="CK166" s="2">
        <v>41486</v>
      </c>
      <c r="CL166">
        <v>3.2</v>
      </c>
      <c r="CU166" s="2">
        <v>41486</v>
      </c>
      <c r="CV166">
        <v>11.64</v>
      </c>
      <c r="CX166" s="2">
        <v>41486</v>
      </c>
      <c r="CY166">
        <v>25286.5</v>
      </c>
      <c r="CZ166">
        <f t="shared" si="47"/>
        <v>2464.81</v>
      </c>
      <c r="DA166">
        <f t="shared" si="48"/>
        <v>22821.69</v>
      </c>
      <c r="DB166" s="19">
        <f t="shared" si="46"/>
        <v>0.66641347542037987</v>
      </c>
      <c r="DD166" s="2">
        <v>42490</v>
      </c>
      <c r="DE166">
        <v>1237.55</v>
      </c>
      <c r="DU166" s="2">
        <v>38373</v>
      </c>
      <c r="DV166">
        <v>1005894</v>
      </c>
      <c r="ED166" s="2">
        <v>42674</v>
      </c>
      <c r="EE166">
        <v>4.33</v>
      </c>
      <c r="EG166" s="2">
        <v>41547</v>
      </c>
      <c r="EH166">
        <v>10.19</v>
      </c>
      <c r="EO166" s="2">
        <v>41486</v>
      </c>
      <c r="EP166">
        <v>12860.7</v>
      </c>
      <c r="EQ166" s="19">
        <f t="shared" si="49"/>
        <v>-0.92902867971619285</v>
      </c>
      <c r="ER166" s="2">
        <v>41486</v>
      </c>
      <c r="ES166">
        <v>1405.9</v>
      </c>
      <c r="EU166" s="2">
        <v>41486</v>
      </c>
      <c r="EV166">
        <v>5399.9</v>
      </c>
      <c r="EX166" s="2">
        <v>41486</v>
      </c>
      <c r="EY166">
        <v>30.2</v>
      </c>
    </row>
    <row r="167" spans="47:155" x14ac:dyDescent="0.25">
      <c r="AU167" s="65"/>
      <c r="AX167" s="69"/>
      <c r="AY167"/>
      <c r="CK167" s="2">
        <v>41517</v>
      </c>
      <c r="CL167">
        <v>4.4000000000000004</v>
      </c>
      <c r="CU167" s="2">
        <v>41517</v>
      </c>
      <c r="CV167">
        <v>13.85</v>
      </c>
      <c r="CX167" s="2">
        <v>41517</v>
      </c>
      <c r="CY167">
        <v>21756.1</v>
      </c>
      <c r="CZ167">
        <f t="shared" si="47"/>
        <v>738.62</v>
      </c>
      <c r="DA167">
        <f t="shared" si="48"/>
        <v>21017.48</v>
      </c>
      <c r="DB167" s="19">
        <f t="shared" si="46"/>
        <v>-4.5142636994391916</v>
      </c>
      <c r="DD167" s="2">
        <v>42521</v>
      </c>
      <c r="DE167">
        <v>1472.73</v>
      </c>
      <c r="DU167" s="2">
        <v>38380</v>
      </c>
      <c r="DV167">
        <v>1006085</v>
      </c>
      <c r="ED167" s="2">
        <v>42704</v>
      </c>
      <c r="EE167">
        <v>64.64</v>
      </c>
      <c r="EG167" s="2">
        <v>41578</v>
      </c>
      <c r="EH167">
        <v>3.82</v>
      </c>
      <c r="EO167" s="2">
        <v>41517</v>
      </c>
      <c r="EP167">
        <v>12447.2</v>
      </c>
      <c r="EQ167" s="19">
        <f t="shared" si="49"/>
        <v>-0.53777617963162161</v>
      </c>
      <c r="ER167" s="2">
        <v>41517</v>
      </c>
      <c r="ES167">
        <v>1483.2</v>
      </c>
      <c r="EU167" s="2">
        <v>41517</v>
      </c>
      <c r="EV167">
        <v>5047.8</v>
      </c>
      <c r="EX167" s="2">
        <v>41517</v>
      </c>
      <c r="EY167">
        <v>38.6</v>
      </c>
    </row>
    <row r="168" spans="47:155" x14ac:dyDescent="0.25">
      <c r="AU168" s="65"/>
      <c r="AX168" s="69"/>
      <c r="AY168"/>
      <c r="CK168" s="2">
        <v>41547</v>
      </c>
      <c r="CL168">
        <v>6.8</v>
      </c>
      <c r="CU168" s="2">
        <v>41547</v>
      </c>
      <c r="CV168">
        <v>12.98</v>
      </c>
      <c r="CX168" s="2">
        <v>41547</v>
      </c>
      <c r="CY168">
        <v>21014.1</v>
      </c>
      <c r="CZ168">
        <f t="shared" si="47"/>
        <v>682.51</v>
      </c>
      <c r="DA168">
        <f t="shared" si="48"/>
        <v>20331.59</v>
      </c>
      <c r="DB168" s="19">
        <f t="shared" si="46"/>
        <v>-13.68409746438739</v>
      </c>
      <c r="DC168" s="37"/>
      <c r="DD168" s="2">
        <v>42551</v>
      </c>
      <c r="DE168">
        <v>1208.9000000000001</v>
      </c>
      <c r="DU168" s="2">
        <v>38387</v>
      </c>
      <c r="DV168">
        <v>1010877</v>
      </c>
      <c r="ED168" s="2">
        <v>42735</v>
      </c>
      <c r="EE168">
        <v>-39.92</v>
      </c>
      <c r="EG168" s="2">
        <v>41608</v>
      </c>
      <c r="EH168">
        <v>4.71</v>
      </c>
      <c r="EO168" s="2">
        <v>41547</v>
      </c>
      <c r="EP168">
        <v>11942.1</v>
      </c>
      <c r="EQ168" s="19">
        <f t="shared" si="49"/>
        <v>0.64811381181943961</v>
      </c>
      <c r="ER168" s="2">
        <v>41547</v>
      </c>
      <c r="ES168">
        <v>1232.0999999999999</v>
      </c>
      <c r="EU168" s="2">
        <v>41547</v>
      </c>
      <c r="EV168">
        <v>4908.3999999999996</v>
      </c>
      <c r="EX168" s="2">
        <v>41547</v>
      </c>
      <c r="EY168">
        <v>28.3</v>
      </c>
    </row>
    <row r="169" spans="47:155" x14ac:dyDescent="0.25">
      <c r="AU169" s="65"/>
      <c r="AX169" s="69"/>
      <c r="AY169"/>
      <c r="CK169" s="2">
        <v>41578</v>
      </c>
      <c r="CL169">
        <v>1.9</v>
      </c>
      <c r="CU169" s="2">
        <v>41578</v>
      </c>
      <c r="CV169">
        <v>14.34</v>
      </c>
      <c r="CX169" s="2">
        <v>41578</v>
      </c>
      <c r="CY169">
        <v>22514.400000000001</v>
      </c>
      <c r="CZ169">
        <f t="shared" si="47"/>
        <v>1098.43</v>
      </c>
      <c r="DA169">
        <f t="shared" si="48"/>
        <v>21415.97</v>
      </c>
      <c r="DB169" s="19">
        <f t="shared" si="46"/>
        <v>-4.8279781960841266</v>
      </c>
      <c r="DC169" s="2"/>
      <c r="DD169" s="2">
        <v>42582</v>
      </c>
      <c r="DE169">
        <v>1078.1400000000001</v>
      </c>
      <c r="DU169" s="2">
        <v>38401</v>
      </c>
      <c r="DV169">
        <v>1016849</v>
      </c>
      <c r="ED169" s="2">
        <v>42766</v>
      </c>
      <c r="EE169">
        <v>-14.72</v>
      </c>
      <c r="EG169" s="2">
        <v>41639</v>
      </c>
      <c r="EH169">
        <v>9.16</v>
      </c>
      <c r="EO169" s="2">
        <v>41578</v>
      </c>
      <c r="EP169">
        <v>13221.4</v>
      </c>
      <c r="EQ169" s="19">
        <f t="shared" si="49"/>
        <v>1.9226025285229653</v>
      </c>
      <c r="ER169" s="2">
        <v>41578</v>
      </c>
      <c r="ES169">
        <v>1461.7</v>
      </c>
      <c r="EU169" s="2">
        <v>41578</v>
      </c>
      <c r="EV169">
        <v>5615.1</v>
      </c>
      <c r="EX169" s="2">
        <v>41578</v>
      </c>
      <c r="EY169">
        <v>31.2</v>
      </c>
    </row>
    <row r="170" spans="47:155" x14ac:dyDescent="0.25">
      <c r="AU170" s="65"/>
      <c r="AX170" s="69"/>
      <c r="AY170"/>
      <c r="CK170" s="2">
        <v>41608</v>
      </c>
      <c r="CL170">
        <v>3.7</v>
      </c>
      <c r="CU170" s="2">
        <v>41608</v>
      </c>
      <c r="CV170">
        <v>4.09</v>
      </c>
      <c r="CX170" s="2">
        <v>41608</v>
      </c>
      <c r="CY170">
        <v>20793.900000000001</v>
      </c>
      <c r="CZ170">
        <f t="shared" si="47"/>
        <v>835.83</v>
      </c>
      <c r="DA170">
        <f t="shared" si="48"/>
        <v>19958.07</v>
      </c>
      <c r="DB170" s="19">
        <f t="shared" si="46"/>
        <v>-9.3511348100777205</v>
      </c>
      <c r="DC170" s="2"/>
      <c r="DD170" s="2">
        <v>42613</v>
      </c>
      <c r="DE170">
        <v>1118.6600000000001</v>
      </c>
      <c r="DU170" s="2">
        <v>38408</v>
      </c>
      <c r="DV170">
        <v>1025980</v>
      </c>
      <c r="ED170" s="2">
        <v>42794</v>
      </c>
      <c r="EE170">
        <v>-49.53</v>
      </c>
      <c r="EG170" s="2">
        <v>41670</v>
      </c>
      <c r="EH170">
        <v>5.28</v>
      </c>
      <c r="EO170" s="2">
        <v>41608</v>
      </c>
      <c r="EP170">
        <v>13253.4</v>
      </c>
      <c r="EQ170" s="19">
        <f t="shared" si="49"/>
        <v>-0.3436322758682997</v>
      </c>
      <c r="ER170" s="2">
        <v>41608</v>
      </c>
      <c r="ES170">
        <v>1459.9</v>
      </c>
      <c r="EU170" s="2">
        <v>41608</v>
      </c>
      <c r="EV170">
        <v>5826.2</v>
      </c>
      <c r="EX170" s="2">
        <v>41608</v>
      </c>
      <c r="EY170">
        <v>27.1</v>
      </c>
    </row>
    <row r="171" spans="47:155" x14ac:dyDescent="0.25">
      <c r="AU171" s="65"/>
      <c r="AX171" s="69"/>
      <c r="AY171"/>
      <c r="CK171" s="2">
        <v>41639</v>
      </c>
      <c r="CL171">
        <v>3.5</v>
      </c>
      <c r="CU171" s="2">
        <v>41639</v>
      </c>
      <c r="CV171">
        <v>3.67</v>
      </c>
      <c r="CX171" s="2">
        <v>41639</v>
      </c>
      <c r="CY171">
        <v>22656.61</v>
      </c>
      <c r="CZ171">
        <f t="shared" si="47"/>
        <v>1252.26</v>
      </c>
      <c r="DA171">
        <f t="shared" si="48"/>
        <v>21404.350000000002</v>
      </c>
      <c r="DB171" s="19">
        <f t="shared" si="46"/>
        <v>-9.4001136077923704</v>
      </c>
      <c r="DC171" s="2"/>
      <c r="DD171" s="2">
        <v>42643</v>
      </c>
      <c r="DE171">
        <v>1801.52</v>
      </c>
      <c r="DU171" s="2">
        <v>38415</v>
      </c>
      <c r="DV171">
        <v>1032115</v>
      </c>
      <c r="ED171" s="2">
        <v>42825</v>
      </c>
      <c r="EE171">
        <v>12.47</v>
      </c>
      <c r="EG171" s="2">
        <v>41698</v>
      </c>
      <c r="EH171">
        <v>10.01</v>
      </c>
      <c r="EO171" s="2">
        <v>41639</v>
      </c>
      <c r="EP171">
        <v>13591.7</v>
      </c>
      <c r="EQ171" s="19">
        <f t="shared" si="49"/>
        <v>0.73223695425002067</v>
      </c>
      <c r="ER171" s="2">
        <v>41639</v>
      </c>
      <c r="ES171">
        <v>1453.7</v>
      </c>
      <c r="EU171" s="2">
        <v>41639</v>
      </c>
      <c r="EV171">
        <v>5972.5</v>
      </c>
      <c r="EX171" s="2">
        <v>41639</v>
      </c>
      <c r="EY171">
        <v>30.4</v>
      </c>
    </row>
    <row r="172" spans="47:155" x14ac:dyDescent="0.25">
      <c r="AU172" s="65"/>
      <c r="AX172" s="69"/>
      <c r="AY172"/>
      <c r="CK172" s="2">
        <v>41670</v>
      </c>
      <c r="CL172">
        <v>4.8</v>
      </c>
      <c r="CU172" s="2">
        <v>41670</v>
      </c>
      <c r="CV172">
        <v>4.33</v>
      </c>
      <c r="CX172" s="2">
        <v>41670</v>
      </c>
      <c r="CY172">
        <v>23158.560000000001</v>
      </c>
      <c r="CZ172">
        <f t="shared" si="47"/>
        <v>1441.16</v>
      </c>
      <c r="DA172">
        <f t="shared" si="48"/>
        <v>21717.4</v>
      </c>
      <c r="DB172" s="19">
        <f t="shared" si="46"/>
        <v>-5.1406222768888838</v>
      </c>
      <c r="DC172" s="2"/>
      <c r="DD172" s="2">
        <v>42674</v>
      </c>
      <c r="DE172">
        <v>3506.95</v>
      </c>
      <c r="DU172" s="2">
        <v>38429</v>
      </c>
      <c r="DV172">
        <v>1059308</v>
      </c>
      <c r="ED172" s="2">
        <v>42855</v>
      </c>
      <c r="EE172">
        <v>12.38</v>
      </c>
      <c r="EG172" s="2">
        <v>41729</v>
      </c>
      <c r="EH172">
        <v>8.2799999999999994</v>
      </c>
      <c r="EO172" s="2">
        <v>41670</v>
      </c>
      <c r="EP172">
        <v>13522.9</v>
      </c>
      <c r="EQ172" s="19">
        <f t="shared" si="49"/>
        <v>0.76075941821649451</v>
      </c>
      <c r="ER172" s="2">
        <v>41670</v>
      </c>
      <c r="ES172">
        <v>1383.7</v>
      </c>
      <c r="EU172" s="2">
        <v>41670</v>
      </c>
      <c r="EV172">
        <v>5639.2</v>
      </c>
      <c r="EX172" s="2">
        <v>41670</v>
      </c>
      <c r="EY172">
        <v>34</v>
      </c>
    </row>
    <row r="173" spans="47:155" x14ac:dyDescent="0.25">
      <c r="AU173" s="65"/>
      <c r="AX173" s="69"/>
      <c r="AY173"/>
      <c r="CK173" s="2">
        <v>41698</v>
      </c>
      <c r="CL173">
        <v>5.2</v>
      </c>
      <c r="CU173" s="2">
        <v>41698</v>
      </c>
      <c r="CV173">
        <v>-4.97</v>
      </c>
      <c r="CX173" s="2">
        <v>41698</v>
      </c>
      <c r="CY173">
        <v>19958.66</v>
      </c>
      <c r="CZ173">
        <f t="shared" si="47"/>
        <v>1331.86</v>
      </c>
      <c r="DA173">
        <f t="shared" si="48"/>
        <v>18626.8</v>
      </c>
      <c r="DB173" s="19">
        <f t="shared" ref="DB173:DB236" si="50">100*(DA173/DA161-1)</f>
        <v>-12.077766249998822</v>
      </c>
      <c r="DD173" s="2">
        <v>42704</v>
      </c>
      <c r="DE173">
        <v>4412.5</v>
      </c>
      <c r="DU173" s="2">
        <v>38436</v>
      </c>
      <c r="DV173">
        <v>1082747</v>
      </c>
      <c r="ED173" s="2">
        <v>42886</v>
      </c>
      <c r="EE173">
        <v>180.06</v>
      </c>
      <c r="EG173" s="2">
        <v>41759</v>
      </c>
      <c r="EH173">
        <v>19.07</v>
      </c>
      <c r="EO173" s="2">
        <v>41698</v>
      </c>
      <c r="EP173">
        <v>12838</v>
      </c>
      <c r="EQ173" s="19">
        <f t="shared" si="49"/>
        <v>2.4507417663535813</v>
      </c>
      <c r="ER173" s="2">
        <v>41698</v>
      </c>
      <c r="ES173">
        <v>1378.9</v>
      </c>
      <c r="EU173" s="2">
        <v>41698</v>
      </c>
      <c r="EV173">
        <v>5380.2</v>
      </c>
      <c r="EX173" s="2">
        <v>41698</v>
      </c>
      <c r="EY173">
        <v>20.3</v>
      </c>
    </row>
    <row r="174" spans="47:155" x14ac:dyDescent="0.25">
      <c r="AU174" s="65"/>
      <c r="AX174" s="69"/>
      <c r="AY174"/>
      <c r="CK174" s="2">
        <v>41729</v>
      </c>
      <c r="CL174">
        <v>2.9</v>
      </c>
      <c r="CU174" s="2">
        <v>41729</v>
      </c>
      <c r="CV174">
        <v>-0.66</v>
      </c>
      <c r="CX174" s="2">
        <v>41729</v>
      </c>
      <c r="CY174">
        <v>25627.29</v>
      </c>
      <c r="CZ174">
        <f t="shared" si="47"/>
        <v>2570.71</v>
      </c>
      <c r="DA174">
        <f t="shared" si="48"/>
        <v>23056.58</v>
      </c>
      <c r="DB174" s="19">
        <f t="shared" si="50"/>
        <v>-5.4764553906500364</v>
      </c>
      <c r="DD174" s="2">
        <v>42735</v>
      </c>
      <c r="DE174">
        <v>1978.79</v>
      </c>
      <c r="DU174" s="2">
        <v>38443</v>
      </c>
      <c r="DV174">
        <v>1112195</v>
      </c>
      <c r="ED174" s="2">
        <v>42916</v>
      </c>
      <c r="EE174">
        <v>51.7</v>
      </c>
      <c r="EG174" s="2">
        <v>41790</v>
      </c>
      <c r="EH174">
        <v>12.23</v>
      </c>
      <c r="EO174" s="2">
        <v>41729</v>
      </c>
      <c r="EP174">
        <v>14290.5</v>
      </c>
      <c r="EQ174" s="19">
        <f t="shared" si="49"/>
        <v>1.4892619737514989</v>
      </c>
      <c r="ER174" s="2">
        <v>41729</v>
      </c>
      <c r="ES174">
        <v>1488.6</v>
      </c>
      <c r="EU174" s="2">
        <v>41729</v>
      </c>
      <c r="EV174">
        <v>6083.1</v>
      </c>
      <c r="EX174" s="2">
        <v>41729</v>
      </c>
      <c r="EY174">
        <v>44</v>
      </c>
    </row>
    <row r="175" spans="47:155" x14ac:dyDescent="0.25">
      <c r="AU175" s="65"/>
      <c r="AX175" s="69"/>
      <c r="AY175"/>
      <c r="CK175" s="2">
        <v>41759</v>
      </c>
      <c r="CL175">
        <v>3.9</v>
      </c>
      <c r="CU175" s="2">
        <v>41759</v>
      </c>
      <c r="CV175">
        <v>6.15</v>
      </c>
      <c r="CX175" s="2">
        <v>41759</v>
      </c>
      <c r="CY175">
        <v>22742.2</v>
      </c>
      <c r="CZ175">
        <f t="shared" si="47"/>
        <v>1755.44</v>
      </c>
      <c r="DA175">
        <f t="shared" si="48"/>
        <v>20986.760000000002</v>
      </c>
      <c r="DB175" s="19">
        <f t="shared" si="50"/>
        <v>-5.4813516406854168</v>
      </c>
      <c r="DC175" s="37"/>
      <c r="DD175" s="2">
        <v>42766</v>
      </c>
      <c r="DE175">
        <v>2040.35</v>
      </c>
      <c r="DU175" s="2">
        <v>38450</v>
      </c>
      <c r="DV175">
        <v>1112194</v>
      </c>
      <c r="ED175" s="2">
        <v>42947</v>
      </c>
      <c r="EE175">
        <v>15.7</v>
      </c>
      <c r="EG175" s="2">
        <v>41820</v>
      </c>
      <c r="EH175">
        <v>11.97</v>
      </c>
      <c r="EO175" s="2">
        <v>41759</v>
      </c>
      <c r="EP175">
        <v>13486.1</v>
      </c>
      <c r="EQ175" s="19">
        <f t="shared" si="49"/>
        <v>2.2642654028436127</v>
      </c>
      <c r="ER175" s="2">
        <v>41759</v>
      </c>
      <c r="ES175">
        <v>1502.2</v>
      </c>
      <c r="EU175" s="2">
        <v>41759</v>
      </c>
      <c r="EV175">
        <v>5932.9</v>
      </c>
      <c r="EX175" s="2">
        <v>41759</v>
      </c>
      <c r="EY175">
        <v>26.9</v>
      </c>
    </row>
    <row r="176" spans="47:155" x14ac:dyDescent="0.25">
      <c r="AU176" s="65"/>
      <c r="AX176" s="69"/>
      <c r="AY176"/>
      <c r="CK176" s="2">
        <v>41790</v>
      </c>
      <c r="CL176">
        <v>4.7</v>
      </c>
      <c r="CU176" s="2">
        <v>41790</v>
      </c>
      <c r="CV176">
        <v>12.33</v>
      </c>
      <c r="CX176" s="2">
        <v>41790</v>
      </c>
      <c r="CY176">
        <v>24768.36</v>
      </c>
      <c r="CZ176">
        <f t="shared" si="47"/>
        <v>2190.6799999999998</v>
      </c>
      <c r="DA176">
        <f t="shared" si="48"/>
        <v>22577.68</v>
      </c>
      <c r="DB176" s="19">
        <f t="shared" si="50"/>
        <v>0.19059469538795781</v>
      </c>
      <c r="DC176" s="2"/>
      <c r="DD176" s="2">
        <v>42794</v>
      </c>
      <c r="DE176">
        <v>3480.09</v>
      </c>
      <c r="DU176" s="2">
        <v>38457</v>
      </c>
      <c r="DV176">
        <v>1090928</v>
      </c>
      <c r="ED176" s="2">
        <v>42978</v>
      </c>
      <c r="EE176">
        <v>76.14</v>
      </c>
      <c r="EG176" s="2">
        <v>41851</v>
      </c>
      <c r="EH176">
        <v>12.45</v>
      </c>
      <c r="EO176" s="2">
        <v>41790</v>
      </c>
      <c r="EP176">
        <v>14739.8</v>
      </c>
      <c r="EQ176" s="19">
        <f t="shared" si="49"/>
        <v>3.5229172226826311</v>
      </c>
      <c r="ER176" s="2">
        <v>41790</v>
      </c>
      <c r="ES176">
        <v>1683.4</v>
      </c>
      <c r="EU176" s="2">
        <v>41790</v>
      </c>
      <c r="EV176">
        <v>6476.5</v>
      </c>
      <c r="EX176" s="2">
        <v>41790</v>
      </c>
      <c r="EY176">
        <v>29.5</v>
      </c>
    </row>
    <row r="177" spans="47:155" x14ac:dyDescent="0.25">
      <c r="AU177" s="65"/>
      <c r="AX177" s="69"/>
      <c r="AY177"/>
      <c r="AZ177" s="43"/>
      <c r="BA177" s="10"/>
      <c r="CK177" s="2">
        <v>41820</v>
      </c>
      <c r="CL177">
        <v>8.3000000000000007</v>
      </c>
      <c r="CU177" s="2">
        <v>41820</v>
      </c>
      <c r="CV177">
        <v>7.9399999999999995</v>
      </c>
      <c r="CX177" s="2">
        <v>41820</v>
      </c>
      <c r="CY177">
        <v>24900.2</v>
      </c>
      <c r="CZ177">
        <f t="shared" si="47"/>
        <v>3120.31</v>
      </c>
      <c r="DA177">
        <f t="shared" si="48"/>
        <v>21779.89</v>
      </c>
      <c r="DB177" s="19">
        <f t="shared" si="50"/>
        <v>1.856910427665559</v>
      </c>
      <c r="DC177" s="2"/>
      <c r="DD177" s="2">
        <v>42825</v>
      </c>
      <c r="DE177">
        <v>4178.59</v>
      </c>
      <c r="DU177" s="2">
        <v>38471</v>
      </c>
      <c r="DV177">
        <v>1086217</v>
      </c>
      <c r="ED177" s="2">
        <v>43008</v>
      </c>
      <c r="EE177">
        <v>-60.47</v>
      </c>
      <c r="EG177" s="2">
        <v>41882</v>
      </c>
      <c r="EH177">
        <v>18.52</v>
      </c>
      <c r="EO177" s="2">
        <v>41820</v>
      </c>
      <c r="EP177">
        <v>13980.4</v>
      </c>
      <c r="EQ177" s="19">
        <f t="shared" si="49"/>
        <v>7.4283255338604581</v>
      </c>
      <c r="ER177" s="2">
        <v>41820</v>
      </c>
      <c r="ES177">
        <v>1610.7</v>
      </c>
      <c r="EU177" s="2">
        <v>41820</v>
      </c>
      <c r="EV177">
        <v>6138.6</v>
      </c>
      <c r="EX177" s="2">
        <v>41820</v>
      </c>
      <c r="EY177">
        <v>30</v>
      </c>
    </row>
    <row r="178" spans="47:155" x14ac:dyDescent="0.25">
      <c r="AU178" s="65"/>
      <c r="AX178" s="69"/>
      <c r="AY178"/>
      <c r="AZ178" s="43"/>
      <c r="BA178" s="10"/>
      <c r="CK178" s="2">
        <v>41851</v>
      </c>
      <c r="CL178">
        <v>5.4</v>
      </c>
      <c r="CU178" s="2">
        <v>41851</v>
      </c>
      <c r="CV178">
        <v>-0.16</v>
      </c>
      <c r="CX178" s="2">
        <v>41851</v>
      </c>
      <c r="CY178">
        <v>25493.56</v>
      </c>
      <c r="CZ178">
        <f t="shared" si="47"/>
        <v>1827.8</v>
      </c>
      <c r="DA178">
        <f t="shared" si="48"/>
        <v>23665.760000000002</v>
      </c>
      <c r="DB178" s="19">
        <f t="shared" si="50"/>
        <v>3.6985429212297749</v>
      </c>
      <c r="DC178" s="2"/>
      <c r="DD178" s="2">
        <v>42855</v>
      </c>
      <c r="DE178">
        <v>3853.1</v>
      </c>
      <c r="DU178" s="2">
        <v>38485</v>
      </c>
      <c r="DV178">
        <v>1095164</v>
      </c>
      <c r="ED178" s="2">
        <v>43039</v>
      </c>
      <c r="EE178">
        <v>-62.03</v>
      </c>
      <c r="EG178" s="2">
        <v>41912</v>
      </c>
      <c r="EH178">
        <v>9.0299999999999994</v>
      </c>
      <c r="EO178" s="2">
        <v>41851</v>
      </c>
      <c r="EP178">
        <v>13292</v>
      </c>
      <c r="EQ178" s="19">
        <f t="shared" si="49"/>
        <v>3.3536277185534091</v>
      </c>
      <c r="ER178" s="2">
        <v>41851</v>
      </c>
      <c r="ES178">
        <v>1480.5</v>
      </c>
      <c r="EU178" s="2">
        <v>41851</v>
      </c>
      <c r="EV178">
        <v>5741.1</v>
      </c>
      <c r="EX178" s="2">
        <v>41851</v>
      </c>
      <c r="EY178">
        <v>31.6</v>
      </c>
    </row>
    <row r="179" spans="47:155" x14ac:dyDescent="0.25">
      <c r="AU179" s="65"/>
      <c r="AX179" s="69"/>
      <c r="AY179"/>
      <c r="AZ179" s="43"/>
      <c r="BA179" s="10"/>
      <c r="CK179" s="2">
        <v>41882</v>
      </c>
      <c r="CL179">
        <v>3.5</v>
      </c>
      <c r="CU179" s="2">
        <v>41882</v>
      </c>
      <c r="CV179">
        <v>1.77</v>
      </c>
      <c r="CX179" s="2">
        <v>41882</v>
      </c>
      <c r="CY179">
        <v>24957.7</v>
      </c>
      <c r="CZ179">
        <f t="shared" si="47"/>
        <v>2065.12</v>
      </c>
      <c r="DA179">
        <f t="shared" si="48"/>
        <v>22892.58</v>
      </c>
      <c r="DB179" s="19">
        <f t="shared" si="50"/>
        <v>8.921621431303862</v>
      </c>
      <c r="DC179" s="2"/>
      <c r="DD179" s="2">
        <v>42886</v>
      </c>
      <c r="DE179">
        <v>4958.6000000000004</v>
      </c>
      <c r="DU179" s="2">
        <v>38499</v>
      </c>
      <c r="DV179">
        <v>1095347</v>
      </c>
      <c r="ED179" s="2">
        <v>43069</v>
      </c>
      <c r="EE179">
        <v>-113.04</v>
      </c>
      <c r="EG179" s="2">
        <v>41943</v>
      </c>
      <c r="EH179">
        <v>11.71</v>
      </c>
      <c r="EO179" s="2">
        <v>41882</v>
      </c>
      <c r="EP179">
        <v>12904.4</v>
      </c>
      <c r="EQ179" s="19">
        <f t="shared" si="49"/>
        <v>3.6731152387685428</v>
      </c>
      <c r="ER179" s="2">
        <v>41882</v>
      </c>
      <c r="ES179">
        <v>1598.7</v>
      </c>
      <c r="EU179" s="2">
        <v>41882</v>
      </c>
      <c r="EV179">
        <v>5120.7</v>
      </c>
      <c r="EX179" s="2">
        <v>41882</v>
      </c>
      <c r="EY179">
        <v>27.7</v>
      </c>
    </row>
    <row r="180" spans="47:155" x14ac:dyDescent="0.25">
      <c r="AU180" s="65"/>
      <c r="AX180" s="69"/>
      <c r="AY180"/>
      <c r="AZ180" s="43"/>
      <c r="BA180" s="10"/>
      <c r="CK180" s="2">
        <v>41912</v>
      </c>
      <c r="CL180">
        <v>4.3</v>
      </c>
      <c r="CU180" s="2">
        <v>41912</v>
      </c>
      <c r="CV180">
        <v>2.6</v>
      </c>
      <c r="CX180" s="2">
        <v>41912</v>
      </c>
      <c r="CY180">
        <v>28653.4</v>
      </c>
      <c r="CZ180">
        <f t="shared" si="47"/>
        <v>3783.33</v>
      </c>
      <c r="DA180">
        <f t="shared" si="48"/>
        <v>24870.07</v>
      </c>
      <c r="DB180" s="19">
        <f t="shared" si="50"/>
        <v>22.322307306019852</v>
      </c>
      <c r="DD180" s="2">
        <v>42916</v>
      </c>
      <c r="DE180">
        <v>2453.92</v>
      </c>
      <c r="DU180" s="2">
        <v>38513</v>
      </c>
      <c r="DV180">
        <v>1105060</v>
      </c>
      <c r="ED180" s="2">
        <v>43100</v>
      </c>
      <c r="EE180">
        <v>57.72</v>
      </c>
      <c r="EG180" s="2">
        <v>41973</v>
      </c>
      <c r="EH180">
        <v>4.22</v>
      </c>
      <c r="EO180" s="2">
        <v>41912</v>
      </c>
      <c r="EP180">
        <v>12770.5</v>
      </c>
      <c r="EQ180" s="19">
        <f t="shared" si="49"/>
        <v>6.9368034097855524</v>
      </c>
      <c r="ER180" s="2">
        <v>41912</v>
      </c>
      <c r="ES180">
        <v>1498.6</v>
      </c>
      <c r="EU180" s="2">
        <v>41912</v>
      </c>
      <c r="EV180">
        <v>4899.3</v>
      </c>
      <c r="EX180" s="2">
        <v>41912</v>
      </c>
      <c r="EY180">
        <v>33.200000000000003</v>
      </c>
    </row>
    <row r="181" spans="47:155" x14ac:dyDescent="0.25">
      <c r="AU181" s="65"/>
      <c r="CK181" s="2">
        <v>41943</v>
      </c>
      <c r="CL181">
        <v>0.3</v>
      </c>
      <c r="CU181" s="2">
        <v>41943</v>
      </c>
      <c r="CV181">
        <v>-5.78</v>
      </c>
      <c r="CX181" s="2">
        <v>41943</v>
      </c>
      <c r="CY181">
        <v>27086.3</v>
      </c>
      <c r="CZ181">
        <f t="shared" si="47"/>
        <v>4205.6499999999996</v>
      </c>
      <c r="DA181">
        <f t="shared" si="48"/>
        <v>22880.65</v>
      </c>
      <c r="DB181" s="19">
        <f t="shared" si="50"/>
        <v>6.8391952360784991</v>
      </c>
      <c r="DD181" s="2">
        <v>42947</v>
      </c>
      <c r="DE181">
        <v>2102.96</v>
      </c>
      <c r="DU181" s="2">
        <v>38527</v>
      </c>
      <c r="DV181">
        <v>1116399</v>
      </c>
      <c r="ED181" s="2">
        <v>43131</v>
      </c>
      <c r="EE181">
        <v>-48.26</v>
      </c>
      <c r="EG181" s="2">
        <v>42004</v>
      </c>
      <c r="EH181">
        <v>7.66</v>
      </c>
      <c r="EO181" s="2">
        <v>41943</v>
      </c>
      <c r="EP181">
        <v>12955.6</v>
      </c>
      <c r="EQ181" s="19">
        <f t="shared" si="49"/>
        <v>-2.0103771158878736</v>
      </c>
      <c r="ER181" s="2">
        <v>41943</v>
      </c>
      <c r="ES181">
        <v>1616.2</v>
      </c>
      <c r="EU181" s="2">
        <v>41943</v>
      </c>
      <c r="EV181">
        <v>5455</v>
      </c>
      <c r="EX181" s="2">
        <v>41943</v>
      </c>
      <c r="EY181">
        <v>22.6</v>
      </c>
    </row>
    <row r="182" spans="47:155" x14ac:dyDescent="0.25">
      <c r="AU182" s="65"/>
      <c r="CK182" s="2">
        <v>41973</v>
      </c>
      <c r="CL182">
        <v>7.4</v>
      </c>
      <c r="CU182" s="2">
        <v>41973</v>
      </c>
      <c r="CV182">
        <v>9.44</v>
      </c>
      <c r="CX182" s="2">
        <v>41973</v>
      </c>
      <c r="CY182">
        <v>31022.67</v>
      </c>
      <c r="CZ182">
        <f t="shared" si="47"/>
        <v>5610.74</v>
      </c>
      <c r="DA182">
        <f t="shared" si="48"/>
        <v>25411.93</v>
      </c>
      <c r="DB182" s="19">
        <f t="shared" si="50"/>
        <v>27.326590196346643</v>
      </c>
      <c r="DC182" s="37"/>
      <c r="DD182" s="2">
        <v>42978</v>
      </c>
      <c r="DE182">
        <v>1889.39</v>
      </c>
      <c r="DU182" s="2">
        <v>38534</v>
      </c>
      <c r="DV182">
        <v>1132142</v>
      </c>
      <c r="ED182" s="2">
        <v>43159</v>
      </c>
      <c r="EE182">
        <v>153.80000000000001</v>
      </c>
      <c r="EG182" s="2">
        <v>42035</v>
      </c>
      <c r="EH182">
        <v>4.3499999999999996</v>
      </c>
      <c r="EO182" s="2">
        <v>41973</v>
      </c>
      <c r="EP182">
        <v>13902.2</v>
      </c>
      <c r="EQ182" s="19">
        <f t="shared" si="49"/>
        <v>4.8953476089154568</v>
      </c>
      <c r="ER182" s="2">
        <v>41973</v>
      </c>
      <c r="ES182">
        <v>1513.1</v>
      </c>
      <c r="EU182" s="2">
        <v>41973</v>
      </c>
      <c r="EV182">
        <v>6006.6</v>
      </c>
      <c r="EX182" s="2">
        <v>41973</v>
      </c>
      <c r="EY182">
        <v>24.7</v>
      </c>
    </row>
    <row r="183" spans="47:155" x14ac:dyDescent="0.25">
      <c r="AU183" s="65"/>
      <c r="CK183" s="2">
        <v>42004</v>
      </c>
      <c r="CL183">
        <v>4</v>
      </c>
      <c r="CU183" s="2">
        <v>42004</v>
      </c>
      <c r="CV183">
        <v>-0.9</v>
      </c>
      <c r="CX183" s="2">
        <v>42004</v>
      </c>
      <c r="CY183">
        <v>25369.83</v>
      </c>
      <c r="CZ183">
        <f t="shared" si="47"/>
        <v>1364.03</v>
      </c>
      <c r="DA183">
        <f t="shared" si="48"/>
        <v>24005.800000000003</v>
      </c>
      <c r="DB183" s="19">
        <f t="shared" si="50"/>
        <v>12.153837888092834</v>
      </c>
      <c r="DC183" s="2"/>
      <c r="DD183" s="2">
        <v>43008</v>
      </c>
      <c r="DE183">
        <v>1711.49</v>
      </c>
      <c r="DU183" s="2">
        <v>38541</v>
      </c>
      <c r="DV183">
        <v>1132143</v>
      </c>
      <c r="ED183" s="2">
        <v>43190</v>
      </c>
      <c r="EE183">
        <v>-3.4699999999999998</v>
      </c>
      <c r="EG183" s="2">
        <v>42063</v>
      </c>
      <c r="EH183">
        <v>0.4</v>
      </c>
      <c r="EO183" s="2">
        <v>42004</v>
      </c>
      <c r="EP183">
        <v>14627.5</v>
      </c>
      <c r="EQ183" s="19">
        <f t="shared" si="49"/>
        <v>7.6208274167322676</v>
      </c>
      <c r="ER183" s="2">
        <v>42004</v>
      </c>
      <c r="ES183">
        <v>1629.3</v>
      </c>
      <c r="EU183" s="2">
        <v>42004</v>
      </c>
      <c r="EV183">
        <v>6148.1</v>
      </c>
      <c r="EX183" s="2">
        <v>42004</v>
      </c>
      <c r="EY183">
        <v>29.3</v>
      </c>
    </row>
    <row r="184" spans="47:155" x14ac:dyDescent="0.25">
      <c r="AU184" s="65"/>
      <c r="CK184" s="2">
        <v>42035</v>
      </c>
      <c r="CL184">
        <v>1.8</v>
      </c>
      <c r="CU184" s="2">
        <v>42035</v>
      </c>
      <c r="CV184">
        <v>-9.2899999999999991</v>
      </c>
      <c r="CX184" s="2">
        <v>42035</v>
      </c>
      <c r="CY184">
        <v>24024.19</v>
      </c>
      <c r="CZ184">
        <f t="shared" si="47"/>
        <v>1572.4</v>
      </c>
      <c r="DA184">
        <f t="shared" si="48"/>
        <v>22451.789999999997</v>
      </c>
      <c r="DB184" s="19">
        <f t="shared" si="50"/>
        <v>3.3815742215918876</v>
      </c>
      <c r="DC184" s="2"/>
      <c r="DD184" s="2">
        <v>43039</v>
      </c>
      <c r="DE184">
        <v>2945.19</v>
      </c>
      <c r="DU184" s="2">
        <v>38555</v>
      </c>
      <c r="DV184">
        <v>1136184</v>
      </c>
      <c r="ED184" s="2">
        <v>43220</v>
      </c>
      <c r="EE184">
        <v>91.11</v>
      </c>
      <c r="EG184" s="2">
        <v>42094</v>
      </c>
      <c r="EH184">
        <v>5.34</v>
      </c>
      <c r="EO184" s="2">
        <v>42035</v>
      </c>
      <c r="EP184">
        <v>13938.6</v>
      </c>
      <c r="EQ184" s="19">
        <f t="shared" si="49"/>
        <v>3.0740447685037919</v>
      </c>
      <c r="ER184" s="2">
        <v>42035</v>
      </c>
      <c r="ES184">
        <v>1628.8</v>
      </c>
      <c r="EU184" s="2">
        <v>42035</v>
      </c>
      <c r="EV184">
        <v>5819.9</v>
      </c>
      <c r="EX184" s="2">
        <v>42035</v>
      </c>
      <c r="EY184">
        <v>37.700000000000003</v>
      </c>
    </row>
    <row r="185" spans="47:155" x14ac:dyDescent="0.25">
      <c r="AU185" s="65"/>
      <c r="CK185" s="2">
        <v>42063</v>
      </c>
      <c r="CL185">
        <v>3</v>
      </c>
      <c r="CU185" s="2">
        <v>42063</v>
      </c>
      <c r="CV185">
        <v>-13.26</v>
      </c>
      <c r="CX185" s="2">
        <v>42063</v>
      </c>
      <c r="CY185">
        <v>22619.05</v>
      </c>
      <c r="CZ185">
        <f t="shared" si="47"/>
        <v>1981.61</v>
      </c>
      <c r="DA185">
        <f t="shared" si="48"/>
        <v>20637.439999999999</v>
      </c>
      <c r="DB185" s="19">
        <f t="shared" si="50"/>
        <v>10.794339339016901</v>
      </c>
      <c r="DC185" s="2"/>
      <c r="DD185" s="2">
        <v>43069</v>
      </c>
      <c r="DE185">
        <v>3267.1</v>
      </c>
      <c r="DU185" s="2">
        <v>38562</v>
      </c>
      <c r="DV185">
        <v>1146385</v>
      </c>
      <c r="ED185" s="2">
        <v>43251</v>
      </c>
      <c r="EE185">
        <v>19.88</v>
      </c>
      <c r="EG185" s="2">
        <v>42124</v>
      </c>
      <c r="EH185">
        <v>0.56000000000000005</v>
      </c>
      <c r="EO185" s="2">
        <v>42063</v>
      </c>
      <c r="EP185">
        <v>14245.8</v>
      </c>
      <c r="EQ185" s="19">
        <f t="shared" si="49"/>
        <v>10.965882536220594</v>
      </c>
      <c r="ER185" s="2">
        <v>42063</v>
      </c>
      <c r="ES185">
        <v>1629.9</v>
      </c>
      <c r="EU185" s="2">
        <v>42063</v>
      </c>
      <c r="EV185">
        <v>5784.2</v>
      </c>
      <c r="EX185" s="2">
        <v>42063</v>
      </c>
      <c r="EY185">
        <v>34.9</v>
      </c>
    </row>
    <row r="186" spans="47:155" x14ac:dyDescent="0.25">
      <c r="AU186" s="65"/>
      <c r="CK186" s="2">
        <v>42094</v>
      </c>
      <c r="CL186">
        <v>2.4</v>
      </c>
      <c r="CU186" s="2">
        <v>42094</v>
      </c>
      <c r="CV186">
        <v>-20.79</v>
      </c>
      <c r="CX186" s="2">
        <v>42094</v>
      </c>
      <c r="CY186">
        <v>28010.21</v>
      </c>
      <c r="CZ186">
        <f t="shared" si="47"/>
        <v>4984.8500000000004</v>
      </c>
      <c r="DA186">
        <f t="shared" si="48"/>
        <v>23025.360000000001</v>
      </c>
      <c r="DB186" s="19">
        <f t="shared" si="50"/>
        <v>-0.13540603159706288</v>
      </c>
      <c r="DC186" s="2"/>
      <c r="DD186" s="2">
        <v>43100</v>
      </c>
      <c r="DE186">
        <v>3394.1</v>
      </c>
      <c r="DU186" s="2">
        <v>38569</v>
      </c>
      <c r="DV186">
        <v>1153465</v>
      </c>
      <c r="EG186" s="2">
        <v>42155</v>
      </c>
      <c r="EH186">
        <v>9.19</v>
      </c>
      <c r="EO186" s="2">
        <v>42094</v>
      </c>
      <c r="EP186">
        <v>14677.5</v>
      </c>
      <c r="EQ186" s="19">
        <f t="shared" si="49"/>
        <v>2.7080927889157058</v>
      </c>
      <c r="ER186" s="2">
        <v>42094</v>
      </c>
      <c r="ES186">
        <v>1684</v>
      </c>
      <c r="EU186" s="2">
        <v>42094</v>
      </c>
      <c r="EV186">
        <v>5893.3</v>
      </c>
      <c r="EX186" s="2">
        <v>42094</v>
      </c>
      <c r="EY186">
        <v>37.4</v>
      </c>
    </row>
    <row r="187" spans="47:155" x14ac:dyDescent="0.25">
      <c r="AU187" s="65"/>
      <c r="CK187" s="2">
        <v>42124</v>
      </c>
      <c r="CL187">
        <v>0.7</v>
      </c>
      <c r="CU187" s="2">
        <v>42124</v>
      </c>
      <c r="CV187">
        <v>-15.13</v>
      </c>
      <c r="CX187" s="2">
        <v>42124</v>
      </c>
      <c r="CY187">
        <v>25604.1</v>
      </c>
      <c r="CZ187">
        <f t="shared" si="47"/>
        <v>3130.54</v>
      </c>
      <c r="DA187">
        <f t="shared" si="48"/>
        <v>22473.559999999998</v>
      </c>
      <c r="DB187" s="19">
        <f t="shared" si="50"/>
        <v>7.0844665875056334</v>
      </c>
      <c r="DD187" s="2">
        <v>43131</v>
      </c>
      <c r="DE187">
        <v>1590.14</v>
      </c>
      <c r="DU187" s="2">
        <v>38583</v>
      </c>
      <c r="DV187">
        <v>1157492</v>
      </c>
      <c r="EG187" s="2">
        <v>42185</v>
      </c>
      <c r="EH187">
        <v>1.58</v>
      </c>
      <c r="EO187" s="2">
        <v>42124</v>
      </c>
      <c r="EP187">
        <v>14734.5</v>
      </c>
      <c r="EQ187" s="19">
        <f t="shared" si="49"/>
        <v>9.2569386256960762</v>
      </c>
      <c r="ER187" s="2">
        <v>42124</v>
      </c>
      <c r="ES187">
        <v>1783.6</v>
      </c>
      <c r="EU187" s="2">
        <v>42124</v>
      </c>
      <c r="EV187">
        <v>6484.6</v>
      </c>
      <c r="EX187" s="2">
        <v>42124</v>
      </c>
      <c r="EY187">
        <v>25.7</v>
      </c>
    </row>
    <row r="188" spans="47:155" x14ac:dyDescent="0.25">
      <c r="AU188" s="65"/>
      <c r="AW188" s="43"/>
      <c r="AX188" s="10"/>
      <c r="CK188" s="2">
        <v>42155</v>
      </c>
      <c r="CL188">
        <v>1.8</v>
      </c>
      <c r="CU188" s="2">
        <v>42155</v>
      </c>
      <c r="CV188">
        <v>-19.579999999999998</v>
      </c>
      <c r="CX188" s="2">
        <v>42155</v>
      </c>
      <c r="CY188">
        <v>24214.32</v>
      </c>
      <c r="CZ188">
        <f t="shared" si="47"/>
        <v>2420.0500000000002</v>
      </c>
      <c r="DA188">
        <f t="shared" si="48"/>
        <v>21794.27</v>
      </c>
      <c r="DB188" s="19">
        <f t="shared" si="50"/>
        <v>-3.4698427827837053</v>
      </c>
      <c r="DD188" s="2">
        <v>43159</v>
      </c>
      <c r="DE188">
        <v>2891.43</v>
      </c>
      <c r="DU188" s="2">
        <v>38590</v>
      </c>
      <c r="DV188">
        <v>1161719</v>
      </c>
      <c r="EG188" s="2">
        <v>42216</v>
      </c>
      <c r="EH188">
        <v>11.25</v>
      </c>
      <c r="EO188" s="2">
        <v>42155</v>
      </c>
      <c r="EP188">
        <v>15492.5</v>
      </c>
      <c r="EQ188" s="19">
        <f t="shared" si="49"/>
        <v>5.1065821788626842</v>
      </c>
      <c r="ER188" s="2">
        <v>42155</v>
      </c>
      <c r="ES188">
        <v>1834.1</v>
      </c>
      <c r="EU188" s="2">
        <v>42155</v>
      </c>
      <c r="EV188">
        <v>6435</v>
      </c>
      <c r="EX188" s="2">
        <v>42155</v>
      </c>
      <c r="EY188">
        <v>24.5</v>
      </c>
    </row>
    <row r="189" spans="47:155" x14ac:dyDescent="0.25">
      <c r="AU189" s="65"/>
      <c r="AW189" s="43"/>
      <c r="AX189" s="10"/>
      <c r="CK189" s="2">
        <v>42185</v>
      </c>
      <c r="CL189">
        <v>1</v>
      </c>
      <c r="CU189" s="2">
        <v>42185</v>
      </c>
      <c r="CV189">
        <v>-13.13</v>
      </c>
      <c r="CX189" s="2">
        <v>42185</v>
      </c>
      <c r="CY189">
        <v>24440.17</v>
      </c>
      <c r="CZ189">
        <f t="shared" si="47"/>
        <v>1967.13</v>
      </c>
      <c r="DA189">
        <f t="shared" si="48"/>
        <v>22473.039999999997</v>
      </c>
      <c r="DB189" s="19">
        <f t="shared" si="50"/>
        <v>3.1825229604006244</v>
      </c>
      <c r="DC189" s="37"/>
      <c r="DD189" s="2">
        <v>43190</v>
      </c>
      <c r="DE189">
        <v>2494.35</v>
      </c>
      <c r="DU189" s="2">
        <v>38597</v>
      </c>
      <c r="DV189">
        <v>1174008</v>
      </c>
      <c r="EG189" s="2">
        <v>42247</v>
      </c>
      <c r="EH189">
        <v>2.2599999999999998</v>
      </c>
      <c r="EO189" s="2">
        <v>42185</v>
      </c>
      <c r="EP189">
        <v>14774.4</v>
      </c>
      <c r="EQ189" s="19">
        <f t="shared" si="49"/>
        <v>5.679379703012799</v>
      </c>
      <c r="ER189" s="2">
        <v>42185</v>
      </c>
      <c r="ES189">
        <v>1767.2</v>
      </c>
      <c r="EU189" s="2">
        <v>42185</v>
      </c>
      <c r="EV189">
        <v>6290.7</v>
      </c>
      <c r="EX189" s="2">
        <v>42185</v>
      </c>
      <c r="EY189">
        <v>40.9</v>
      </c>
    </row>
    <row r="190" spans="47:155" x14ac:dyDescent="0.25">
      <c r="AU190" s="65"/>
      <c r="CK190" s="2">
        <v>42216</v>
      </c>
      <c r="CL190">
        <v>1.3</v>
      </c>
      <c r="CU190" s="2">
        <v>42216</v>
      </c>
      <c r="CV190">
        <v>-9.74</v>
      </c>
      <c r="CX190" s="2">
        <v>42216</v>
      </c>
      <c r="CY190">
        <v>26885.95</v>
      </c>
      <c r="CZ190">
        <f t="shared" si="47"/>
        <v>2966.08</v>
      </c>
      <c r="DA190">
        <f t="shared" si="48"/>
        <v>23919.870000000003</v>
      </c>
      <c r="DB190" s="19">
        <f t="shared" si="50"/>
        <v>1.0737453603856473</v>
      </c>
      <c r="DC190" s="2"/>
      <c r="DD190" s="2">
        <v>43220</v>
      </c>
      <c r="DE190">
        <v>2579.5</v>
      </c>
      <c r="DU190" s="2">
        <v>38611</v>
      </c>
      <c r="DV190">
        <v>1187517</v>
      </c>
      <c r="EG190" s="2">
        <v>42277</v>
      </c>
      <c r="EH190">
        <v>9.09</v>
      </c>
      <c r="EO190" s="2">
        <v>42216</v>
      </c>
      <c r="EP190">
        <v>14369.2</v>
      </c>
      <c r="EQ190" s="19">
        <f t="shared" si="49"/>
        <v>8.1041227806199387</v>
      </c>
      <c r="ER190" s="2">
        <v>42216</v>
      </c>
      <c r="ES190">
        <v>1671.7</v>
      </c>
      <c r="EU190" s="2">
        <v>42216</v>
      </c>
      <c r="EV190">
        <v>5704.8</v>
      </c>
      <c r="EX190" s="2">
        <v>42216</v>
      </c>
      <c r="EY190">
        <v>34.6</v>
      </c>
    </row>
    <row r="191" spans="47:155" x14ac:dyDescent="0.25">
      <c r="AU191" s="65"/>
      <c r="CK191" s="2">
        <v>42247</v>
      </c>
      <c r="CL191">
        <v>3.7</v>
      </c>
      <c r="CU191" s="2">
        <v>42247</v>
      </c>
      <c r="CV191">
        <v>-19.559999999999999</v>
      </c>
      <c r="CX191" s="2">
        <v>42247</v>
      </c>
      <c r="CY191">
        <v>26613.98</v>
      </c>
      <c r="CZ191">
        <f t="shared" si="47"/>
        <v>4958.67</v>
      </c>
      <c r="DA191">
        <f t="shared" si="48"/>
        <v>21655.309999999998</v>
      </c>
      <c r="DB191" s="19">
        <f t="shared" si="50"/>
        <v>-5.4046769739365512</v>
      </c>
      <c r="DC191" s="2"/>
      <c r="DD191" s="2">
        <v>43251</v>
      </c>
      <c r="DE191">
        <v>3478.64</v>
      </c>
      <c r="DU191" s="2">
        <v>38625</v>
      </c>
      <c r="DV191">
        <v>1236689</v>
      </c>
      <c r="EG191" s="2">
        <v>42308</v>
      </c>
      <c r="EH191">
        <v>1.8</v>
      </c>
      <c r="EO191" s="2">
        <v>42247</v>
      </c>
      <c r="EP191">
        <v>14194.9</v>
      </c>
      <c r="EQ191" s="19">
        <f t="shared" si="49"/>
        <v>10.000464957688848</v>
      </c>
      <c r="ER191" s="2">
        <v>42247</v>
      </c>
      <c r="ES191">
        <v>1764.4</v>
      </c>
      <c r="EU191" s="2">
        <v>42247</v>
      </c>
      <c r="EV191">
        <v>5425.8</v>
      </c>
      <c r="EX191" s="2">
        <v>42247</v>
      </c>
      <c r="EY191">
        <v>30.9</v>
      </c>
    </row>
    <row r="192" spans="47:155" x14ac:dyDescent="0.25">
      <c r="AU192" s="65"/>
      <c r="CK192" s="2">
        <v>42277</v>
      </c>
      <c r="CL192">
        <v>2.2000000000000002</v>
      </c>
      <c r="CU192" s="2">
        <v>42277</v>
      </c>
      <c r="CV192">
        <v>-24.36</v>
      </c>
      <c r="CX192" s="2">
        <v>42277</v>
      </c>
      <c r="CY192">
        <v>25357.74</v>
      </c>
      <c r="CZ192">
        <f t="shared" si="47"/>
        <v>2006.75</v>
      </c>
      <c r="DA192">
        <f t="shared" si="48"/>
        <v>23350.99</v>
      </c>
      <c r="DB192" s="19">
        <f t="shared" si="50"/>
        <v>-6.1080648345581583</v>
      </c>
      <c r="DC192" s="2"/>
      <c r="DD192" s="2">
        <v>43281</v>
      </c>
      <c r="DE192">
        <v>2385.09</v>
      </c>
      <c r="DU192" s="2">
        <v>38639</v>
      </c>
      <c r="DV192">
        <v>1234170</v>
      </c>
      <c r="EG192" s="2">
        <v>42338</v>
      </c>
      <c r="EH192">
        <v>8.67</v>
      </c>
      <c r="EO192" s="2">
        <v>42277</v>
      </c>
      <c r="EP192">
        <v>14907.4</v>
      </c>
      <c r="EQ192" s="19">
        <f t="shared" si="49"/>
        <v>16.733095806742092</v>
      </c>
      <c r="ER192" s="2">
        <v>42277</v>
      </c>
      <c r="ES192">
        <v>1879.3</v>
      </c>
      <c r="EU192" s="2">
        <v>42277</v>
      </c>
      <c r="EV192">
        <v>5885</v>
      </c>
      <c r="EX192" s="2">
        <v>42277</v>
      </c>
      <c r="EY192">
        <v>36.9</v>
      </c>
    </row>
    <row r="193" spans="47:155" x14ac:dyDescent="0.25">
      <c r="AU193" s="65"/>
      <c r="CK193" s="2">
        <v>42308</v>
      </c>
      <c r="CL193">
        <v>9</v>
      </c>
      <c r="CU193" s="2">
        <v>42308</v>
      </c>
      <c r="CV193">
        <v>-17.260000000000002</v>
      </c>
      <c r="CX193" s="2">
        <v>42308</v>
      </c>
      <c r="CY193">
        <v>24280.05</v>
      </c>
      <c r="CZ193">
        <f t="shared" si="47"/>
        <v>1679.09</v>
      </c>
      <c r="DA193">
        <f t="shared" si="48"/>
        <v>22600.959999999999</v>
      </c>
      <c r="DB193" s="19">
        <f t="shared" si="50"/>
        <v>-1.2223866017792462</v>
      </c>
      <c r="DC193" s="2"/>
      <c r="DU193" s="2">
        <v>38653</v>
      </c>
      <c r="DV193">
        <v>1247519</v>
      </c>
      <c r="EG193" s="2">
        <v>42369</v>
      </c>
      <c r="EH193">
        <v>3.16</v>
      </c>
      <c r="EO193" s="2">
        <v>42308</v>
      </c>
      <c r="EP193">
        <v>15464.1</v>
      </c>
      <c r="EQ193" s="19">
        <f t="shared" si="49"/>
        <v>19.362283491308773</v>
      </c>
      <c r="ER193" s="2">
        <v>42308</v>
      </c>
      <c r="ES193">
        <v>1850.5</v>
      </c>
      <c r="EU193" s="2">
        <v>42308</v>
      </c>
      <c r="EV193">
        <v>6347.3</v>
      </c>
      <c r="EX193" s="2">
        <v>42308</v>
      </c>
      <c r="EY193">
        <v>36.1</v>
      </c>
    </row>
    <row r="194" spans="47:155" x14ac:dyDescent="0.25">
      <c r="AU194" s="65"/>
      <c r="CK194" s="2">
        <v>42338</v>
      </c>
      <c r="CL194">
        <v>0.8</v>
      </c>
      <c r="CU194" s="2">
        <v>42338</v>
      </c>
      <c r="CV194">
        <v>-26.25</v>
      </c>
      <c r="CX194" s="2">
        <v>42338</v>
      </c>
      <c r="CY194">
        <v>23439.040000000001</v>
      </c>
      <c r="CZ194">
        <f t="shared" si="47"/>
        <v>3541.13</v>
      </c>
      <c r="DA194">
        <f t="shared" si="48"/>
        <v>19897.91</v>
      </c>
      <c r="DB194" s="19">
        <f t="shared" si="50"/>
        <v>-21.698548673792196</v>
      </c>
      <c r="DU194" s="2">
        <v>38667</v>
      </c>
      <c r="DV194">
        <v>1260688</v>
      </c>
      <c r="EG194" s="2">
        <v>42400</v>
      </c>
      <c r="EH194">
        <v>6.8</v>
      </c>
      <c r="EO194" s="2">
        <v>42338</v>
      </c>
      <c r="EP194">
        <v>14844.5</v>
      </c>
      <c r="EQ194" s="19">
        <f t="shared" si="49"/>
        <v>6.7780639035548207</v>
      </c>
      <c r="ER194" s="2">
        <v>42338</v>
      </c>
      <c r="ES194">
        <v>1773.3</v>
      </c>
      <c r="EU194" s="2">
        <v>42338</v>
      </c>
      <c r="EV194">
        <v>6109.5</v>
      </c>
      <c r="EX194" s="2">
        <v>42338</v>
      </c>
      <c r="EY194">
        <v>27.4</v>
      </c>
    </row>
    <row r="195" spans="47:155" x14ac:dyDescent="0.25">
      <c r="AU195" s="65"/>
      <c r="CK195" s="2">
        <v>42369</v>
      </c>
      <c r="CL195">
        <v>3.1</v>
      </c>
      <c r="CU195" s="2">
        <v>42369</v>
      </c>
      <c r="CV195">
        <v>-13.7</v>
      </c>
      <c r="CX195" s="2">
        <v>42369</v>
      </c>
      <c r="CY195">
        <v>27425.88</v>
      </c>
      <c r="CZ195">
        <f t="shared" si="47"/>
        <v>3807.27</v>
      </c>
      <c r="DA195">
        <f t="shared" si="48"/>
        <v>23618.61</v>
      </c>
      <c r="DB195" s="19">
        <f t="shared" si="50"/>
        <v>-1.6129018820451813</v>
      </c>
      <c r="DU195" s="2">
        <v>38681</v>
      </c>
      <c r="DV195">
        <v>1264787</v>
      </c>
      <c r="EG195" s="2">
        <v>42429</v>
      </c>
      <c r="EH195">
        <v>11.3</v>
      </c>
      <c r="EO195" s="2">
        <v>42369</v>
      </c>
      <c r="EP195">
        <v>15845.3</v>
      </c>
      <c r="EQ195" s="19">
        <f t="shared" si="49"/>
        <v>8.3254144590668275</v>
      </c>
      <c r="ER195" s="2">
        <v>42369</v>
      </c>
      <c r="ES195">
        <v>1821.6</v>
      </c>
      <c r="EU195" s="2">
        <v>42369</v>
      </c>
      <c r="EV195">
        <v>6484.5</v>
      </c>
      <c r="EX195" s="2">
        <v>42369</v>
      </c>
      <c r="EY195">
        <v>36.1</v>
      </c>
    </row>
    <row r="196" spans="47:155" x14ac:dyDescent="0.25">
      <c r="AU196" s="65"/>
      <c r="CK196" s="2">
        <v>42400</v>
      </c>
      <c r="CL196">
        <v>4</v>
      </c>
      <c r="CU196" s="2">
        <v>42400</v>
      </c>
      <c r="CV196">
        <v>-13.39</v>
      </c>
      <c r="CX196" s="2">
        <v>42400</v>
      </c>
      <c r="CY196">
        <v>23812.240000000002</v>
      </c>
      <c r="CZ196">
        <f t="shared" si="47"/>
        <v>2912.28</v>
      </c>
      <c r="DA196">
        <f t="shared" si="48"/>
        <v>20899.960000000003</v>
      </c>
      <c r="DB196" s="19">
        <f t="shared" si="50"/>
        <v>-6.911831974198912</v>
      </c>
      <c r="DC196" s="37"/>
      <c r="DU196" s="2">
        <v>38688</v>
      </c>
      <c r="DV196">
        <v>1277210</v>
      </c>
      <c r="EG196" s="2">
        <v>42460</v>
      </c>
      <c r="EH196">
        <v>11.92</v>
      </c>
      <c r="EO196" s="2">
        <v>42400</v>
      </c>
      <c r="EP196">
        <v>16237.6</v>
      </c>
      <c r="EQ196" s="19">
        <f t="shared" si="49"/>
        <v>16.493765514470617</v>
      </c>
      <c r="ER196" s="2">
        <v>42400</v>
      </c>
      <c r="ES196">
        <v>1814.7</v>
      </c>
      <c r="EU196" s="2">
        <v>42400</v>
      </c>
      <c r="EV196">
        <v>6285</v>
      </c>
      <c r="EX196" s="2">
        <v>42400</v>
      </c>
      <c r="EY196">
        <v>32.4</v>
      </c>
    </row>
    <row r="197" spans="47:155" x14ac:dyDescent="0.25">
      <c r="AU197" s="65"/>
      <c r="CK197" s="2">
        <v>42429</v>
      </c>
      <c r="CL197">
        <v>7.2</v>
      </c>
      <c r="CU197" s="2">
        <v>42429</v>
      </c>
      <c r="CV197">
        <v>-5.45</v>
      </c>
      <c r="CX197" s="2">
        <v>42429</v>
      </c>
      <c r="CY197">
        <v>22618.78</v>
      </c>
      <c r="CZ197">
        <f t="shared" si="47"/>
        <v>1405.49</v>
      </c>
      <c r="DA197">
        <f t="shared" si="48"/>
        <v>21213.289999999997</v>
      </c>
      <c r="DB197" s="19">
        <f t="shared" si="50"/>
        <v>2.7903170160640034</v>
      </c>
      <c r="DC197" s="2"/>
      <c r="DU197" s="2">
        <v>38695</v>
      </c>
      <c r="DV197">
        <v>1280311</v>
      </c>
      <c r="EG197" s="2">
        <v>42490</v>
      </c>
      <c r="EH197">
        <v>10.7</v>
      </c>
      <c r="EO197" s="2">
        <v>42429</v>
      </c>
      <c r="EP197">
        <v>16338.6</v>
      </c>
      <c r="EQ197" s="19">
        <f t="shared" si="49"/>
        <v>14.69064566398519</v>
      </c>
      <c r="ER197" s="2">
        <v>42429</v>
      </c>
      <c r="ES197">
        <v>1839.6</v>
      </c>
      <c r="EU197" s="2">
        <v>42429</v>
      </c>
      <c r="EV197">
        <v>6411.7</v>
      </c>
      <c r="EX197" s="2">
        <v>42429</v>
      </c>
      <c r="EY197">
        <v>32.299999999999997</v>
      </c>
    </row>
    <row r="198" spans="47:155" x14ac:dyDescent="0.25">
      <c r="AU198" s="65"/>
      <c r="CK198" s="2">
        <v>42460</v>
      </c>
      <c r="CL198">
        <v>5.2</v>
      </c>
      <c r="CU198" s="2">
        <v>42460</v>
      </c>
      <c r="CV198">
        <v>-5.13</v>
      </c>
      <c r="CX198" s="2">
        <v>42460</v>
      </c>
      <c r="CY198">
        <v>22487.69</v>
      </c>
      <c r="CZ198">
        <f t="shared" si="47"/>
        <v>973.45</v>
      </c>
      <c r="DA198">
        <f t="shared" si="48"/>
        <v>21514.239999999998</v>
      </c>
      <c r="DB198" s="19">
        <f t="shared" si="50"/>
        <v>-6.562850700271361</v>
      </c>
      <c r="DC198" s="2"/>
      <c r="DU198" s="2">
        <v>38709</v>
      </c>
      <c r="DV198">
        <v>1298084</v>
      </c>
      <c r="EG198" s="2">
        <v>42521</v>
      </c>
      <c r="EH198">
        <v>3.5</v>
      </c>
      <c r="EO198" s="2">
        <v>42460</v>
      </c>
      <c r="EP198">
        <v>17471.099999999999</v>
      </c>
      <c r="EQ198" s="19">
        <f t="shared" si="49"/>
        <v>19.033214103219208</v>
      </c>
      <c r="ER198" s="2">
        <v>42460</v>
      </c>
      <c r="ES198">
        <v>2046.5</v>
      </c>
      <c r="EU198" s="2">
        <v>42460</v>
      </c>
      <c r="EV198">
        <v>6783.1</v>
      </c>
      <c r="EX198" s="2">
        <v>42460</v>
      </c>
      <c r="EY198">
        <v>49.4</v>
      </c>
    </row>
    <row r="199" spans="47:155" x14ac:dyDescent="0.25">
      <c r="AU199" s="65"/>
      <c r="CK199" s="2">
        <v>42490</v>
      </c>
      <c r="CL199">
        <v>6</v>
      </c>
      <c r="CU199" s="2">
        <v>42490</v>
      </c>
      <c r="CV199">
        <v>-7.62</v>
      </c>
      <c r="CX199" s="2">
        <v>42490</v>
      </c>
      <c r="CY199">
        <v>19757.8</v>
      </c>
      <c r="CZ199">
        <f t="shared" si="47"/>
        <v>1237.55</v>
      </c>
      <c r="DA199">
        <f t="shared" si="48"/>
        <v>18520.25</v>
      </c>
      <c r="DB199" s="19">
        <f t="shared" si="50"/>
        <v>-17.590937973333986</v>
      </c>
      <c r="DC199" s="2"/>
      <c r="DU199" s="2">
        <v>38716</v>
      </c>
      <c r="DV199">
        <v>1316001</v>
      </c>
      <c r="EG199" s="2">
        <v>42551</v>
      </c>
      <c r="EH199">
        <v>6.8</v>
      </c>
      <c r="EO199" s="2">
        <v>42490</v>
      </c>
      <c r="EP199">
        <v>16450.599999999999</v>
      </c>
      <c r="EQ199" s="19">
        <f t="shared" si="49"/>
        <v>11.646815297431189</v>
      </c>
      <c r="ER199" s="2">
        <v>42490</v>
      </c>
      <c r="ES199">
        <v>1995.9</v>
      </c>
      <c r="EU199" s="2">
        <v>42490</v>
      </c>
      <c r="EV199">
        <v>6768</v>
      </c>
      <c r="EX199" s="2">
        <v>42490</v>
      </c>
      <c r="EY199">
        <v>33.9</v>
      </c>
    </row>
    <row r="200" spans="47:155" x14ac:dyDescent="0.25">
      <c r="AU200" s="65"/>
      <c r="CK200" s="2">
        <v>42521</v>
      </c>
      <c r="CL200">
        <v>7.3</v>
      </c>
      <c r="CU200" s="2">
        <v>42521</v>
      </c>
      <c r="CV200">
        <v>-0.8</v>
      </c>
      <c r="CX200" s="2">
        <v>42521</v>
      </c>
      <c r="CY200">
        <v>22504.93</v>
      </c>
      <c r="CZ200">
        <f t="shared" si="47"/>
        <v>1472.73</v>
      </c>
      <c r="DA200">
        <f t="shared" si="48"/>
        <v>21032.2</v>
      </c>
      <c r="DB200" s="19">
        <f t="shared" si="50"/>
        <v>-3.4966530193486611</v>
      </c>
      <c r="DC200" s="2"/>
      <c r="DU200" s="2">
        <v>38723</v>
      </c>
      <c r="DV200">
        <v>1306662</v>
      </c>
      <c r="EG200" s="2">
        <v>42582</v>
      </c>
      <c r="EH200">
        <v>16.8</v>
      </c>
      <c r="EO200" s="2">
        <v>42521</v>
      </c>
      <c r="EP200">
        <v>16939.5</v>
      </c>
      <c r="EQ200" s="19">
        <f t="shared" si="49"/>
        <v>9.3400032273680758</v>
      </c>
      <c r="ER200" s="2">
        <v>42521</v>
      </c>
      <c r="ES200">
        <v>2082.8000000000002</v>
      </c>
      <c r="EU200" s="2">
        <v>42521</v>
      </c>
      <c r="EV200">
        <v>6957.7</v>
      </c>
      <c r="EX200" s="2">
        <v>42521</v>
      </c>
      <c r="EY200">
        <v>36</v>
      </c>
    </row>
    <row r="201" spans="47:155" x14ac:dyDescent="0.25">
      <c r="AU201" s="65"/>
      <c r="CK201" s="2">
        <v>42551</v>
      </c>
      <c r="CL201">
        <v>8</v>
      </c>
      <c r="CU201" s="2">
        <v>42551</v>
      </c>
      <c r="CV201">
        <v>1.3</v>
      </c>
      <c r="CX201" s="2">
        <v>42551</v>
      </c>
      <c r="CY201">
        <v>23436.43</v>
      </c>
      <c r="CZ201">
        <f t="shared" ref="CZ201:CZ224" si="51">VLOOKUP($CX201,DD$5:DE$1243,2,FALSE)</f>
        <v>1208.9000000000001</v>
      </c>
      <c r="DA201">
        <f t="shared" si="48"/>
        <v>22227.53</v>
      </c>
      <c r="DB201" s="19">
        <f t="shared" si="50"/>
        <v>-1.0924645708813685</v>
      </c>
      <c r="DU201" s="2">
        <v>38737</v>
      </c>
      <c r="DV201">
        <v>1323831</v>
      </c>
      <c r="EG201" s="2">
        <v>42613</v>
      </c>
      <c r="EH201">
        <v>8.8000000000000007</v>
      </c>
      <c r="EO201" s="2">
        <v>42551</v>
      </c>
      <c r="EP201">
        <v>16550.2</v>
      </c>
      <c r="EQ201" s="19">
        <f t="shared" si="49"/>
        <v>12.019439029672952</v>
      </c>
      <c r="ER201" s="2">
        <v>42551</v>
      </c>
      <c r="ES201">
        <v>1845.5</v>
      </c>
      <c r="EU201" s="2">
        <v>42551</v>
      </c>
      <c r="EV201">
        <v>6386.1</v>
      </c>
      <c r="EX201" s="2">
        <v>42551</v>
      </c>
      <c r="EY201">
        <v>37</v>
      </c>
    </row>
    <row r="202" spans="47:155" x14ac:dyDescent="0.25">
      <c r="AU202" s="65"/>
      <c r="CK202" s="2">
        <v>42582</v>
      </c>
      <c r="CL202">
        <v>4.5</v>
      </c>
      <c r="CU202" s="2">
        <v>42582</v>
      </c>
      <c r="CV202">
        <v>-6.84</v>
      </c>
      <c r="CX202" s="2">
        <v>42582</v>
      </c>
      <c r="CY202">
        <v>22630.63</v>
      </c>
      <c r="CZ202">
        <f t="shared" si="51"/>
        <v>1078.1400000000001</v>
      </c>
      <c r="DA202">
        <f t="shared" si="48"/>
        <v>21552.49</v>
      </c>
      <c r="DB202" s="19">
        <f t="shared" si="50"/>
        <v>-9.8971273673310165</v>
      </c>
      <c r="DU202" s="2">
        <v>38744</v>
      </c>
      <c r="DV202">
        <v>1331923</v>
      </c>
      <c r="EG202" s="2">
        <v>42643</v>
      </c>
      <c r="EH202">
        <v>12.1</v>
      </c>
      <c r="EO202" s="2">
        <v>42582</v>
      </c>
      <c r="EP202">
        <v>15658.5</v>
      </c>
      <c r="EQ202" s="19">
        <f t="shared" si="49"/>
        <v>8.9726637530272981</v>
      </c>
      <c r="ER202" s="2">
        <v>42582</v>
      </c>
      <c r="ES202">
        <v>1917.8</v>
      </c>
      <c r="EU202" s="2">
        <v>42582</v>
      </c>
      <c r="EV202">
        <v>5806.8</v>
      </c>
      <c r="EX202" s="2">
        <v>42582</v>
      </c>
      <c r="EY202">
        <v>35.299999999999997</v>
      </c>
    </row>
    <row r="203" spans="47:155" x14ac:dyDescent="0.25">
      <c r="AU203" s="65"/>
      <c r="CK203" s="2">
        <v>42613</v>
      </c>
      <c r="CL203">
        <v>4</v>
      </c>
      <c r="CU203" s="2">
        <v>42613</v>
      </c>
      <c r="CV203">
        <v>-0.3</v>
      </c>
      <c r="CX203" s="2">
        <v>42613</v>
      </c>
      <c r="CY203">
        <v>22513.73</v>
      </c>
      <c r="CZ203">
        <f t="shared" si="51"/>
        <v>1118.6600000000001</v>
      </c>
      <c r="DA203">
        <f t="shared" si="48"/>
        <v>21395.07</v>
      </c>
      <c r="DB203" s="19">
        <f t="shared" si="50"/>
        <v>-1.2017375876863357</v>
      </c>
      <c r="DC203" s="37"/>
      <c r="DU203" s="2">
        <v>38751</v>
      </c>
      <c r="DV203">
        <v>1346313</v>
      </c>
      <c r="EG203" s="2">
        <v>42674</v>
      </c>
      <c r="EH203">
        <v>10.4</v>
      </c>
      <c r="EO203" s="2">
        <v>42613</v>
      </c>
      <c r="EP203">
        <v>16810.7</v>
      </c>
      <c r="EQ203" s="19">
        <f t="shared" si="49"/>
        <v>18.427745176084386</v>
      </c>
      <c r="ER203" s="2">
        <v>42613</v>
      </c>
      <c r="ES203">
        <v>2204.5</v>
      </c>
      <c r="EU203" s="2">
        <v>42613</v>
      </c>
      <c r="EV203">
        <v>6133.7</v>
      </c>
      <c r="EX203" s="2">
        <v>42613</v>
      </c>
      <c r="EY203">
        <v>40.9</v>
      </c>
    </row>
    <row r="204" spans="47:155" x14ac:dyDescent="0.25">
      <c r="AU204" s="65"/>
      <c r="CK204" s="2">
        <v>42643</v>
      </c>
      <c r="CL204">
        <v>5</v>
      </c>
      <c r="CU204" s="2">
        <v>42643</v>
      </c>
      <c r="CV204">
        <v>4.5999999999999996</v>
      </c>
      <c r="CX204" s="2">
        <v>42643</v>
      </c>
      <c r="CY204">
        <v>24333.77</v>
      </c>
      <c r="CZ204">
        <f t="shared" si="51"/>
        <v>1801.52</v>
      </c>
      <c r="DA204">
        <f t="shared" si="48"/>
        <v>22532.25</v>
      </c>
      <c r="DB204" s="19">
        <f t="shared" si="50"/>
        <v>-3.5062324980653981</v>
      </c>
      <c r="DC204" s="2"/>
      <c r="DU204" s="2">
        <v>38765</v>
      </c>
      <c r="DV204">
        <v>1358777</v>
      </c>
      <c r="EG204" s="2">
        <v>42704</v>
      </c>
      <c r="EH204">
        <v>7.6</v>
      </c>
      <c r="EO204" s="2">
        <v>42643</v>
      </c>
      <c r="EP204">
        <v>14781.7</v>
      </c>
      <c r="EQ204" s="19">
        <f t="shared" si="49"/>
        <v>-0.84320538792813648</v>
      </c>
      <c r="ER204" s="2">
        <v>42643</v>
      </c>
      <c r="ES204">
        <v>1814.9</v>
      </c>
      <c r="EU204" s="2">
        <v>42643</v>
      </c>
      <c r="EV204">
        <v>5212.8999999999996</v>
      </c>
      <c r="EX204" s="2">
        <v>42643</v>
      </c>
      <c r="EY204">
        <v>36.799999999999997</v>
      </c>
    </row>
    <row r="205" spans="47:155" x14ac:dyDescent="0.25">
      <c r="AU205" s="65"/>
      <c r="CK205" s="2">
        <v>42674</v>
      </c>
      <c r="CL205">
        <v>4.2</v>
      </c>
      <c r="CU205" s="2">
        <v>42674</v>
      </c>
      <c r="CV205">
        <v>9.59</v>
      </c>
      <c r="CX205" s="2">
        <v>42674</v>
      </c>
      <c r="CY205">
        <v>26532.05</v>
      </c>
      <c r="CZ205">
        <f t="shared" si="51"/>
        <v>3506.95</v>
      </c>
      <c r="DA205">
        <f t="shared" ref="DA205:DA225" si="52">CY205-CZ205</f>
        <v>23025.1</v>
      </c>
      <c r="DB205" s="19">
        <f t="shared" si="50"/>
        <v>1.8766459477827402</v>
      </c>
      <c r="DC205" s="2"/>
      <c r="DU205" s="2">
        <v>38772</v>
      </c>
      <c r="DV205">
        <v>1366382</v>
      </c>
      <c r="EG205" s="2">
        <v>42735</v>
      </c>
      <c r="EH205">
        <v>13.6</v>
      </c>
      <c r="EO205" s="2">
        <v>42674</v>
      </c>
      <c r="EP205">
        <v>16595.099999999999</v>
      </c>
      <c r="EQ205" s="19">
        <f t="shared" si="49"/>
        <v>7.3137136981783479</v>
      </c>
      <c r="ER205" s="2">
        <v>42674</v>
      </c>
      <c r="ES205">
        <v>2105.9</v>
      </c>
      <c r="EU205" s="2">
        <v>42674</v>
      </c>
      <c r="EV205">
        <v>6674.7</v>
      </c>
      <c r="EX205" s="2">
        <v>42674</v>
      </c>
      <c r="EY205">
        <v>42.8</v>
      </c>
    </row>
    <row r="206" spans="47:155" x14ac:dyDescent="0.25">
      <c r="AU206" s="65"/>
      <c r="CK206" s="2">
        <v>42704</v>
      </c>
      <c r="CL206">
        <v>5.0999999999999996</v>
      </c>
      <c r="CU206" s="2">
        <v>42704</v>
      </c>
      <c r="CV206">
        <v>2.2999999999999998</v>
      </c>
      <c r="CX206" s="2">
        <v>42704</v>
      </c>
      <c r="CY206">
        <v>26597.62</v>
      </c>
      <c r="CZ206">
        <f t="shared" si="51"/>
        <v>4412.5</v>
      </c>
      <c r="DA206">
        <f t="shared" si="52"/>
        <v>22185.119999999999</v>
      </c>
      <c r="DB206" s="19">
        <f t="shared" si="50"/>
        <v>11.49472482285827</v>
      </c>
      <c r="DC206" s="2"/>
      <c r="DU206" s="2">
        <v>38779</v>
      </c>
      <c r="DV206">
        <v>1380912</v>
      </c>
      <c r="EG206" s="2">
        <v>42766</v>
      </c>
      <c r="EH206">
        <v>16.5</v>
      </c>
      <c r="EO206" s="2">
        <v>42704</v>
      </c>
      <c r="EP206">
        <v>16387.5</v>
      </c>
      <c r="EQ206" s="19">
        <f t="shared" si="49"/>
        <v>10.394422176563701</v>
      </c>
      <c r="ER206" s="2">
        <v>42704</v>
      </c>
      <c r="ES206">
        <v>2026.4</v>
      </c>
      <c r="EU206" s="2">
        <v>42704</v>
      </c>
      <c r="EV206">
        <v>6749.9</v>
      </c>
      <c r="EX206" s="2">
        <v>42704</v>
      </c>
      <c r="EY206">
        <v>41.5</v>
      </c>
    </row>
    <row r="207" spans="47:155" x14ac:dyDescent="0.25">
      <c r="AU207" s="65"/>
      <c r="CK207" s="2">
        <v>42735</v>
      </c>
      <c r="CL207">
        <v>2.4</v>
      </c>
      <c r="CU207" s="2">
        <v>42735</v>
      </c>
      <c r="CV207">
        <v>5.7</v>
      </c>
      <c r="CX207" s="2">
        <v>42735</v>
      </c>
      <c r="CY207">
        <v>26935.46</v>
      </c>
      <c r="CZ207">
        <f t="shared" si="51"/>
        <v>1978.79</v>
      </c>
      <c r="DA207">
        <f t="shared" si="52"/>
        <v>24956.67</v>
      </c>
      <c r="DB207" s="19">
        <f t="shared" si="50"/>
        <v>5.6652783546533803</v>
      </c>
      <c r="DC207" s="2"/>
      <c r="DU207" s="2">
        <v>38793</v>
      </c>
      <c r="DV207">
        <v>1405841</v>
      </c>
      <c r="EG207" s="2">
        <v>42794</v>
      </c>
      <c r="EH207">
        <v>13</v>
      </c>
      <c r="EO207" s="2">
        <v>42735</v>
      </c>
      <c r="EP207">
        <v>16176.6</v>
      </c>
      <c r="EQ207" s="19">
        <f t="shared" si="49"/>
        <v>2.0908408171508297</v>
      </c>
      <c r="ER207" s="2">
        <v>42735</v>
      </c>
      <c r="ES207">
        <v>1964.9</v>
      </c>
      <c r="EU207" s="2">
        <v>42735</v>
      </c>
      <c r="EV207">
        <v>6570.3</v>
      </c>
      <c r="EX207" s="2">
        <v>42735</v>
      </c>
      <c r="EY207">
        <v>39.299999999999997</v>
      </c>
    </row>
    <row r="208" spans="47:155" x14ac:dyDescent="0.25">
      <c r="AU208" s="65"/>
      <c r="CK208" s="2">
        <v>42766</v>
      </c>
      <c r="CL208">
        <v>3.5</v>
      </c>
      <c r="CU208" s="2">
        <v>42766</v>
      </c>
      <c r="CV208">
        <v>4.3</v>
      </c>
      <c r="CX208" s="2">
        <v>42766</v>
      </c>
      <c r="CY208">
        <v>24087.18</v>
      </c>
      <c r="CZ208">
        <f t="shared" si="51"/>
        <v>2040.35</v>
      </c>
      <c r="DA208">
        <f t="shared" si="52"/>
        <v>22046.83</v>
      </c>
      <c r="DB208" s="19">
        <f t="shared" si="50"/>
        <v>5.487426770194781</v>
      </c>
      <c r="DU208" s="2">
        <v>38807</v>
      </c>
      <c r="DV208">
        <v>1466387</v>
      </c>
      <c r="EG208" s="2">
        <v>42825</v>
      </c>
      <c r="EH208">
        <v>10.7</v>
      </c>
      <c r="EO208" s="2">
        <v>42766</v>
      </c>
      <c r="EP208">
        <v>15334.3</v>
      </c>
      <c r="EQ208" s="19">
        <f t="shared" si="49"/>
        <v>-5.5630142385574288</v>
      </c>
      <c r="ER208" s="2">
        <v>42766</v>
      </c>
      <c r="ES208">
        <v>1804.4</v>
      </c>
      <c r="EU208" s="2">
        <v>42766</v>
      </c>
      <c r="EV208">
        <v>5803.5</v>
      </c>
      <c r="EX208" s="2">
        <v>42766</v>
      </c>
      <c r="EY208">
        <v>35</v>
      </c>
    </row>
    <row r="209" spans="47:155" x14ac:dyDescent="0.25">
      <c r="AU209" s="65"/>
      <c r="CK209" s="2">
        <v>42794</v>
      </c>
      <c r="CL209">
        <v>1.2</v>
      </c>
      <c r="CU209" s="2">
        <v>42794</v>
      </c>
      <c r="CV209">
        <v>17.48</v>
      </c>
      <c r="CX209" s="2">
        <v>42794</v>
      </c>
      <c r="CY209">
        <v>26528.6</v>
      </c>
      <c r="CZ209">
        <f t="shared" si="51"/>
        <v>3480.09</v>
      </c>
      <c r="DA209">
        <f t="shared" si="52"/>
        <v>23048.51</v>
      </c>
      <c r="DB209" s="19">
        <f t="shared" si="50"/>
        <v>8.6512747433330706</v>
      </c>
      <c r="DU209" s="2">
        <v>38814</v>
      </c>
      <c r="DV209">
        <v>1466387</v>
      </c>
      <c r="EG209" s="2">
        <v>42855</v>
      </c>
      <c r="EH209">
        <v>23.5</v>
      </c>
      <c r="EO209" s="2">
        <v>42794</v>
      </c>
      <c r="EP209">
        <v>15541.5</v>
      </c>
      <c r="EQ209" s="19">
        <f t="shared" si="49"/>
        <v>-4.8786309720539105</v>
      </c>
      <c r="ER209" s="2">
        <v>42794</v>
      </c>
      <c r="ES209">
        <v>1896.4</v>
      </c>
      <c r="EU209" s="2">
        <v>42794</v>
      </c>
      <c r="EV209">
        <v>6161</v>
      </c>
      <c r="EX209" s="2">
        <v>42794</v>
      </c>
      <c r="EY209">
        <v>35.200000000000003</v>
      </c>
    </row>
    <row r="210" spans="47:155" x14ac:dyDescent="0.25">
      <c r="AU210" s="65"/>
      <c r="CK210" s="2">
        <v>42825</v>
      </c>
      <c r="CL210">
        <v>4.4000000000000004</v>
      </c>
      <c r="CU210" s="2">
        <v>42825</v>
      </c>
      <c r="CV210">
        <v>27.89</v>
      </c>
      <c r="CX210" s="2">
        <v>42825</v>
      </c>
      <c r="CY210">
        <v>30200</v>
      </c>
      <c r="CZ210">
        <f t="shared" si="51"/>
        <v>4178.59</v>
      </c>
      <c r="DA210">
        <f t="shared" si="52"/>
        <v>26021.41</v>
      </c>
      <c r="DB210" s="19">
        <f t="shared" si="50"/>
        <v>20.94970586922895</v>
      </c>
      <c r="DC210" s="37"/>
      <c r="DU210" s="2">
        <v>38821</v>
      </c>
      <c r="DV210">
        <v>1454132</v>
      </c>
      <c r="EG210" s="2">
        <v>42886</v>
      </c>
      <c r="EH210">
        <v>19.5</v>
      </c>
      <c r="EO210" s="2">
        <v>42825</v>
      </c>
      <c r="EP210">
        <v>17371</v>
      </c>
      <c r="EQ210" s="19">
        <f t="shared" si="49"/>
        <v>-0.57294617969102513</v>
      </c>
      <c r="ER210" s="2">
        <v>42825</v>
      </c>
      <c r="ES210">
        <v>2105.4</v>
      </c>
      <c r="EU210" s="2">
        <v>42825</v>
      </c>
      <c r="EV210">
        <v>6802.2</v>
      </c>
      <c r="EX210" s="2">
        <v>42825</v>
      </c>
      <c r="EY210">
        <v>35.299999999999997</v>
      </c>
    </row>
    <row r="211" spans="47:155" x14ac:dyDescent="0.25">
      <c r="AU211" s="65"/>
      <c r="CK211" s="2">
        <v>42855</v>
      </c>
      <c r="CL211">
        <v>3.2</v>
      </c>
      <c r="CU211" s="2">
        <v>42855</v>
      </c>
      <c r="CV211">
        <v>19.8</v>
      </c>
      <c r="CX211" s="2">
        <v>42855</v>
      </c>
      <c r="CY211">
        <v>30530</v>
      </c>
      <c r="CZ211">
        <f t="shared" si="51"/>
        <v>3853.1</v>
      </c>
      <c r="DA211">
        <f t="shared" si="52"/>
        <v>26676.9</v>
      </c>
      <c r="DB211" s="19">
        <f t="shared" si="50"/>
        <v>44.041792092439366</v>
      </c>
      <c r="DC211" s="2"/>
      <c r="DU211" s="2">
        <v>38835</v>
      </c>
      <c r="DV211">
        <v>1448521</v>
      </c>
      <c r="EG211" s="2">
        <v>42916</v>
      </c>
      <c r="EH211">
        <v>22.5</v>
      </c>
      <c r="EO211" s="2">
        <v>42855</v>
      </c>
      <c r="EP211">
        <v>16915.400000000001</v>
      </c>
      <c r="EQ211" s="19">
        <f t="shared" ref="EQ211:EQ274" si="53">100*(EP211/EP199-1)</f>
        <v>2.8254288597376664</v>
      </c>
      <c r="ER211" s="2">
        <v>42855</v>
      </c>
      <c r="ES211">
        <v>2090</v>
      </c>
      <c r="EU211" s="2">
        <v>42855</v>
      </c>
      <c r="EV211">
        <v>6970.4</v>
      </c>
      <c r="EX211" s="2">
        <v>42855</v>
      </c>
      <c r="EY211">
        <v>38.9</v>
      </c>
    </row>
    <row r="212" spans="47:155" x14ac:dyDescent="0.25">
      <c r="AU212" s="65"/>
      <c r="CK212" s="2">
        <v>42886</v>
      </c>
      <c r="CL212">
        <v>2.9</v>
      </c>
      <c r="CU212" s="2">
        <v>42886</v>
      </c>
      <c r="CV212">
        <v>8.32</v>
      </c>
      <c r="CX212" s="2">
        <v>42886</v>
      </c>
      <c r="CY212">
        <v>30160</v>
      </c>
      <c r="CZ212">
        <f t="shared" si="51"/>
        <v>4958.6000000000004</v>
      </c>
      <c r="DA212">
        <f t="shared" si="52"/>
        <v>25201.4</v>
      </c>
      <c r="DB212" s="19">
        <f t="shared" si="50"/>
        <v>19.822938161485727</v>
      </c>
      <c r="DC212" s="2"/>
      <c r="DU212" s="2">
        <v>38849</v>
      </c>
      <c r="DV212">
        <v>1449173</v>
      </c>
      <c r="EG212" s="2">
        <v>42947</v>
      </c>
      <c r="EH212">
        <v>7.4</v>
      </c>
      <c r="EO212" s="2">
        <v>42886</v>
      </c>
      <c r="EP212">
        <v>18105.900000000001</v>
      </c>
      <c r="EQ212" s="19">
        <f t="shared" si="53"/>
        <v>6.885681395554788</v>
      </c>
      <c r="ER212" s="2">
        <v>42886</v>
      </c>
      <c r="ES212">
        <v>2409.1</v>
      </c>
      <c r="EU212" s="2">
        <v>42886</v>
      </c>
      <c r="EV212">
        <v>7526.6</v>
      </c>
      <c r="EX212" s="2">
        <v>42886</v>
      </c>
      <c r="EY212">
        <v>31.8</v>
      </c>
    </row>
    <row r="213" spans="47:155" x14ac:dyDescent="0.25">
      <c r="AU213" s="65"/>
      <c r="CK213" s="2">
        <v>42916</v>
      </c>
      <c r="CL213">
        <v>-0.3</v>
      </c>
      <c r="CU213" s="2">
        <v>42916</v>
      </c>
      <c r="CV213">
        <v>4.4000000000000004</v>
      </c>
      <c r="CX213" s="2">
        <v>42916</v>
      </c>
      <c r="CY213">
        <v>28400</v>
      </c>
      <c r="CZ213">
        <f t="shared" si="51"/>
        <v>2453.92</v>
      </c>
      <c r="DA213">
        <f t="shared" si="52"/>
        <v>25946.080000000002</v>
      </c>
      <c r="DB213" s="19">
        <f t="shared" si="50"/>
        <v>16.729479163901708</v>
      </c>
      <c r="DC213" s="2"/>
      <c r="DU213" s="2">
        <v>38863</v>
      </c>
      <c r="DV213">
        <v>1454371</v>
      </c>
      <c r="EG213" s="2">
        <v>42978</v>
      </c>
      <c r="EH213">
        <v>11</v>
      </c>
      <c r="EO213" s="2">
        <v>42916</v>
      </c>
      <c r="EP213">
        <v>16560</v>
      </c>
      <c r="EQ213" s="19">
        <f t="shared" si="53"/>
        <v>5.921378593611859E-2</v>
      </c>
      <c r="ER213" s="2">
        <v>42916</v>
      </c>
      <c r="ES213">
        <v>2070.5</v>
      </c>
      <c r="EU213" s="2">
        <v>42916</v>
      </c>
      <c r="EV213">
        <v>6799</v>
      </c>
      <c r="EX213" s="2">
        <v>42916</v>
      </c>
      <c r="EY213">
        <v>34.9</v>
      </c>
    </row>
    <row r="214" spans="47:155" x14ac:dyDescent="0.25">
      <c r="AU214" s="65"/>
      <c r="CK214" s="2">
        <v>42947</v>
      </c>
      <c r="CL214">
        <v>1</v>
      </c>
      <c r="CU214" s="2">
        <v>42947</v>
      </c>
      <c r="CV214">
        <v>3.94</v>
      </c>
      <c r="CX214" s="2">
        <v>42947</v>
      </c>
      <c r="CY214">
        <v>26148.67</v>
      </c>
      <c r="CZ214">
        <f t="shared" si="51"/>
        <v>2102.96</v>
      </c>
      <c r="DA214">
        <f t="shared" si="52"/>
        <v>24045.71</v>
      </c>
      <c r="DB214" s="19">
        <f t="shared" si="50"/>
        <v>11.568129714942433</v>
      </c>
      <c r="DC214" s="2"/>
      <c r="DU214" s="2">
        <v>38870</v>
      </c>
      <c r="DV214">
        <v>1466560</v>
      </c>
      <c r="EG214" s="2">
        <v>43008</v>
      </c>
      <c r="EH214">
        <v>18.8</v>
      </c>
      <c r="EO214" s="2">
        <v>42947</v>
      </c>
      <c r="EP214">
        <v>15886.9</v>
      </c>
      <c r="EQ214" s="19">
        <f t="shared" si="53"/>
        <v>1.4586326915094094</v>
      </c>
      <c r="ER214" s="2">
        <v>42947</v>
      </c>
      <c r="ES214">
        <v>2145.9</v>
      </c>
      <c r="EU214" s="2">
        <v>42947</v>
      </c>
      <c r="EV214">
        <v>6303.9</v>
      </c>
      <c r="EX214" s="2">
        <v>42947</v>
      </c>
      <c r="EY214">
        <v>38.4</v>
      </c>
    </row>
    <row r="215" spans="47:155" x14ac:dyDescent="0.25">
      <c r="AU215" s="65"/>
      <c r="CK215" s="2">
        <v>42978</v>
      </c>
      <c r="CL215">
        <v>4.8</v>
      </c>
      <c r="CU215" s="2">
        <v>42978</v>
      </c>
      <c r="CV215">
        <v>10.3</v>
      </c>
      <c r="CX215" s="2">
        <v>42978</v>
      </c>
      <c r="CY215">
        <v>27708.04</v>
      </c>
      <c r="CZ215">
        <f t="shared" si="51"/>
        <v>1889.39</v>
      </c>
      <c r="DA215">
        <f t="shared" si="52"/>
        <v>25818.65</v>
      </c>
      <c r="DB215" s="19">
        <f t="shared" si="50"/>
        <v>20.675697719147458</v>
      </c>
      <c r="DU215" s="2">
        <v>38877</v>
      </c>
      <c r="DV215">
        <v>1466560</v>
      </c>
      <c r="EG215" s="2">
        <v>43039</v>
      </c>
      <c r="EH215">
        <v>18.100000000000001</v>
      </c>
      <c r="EO215" s="2">
        <v>42978</v>
      </c>
      <c r="EP215">
        <v>16477.599999999999</v>
      </c>
      <c r="EQ215" s="19">
        <f t="shared" si="53"/>
        <v>-1.9814760836848078</v>
      </c>
      <c r="ER215" s="2">
        <v>42978</v>
      </c>
      <c r="ES215">
        <v>2191.3000000000002</v>
      </c>
      <c r="EU215" s="2">
        <v>42978</v>
      </c>
      <c r="EV215">
        <v>5921</v>
      </c>
      <c r="EX215" s="2">
        <v>42978</v>
      </c>
      <c r="EY215">
        <v>36.9</v>
      </c>
    </row>
    <row r="216" spans="47:155" x14ac:dyDescent="0.25">
      <c r="AU216" s="65"/>
      <c r="CK216" s="2">
        <v>43008</v>
      </c>
      <c r="CL216">
        <v>4.0999999999999996</v>
      </c>
      <c r="CU216" s="2">
        <v>43008</v>
      </c>
      <c r="CV216">
        <v>25.67</v>
      </c>
      <c r="CX216" s="2">
        <v>43008</v>
      </c>
      <c r="CY216">
        <v>29409.62</v>
      </c>
      <c r="CZ216">
        <f t="shared" si="51"/>
        <v>1711.49</v>
      </c>
      <c r="DA216">
        <f t="shared" si="52"/>
        <v>27698.129999999997</v>
      </c>
      <c r="DB216" s="19">
        <f t="shared" si="50"/>
        <v>22.926605199214457</v>
      </c>
      <c r="DU216" s="2">
        <v>38891</v>
      </c>
      <c r="DV216">
        <v>1479830</v>
      </c>
      <c r="EG216" s="2">
        <v>43069</v>
      </c>
      <c r="EH216">
        <v>14.4</v>
      </c>
      <c r="EO216" s="2">
        <v>43008</v>
      </c>
      <c r="EP216">
        <v>16304.2</v>
      </c>
      <c r="EQ216" s="19">
        <f t="shared" si="53"/>
        <v>10.299897846661743</v>
      </c>
      <c r="ER216" s="2">
        <v>43008</v>
      </c>
      <c r="ES216">
        <v>2143.3000000000002</v>
      </c>
      <c r="EU216" s="2">
        <v>43008</v>
      </c>
      <c r="EV216">
        <v>6077.6</v>
      </c>
      <c r="EX216" s="2">
        <v>43008</v>
      </c>
      <c r="EY216">
        <v>43.1</v>
      </c>
    </row>
    <row r="217" spans="47:155" x14ac:dyDescent="0.25">
      <c r="AU217" s="65"/>
      <c r="CK217" s="2">
        <v>43039</v>
      </c>
      <c r="CL217">
        <v>1.8</v>
      </c>
      <c r="CU217" s="2">
        <v>43039</v>
      </c>
      <c r="CV217">
        <v>-1.1000000000000001</v>
      </c>
      <c r="CX217" s="2">
        <v>43039</v>
      </c>
      <c r="CY217">
        <v>27830.27</v>
      </c>
      <c r="CZ217">
        <f t="shared" si="51"/>
        <v>2945.19</v>
      </c>
      <c r="DA217">
        <f t="shared" si="52"/>
        <v>24885.08</v>
      </c>
      <c r="DB217" s="19">
        <f t="shared" si="50"/>
        <v>8.0780539498199957</v>
      </c>
      <c r="DC217" s="37"/>
      <c r="DU217" s="2">
        <v>38898</v>
      </c>
      <c r="DV217">
        <v>1513528</v>
      </c>
      <c r="EG217" s="2">
        <v>43100</v>
      </c>
      <c r="EH217">
        <v>15.2</v>
      </c>
      <c r="EO217" s="2">
        <v>43039</v>
      </c>
      <c r="EP217">
        <v>17215.3</v>
      </c>
      <c r="EQ217" s="19">
        <f t="shared" si="53"/>
        <v>3.7372477418033068</v>
      </c>
      <c r="ER217" s="2">
        <v>43039</v>
      </c>
      <c r="ES217">
        <v>2228.1</v>
      </c>
      <c r="EU217" s="2">
        <v>43039</v>
      </c>
      <c r="EV217">
        <v>6548.2</v>
      </c>
      <c r="EX217" s="2">
        <v>43039</v>
      </c>
      <c r="EY217">
        <v>30.9</v>
      </c>
    </row>
    <row r="218" spans="47:155" x14ac:dyDescent="0.25">
      <c r="AU218" s="65"/>
      <c r="CK218" s="2">
        <v>43069</v>
      </c>
      <c r="CL218">
        <v>8.5</v>
      </c>
      <c r="CU218" s="2">
        <v>43069</v>
      </c>
      <c r="CV218">
        <v>30.6</v>
      </c>
      <c r="CX218" s="2">
        <v>43069</v>
      </c>
      <c r="CY218">
        <v>30473.99</v>
      </c>
      <c r="CZ218">
        <f t="shared" si="51"/>
        <v>3267.1</v>
      </c>
      <c r="DA218">
        <f t="shared" si="52"/>
        <v>27206.890000000003</v>
      </c>
      <c r="DB218" s="19">
        <f t="shared" si="50"/>
        <v>22.635757660990819</v>
      </c>
      <c r="DC218" s="2"/>
      <c r="DU218" s="2">
        <v>38905</v>
      </c>
      <c r="DV218">
        <v>1503041</v>
      </c>
      <c r="EG218" s="2">
        <v>43131</v>
      </c>
      <c r="EH218">
        <v>8.4</v>
      </c>
      <c r="EO218" s="2">
        <v>43069</v>
      </c>
      <c r="EP218">
        <v>17424.900000000001</v>
      </c>
      <c r="EQ218" s="19">
        <f t="shared" si="53"/>
        <v>6.3304347826087071</v>
      </c>
      <c r="ER218" s="2">
        <v>43069</v>
      </c>
      <c r="ES218">
        <v>2131.8000000000002</v>
      </c>
      <c r="EU218" s="2">
        <v>43069</v>
      </c>
      <c r="EV218">
        <v>7271.2</v>
      </c>
      <c r="EX218" s="2">
        <v>43069</v>
      </c>
      <c r="EY218">
        <v>53.2</v>
      </c>
    </row>
    <row r="219" spans="47:155" x14ac:dyDescent="0.25">
      <c r="AU219" s="65"/>
      <c r="CK219" s="2">
        <v>43100</v>
      </c>
      <c r="CL219">
        <v>7.3</v>
      </c>
      <c r="CU219" s="2">
        <v>43100</v>
      </c>
      <c r="CV219">
        <v>12.4</v>
      </c>
      <c r="CX219" s="2">
        <v>43100</v>
      </c>
      <c r="CY219">
        <v>31564.58</v>
      </c>
      <c r="CZ219">
        <f t="shared" si="51"/>
        <v>3394.1</v>
      </c>
      <c r="DA219">
        <f t="shared" si="52"/>
        <v>28170.480000000003</v>
      </c>
      <c r="DB219" s="19">
        <f t="shared" si="50"/>
        <v>12.877559385927718</v>
      </c>
      <c r="DC219" s="2"/>
      <c r="DU219" s="2">
        <v>38919</v>
      </c>
      <c r="DV219">
        <v>1512024</v>
      </c>
      <c r="EG219" s="2">
        <v>43159</v>
      </c>
      <c r="EH219">
        <v>10.1</v>
      </c>
      <c r="EO219" s="2">
        <v>43100</v>
      </c>
      <c r="EP219">
        <v>17716.3</v>
      </c>
      <c r="EQ219" s="19">
        <f t="shared" si="53"/>
        <v>9.5180693099909739</v>
      </c>
      <c r="ER219" s="2">
        <v>43100</v>
      </c>
      <c r="ES219">
        <v>2176.9</v>
      </c>
      <c r="EU219" s="2">
        <v>43100</v>
      </c>
      <c r="EV219">
        <v>7118.8</v>
      </c>
      <c r="EX219" s="2">
        <v>43100</v>
      </c>
      <c r="EY219">
        <v>62.6</v>
      </c>
    </row>
    <row r="220" spans="47:155" x14ac:dyDescent="0.25">
      <c r="AU220" s="65"/>
      <c r="CK220" s="2">
        <v>43131</v>
      </c>
      <c r="CL220">
        <v>7.5</v>
      </c>
      <c r="CU220" s="2">
        <v>43131</v>
      </c>
      <c r="CV220">
        <v>9.1</v>
      </c>
      <c r="CX220" s="2">
        <v>43131</v>
      </c>
      <c r="CY220">
        <v>29023.37</v>
      </c>
      <c r="CZ220">
        <f t="shared" si="51"/>
        <v>1590.14</v>
      </c>
      <c r="DA220">
        <f t="shared" si="52"/>
        <v>27433.23</v>
      </c>
      <c r="DB220" s="19">
        <f t="shared" si="50"/>
        <v>24.431630306942065</v>
      </c>
      <c r="DC220" s="2"/>
      <c r="DU220" s="2">
        <v>38926</v>
      </c>
      <c r="DV220">
        <v>1520268</v>
      </c>
      <c r="EG220" s="2">
        <v>43190</v>
      </c>
      <c r="EH220">
        <v>13.37</v>
      </c>
      <c r="EO220" s="2">
        <v>43131</v>
      </c>
      <c r="EP220">
        <v>16954.3</v>
      </c>
      <c r="EQ220" s="19">
        <f t="shared" si="53"/>
        <v>10.564551365240016</v>
      </c>
      <c r="ER220" s="2">
        <v>43131</v>
      </c>
      <c r="ES220">
        <v>2095.9</v>
      </c>
      <c r="EU220" s="2">
        <v>43131</v>
      </c>
      <c r="EV220">
        <v>6650.6</v>
      </c>
      <c r="EX220" s="2">
        <v>43131</v>
      </c>
      <c r="EY220">
        <v>55.2</v>
      </c>
    </row>
    <row r="221" spans="47:155" x14ac:dyDescent="0.25">
      <c r="AU221" s="65"/>
      <c r="CK221" s="2">
        <v>43159</v>
      </c>
      <c r="CL221">
        <v>6.9</v>
      </c>
      <c r="CU221" s="2">
        <v>43159</v>
      </c>
      <c r="CV221">
        <v>4.4800000000000004</v>
      </c>
      <c r="CX221" s="2">
        <v>43159</v>
      </c>
      <c r="CY221">
        <v>27619.24</v>
      </c>
      <c r="CZ221">
        <f t="shared" si="51"/>
        <v>2891.43</v>
      </c>
      <c r="DA221">
        <f t="shared" si="52"/>
        <v>24727.81</v>
      </c>
      <c r="DB221" s="19">
        <f t="shared" si="50"/>
        <v>7.2859373556034779</v>
      </c>
      <c r="DC221" s="2"/>
      <c r="DU221" s="2">
        <v>38933</v>
      </c>
      <c r="DV221">
        <v>1528368</v>
      </c>
      <c r="EG221" s="2">
        <v>43220</v>
      </c>
      <c r="EH221">
        <v>4.4000000000000004</v>
      </c>
      <c r="EO221" s="2">
        <v>43159</v>
      </c>
      <c r="EP221">
        <v>16743.5</v>
      </c>
      <c r="EQ221" s="19">
        <f t="shared" si="53"/>
        <v>7.7341311971173887</v>
      </c>
      <c r="ER221" s="2">
        <v>43159</v>
      </c>
      <c r="ES221">
        <v>2088.6</v>
      </c>
      <c r="EU221" s="2">
        <v>43159</v>
      </c>
      <c r="EV221">
        <v>6538.9</v>
      </c>
      <c r="EX221" s="2">
        <v>43159</v>
      </c>
      <c r="EY221">
        <v>46.6</v>
      </c>
    </row>
    <row r="222" spans="47:155" x14ac:dyDescent="0.25">
      <c r="AU222" s="65"/>
      <c r="CK222" s="2">
        <v>43190</v>
      </c>
      <c r="CL222">
        <v>4.5999999999999996</v>
      </c>
      <c r="CU222" s="2">
        <v>43190</v>
      </c>
      <c r="CV222">
        <v>-0.66</v>
      </c>
      <c r="CX222" s="2">
        <v>43190</v>
      </c>
      <c r="CY222">
        <v>31690</v>
      </c>
      <c r="CZ222">
        <f t="shared" si="51"/>
        <v>2494.35</v>
      </c>
      <c r="DA222">
        <f t="shared" si="52"/>
        <v>29195.65</v>
      </c>
      <c r="DB222" s="19">
        <f t="shared" si="50"/>
        <v>12.198570331123481</v>
      </c>
      <c r="DU222" s="2">
        <v>38947</v>
      </c>
      <c r="DV222">
        <v>1537493</v>
      </c>
      <c r="EG222" s="2">
        <v>43251</v>
      </c>
      <c r="EH222">
        <v>8.8000000000000007</v>
      </c>
      <c r="EO222" s="2">
        <v>43190</v>
      </c>
      <c r="EP222">
        <v>18617.2</v>
      </c>
      <c r="EQ222" s="19">
        <f t="shared" si="53"/>
        <v>7.1740256749755371</v>
      </c>
      <c r="ER222" s="2">
        <v>43190</v>
      </c>
      <c r="ES222">
        <v>2403.8000000000002</v>
      </c>
      <c r="EU222" s="2">
        <v>43190</v>
      </c>
      <c r="EV222">
        <v>7347.1</v>
      </c>
      <c r="EX222" s="2">
        <v>43190</v>
      </c>
      <c r="EY222">
        <v>51.2</v>
      </c>
    </row>
    <row r="223" spans="47:155" x14ac:dyDescent="0.25">
      <c r="AU223" s="65"/>
      <c r="CK223" s="2">
        <v>43220</v>
      </c>
      <c r="CL223">
        <v>4.8</v>
      </c>
      <c r="CU223" s="2">
        <v>43220</v>
      </c>
      <c r="CV223">
        <v>5.17</v>
      </c>
      <c r="CX223" s="2">
        <v>43220</v>
      </c>
      <c r="CY223">
        <v>29210</v>
      </c>
      <c r="CZ223">
        <f t="shared" si="51"/>
        <v>2579.5</v>
      </c>
      <c r="DA223">
        <f t="shared" si="52"/>
        <v>26630.5</v>
      </c>
      <c r="DB223" s="19">
        <f t="shared" si="50"/>
        <v>-0.17393325311412244</v>
      </c>
      <c r="DU223" s="2">
        <v>38954</v>
      </c>
      <c r="DV223">
        <v>1542220</v>
      </c>
      <c r="EG223" s="2">
        <v>43281</v>
      </c>
      <c r="EH223">
        <v>2.7</v>
      </c>
      <c r="EO223" s="2">
        <v>43220</v>
      </c>
      <c r="EP223">
        <v>17557.7</v>
      </c>
      <c r="EQ223" s="19">
        <f t="shared" si="53"/>
        <v>3.7971316078839301</v>
      </c>
      <c r="ER223" s="2">
        <v>43220</v>
      </c>
      <c r="ES223">
        <v>2283.6</v>
      </c>
      <c r="EU223" s="2">
        <v>43220</v>
      </c>
      <c r="EV223">
        <v>7156.4</v>
      </c>
      <c r="EX223" s="2">
        <v>43220</v>
      </c>
      <c r="EY223">
        <v>56.1</v>
      </c>
    </row>
    <row r="224" spans="47:155" x14ac:dyDescent="0.25">
      <c r="AU224" s="65"/>
      <c r="CK224" s="2">
        <v>43251</v>
      </c>
      <c r="CL224">
        <v>3.2</v>
      </c>
      <c r="CU224" s="2">
        <v>43251</v>
      </c>
      <c r="CV224">
        <v>20.18</v>
      </c>
      <c r="CX224" s="2">
        <v>43251</v>
      </c>
      <c r="CY224">
        <v>31980</v>
      </c>
      <c r="CZ224">
        <f t="shared" si="51"/>
        <v>3478.64</v>
      </c>
      <c r="DA224">
        <f t="shared" si="52"/>
        <v>28501.360000000001</v>
      </c>
      <c r="DB224" s="19">
        <f t="shared" si="50"/>
        <v>13.094351901084856</v>
      </c>
      <c r="DC224" s="37"/>
      <c r="DU224" s="2">
        <v>38961</v>
      </c>
      <c r="DV224">
        <v>1559686</v>
      </c>
      <c r="EO224" s="2">
        <v>43251</v>
      </c>
      <c r="EP224">
        <v>18669.8</v>
      </c>
      <c r="EQ224" s="19">
        <f t="shared" si="53"/>
        <v>3.1144544043654188</v>
      </c>
      <c r="ER224" s="2">
        <v>43251</v>
      </c>
      <c r="ES224">
        <v>2456.9</v>
      </c>
      <c r="EU224" s="2">
        <v>43251</v>
      </c>
      <c r="EV224">
        <v>7545.2</v>
      </c>
      <c r="EX224" s="2">
        <v>43251</v>
      </c>
      <c r="EY224">
        <v>43.2</v>
      </c>
    </row>
    <row r="225" spans="99:155" x14ac:dyDescent="0.25">
      <c r="CU225" s="2">
        <v>43281</v>
      </c>
      <c r="CV225">
        <v>17.57</v>
      </c>
      <c r="CX225" s="2">
        <v>43281</v>
      </c>
      <c r="CY225">
        <v>31580</v>
      </c>
      <c r="CZ225">
        <f>VLOOKUP($CX225,DD$5:DE$1243,2,FALSE)</f>
        <v>2385.09</v>
      </c>
      <c r="DA225">
        <f t="shared" si="52"/>
        <v>29194.91</v>
      </c>
      <c r="DB225" s="19">
        <f>100*(DA225/DA213-1)</f>
        <v>12.521467597417413</v>
      </c>
      <c r="DC225" s="2"/>
      <c r="DU225" s="2">
        <v>38975</v>
      </c>
      <c r="DV225">
        <v>1571824</v>
      </c>
      <c r="EO225" s="2">
        <v>43281</v>
      </c>
      <c r="EP225">
        <v>17993.5</v>
      </c>
      <c r="EQ225" s="19">
        <f t="shared" ref="EQ225" si="54">100*(EP225/EP213-1)</f>
        <v>8.6564009661835648</v>
      </c>
      <c r="ER225" s="2">
        <v>43281</v>
      </c>
      <c r="ES225">
        <v>2378.8000000000002</v>
      </c>
      <c r="EU225" s="2">
        <v>43281</v>
      </c>
      <c r="EV225">
        <v>7325.7</v>
      </c>
      <c r="EX225" s="2">
        <v>43281</v>
      </c>
      <c r="EY225">
        <v>44</v>
      </c>
    </row>
    <row r="226" spans="99:155" x14ac:dyDescent="0.25">
      <c r="CZ226" t="e">
        <f t="shared" ref="CZ226:CZ238" si="55">VLOOKUP($CX226,DD$5:DE$1243,2,FALSE)</f>
        <v>#N/A</v>
      </c>
      <c r="DA226" t="e">
        <f t="shared" ref="DA226:DA238" si="56">CY226-CZ226</f>
        <v>#N/A</v>
      </c>
      <c r="DB226" s="19" t="e">
        <f t="shared" si="50"/>
        <v>#N/A</v>
      </c>
      <c r="DC226" s="2"/>
      <c r="DU226" s="2">
        <v>38989</v>
      </c>
      <c r="DV226">
        <v>1628033</v>
      </c>
      <c r="EQ226" s="19">
        <f t="shared" si="53"/>
        <v>-100</v>
      </c>
    </row>
    <row r="227" spans="99:155" x14ac:dyDescent="0.25">
      <c r="CZ227" t="e">
        <f t="shared" si="55"/>
        <v>#N/A</v>
      </c>
      <c r="DA227" t="e">
        <f t="shared" si="56"/>
        <v>#N/A</v>
      </c>
      <c r="DB227" s="19" t="e">
        <f t="shared" si="50"/>
        <v>#N/A</v>
      </c>
      <c r="DC227" s="2"/>
      <c r="DU227" s="2">
        <v>39003</v>
      </c>
      <c r="DV227">
        <v>1604396</v>
      </c>
      <c r="EQ227" s="19">
        <f t="shared" si="53"/>
        <v>-100</v>
      </c>
    </row>
    <row r="228" spans="99:155" x14ac:dyDescent="0.25">
      <c r="CZ228" t="e">
        <f t="shared" si="55"/>
        <v>#N/A</v>
      </c>
      <c r="DA228" t="e">
        <f t="shared" si="56"/>
        <v>#N/A</v>
      </c>
      <c r="DB228" s="19" t="e">
        <f t="shared" si="50"/>
        <v>#N/A</v>
      </c>
      <c r="DC228" s="2"/>
      <c r="DU228" s="2">
        <v>39017</v>
      </c>
      <c r="DV228">
        <v>1617457</v>
      </c>
      <c r="EQ228" s="19">
        <f t="shared" si="53"/>
        <v>-100</v>
      </c>
    </row>
    <row r="229" spans="99:155" x14ac:dyDescent="0.25">
      <c r="CZ229" t="e">
        <f t="shared" si="55"/>
        <v>#N/A</v>
      </c>
      <c r="DA229" t="e">
        <f t="shared" si="56"/>
        <v>#N/A</v>
      </c>
      <c r="DB229" s="19" t="e">
        <f t="shared" si="50"/>
        <v>#N/A</v>
      </c>
      <c r="DU229" s="2">
        <v>39024</v>
      </c>
      <c r="DV229">
        <v>1634114</v>
      </c>
      <c r="EQ229" s="19">
        <f t="shared" si="53"/>
        <v>-100</v>
      </c>
    </row>
    <row r="230" spans="99:155" x14ac:dyDescent="0.25">
      <c r="CZ230" t="e">
        <f t="shared" si="55"/>
        <v>#N/A</v>
      </c>
      <c r="DA230" t="e">
        <f t="shared" si="56"/>
        <v>#N/A</v>
      </c>
      <c r="DB230" s="19" t="e">
        <f t="shared" si="50"/>
        <v>#N/A</v>
      </c>
      <c r="DU230" s="2">
        <v>39031</v>
      </c>
      <c r="DV230">
        <v>1634114</v>
      </c>
      <c r="EQ230" s="19">
        <f t="shared" si="53"/>
        <v>-100</v>
      </c>
    </row>
    <row r="231" spans="99:155" x14ac:dyDescent="0.25">
      <c r="CZ231" t="e">
        <f t="shared" si="55"/>
        <v>#N/A</v>
      </c>
      <c r="DA231" t="e">
        <f t="shared" si="56"/>
        <v>#N/A</v>
      </c>
      <c r="DB231" s="19" t="e">
        <f t="shared" si="50"/>
        <v>#N/A</v>
      </c>
      <c r="DC231" s="37"/>
      <c r="DU231" s="2">
        <v>39045</v>
      </c>
      <c r="DV231">
        <v>1644578</v>
      </c>
      <c r="EQ231" s="19">
        <f t="shared" si="53"/>
        <v>-100</v>
      </c>
    </row>
    <row r="232" spans="99:155" x14ac:dyDescent="0.25">
      <c r="CZ232" t="e">
        <f t="shared" si="55"/>
        <v>#N/A</v>
      </c>
      <c r="DA232" t="e">
        <f t="shared" si="56"/>
        <v>#N/A</v>
      </c>
      <c r="DB232" s="19" t="e">
        <f t="shared" si="50"/>
        <v>#N/A</v>
      </c>
      <c r="DC232" s="2"/>
      <c r="DU232" s="2">
        <v>39052</v>
      </c>
      <c r="DV232">
        <v>1671200</v>
      </c>
      <c r="EQ232" s="19">
        <f t="shared" si="53"/>
        <v>-100</v>
      </c>
    </row>
    <row r="233" spans="99:155" x14ac:dyDescent="0.25">
      <c r="CZ233" t="e">
        <f t="shared" si="55"/>
        <v>#N/A</v>
      </c>
      <c r="DA233" t="e">
        <f t="shared" si="56"/>
        <v>#N/A</v>
      </c>
      <c r="DB233" s="19" t="e">
        <f t="shared" si="50"/>
        <v>#N/A</v>
      </c>
      <c r="DC233" s="2"/>
      <c r="DU233" s="2">
        <v>39059</v>
      </c>
      <c r="DV233">
        <v>1671200</v>
      </c>
      <c r="EQ233" s="19">
        <f t="shared" si="53"/>
        <v>-100</v>
      </c>
    </row>
    <row r="234" spans="99:155" x14ac:dyDescent="0.25">
      <c r="CZ234" t="e">
        <f t="shared" si="55"/>
        <v>#N/A</v>
      </c>
      <c r="DA234" t="e">
        <f t="shared" si="56"/>
        <v>#N/A</v>
      </c>
      <c r="DB234" s="19" t="e">
        <f t="shared" si="50"/>
        <v>#N/A</v>
      </c>
      <c r="DC234" s="2"/>
      <c r="DU234" s="2">
        <v>39073</v>
      </c>
      <c r="DV234">
        <v>1694076</v>
      </c>
      <c r="EQ234" s="19">
        <f t="shared" si="53"/>
        <v>-100</v>
      </c>
    </row>
    <row r="235" spans="99:155" x14ac:dyDescent="0.25">
      <c r="CZ235" t="e">
        <f t="shared" si="55"/>
        <v>#N/A</v>
      </c>
      <c r="DA235" t="e">
        <f t="shared" si="56"/>
        <v>#N/A</v>
      </c>
      <c r="DB235" s="19" t="e">
        <f t="shared" si="50"/>
        <v>#N/A</v>
      </c>
      <c r="DC235" s="2"/>
      <c r="DU235" s="2">
        <v>39080</v>
      </c>
      <c r="DV235">
        <v>1727854</v>
      </c>
      <c r="EQ235" s="19">
        <f t="shared" si="53"/>
        <v>-100</v>
      </c>
    </row>
    <row r="236" spans="99:155" x14ac:dyDescent="0.25">
      <c r="CZ236" t="e">
        <f t="shared" si="55"/>
        <v>#N/A</v>
      </c>
      <c r="DA236" t="e">
        <f t="shared" si="56"/>
        <v>#N/A</v>
      </c>
      <c r="DB236" s="19" t="e">
        <f t="shared" si="50"/>
        <v>#N/A</v>
      </c>
      <c r="DU236" s="2">
        <v>39087</v>
      </c>
      <c r="DV236">
        <v>1723080</v>
      </c>
      <c r="EQ236" s="19">
        <f t="shared" si="53"/>
        <v>-100</v>
      </c>
    </row>
    <row r="237" spans="99:155" x14ac:dyDescent="0.25">
      <c r="CZ237" t="e">
        <f t="shared" si="55"/>
        <v>#N/A</v>
      </c>
      <c r="DA237" t="e">
        <f t="shared" si="56"/>
        <v>#N/A</v>
      </c>
      <c r="DB237" s="19" t="e">
        <f t="shared" ref="DB237:DB300" si="57">100*(DA237/DA225-1)</f>
        <v>#N/A</v>
      </c>
      <c r="DU237" s="2">
        <v>39101</v>
      </c>
      <c r="DV237">
        <v>1727754</v>
      </c>
      <c r="EQ237" s="19">
        <f t="shared" si="53"/>
        <v>-100</v>
      </c>
    </row>
    <row r="238" spans="99:155" x14ac:dyDescent="0.25">
      <c r="CZ238" t="e">
        <f t="shared" si="55"/>
        <v>#N/A</v>
      </c>
      <c r="DA238" t="e">
        <f t="shared" si="56"/>
        <v>#N/A</v>
      </c>
      <c r="DB238" s="19" t="e">
        <f t="shared" si="57"/>
        <v>#N/A</v>
      </c>
      <c r="DC238" s="37"/>
      <c r="DU238" s="2">
        <v>39108</v>
      </c>
      <c r="DV238">
        <v>1738654</v>
      </c>
      <c r="EQ238" s="19" t="e">
        <f t="shared" si="53"/>
        <v>#DIV/0!</v>
      </c>
    </row>
    <row r="239" spans="99:155" x14ac:dyDescent="0.25">
      <c r="CZ239" t="e">
        <f t="shared" ref="CZ239:CZ302" si="58">VLOOKUP($CX239,DD$5:DE$1243,2,FALSE)</f>
        <v>#N/A</v>
      </c>
      <c r="DA239" t="e">
        <f t="shared" ref="DA239:DA302" si="59">CY239-CZ239</f>
        <v>#N/A</v>
      </c>
      <c r="DB239" s="19" t="e">
        <f t="shared" si="57"/>
        <v>#N/A</v>
      </c>
      <c r="DC239" s="2"/>
      <c r="DU239" s="2">
        <v>39115</v>
      </c>
      <c r="DV239">
        <v>1754611</v>
      </c>
      <c r="EQ239" s="19" t="e">
        <f t="shared" si="53"/>
        <v>#DIV/0!</v>
      </c>
    </row>
    <row r="240" spans="99:155" x14ac:dyDescent="0.25">
      <c r="CZ240" t="e">
        <f t="shared" si="58"/>
        <v>#N/A</v>
      </c>
      <c r="DA240" t="e">
        <f t="shared" si="59"/>
        <v>#N/A</v>
      </c>
      <c r="DB240" s="19" t="e">
        <f t="shared" si="57"/>
        <v>#N/A</v>
      </c>
      <c r="DC240" s="2"/>
      <c r="DU240" s="2">
        <v>39129</v>
      </c>
      <c r="DV240">
        <v>1769668</v>
      </c>
      <c r="EQ240" s="19" t="e">
        <f t="shared" si="53"/>
        <v>#DIV/0!</v>
      </c>
    </row>
    <row r="241" spans="104:147" x14ac:dyDescent="0.25">
      <c r="CZ241" t="e">
        <f t="shared" si="58"/>
        <v>#N/A</v>
      </c>
      <c r="DA241" t="e">
        <f t="shared" si="59"/>
        <v>#N/A</v>
      </c>
      <c r="DB241" s="19" t="e">
        <f t="shared" si="57"/>
        <v>#N/A</v>
      </c>
      <c r="DC241" s="2"/>
      <c r="DU241" s="2">
        <v>39136</v>
      </c>
      <c r="DV241">
        <v>1774945</v>
      </c>
      <c r="EQ241" s="19" t="e">
        <f t="shared" si="53"/>
        <v>#DIV/0!</v>
      </c>
    </row>
    <row r="242" spans="104:147" x14ac:dyDescent="0.25">
      <c r="CZ242" t="e">
        <f t="shared" si="58"/>
        <v>#N/A</v>
      </c>
      <c r="DA242" t="e">
        <f t="shared" si="59"/>
        <v>#N/A</v>
      </c>
      <c r="DB242" s="19" t="e">
        <f t="shared" si="57"/>
        <v>#N/A</v>
      </c>
      <c r="DC242" s="2"/>
      <c r="DU242" s="2">
        <v>39143</v>
      </c>
      <c r="DV242">
        <v>1802020</v>
      </c>
      <c r="EQ242" s="19" t="e">
        <f t="shared" si="53"/>
        <v>#DIV/0!</v>
      </c>
    </row>
    <row r="243" spans="104:147" x14ac:dyDescent="0.25">
      <c r="CZ243" t="e">
        <f t="shared" si="58"/>
        <v>#N/A</v>
      </c>
      <c r="DA243" t="e">
        <f t="shared" si="59"/>
        <v>#N/A</v>
      </c>
      <c r="DB243" s="19" t="e">
        <f t="shared" si="57"/>
        <v>#N/A</v>
      </c>
      <c r="DU243" s="2">
        <v>39157</v>
      </c>
      <c r="DV243">
        <v>1822816</v>
      </c>
      <c r="EQ243" s="19" t="e">
        <f t="shared" si="53"/>
        <v>#DIV/0!</v>
      </c>
    </row>
    <row r="244" spans="104:147" x14ac:dyDescent="0.25">
      <c r="CZ244" t="e">
        <f t="shared" si="58"/>
        <v>#N/A</v>
      </c>
      <c r="DA244" t="e">
        <f t="shared" si="59"/>
        <v>#N/A</v>
      </c>
      <c r="DB244" s="19" t="e">
        <f t="shared" si="57"/>
        <v>#N/A</v>
      </c>
      <c r="DU244" s="2">
        <v>39171</v>
      </c>
      <c r="DV244">
        <v>1884669</v>
      </c>
      <c r="EQ244" s="19" t="e">
        <f t="shared" si="53"/>
        <v>#DIV/0!</v>
      </c>
    </row>
    <row r="245" spans="104:147" x14ac:dyDescent="0.25">
      <c r="CZ245" t="e">
        <f t="shared" si="58"/>
        <v>#N/A</v>
      </c>
      <c r="DA245" t="e">
        <f t="shared" si="59"/>
        <v>#N/A</v>
      </c>
      <c r="DB245" s="19" t="e">
        <f t="shared" si="57"/>
        <v>#N/A</v>
      </c>
      <c r="DC245" s="37"/>
      <c r="DU245" s="2">
        <v>39178</v>
      </c>
      <c r="DV245">
        <v>1876672</v>
      </c>
      <c r="EQ245" s="19" t="e">
        <f t="shared" si="53"/>
        <v>#DIV/0!</v>
      </c>
    </row>
    <row r="246" spans="104:147" x14ac:dyDescent="0.25">
      <c r="CZ246" t="e">
        <f t="shared" si="58"/>
        <v>#N/A</v>
      </c>
      <c r="DA246" t="e">
        <f t="shared" si="59"/>
        <v>#N/A</v>
      </c>
      <c r="DB246" s="19" t="e">
        <f t="shared" si="57"/>
        <v>#N/A</v>
      </c>
      <c r="DC246" s="2"/>
      <c r="DU246" s="2">
        <v>39185</v>
      </c>
      <c r="DV246">
        <v>1852497</v>
      </c>
      <c r="EQ246" s="19" t="e">
        <f t="shared" si="53"/>
        <v>#DIV/0!</v>
      </c>
    </row>
    <row r="247" spans="104:147" x14ac:dyDescent="0.25">
      <c r="CZ247" t="e">
        <f t="shared" si="58"/>
        <v>#N/A</v>
      </c>
      <c r="DA247" t="e">
        <f t="shared" si="59"/>
        <v>#N/A</v>
      </c>
      <c r="DB247" s="19" t="e">
        <f t="shared" si="57"/>
        <v>#N/A</v>
      </c>
      <c r="DC247" s="2"/>
      <c r="DU247" s="2">
        <v>39199</v>
      </c>
      <c r="DV247">
        <v>1837951</v>
      </c>
      <c r="EQ247" s="19" t="e">
        <f t="shared" si="53"/>
        <v>#DIV/0!</v>
      </c>
    </row>
    <row r="248" spans="104:147" x14ac:dyDescent="0.25">
      <c r="CZ248" t="e">
        <f t="shared" si="58"/>
        <v>#N/A</v>
      </c>
      <c r="DA248" t="e">
        <f t="shared" si="59"/>
        <v>#N/A</v>
      </c>
      <c r="DB248" s="19" t="e">
        <f t="shared" si="57"/>
        <v>#N/A</v>
      </c>
      <c r="DC248" s="2"/>
      <c r="DU248" s="2">
        <v>39213</v>
      </c>
      <c r="DV248">
        <v>1841167</v>
      </c>
      <c r="EQ248" s="19" t="e">
        <f t="shared" si="53"/>
        <v>#DIV/0!</v>
      </c>
    </row>
    <row r="249" spans="104:147" x14ac:dyDescent="0.25">
      <c r="CZ249" t="e">
        <f t="shared" si="58"/>
        <v>#N/A</v>
      </c>
      <c r="DA249" t="e">
        <f t="shared" si="59"/>
        <v>#N/A</v>
      </c>
      <c r="DB249" s="19" t="e">
        <f t="shared" si="57"/>
        <v>#N/A</v>
      </c>
      <c r="DC249" s="2"/>
      <c r="DU249" s="2">
        <v>39220</v>
      </c>
      <c r="DV249">
        <v>1841167</v>
      </c>
      <c r="EQ249" s="19" t="e">
        <f t="shared" si="53"/>
        <v>#DIV/0!</v>
      </c>
    </row>
    <row r="250" spans="104:147" x14ac:dyDescent="0.25">
      <c r="CZ250" t="e">
        <f t="shared" si="58"/>
        <v>#N/A</v>
      </c>
      <c r="DA250" t="e">
        <f t="shared" si="59"/>
        <v>#N/A</v>
      </c>
      <c r="DB250" s="19" t="e">
        <f t="shared" si="57"/>
        <v>#N/A</v>
      </c>
      <c r="DU250" s="2">
        <v>39227</v>
      </c>
      <c r="DV250">
        <v>1838857</v>
      </c>
      <c r="EQ250" s="19" t="e">
        <f t="shared" si="53"/>
        <v>#DIV/0!</v>
      </c>
    </row>
    <row r="251" spans="104:147" x14ac:dyDescent="0.25">
      <c r="CZ251" t="e">
        <f t="shared" si="58"/>
        <v>#N/A</v>
      </c>
      <c r="DA251" t="e">
        <f t="shared" si="59"/>
        <v>#N/A</v>
      </c>
      <c r="DB251" s="19" t="e">
        <f t="shared" si="57"/>
        <v>#N/A</v>
      </c>
      <c r="DU251" s="2">
        <v>39234</v>
      </c>
      <c r="DV251">
        <v>1847313</v>
      </c>
      <c r="EQ251" s="19" t="e">
        <f t="shared" si="53"/>
        <v>#DIV/0!</v>
      </c>
    </row>
    <row r="252" spans="104:147" x14ac:dyDescent="0.25">
      <c r="CZ252" t="e">
        <f t="shared" si="58"/>
        <v>#N/A</v>
      </c>
      <c r="DA252" t="e">
        <f t="shared" si="59"/>
        <v>#N/A</v>
      </c>
      <c r="DB252" s="19" t="e">
        <f t="shared" si="57"/>
        <v>#N/A</v>
      </c>
      <c r="DC252" s="37"/>
      <c r="DU252" s="2">
        <v>39241</v>
      </c>
      <c r="DV252">
        <v>1847314</v>
      </c>
      <c r="EQ252" s="19" t="e">
        <f t="shared" si="53"/>
        <v>#DIV/0!</v>
      </c>
    </row>
    <row r="253" spans="104:147" x14ac:dyDescent="0.25">
      <c r="CZ253" t="e">
        <f t="shared" si="58"/>
        <v>#N/A</v>
      </c>
      <c r="DA253" t="e">
        <f t="shared" si="59"/>
        <v>#N/A</v>
      </c>
      <c r="DB253" s="19" t="e">
        <f t="shared" si="57"/>
        <v>#N/A</v>
      </c>
      <c r="DC253" s="2"/>
      <c r="DU253" s="2">
        <v>39255</v>
      </c>
      <c r="DV253">
        <v>1850885</v>
      </c>
      <c r="EQ253" s="19" t="e">
        <f t="shared" si="53"/>
        <v>#DIV/0!</v>
      </c>
    </row>
    <row r="254" spans="104:147" x14ac:dyDescent="0.25">
      <c r="CZ254" t="e">
        <f t="shared" si="58"/>
        <v>#N/A</v>
      </c>
      <c r="DA254" t="e">
        <f t="shared" si="59"/>
        <v>#N/A</v>
      </c>
      <c r="DB254" s="19" t="e">
        <f t="shared" si="57"/>
        <v>#N/A</v>
      </c>
      <c r="DC254" s="2"/>
      <c r="DU254" s="2">
        <v>39262</v>
      </c>
      <c r="DV254">
        <v>1874669</v>
      </c>
      <c r="EQ254" s="19" t="e">
        <f t="shared" si="53"/>
        <v>#DIV/0!</v>
      </c>
    </row>
    <row r="255" spans="104:147" x14ac:dyDescent="0.25">
      <c r="CZ255" t="e">
        <f t="shared" si="58"/>
        <v>#N/A</v>
      </c>
      <c r="DA255" t="e">
        <f t="shared" si="59"/>
        <v>#N/A</v>
      </c>
      <c r="DB255" s="19" t="e">
        <f t="shared" si="57"/>
        <v>#N/A</v>
      </c>
      <c r="DC255" s="2"/>
      <c r="DU255" s="2">
        <v>39269</v>
      </c>
      <c r="DV255">
        <v>1872149</v>
      </c>
      <c r="EQ255" s="19" t="e">
        <f t="shared" si="53"/>
        <v>#DIV/0!</v>
      </c>
    </row>
    <row r="256" spans="104:147" x14ac:dyDescent="0.25">
      <c r="CZ256" t="e">
        <f t="shared" si="58"/>
        <v>#N/A</v>
      </c>
      <c r="DA256" t="e">
        <f t="shared" si="59"/>
        <v>#N/A</v>
      </c>
      <c r="DB256" s="19" t="e">
        <f t="shared" si="57"/>
        <v>#N/A</v>
      </c>
      <c r="DC256" s="2"/>
      <c r="DU256" s="2">
        <v>39283</v>
      </c>
      <c r="DV256">
        <v>1872759</v>
      </c>
      <c r="EQ256" s="19" t="e">
        <f t="shared" si="53"/>
        <v>#DIV/0!</v>
      </c>
    </row>
    <row r="257" spans="104:147" x14ac:dyDescent="0.25">
      <c r="CZ257" t="e">
        <f t="shared" si="58"/>
        <v>#N/A</v>
      </c>
      <c r="DA257" t="e">
        <f t="shared" si="59"/>
        <v>#N/A</v>
      </c>
      <c r="DB257" s="19" t="e">
        <f t="shared" si="57"/>
        <v>#N/A</v>
      </c>
      <c r="DU257" s="2">
        <v>39290</v>
      </c>
      <c r="DV257">
        <v>1873456</v>
      </c>
      <c r="EQ257" s="19" t="e">
        <f t="shared" si="53"/>
        <v>#DIV/0!</v>
      </c>
    </row>
    <row r="258" spans="104:147" x14ac:dyDescent="0.25">
      <c r="CZ258" t="e">
        <f t="shared" si="58"/>
        <v>#N/A</v>
      </c>
      <c r="DA258" t="e">
        <f t="shared" si="59"/>
        <v>#N/A</v>
      </c>
      <c r="DB258" s="19" t="e">
        <f t="shared" si="57"/>
        <v>#N/A</v>
      </c>
      <c r="DU258" s="2">
        <v>39297</v>
      </c>
      <c r="DV258">
        <v>1888080</v>
      </c>
      <c r="EQ258" s="19" t="e">
        <f t="shared" si="53"/>
        <v>#DIV/0!</v>
      </c>
    </row>
    <row r="259" spans="104:147" x14ac:dyDescent="0.25">
      <c r="CZ259" t="e">
        <f t="shared" si="58"/>
        <v>#N/A</v>
      </c>
      <c r="DA259" t="e">
        <f t="shared" si="59"/>
        <v>#N/A</v>
      </c>
      <c r="DB259" s="19" t="e">
        <f t="shared" si="57"/>
        <v>#N/A</v>
      </c>
      <c r="DC259" s="37"/>
      <c r="DU259" s="2">
        <v>39311</v>
      </c>
      <c r="DV259">
        <v>1899873</v>
      </c>
      <c r="EQ259" s="19" t="e">
        <f t="shared" si="53"/>
        <v>#DIV/0!</v>
      </c>
    </row>
    <row r="260" spans="104:147" x14ac:dyDescent="0.25">
      <c r="CZ260" t="e">
        <f t="shared" si="58"/>
        <v>#N/A</v>
      </c>
      <c r="DA260" t="e">
        <f t="shared" si="59"/>
        <v>#N/A</v>
      </c>
      <c r="DB260" s="19" t="e">
        <f t="shared" si="57"/>
        <v>#N/A</v>
      </c>
      <c r="DC260" s="2"/>
      <c r="DU260" s="2">
        <v>39325</v>
      </c>
      <c r="DV260">
        <v>1923820</v>
      </c>
      <c r="EQ260" s="19" t="e">
        <f t="shared" si="53"/>
        <v>#DIV/0!</v>
      </c>
    </row>
    <row r="261" spans="104:147" x14ac:dyDescent="0.25">
      <c r="CZ261" t="e">
        <f t="shared" si="58"/>
        <v>#N/A</v>
      </c>
      <c r="DA261" t="e">
        <f t="shared" si="59"/>
        <v>#N/A</v>
      </c>
      <c r="DB261" s="19" t="e">
        <f t="shared" si="57"/>
        <v>#N/A</v>
      </c>
      <c r="DC261" s="2"/>
      <c r="DU261" s="2">
        <v>39339</v>
      </c>
      <c r="DV261">
        <v>1937969</v>
      </c>
      <c r="EQ261" s="19" t="e">
        <f t="shared" si="53"/>
        <v>#DIV/0!</v>
      </c>
    </row>
    <row r="262" spans="104:147" x14ac:dyDescent="0.25">
      <c r="CZ262" t="e">
        <f t="shared" si="58"/>
        <v>#N/A</v>
      </c>
      <c r="DA262" t="e">
        <f t="shared" si="59"/>
        <v>#N/A</v>
      </c>
      <c r="DB262" s="19" t="e">
        <f t="shared" si="57"/>
        <v>#N/A</v>
      </c>
      <c r="DC262" s="2"/>
      <c r="DU262" s="2">
        <v>39353</v>
      </c>
      <c r="DV262">
        <v>2000472</v>
      </c>
      <c r="EQ262" s="19" t="e">
        <f t="shared" si="53"/>
        <v>#DIV/0!</v>
      </c>
    </row>
    <row r="263" spans="104:147" x14ac:dyDescent="0.25">
      <c r="CZ263" t="e">
        <f t="shared" si="58"/>
        <v>#N/A</v>
      </c>
      <c r="DA263" t="e">
        <f t="shared" si="59"/>
        <v>#N/A</v>
      </c>
      <c r="DB263" s="19" t="e">
        <f t="shared" si="57"/>
        <v>#N/A</v>
      </c>
      <c r="DC263" s="2"/>
      <c r="DU263" s="2">
        <v>39367</v>
      </c>
      <c r="DV263">
        <v>1978450</v>
      </c>
      <c r="EQ263" s="19" t="e">
        <f t="shared" si="53"/>
        <v>#DIV/0!</v>
      </c>
    </row>
    <row r="264" spans="104:147" x14ac:dyDescent="0.25">
      <c r="CZ264" t="e">
        <f t="shared" si="58"/>
        <v>#N/A</v>
      </c>
      <c r="DA264" t="e">
        <f t="shared" si="59"/>
        <v>#N/A</v>
      </c>
      <c r="DB264" s="19" t="e">
        <f t="shared" si="57"/>
        <v>#N/A</v>
      </c>
      <c r="DU264" s="2">
        <v>39381</v>
      </c>
      <c r="DV264">
        <v>1990843</v>
      </c>
      <c r="EQ264" s="19" t="e">
        <f t="shared" si="53"/>
        <v>#DIV/0!</v>
      </c>
    </row>
    <row r="265" spans="104:147" x14ac:dyDescent="0.25">
      <c r="CZ265" t="e">
        <f t="shared" si="58"/>
        <v>#N/A</v>
      </c>
      <c r="DA265" t="e">
        <f t="shared" si="59"/>
        <v>#N/A</v>
      </c>
      <c r="DB265" s="19" t="e">
        <f t="shared" si="57"/>
        <v>#N/A</v>
      </c>
      <c r="DU265" s="2">
        <v>39388</v>
      </c>
      <c r="DV265">
        <v>2026506</v>
      </c>
      <c r="EQ265" s="19" t="e">
        <f t="shared" si="53"/>
        <v>#DIV/0!</v>
      </c>
    </row>
    <row r="266" spans="104:147" x14ac:dyDescent="0.25">
      <c r="CZ266" t="e">
        <f t="shared" si="58"/>
        <v>#N/A</v>
      </c>
      <c r="DA266" t="e">
        <f t="shared" si="59"/>
        <v>#N/A</v>
      </c>
      <c r="DB266" s="19" t="e">
        <f t="shared" si="57"/>
        <v>#N/A</v>
      </c>
      <c r="DC266" s="37"/>
      <c r="DU266" s="2">
        <v>39395</v>
      </c>
      <c r="DV266">
        <v>2026506</v>
      </c>
      <c r="EQ266" s="19" t="e">
        <f t="shared" si="53"/>
        <v>#DIV/0!</v>
      </c>
    </row>
    <row r="267" spans="104:147" x14ac:dyDescent="0.25">
      <c r="CZ267" t="e">
        <f t="shared" si="58"/>
        <v>#N/A</v>
      </c>
      <c r="DA267" t="e">
        <f t="shared" si="59"/>
        <v>#N/A</v>
      </c>
      <c r="DB267" s="19" t="e">
        <f t="shared" si="57"/>
        <v>#N/A</v>
      </c>
      <c r="DC267" s="2"/>
      <c r="DU267" s="2">
        <v>39409</v>
      </c>
      <c r="DV267">
        <v>2035049</v>
      </c>
      <c r="EQ267" s="19" t="e">
        <f t="shared" si="53"/>
        <v>#DIV/0!</v>
      </c>
    </row>
    <row r="268" spans="104:147" x14ac:dyDescent="0.25">
      <c r="CZ268" t="e">
        <f t="shared" si="58"/>
        <v>#N/A</v>
      </c>
      <c r="DA268" t="e">
        <f t="shared" si="59"/>
        <v>#N/A</v>
      </c>
      <c r="DB268" s="19" t="e">
        <f t="shared" si="57"/>
        <v>#N/A</v>
      </c>
      <c r="DC268" s="2"/>
      <c r="DU268" s="2">
        <v>39416</v>
      </c>
      <c r="DV268">
        <v>2058042</v>
      </c>
      <c r="EQ268" s="19" t="e">
        <f t="shared" si="53"/>
        <v>#DIV/0!</v>
      </c>
    </row>
    <row r="269" spans="104:147" x14ac:dyDescent="0.25">
      <c r="CZ269" t="e">
        <f t="shared" si="58"/>
        <v>#N/A</v>
      </c>
      <c r="DA269" t="e">
        <f t="shared" si="59"/>
        <v>#N/A</v>
      </c>
      <c r="DB269" s="19" t="e">
        <f t="shared" si="57"/>
        <v>#N/A</v>
      </c>
      <c r="DC269" s="2"/>
      <c r="DU269" s="2">
        <v>39423</v>
      </c>
      <c r="DV269">
        <v>2051019</v>
      </c>
      <c r="EQ269" s="19" t="e">
        <f t="shared" si="53"/>
        <v>#DIV/0!</v>
      </c>
    </row>
    <row r="270" spans="104:147" x14ac:dyDescent="0.25">
      <c r="CZ270" t="e">
        <f t="shared" si="58"/>
        <v>#N/A</v>
      </c>
      <c r="DA270" t="e">
        <f t="shared" si="59"/>
        <v>#N/A</v>
      </c>
      <c r="DB270" s="19" t="e">
        <f t="shared" si="57"/>
        <v>#N/A</v>
      </c>
      <c r="DC270" s="2"/>
      <c r="DU270" s="2">
        <v>39437</v>
      </c>
      <c r="DV270">
        <v>2084224</v>
      </c>
      <c r="EQ270" s="19" t="e">
        <f t="shared" si="53"/>
        <v>#DIV/0!</v>
      </c>
    </row>
    <row r="271" spans="104:147" x14ac:dyDescent="0.25">
      <c r="CZ271" t="e">
        <f t="shared" si="58"/>
        <v>#N/A</v>
      </c>
      <c r="DA271" t="e">
        <f t="shared" si="59"/>
        <v>#N/A</v>
      </c>
      <c r="DB271" s="19" t="e">
        <f t="shared" si="57"/>
        <v>#N/A</v>
      </c>
      <c r="DU271" s="2">
        <v>39444</v>
      </c>
      <c r="DV271">
        <v>2108274</v>
      </c>
      <c r="EQ271" s="19" t="e">
        <f t="shared" si="53"/>
        <v>#DIV/0!</v>
      </c>
    </row>
    <row r="272" spans="104:147" x14ac:dyDescent="0.25">
      <c r="CZ272" t="e">
        <f t="shared" si="58"/>
        <v>#N/A</v>
      </c>
      <c r="DA272" t="e">
        <f t="shared" si="59"/>
        <v>#N/A</v>
      </c>
      <c r="DB272" s="19" t="e">
        <f t="shared" si="57"/>
        <v>#N/A</v>
      </c>
      <c r="DU272" s="2">
        <v>39451</v>
      </c>
      <c r="DV272">
        <v>2102734</v>
      </c>
      <c r="EQ272" s="19" t="e">
        <f t="shared" si="53"/>
        <v>#DIV/0!</v>
      </c>
    </row>
    <row r="273" spans="104:147" x14ac:dyDescent="0.25">
      <c r="CZ273" t="e">
        <f t="shared" si="58"/>
        <v>#N/A</v>
      </c>
      <c r="DA273" t="e">
        <f t="shared" si="59"/>
        <v>#N/A</v>
      </c>
      <c r="DB273" s="19" t="e">
        <f t="shared" si="57"/>
        <v>#N/A</v>
      </c>
      <c r="DC273" s="37"/>
      <c r="DU273" s="2">
        <v>39465</v>
      </c>
      <c r="DV273">
        <v>2126380</v>
      </c>
      <c r="EQ273" s="19" t="e">
        <f t="shared" si="53"/>
        <v>#DIV/0!</v>
      </c>
    </row>
    <row r="274" spans="104:147" x14ac:dyDescent="0.25">
      <c r="CZ274" t="e">
        <f t="shared" si="58"/>
        <v>#N/A</v>
      </c>
      <c r="DA274" t="e">
        <f t="shared" si="59"/>
        <v>#N/A</v>
      </c>
      <c r="DB274" s="19" t="e">
        <f t="shared" si="57"/>
        <v>#N/A</v>
      </c>
      <c r="DC274" s="2"/>
      <c r="DU274" s="2">
        <v>39472</v>
      </c>
      <c r="DV274">
        <v>2146081</v>
      </c>
      <c r="EQ274" s="19" t="e">
        <f t="shared" si="53"/>
        <v>#DIV/0!</v>
      </c>
    </row>
    <row r="275" spans="104:147" x14ac:dyDescent="0.25">
      <c r="CZ275" t="e">
        <f t="shared" si="58"/>
        <v>#N/A</v>
      </c>
      <c r="DA275" t="e">
        <f t="shared" si="59"/>
        <v>#N/A</v>
      </c>
      <c r="DB275" s="19" t="e">
        <f t="shared" si="57"/>
        <v>#N/A</v>
      </c>
      <c r="DC275" s="2"/>
      <c r="DU275" s="2">
        <v>39479</v>
      </c>
      <c r="DV275">
        <v>2169125</v>
      </c>
      <c r="EQ275" s="19" t="e">
        <f t="shared" ref="EQ275:EQ338" si="60">100*(EP275/EP263-1)</f>
        <v>#DIV/0!</v>
      </c>
    </row>
    <row r="276" spans="104:147" x14ac:dyDescent="0.25">
      <c r="CZ276" t="e">
        <f t="shared" si="58"/>
        <v>#N/A</v>
      </c>
      <c r="DA276" t="e">
        <f t="shared" si="59"/>
        <v>#N/A</v>
      </c>
      <c r="DB276" s="19" t="e">
        <f t="shared" si="57"/>
        <v>#N/A</v>
      </c>
      <c r="DC276" s="2"/>
      <c r="DU276" s="2">
        <v>39493</v>
      </c>
      <c r="DV276">
        <v>2171202</v>
      </c>
      <c r="EQ276" s="19" t="e">
        <f t="shared" si="60"/>
        <v>#DIV/0!</v>
      </c>
    </row>
    <row r="277" spans="104:147" x14ac:dyDescent="0.25">
      <c r="CZ277" t="e">
        <f t="shared" si="58"/>
        <v>#N/A</v>
      </c>
      <c r="DA277" t="e">
        <f t="shared" si="59"/>
        <v>#N/A</v>
      </c>
      <c r="DB277" s="19" t="e">
        <f t="shared" si="57"/>
        <v>#N/A</v>
      </c>
      <c r="DC277" s="2"/>
      <c r="DU277" s="2">
        <v>39507</v>
      </c>
      <c r="DV277">
        <v>2210449</v>
      </c>
      <c r="EQ277" s="19" t="e">
        <f t="shared" si="60"/>
        <v>#DIV/0!</v>
      </c>
    </row>
    <row r="278" spans="104:147" x14ac:dyDescent="0.25">
      <c r="CZ278" t="e">
        <f t="shared" si="58"/>
        <v>#N/A</v>
      </c>
      <c r="DA278" t="e">
        <f t="shared" si="59"/>
        <v>#N/A</v>
      </c>
      <c r="DB278" s="19" t="e">
        <f t="shared" si="57"/>
        <v>#N/A</v>
      </c>
      <c r="DU278" s="2">
        <v>39521</v>
      </c>
      <c r="DV278">
        <v>2234135</v>
      </c>
      <c r="EQ278" s="19" t="e">
        <f t="shared" si="60"/>
        <v>#DIV/0!</v>
      </c>
    </row>
    <row r="279" spans="104:147" x14ac:dyDescent="0.25">
      <c r="CZ279" t="e">
        <f t="shared" si="58"/>
        <v>#N/A</v>
      </c>
      <c r="DA279" t="e">
        <f t="shared" si="59"/>
        <v>#N/A</v>
      </c>
      <c r="DB279" s="19" t="e">
        <f t="shared" si="57"/>
        <v>#N/A</v>
      </c>
      <c r="DU279" s="2">
        <v>39535</v>
      </c>
      <c r="DV279">
        <v>2317515</v>
      </c>
      <c r="EQ279" s="19" t="e">
        <f t="shared" si="60"/>
        <v>#DIV/0!</v>
      </c>
    </row>
    <row r="280" spans="104:147" x14ac:dyDescent="0.25">
      <c r="CZ280" t="e">
        <f t="shared" si="58"/>
        <v>#N/A</v>
      </c>
      <c r="DA280" t="e">
        <f t="shared" si="59"/>
        <v>#N/A</v>
      </c>
      <c r="DB280" s="19" t="e">
        <f t="shared" si="57"/>
        <v>#N/A</v>
      </c>
      <c r="DC280" s="37"/>
      <c r="DU280" s="2">
        <v>39549</v>
      </c>
      <c r="DV280">
        <v>2293679</v>
      </c>
      <c r="EQ280" s="19" t="e">
        <f t="shared" si="60"/>
        <v>#DIV/0!</v>
      </c>
    </row>
    <row r="281" spans="104:147" x14ac:dyDescent="0.25">
      <c r="CZ281" t="e">
        <f t="shared" si="58"/>
        <v>#N/A</v>
      </c>
      <c r="DA281" t="e">
        <f t="shared" si="59"/>
        <v>#N/A</v>
      </c>
      <c r="DB281" s="19" t="e">
        <f t="shared" si="57"/>
        <v>#N/A</v>
      </c>
      <c r="DC281" s="2"/>
      <c r="DU281" s="2">
        <v>39563</v>
      </c>
      <c r="DV281">
        <v>2284111</v>
      </c>
      <c r="EQ281" s="19" t="e">
        <f t="shared" si="60"/>
        <v>#DIV/0!</v>
      </c>
    </row>
    <row r="282" spans="104:147" x14ac:dyDescent="0.25">
      <c r="CZ282" t="e">
        <f t="shared" si="58"/>
        <v>#N/A</v>
      </c>
      <c r="DA282" t="e">
        <f t="shared" si="59"/>
        <v>#N/A</v>
      </c>
      <c r="DB282" s="19" t="e">
        <f t="shared" si="57"/>
        <v>#N/A</v>
      </c>
      <c r="DC282" s="2"/>
      <c r="DU282" s="2">
        <v>39570</v>
      </c>
      <c r="DV282">
        <v>2298058</v>
      </c>
      <c r="EQ282" s="19" t="e">
        <f t="shared" si="60"/>
        <v>#DIV/0!</v>
      </c>
    </row>
    <row r="283" spans="104:147" x14ac:dyDescent="0.25">
      <c r="CZ283" t="e">
        <f t="shared" si="58"/>
        <v>#N/A</v>
      </c>
      <c r="DA283" t="e">
        <f t="shared" si="59"/>
        <v>#N/A</v>
      </c>
      <c r="DB283" s="19" t="e">
        <f t="shared" si="57"/>
        <v>#N/A</v>
      </c>
      <c r="DC283" s="2"/>
      <c r="DU283" s="2">
        <v>39577</v>
      </c>
      <c r="DV283">
        <v>2298059</v>
      </c>
      <c r="EQ283" s="19" t="e">
        <f t="shared" si="60"/>
        <v>#DIV/0!</v>
      </c>
    </row>
    <row r="284" spans="104:147" x14ac:dyDescent="0.25">
      <c r="CZ284" t="e">
        <f t="shared" si="58"/>
        <v>#N/A</v>
      </c>
      <c r="DA284" t="e">
        <f t="shared" si="59"/>
        <v>#N/A</v>
      </c>
      <c r="DB284" s="19" t="e">
        <f t="shared" si="57"/>
        <v>#N/A</v>
      </c>
      <c r="DC284" s="2"/>
      <c r="DU284" s="2">
        <v>39584</v>
      </c>
      <c r="DV284">
        <v>2298059</v>
      </c>
      <c r="EQ284" s="19" t="e">
        <f t="shared" si="60"/>
        <v>#DIV/0!</v>
      </c>
    </row>
    <row r="285" spans="104:147" x14ac:dyDescent="0.25">
      <c r="CZ285" t="e">
        <f t="shared" si="58"/>
        <v>#N/A</v>
      </c>
      <c r="DA285" t="e">
        <f t="shared" si="59"/>
        <v>#N/A</v>
      </c>
      <c r="DB285" s="19" t="e">
        <f t="shared" si="57"/>
        <v>#N/A</v>
      </c>
      <c r="DU285" s="2">
        <v>39591</v>
      </c>
      <c r="DV285">
        <v>2306865</v>
      </c>
      <c r="EQ285" s="19" t="e">
        <f t="shared" si="60"/>
        <v>#DIV/0!</v>
      </c>
    </row>
    <row r="286" spans="104:147" x14ac:dyDescent="0.25">
      <c r="CZ286" t="e">
        <f t="shared" si="58"/>
        <v>#N/A</v>
      </c>
      <c r="DA286" t="e">
        <f t="shared" si="59"/>
        <v>#N/A</v>
      </c>
      <c r="DB286" s="19" t="e">
        <f t="shared" si="57"/>
        <v>#N/A</v>
      </c>
      <c r="DU286" s="2">
        <v>39598</v>
      </c>
      <c r="DV286">
        <v>2323200</v>
      </c>
      <c r="EQ286" s="19" t="e">
        <f t="shared" si="60"/>
        <v>#DIV/0!</v>
      </c>
    </row>
    <row r="287" spans="104:147" x14ac:dyDescent="0.25">
      <c r="CZ287" t="e">
        <f t="shared" si="58"/>
        <v>#N/A</v>
      </c>
      <c r="DA287" t="e">
        <f t="shared" si="59"/>
        <v>#N/A</v>
      </c>
      <c r="DB287" s="19" t="e">
        <f t="shared" si="57"/>
        <v>#N/A</v>
      </c>
      <c r="DC287" s="37"/>
      <c r="DU287" s="2">
        <v>39605</v>
      </c>
      <c r="DV287">
        <v>2334107</v>
      </c>
      <c r="EQ287" s="19" t="e">
        <f t="shared" si="60"/>
        <v>#DIV/0!</v>
      </c>
    </row>
    <row r="288" spans="104:147" x14ac:dyDescent="0.25">
      <c r="CZ288" t="e">
        <f t="shared" si="58"/>
        <v>#N/A</v>
      </c>
      <c r="DA288" t="e">
        <f t="shared" si="59"/>
        <v>#N/A</v>
      </c>
      <c r="DB288" s="19" t="e">
        <f t="shared" si="57"/>
        <v>#N/A</v>
      </c>
      <c r="DC288" s="2"/>
      <c r="DU288" s="2">
        <v>39619</v>
      </c>
      <c r="DV288">
        <v>2343093</v>
      </c>
      <c r="EQ288" s="19" t="e">
        <f t="shared" si="60"/>
        <v>#DIV/0!</v>
      </c>
    </row>
    <row r="289" spans="104:147" x14ac:dyDescent="0.25">
      <c r="CZ289" t="e">
        <f t="shared" si="58"/>
        <v>#N/A</v>
      </c>
      <c r="DA289" t="e">
        <f t="shared" si="59"/>
        <v>#N/A</v>
      </c>
      <c r="DB289" s="19" t="e">
        <f t="shared" si="57"/>
        <v>#N/A</v>
      </c>
      <c r="DC289" s="2"/>
      <c r="DU289" s="2">
        <v>39626</v>
      </c>
      <c r="DV289">
        <v>2363389</v>
      </c>
      <c r="EQ289" s="19" t="e">
        <f t="shared" si="60"/>
        <v>#DIV/0!</v>
      </c>
    </row>
    <row r="290" spans="104:147" x14ac:dyDescent="0.25">
      <c r="CZ290" t="e">
        <f t="shared" si="58"/>
        <v>#N/A</v>
      </c>
      <c r="DA290" t="e">
        <f t="shared" si="59"/>
        <v>#N/A</v>
      </c>
      <c r="DB290" s="19" t="e">
        <f t="shared" si="57"/>
        <v>#N/A</v>
      </c>
      <c r="DC290" s="2"/>
      <c r="DU290" s="2">
        <v>39633</v>
      </c>
      <c r="DV290">
        <v>2354879</v>
      </c>
      <c r="EQ290" s="19" t="e">
        <f t="shared" si="60"/>
        <v>#DIV/0!</v>
      </c>
    </row>
    <row r="291" spans="104:147" x14ac:dyDescent="0.25">
      <c r="CZ291" t="e">
        <f t="shared" si="58"/>
        <v>#N/A</v>
      </c>
      <c r="DA291" t="e">
        <f t="shared" si="59"/>
        <v>#N/A</v>
      </c>
      <c r="DB291" s="19" t="e">
        <f t="shared" si="57"/>
        <v>#N/A</v>
      </c>
      <c r="DC291" s="2"/>
      <c r="DU291" s="2">
        <v>39647</v>
      </c>
      <c r="DV291">
        <v>2356949</v>
      </c>
      <c r="EQ291" s="19" t="e">
        <f t="shared" si="60"/>
        <v>#DIV/0!</v>
      </c>
    </row>
    <row r="292" spans="104:147" x14ac:dyDescent="0.25">
      <c r="CZ292" t="e">
        <f t="shared" si="58"/>
        <v>#N/A</v>
      </c>
      <c r="DA292" t="e">
        <f t="shared" si="59"/>
        <v>#N/A</v>
      </c>
      <c r="DB292" s="19" t="e">
        <f t="shared" si="57"/>
        <v>#N/A</v>
      </c>
      <c r="DU292" s="2">
        <v>39654</v>
      </c>
      <c r="DV292">
        <v>2355457</v>
      </c>
      <c r="EQ292" s="19" t="e">
        <f t="shared" si="60"/>
        <v>#DIV/0!</v>
      </c>
    </row>
    <row r="293" spans="104:147" x14ac:dyDescent="0.25">
      <c r="CZ293" t="e">
        <f t="shared" si="58"/>
        <v>#N/A</v>
      </c>
      <c r="DA293" t="e">
        <f t="shared" si="59"/>
        <v>#N/A</v>
      </c>
      <c r="DB293" s="19" t="e">
        <f t="shared" si="57"/>
        <v>#N/A</v>
      </c>
      <c r="DU293" s="2">
        <v>39661</v>
      </c>
      <c r="DV293">
        <v>2379856</v>
      </c>
      <c r="EQ293" s="19" t="e">
        <f t="shared" si="60"/>
        <v>#DIV/0!</v>
      </c>
    </row>
    <row r="294" spans="104:147" x14ac:dyDescent="0.25">
      <c r="CZ294" t="e">
        <f t="shared" si="58"/>
        <v>#N/A</v>
      </c>
      <c r="DA294" t="e">
        <f t="shared" si="59"/>
        <v>#N/A</v>
      </c>
      <c r="DB294" s="19" t="e">
        <f t="shared" si="57"/>
        <v>#N/A</v>
      </c>
      <c r="DC294" s="37"/>
      <c r="DU294" s="2">
        <v>39675</v>
      </c>
      <c r="DV294">
        <v>2394764</v>
      </c>
      <c r="EQ294" s="19" t="e">
        <f t="shared" si="60"/>
        <v>#DIV/0!</v>
      </c>
    </row>
    <row r="295" spans="104:147" x14ac:dyDescent="0.25">
      <c r="CZ295" t="e">
        <f t="shared" si="58"/>
        <v>#N/A</v>
      </c>
      <c r="DA295" t="e">
        <f t="shared" si="59"/>
        <v>#N/A</v>
      </c>
      <c r="DB295" s="19" t="e">
        <f t="shared" si="57"/>
        <v>#N/A</v>
      </c>
      <c r="DC295" s="2"/>
      <c r="DU295" s="2">
        <v>39689</v>
      </c>
      <c r="DV295">
        <v>2416411</v>
      </c>
      <c r="EQ295" s="19" t="e">
        <f t="shared" si="60"/>
        <v>#DIV/0!</v>
      </c>
    </row>
    <row r="296" spans="104:147" x14ac:dyDescent="0.25">
      <c r="CZ296" t="e">
        <f t="shared" si="58"/>
        <v>#N/A</v>
      </c>
      <c r="DA296" t="e">
        <f t="shared" si="59"/>
        <v>#N/A</v>
      </c>
      <c r="DB296" s="19" t="e">
        <f t="shared" si="57"/>
        <v>#N/A</v>
      </c>
      <c r="DC296" s="2"/>
      <c r="DU296" s="2">
        <v>39703</v>
      </c>
      <c r="DV296">
        <v>2450368</v>
      </c>
      <c r="EQ296" s="19" t="e">
        <f t="shared" si="60"/>
        <v>#DIV/0!</v>
      </c>
    </row>
    <row r="297" spans="104:147" x14ac:dyDescent="0.25">
      <c r="CZ297" t="e">
        <f t="shared" si="58"/>
        <v>#N/A</v>
      </c>
      <c r="DA297" t="e">
        <f t="shared" si="59"/>
        <v>#N/A</v>
      </c>
      <c r="DB297" s="19" t="e">
        <f t="shared" si="57"/>
        <v>#N/A</v>
      </c>
      <c r="DC297" s="2"/>
      <c r="DU297" s="2">
        <v>39717</v>
      </c>
      <c r="DV297">
        <v>2505851</v>
      </c>
      <c r="EQ297" s="19" t="e">
        <f t="shared" si="60"/>
        <v>#DIV/0!</v>
      </c>
    </row>
    <row r="298" spans="104:147" x14ac:dyDescent="0.25">
      <c r="CZ298" t="e">
        <f t="shared" si="58"/>
        <v>#N/A</v>
      </c>
      <c r="DA298" t="e">
        <f t="shared" si="59"/>
        <v>#N/A</v>
      </c>
      <c r="DB298" s="19" t="e">
        <f t="shared" si="57"/>
        <v>#N/A</v>
      </c>
      <c r="DC298" s="2"/>
      <c r="DU298" s="2">
        <v>39731</v>
      </c>
      <c r="DV298">
        <v>2560795</v>
      </c>
      <c r="EQ298" s="19" t="e">
        <f t="shared" si="60"/>
        <v>#DIV/0!</v>
      </c>
    </row>
    <row r="299" spans="104:147" x14ac:dyDescent="0.25">
      <c r="CZ299" t="e">
        <f t="shared" si="58"/>
        <v>#N/A</v>
      </c>
      <c r="DA299" t="e">
        <f t="shared" si="59"/>
        <v>#N/A</v>
      </c>
      <c r="DB299" s="19" t="e">
        <f t="shared" si="57"/>
        <v>#N/A</v>
      </c>
      <c r="DU299" s="2">
        <v>39745</v>
      </c>
      <c r="DV299">
        <v>2567727</v>
      </c>
      <c r="EQ299" s="19" t="e">
        <f t="shared" si="60"/>
        <v>#DIV/0!</v>
      </c>
    </row>
    <row r="300" spans="104:147" x14ac:dyDescent="0.25">
      <c r="CZ300" t="e">
        <f t="shared" si="58"/>
        <v>#N/A</v>
      </c>
      <c r="DA300" t="e">
        <f t="shared" si="59"/>
        <v>#N/A</v>
      </c>
      <c r="DB300" s="19" t="e">
        <f t="shared" si="57"/>
        <v>#N/A</v>
      </c>
      <c r="DU300" s="2">
        <v>39752</v>
      </c>
      <c r="DV300">
        <v>2597188</v>
      </c>
      <c r="EQ300" s="19" t="e">
        <f t="shared" si="60"/>
        <v>#DIV/0!</v>
      </c>
    </row>
    <row r="301" spans="104:147" x14ac:dyDescent="0.25">
      <c r="CZ301" t="e">
        <f t="shared" si="58"/>
        <v>#N/A</v>
      </c>
      <c r="DA301" t="e">
        <f t="shared" si="59"/>
        <v>#N/A</v>
      </c>
      <c r="DB301" s="19" t="e">
        <f t="shared" ref="DB301:DB364" si="61">100*(DA301/DA289-1)</f>
        <v>#N/A</v>
      </c>
      <c r="DC301" s="37"/>
      <c r="DU301" s="2">
        <v>39759</v>
      </c>
      <c r="DV301">
        <v>2582463</v>
      </c>
      <c r="EQ301" s="19" t="e">
        <f t="shared" si="60"/>
        <v>#DIV/0!</v>
      </c>
    </row>
    <row r="302" spans="104:147" x14ac:dyDescent="0.25">
      <c r="CZ302" t="e">
        <f t="shared" si="58"/>
        <v>#N/A</v>
      </c>
      <c r="DA302" t="e">
        <f t="shared" si="59"/>
        <v>#N/A</v>
      </c>
      <c r="DB302" s="19" t="e">
        <f t="shared" si="61"/>
        <v>#N/A</v>
      </c>
      <c r="DC302" s="2"/>
      <c r="DU302" s="2">
        <v>39773</v>
      </c>
      <c r="DV302">
        <v>2583789</v>
      </c>
      <c r="EQ302" s="19" t="e">
        <f t="shared" si="60"/>
        <v>#DIV/0!</v>
      </c>
    </row>
    <row r="303" spans="104:147" x14ac:dyDescent="0.25">
      <c r="CZ303" t="e">
        <f t="shared" ref="CZ303:CZ366" si="62">VLOOKUP($CX303,DD$5:DE$1243,2,FALSE)</f>
        <v>#N/A</v>
      </c>
      <c r="DA303" t="e">
        <f t="shared" ref="DA303:DA366" si="63">CY303-CZ303</f>
        <v>#N/A</v>
      </c>
      <c r="DB303" s="19" t="e">
        <f t="shared" si="61"/>
        <v>#N/A</v>
      </c>
      <c r="DC303" s="2"/>
      <c r="DU303" s="2">
        <v>39780</v>
      </c>
      <c r="DV303">
        <v>2592150</v>
      </c>
      <c r="EQ303" s="19" t="e">
        <f t="shared" si="60"/>
        <v>#DIV/0!</v>
      </c>
    </row>
    <row r="304" spans="104:147" x14ac:dyDescent="0.25">
      <c r="CZ304" t="e">
        <f t="shared" si="62"/>
        <v>#N/A</v>
      </c>
      <c r="DA304" t="e">
        <f t="shared" si="63"/>
        <v>#N/A</v>
      </c>
      <c r="DB304" s="19" t="e">
        <f t="shared" si="61"/>
        <v>#N/A</v>
      </c>
      <c r="DC304" s="2"/>
      <c r="DU304" s="2">
        <v>39787</v>
      </c>
      <c r="DV304">
        <v>2590982</v>
      </c>
      <c r="EQ304" s="19" t="e">
        <f t="shared" si="60"/>
        <v>#DIV/0!</v>
      </c>
    </row>
    <row r="305" spans="104:147" x14ac:dyDescent="0.25">
      <c r="CZ305" t="e">
        <f t="shared" si="62"/>
        <v>#N/A</v>
      </c>
      <c r="DA305" t="e">
        <f t="shared" si="63"/>
        <v>#N/A</v>
      </c>
      <c r="DB305" s="19" t="e">
        <f t="shared" si="61"/>
        <v>#N/A</v>
      </c>
      <c r="DC305" s="2"/>
      <c r="DU305" s="2">
        <v>39801</v>
      </c>
      <c r="DV305">
        <v>2591625</v>
      </c>
      <c r="EQ305" s="19" t="e">
        <f t="shared" si="60"/>
        <v>#DIV/0!</v>
      </c>
    </row>
    <row r="306" spans="104:147" x14ac:dyDescent="0.25">
      <c r="CZ306" t="e">
        <f t="shared" si="62"/>
        <v>#N/A</v>
      </c>
      <c r="DA306" t="e">
        <f t="shared" si="63"/>
        <v>#N/A</v>
      </c>
      <c r="DB306" s="19" t="e">
        <f t="shared" si="61"/>
        <v>#N/A</v>
      </c>
      <c r="DU306" s="2">
        <v>39808</v>
      </c>
      <c r="DV306">
        <v>2594118</v>
      </c>
      <c r="EQ306" s="19" t="e">
        <f t="shared" si="60"/>
        <v>#DIV/0!</v>
      </c>
    </row>
    <row r="307" spans="104:147" x14ac:dyDescent="0.25">
      <c r="CZ307" t="e">
        <f t="shared" si="62"/>
        <v>#N/A</v>
      </c>
      <c r="DA307" t="e">
        <f t="shared" si="63"/>
        <v>#N/A</v>
      </c>
      <c r="DB307" s="19" t="e">
        <f t="shared" si="61"/>
        <v>#N/A</v>
      </c>
      <c r="DU307" s="2">
        <v>39815</v>
      </c>
      <c r="DV307">
        <v>2603040</v>
      </c>
      <c r="EQ307" s="19" t="e">
        <f t="shared" si="60"/>
        <v>#DIV/0!</v>
      </c>
    </row>
    <row r="308" spans="104:147" x14ac:dyDescent="0.25">
      <c r="CZ308" t="e">
        <f t="shared" si="62"/>
        <v>#N/A</v>
      </c>
      <c r="DA308" t="e">
        <f t="shared" si="63"/>
        <v>#N/A</v>
      </c>
      <c r="DB308" s="19" t="e">
        <f t="shared" si="61"/>
        <v>#N/A</v>
      </c>
      <c r="DC308" s="37"/>
      <c r="DU308" s="2">
        <v>39829</v>
      </c>
      <c r="DV308">
        <v>2592382</v>
      </c>
      <c r="EQ308" s="19" t="e">
        <f t="shared" si="60"/>
        <v>#DIV/0!</v>
      </c>
    </row>
    <row r="309" spans="104:147" x14ac:dyDescent="0.25">
      <c r="CZ309" t="e">
        <f t="shared" si="62"/>
        <v>#N/A</v>
      </c>
      <c r="DA309" t="e">
        <f t="shared" si="63"/>
        <v>#N/A</v>
      </c>
      <c r="DB309" s="19" t="e">
        <f t="shared" si="61"/>
        <v>#N/A</v>
      </c>
      <c r="DC309" s="2"/>
      <c r="DU309" s="2">
        <v>39843</v>
      </c>
      <c r="DV309">
        <v>2592260</v>
      </c>
      <c r="EQ309" s="19" t="e">
        <f t="shared" si="60"/>
        <v>#DIV/0!</v>
      </c>
    </row>
    <row r="310" spans="104:147" x14ac:dyDescent="0.25">
      <c r="CZ310" t="e">
        <f t="shared" si="62"/>
        <v>#N/A</v>
      </c>
      <c r="DA310" t="e">
        <f t="shared" si="63"/>
        <v>#N/A</v>
      </c>
      <c r="DB310" s="19" t="e">
        <f t="shared" si="61"/>
        <v>#N/A</v>
      </c>
      <c r="DC310" s="2"/>
      <c r="DU310" s="2">
        <v>39857</v>
      </c>
      <c r="DV310">
        <v>2604936</v>
      </c>
      <c r="EQ310" s="19" t="e">
        <f t="shared" si="60"/>
        <v>#DIV/0!</v>
      </c>
    </row>
    <row r="311" spans="104:147" x14ac:dyDescent="0.25">
      <c r="CZ311" t="e">
        <f t="shared" si="62"/>
        <v>#N/A</v>
      </c>
      <c r="DA311" t="e">
        <f t="shared" si="63"/>
        <v>#N/A</v>
      </c>
      <c r="DB311" s="19" t="e">
        <f t="shared" si="61"/>
        <v>#N/A</v>
      </c>
      <c r="DC311" s="2"/>
      <c r="DU311" s="2">
        <v>39871</v>
      </c>
      <c r="DV311">
        <v>2619498</v>
      </c>
      <c r="EQ311" s="19" t="e">
        <f t="shared" si="60"/>
        <v>#DIV/0!</v>
      </c>
    </row>
    <row r="312" spans="104:147" x14ac:dyDescent="0.25">
      <c r="CZ312" t="e">
        <f t="shared" si="62"/>
        <v>#N/A</v>
      </c>
      <c r="DA312" t="e">
        <f t="shared" si="63"/>
        <v>#N/A</v>
      </c>
      <c r="DB312" s="19" t="e">
        <f t="shared" si="61"/>
        <v>#N/A</v>
      </c>
      <c r="DC312" s="2"/>
      <c r="DU312" s="2">
        <v>39885</v>
      </c>
      <c r="DV312">
        <v>2644857</v>
      </c>
      <c r="EQ312" s="19" t="e">
        <f t="shared" si="60"/>
        <v>#DIV/0!</v>
      </c>
    </row>
    <row r="313" spans="104:147" x14ac:dyDescent="0.25">
      <c r="CZ313" t="e">
        <f t="shared" si="62"/>
        <v>#N/A</v>
      </c>
      <c r="DA313" t="e">
        <f t="shared" si="63"/>
        <v>#N/A</v>
      </c>
      <c r="DB313" s="19" t="e">
        <f t="shared" si="61"/>
        <v>#N/A</v>
      </c>
      <c r="DU313" s="2">
        <v>39899</v>
      </c>
      <c r="DV313">
        <v>2729338</v>
      </c>
      <c r="EQ313" s="19" t="e">
        <f t="shared" si="60"/>
        <v>#DIV/0!</v>
      </c>
    </row>
    <row r="314" spans="104:147" x14ac:dyDescent="0.25">
      <c r="CZ314" t="e">
        <f t="shared" si="62"/>
        <v>#N/A</v>
      </c>
      <c r="DA314" t="e">
        <f t="shared" si="63"/>
        <v>#N/A</v>
      </c>
      <c r="DB314" s="19" t="e">
        <f t="shared" si="61"/>
        <v>#N/A</v>
      </c>
      <c r="DU314" s="2">
        <v>39913</v>
      </c>
      <c r="DV314">
        <v>2722410</v>
      </c>
      <c r="EQ314" s="19" t="e">
        <f t="shared" si="60"/>
        <v>#DIV/0!</v>
      </c>
    </row>
    <row r="315" spans="104:147" x14ac:dyDescent="0.25">
      <c r="CZ315" t="e">
        <f t="shared" si="62"/>
        <v>#N/A</v>
      </c>
      <c r="DA315" t="e">
        <f t="shared" si="63"/>
        <v>#N/A</v>
      </c>
      <c r="DB315" s="19" t="e">
        <f t="shared" si="61"/>
        <v>#N/A</v>
      </c>
      <c r="DC315" s="37"/>
      <c r="DU315" s="2">
        <v>39927</v>
      </c>
      <c r="DV315">
        <v>2695514</v>
      </c>
      <c r="EQ315" s="19" t="e">
        <f t="shared" si="60"/>
        <v>#DIV/0!</v>
      </c>
    </row>
    <row r="316" spans="104:147" x14ac:dyDescent="0.25">
      <c r="CZ316" t="e">
        <f t="shared" si="62"/>
        <v>#N/A</v>
      </c>
      <c r="DA316" t="e">
        <f t="shared" si="63"/>
        <v>#N/A</v>
      </c>
      <c r="DB316" s="19" t="e">
        <f t="shared" si="61"/>
        <v>#N/A</v>
      </c>
      <c r="DC316" s="2"/>
      <c r="DU316" s="2">
        <v>39934</v>
      </c>
      <c r="DV316">
        <v>2697778</v>
      </c>
      <c r="EQ316" s="19" t="e">
        <f t="shared" si="60"/>
        <v>#DIV/0!</v>
      </c>
    </row>
    <row r="317" spans="104:147" x14ac:dyDescent="0.25">
      <c r="CZ317" t="e">
        <f t="shared" si="62"/>
        <v>#N/A</v>
      </c>
      <c r="DA317" t="e">
        <f t="shared" si="63"/>
        <v>#N/A</v>
      </c>
      <c r="DB317" s="19" t="e">
        <f t="shared" si="61"/>
        <v>#N/A</v>
      </c>
      <c r="DC317" s="2"/>
      <c r="DU317" s="2">
        <v>39941</v>
      </c>
      <c r="DV317">
        <v>2697779</v>
      </c>
      <c r="EQ317" s="19" t="e">
        <f t="shared" si="60"/>
        <v>#DIV/0!</v>
      </c>
    </row>
    <row r="318" spans="104:147" x14ac:dyDescent="0.25">
      <c r="CZ318" t="e">
        <f t="shared" si="62"/>
        <v>#N/A</v>
      </c>
      <c r="DA318" t="e">
        <f t="shared" si="63"/>
        <v>#N/A</v>
      </c>
      <c r="DB318" s="19" t="e">
        <f t="shared" si="61"/>
        <v>#N/A</v>
      </c>
      <c r="DC318" s="2"/>
      <c r="DU318" s="2">
        <v>39955</v>
      </c>
      <c r="DV318">
        <v>2678970</v>
      </c>
      <c r="EQ318" s="19" t="e">
        <f t="shared" si="60"/>
        <v>#DIV/0!</v>
      </c>
    </row>
    <row r="319" spans="104:147" x14ac:dyDescent="0.25">
      <c r="CZ319" t="e">
        <f t="shared" si="62"/>
        <v>#N/A</v>
      </c>
      <c r="DA319" t="e">
        <f t="shared" si="63"/>
        <v>#N/A</v>
      </c>
      <c r="DB319" s="19" t="e">
        <f t="shared" si="61"/>
        <v>#N/A</v>
      </c>
      <c r="DC319" s="2"/>
      <c r="DU319" s="2">
        <v>39962</v>
      </c>
      <c r="DV319">
        <v>2687199</v>
      </c>
      <c r="EQ319" s="19" t="e">
        <f t="shared" si="60"/>
        <v>#DIV/0!</v>
      </c>
    </row>
    <row r="320" spans="104:147" x14ac:dyDescent="0.25">
      <c r="CZ320" t="e">
        <f t="shared" si="62"/>
        <v>#N/A</v>
      </c>
      <c r="DA320" t="e">
        <f t="shared" si="63"/>
        <v>#N/A</v>
      </c>
      <c r="DB320" s="19" t="e">
        <f t="shared" si="61"/>
        <v>#N/A</v>
      </c>
      <c r="DU320" s="2">
        <v>39969</v>
      </c>
      <c r="DV320">
        <v>2701111</v>
      </c>
      <c r="EQ320" s="19" t="e">
        <f t="shared" si="60"/>
        <v>#DIV/0!</v>
      </c>
    </row>
    <row r="321" spans="104:147" x14ac:dyDescent="0.25">
      <c r="CZ321" t="e">
        <f t="shared" si="62"/>
        <v>#N/A</v>
      </c>
      <c r="DA321" t="e">
        <f t="shared" si="63"/>
        <v>#N/A</v>
      </c>
      <c r="DB321" s="19" t="e">
        <f t="shared" si="61"/>
        <v>#N/A</v>
      </c>
      <c r="DU321" s="2">
        <v>39983</v>
      </c>
      <c r="DV321">
        <v>2707325</v>
      </c>
      <c r="EQ321" s="19" t="e">
        <f t="shared" si="60"/>
        <v>#DIV/0!</v>
      </c>
    </row>
    <row r="322" spans="104:147" x14ac:dyDescent="0.25">
      <c r="CZ322" t="e">
        <f t="shared" si="62"/>
        <v>#N/A</v>
      </c>
      <c r="DA322" t="e">
        <f t="shared" si="63"/>
        <v>#N/A</v>
      </c>
      <c r="DB322" s="19" t="e">
        <f t="shared" si="61"/>
        <v>#N/A</v>
      </c>
      <c r="DC322" s="37"/>
      <c r="DU322" s="2">
        <v>39990</v>
      </c>
      <c r="DV322">
        <v>2721160</v>
      </c>
      <c r="EQ322" s="19" t="e">
        <f t="shared" si="60"/>
        <v>#DIV/0!</v>
      </c>
    </row>
    <row r="323" spans="104:147" x14ac:dyDescent="0.25">
      <c r="CZ323" t="e">
        <f t="shared" si="62"/>
        <v>#N/A</v>
      </c>
      <c r="DA323" t="e">
        <f t="shared" si="63"/>
        <v>#N/A</v>
      </c>
      <c r="DB323" s="19" t="e">
        <f t="shared" si="61"/>
        <v>#N/A</v>
      </c>
      <c r="DC323" s="2"/>
      <c r="DU323" s="2">
        <v>39997</v>
      </c>
      <c r="DV323">
        <v>2737893</v>
      </c>
      <c r="EQ323" s="19" t="e">
        <f t="shared" si="60"/>
        <v>#DIV/0!</v>
      </c>
    </row>
    <row r="324" spans="104:147" x14ac:dyDescent="0.25">
      <c r="CZ324" t="e">
        <f t="shared" si="62"/>
        <v>#N/A</v>
      </c>
      <c r="DA324" t="e">
        <f t="shared" si="63"/>
        <v>#N/A</v>
      </c>
      <c r="DB324" s="19" t="e">
        <f t="shared" si="61"/>
        <v>#N/A</v>
      </c>
      <c r="DC324" s="2"/>
      <c r="DU324" s="2">
        <v>40011</v>
      </c>
      <c r="DV324">
        <v>2725353</v>
      </c>
      <c r="EQ324" s="19" t="e">
        <f t="shared" si="60"/>
        <v>#DIV/0!</v>
      </c>
    </row>
    <row r="325" spans="104:147" x14ac:dyDescent="0.25">
      <c r="CZ325" t="e">
        <f t="shared" si="62"/>
        <v>#N/A</v>
      </c>
      <c r="DA325" t="e">
        <f t="shared" si="63"/>
        <v>#N/A</v>
      </c>
      <c r="DB325" s="19" t="e">
        <f t="shared" si="61"/>
        <v>#N/A</v>
      </c>
      <c r="DC325" s="2"/>
      <c r="DU325" s="2">
        <v>40025</v>
      </c>
      <c r="DV325">
        <v>2756333</v>
      </c>
      <c r="EQ325" s="19" t="e">
        <f t="shared" si="60"/>
        <v>#DIV/0!</v>
      </c>
    </row>
    <row r="326" spans="104:147" x14ac:dyDescent="0.25">
      <c r="CZ326" t="e">
        <f t="shared" si="62"/>
        <v>#N/A</v>
      </c>
      <c r="DA326" t="e">
        <f t="shared" si="63"/>
        <v>#N/A</v>
      </c>
      <c r="DB326" s="19" t="e">
        <f t="shared" si="61"/>
        <v>#N/A</v>
      </c>
      <c r="DC326" s="2"/>
      <c r="DU326" s="2">
        <v>40039</v>
      </c>
      <c r="DV326">
        <v>2751634</v>
      </c>
      <c r="EQ326" s="19" t="e">
        <f t="shared" si="60"/>
        <v>#DIV/0!</v>
      </c>
    </row>
    <row r="327" spans="104:147" x14ac:dyDescent="0.25">
      <c r="CZ327" t="e">
        <f t="shared" si="62"/>
        <v>#N/A</v>
      </c>
      <c r="DA327" t="e">
        <f t="shared" si="63"/>
        <v>#N/A</v>
      </c>
      <c r="DB327" s="19" t="e">
        <f t="shared" si="61"/>
        <v>#N/A</v>
      </c>
      <c r="DU327" s="2">
        <v>40053</v>
      </c>
      <c r="DV327">
        <v>2757630</v>
      </c>
      <c r="EQ327" s="19" t="e">
        <f t="shared" si="60"/>
        <v>#DIV/0!</v>
      </c>
    </row>
    <row r="328" spans="104:147" x14ac:dyDescent="0.25">
      <c r="CZ328" t="e">
        <f t="shared" si="62"/>
        <v>#N/A</v>
      </c>
      <c r="DA328" t="e">
        <f t="shared" si="63"/>
        <v>#N/A</v>
      </c>
      <c r="DB328" s="19" t="e">
        <f t="shared" si="61"/>
        <v>#N/A</v>
      </c>
      <c r="DU328" s="2">
        <v>40067</v>
      </c>
      <c r="DV328">
        <v>2776766</v>
      </c>
      <c r="EQ328" s="19" t="e">
        <f t="shared" si="60"/>
        <v>#DIV/0!</v>
      </c>
    </row>
    <row r="329" spans="104:147" x14ac:dyDescent="0.25">
      <c r="CZ329" t="e">
        <f t="shared" si="62"/>
        <v>#N/A</v>
      </c>
      <c r="DA329" t="e">
        <f t="shared" si="63"/>
        <v>#N/A</v>
      </c>
      <c r="DB329" s="19" t="e">
        <f t="shared" si="61"/>
        <v>#N/A</v>
      </c>
      <c r="DC329" s="37"/>
      <c r="DU329" s="2">
        <v>40081</v>
      </c>
      <c r="DV329">
        <v>2832253</v>
      </c>
      <c r="EQ329" s="19" t="e">
        <f t="shared" si="60"/>
        <v>#DIV/0!</v>
      </c>
    </row>
    <row r="330" spans="104:147" x14ac:dyDescent="0.25">
      <c r="CZ330" t="e">
        <f t="shared" si="62"/>
        <v>#N/A</v>
      </c>
      <c r="DA330" t="e">
        <f t="shared" si="63"/>
        <v>#N/A</v>
      </c>
      <c r="DB330" s="19" t="e">
        <f t="shared" si="61"/>
        <v>#N/A</v>
      </c>
      <c r="DC330" s="2"/>
      <c r="DU330" s="2">
        <v>40088</v>
      </c>
      <c r="DV330">
        <v>2846274</v>
      </c>
      <c r="EQ330" s="19" t="e">
        <f t="shared" si="60"/>
        <v>#DIV/0!</v>
      </c>
    </row>
    <row r="331" spans="104:147" x14ac:dyDescent="0.25">
      <c r="CZ331" t="e">
        <f t="shared" si="62"/>
        <v>#N/A</v>
      </c>
      <c r="DA331" t="e">
        <f t="shared" si="63"/>
        <v>#N/A</v>
      </c>
      <c r="DB331" s="19" t="e">
        <f t="shared" si="61"/>
        <v>#N/A</v>
      </c>
      <c r="DC331" s="2"/>
      <c r="DU331" s="2">
        <v>40095</v>
      </c>
      <c r="DV331">
        <v>2846275</v>
      </c>
      <c r="EQ331" s="19" t="e">
        <f t="shared" si="60"/>
        <v>#DIV/0!</v>
      </c>
    </row>
    <row r="332" spans="104:147" x14ac:dyDescent="0.25">
      <c r="CZ332" t="e">
        <f t="shared" si="62"/>
        <v>#N/A</v>
      </c>
      <c r="DA332" t="e">
        <f t="shared" si="63"/>
        <v>#N/A</v>
      </c>
      <c r="DB332" s="19" t="e">
        <f t="shared" si="61"/>
        <v>#N/A</v>
      </c>
      <c r="DC332" s="2"/>
      <c r="DU332" s="2">
        <v>40109</v>
      </c>
      <c r="DV332">
        <v>2832253</v>
      </c>
      <c r="EQ332" s="19" t="e">
        <f t="shared" si="60"/>
        <v>#DIV/0!</v>
      </c>
    </row>
    <row r="333" spans="104:147" x14ac:dyDescent="0.25">
      <c r="CZ333" t="e">
        <f t="shared" si="62"/>
        <v>#N/A</v>
      </c>
      <c r="DA333" t="e">
        <f t="shared" si="63"/>
        <v>#N/A</v>
      </c>
      <c r="DB333" s="19" t="e">
        <f t="shared" si="61"/>
        <v>#N/A</v>
      </c>
      <c r="DC333" s="2"/>
      <c r="DU333" s="2">
        <v>40116</v>
      </c>
      <c r="DV333">
        <v>2847288</v>
      </c>
      <c r="EQ333" s="19" t="e">
        <f t="shared" si="60"/>
        <v>#DIV/0!</v>
      </c>
    </row>
    <row r="334" spans="104:147" x14ac:dyDescent="0.25">
      <c r="CZ334" t="e">
        <f t="shared" si="62"/>
        <v>#N/A</v>
      </c>
      <c r="DA334" t="e">
        <f t="shared" si="63"/>
        <v>#N/A</v>
      </c>
      <c r="DB334" s="19" t="e">
        <f t="shared" si="61"/>
        <v>#N/A</v>
      </c>
      <c r="DU334" s="2">
        <v>40123</v>
      </c>
      <c r="DV334">
        <v>2851320</v>
      </c>
      <c r="EQ334" s="19" t="e">
        <f t="shared" si="60"/>
        <v>#DIV/0!</v>
      </c>
    </row>
    <row r="335" spans="104:147" x14ac:dyDescent="0.25">
      <c r="CZ335" t="e">
        <f t="shared" si="62"/>
        <v>#N/A</v>
      </c>
      <c r="DA335" t="e">
        <f t="shared" si="63"/>
        <v>#N/A</v>
      </c>
      <c r="DB335" s="19" t="e">
        <f t="shared" si="61"/>
        <v>#N/A</v>
      </c>
      <c r="DU335" s="2">
        <v>40137</v>
      </c>
      <c r="DV335">
        <v>2858002</v>
      </c>
      <c r="EQ335" s="19" t="e">
        <f t="shared" si="60"/>
        <v>#DIV/0!</v>
      </c>
    </row>
    <row r="336" spans="104:147" x14ac:dyDescent="0.25">
      <c r="CZ336" t="e">
        <f t="shared" si="62"/>
        <v>#N/A</v>
      </c>
      <c r="DA336" t="e">
        <f t="shared" si="63"/>
        <v>#N/A</v>
      </c>
      <c r="DB336" s="19" t="e">
        <f t="shared" si="61"/>
        <v>#N/A</v>
      </c>
      <c r="DC336" s="37"/>
      <c r="DU336" s="2">
        <v>40144</v>
      </c>
      <c r="DV336">
        <v>2866787</v>
      </c>
      <c r="EQ336" s="19" t="e">
        <f t="shared" si="60"/>
        <v>#DIV/0!</v>
      </c>
    </row>
    <row r="337" spans="104:147" x14ac:dyDescent="0.25">
      <c r="CZ337" t="e">
        <f t="shared" si="62"/>
        <v>#N/A</v>
      </c>
      <c r="DA337" t="e">
        <f t="shared" si="63"/>
        <v>#N/A</v>
      </c>
      <c r="DB337" s="19" t="e">
        <f t="shared" si="61"/>
        <v>#N/A</v>
      </c>
      <c r="DC337" s="2"/>
      <c r="DU337" s="2">
        <v>40151</v>
      </c>
      <c r="DV337">
        <v>2877954</v>
      </c>
      <c r="EQ337" s="19" t="e">
        <f t="shared" si="60"/>
        <v>#DIV/0!</v>
      </c>
    </row>
    <row r="338" spans="104:147" x14ac:dyDescent="0.25">
      <c r="CZ338" t="e">
        <f t="shared" si="62"/>
        <v>#N/A</v>
      </c>
      <c r="DA338" t="e">
        <f t="shared" si="63"/>
        <v>#N/A</v>
      </c>
      <c r="DB338" s="19" t="e">
        <f t="shared" si="61"/>
        <v>#N/A</v>
      </c>
      <c r="DC338" s="2"/>
      <c r="DU338" s="2">
        <v>40165</v>
      </c>
      <c r="DV338">
        <v>2897242</v>
      </c>
      <c r="EQ338" s="19" t="e">
        <f t="shared" si="60"/>
        <v>#DIV/0!</v>
      </c>
    </row>
    <row r="339" spans="104:147" x14ac:dyDescent="0.25">
      <c r="CZ339" t="e">
        <f t="shared" si="62"/>
        <v>#N/A</v>
      </c>
      <c r="DA339" t="e">
        <f t="shared" si="63"/>
        <v>#N/A</v>
      </c>
      <c r="DB339" s="19" t="e">
        <f t="shared" si="61"/>
        <v>#N/A</v>
      </c>
      <c r="DC339" s="2"/>
      <c r="DU339" s="2">
        <v>40172</v>
      </c>
      <c r="DV339">
        <v>2926693</v>
      </c>
      <c r="EQ339" s="19" t="e">
        <f t="shared" ref="EQ339:EQ402" si="64">100*(EP339/EP327-1)</f>
        <v>#DIV/0!</v>
      </c>
    </row>
    <row r="340" spans="104:147" x14ac:dyDescent="0.25">
      <c r="CZ340" t="e">
        <f t="shared" si="62"/>
        <v>#N/A</v>
      </c>
      <c r="DA340" t="e">
        <f t="shared" si="63"/>
        <v>#N/A</v>
      </c>
      <c r="DB340" s="19" t="e">
        <f t="shared" si="61"/>
        <v>#N/A</v>
      </c>
      <c r="DC340" s="2"/>
      <c r="DU340" s="2">
        <v>40179</v>
      </c>
      <c r="DV340">
        <v>2978213</v>
      </c>
      <c r="EQ340" s="19" t="e">
        <f t="shared" si="64"/>
        <v>#DIV/0!</v>
      </c>
    </row>
    <row r="341" spans="104:147" x14ac:dyDescent="0.25">
      <c r="CZ341" t="e">
        <f t="shared" si="62"/>
        <v>#N/A</v>
      </c>
      <c r="DA341" t="e">
        <f t="shared" si="63"/>
        <v>#N/A</v>
      </c>
      <c r="DB341" s="19" t="e">
        <f t="shared" si="61"/>
        <v>#N/A</v>
      </c>
      <c r="DU341" s="2">
        <v>40193</v>
      </c>
      <c r="DV341">
        <v>2967644</v>
      </c>
      <c r="EQ341" s="19" t="e">
        <f t="shared" si="64"/>
        <v>#DIV/0!</v>
      </c>
    </row>
    <row r="342" spans="104:147" x14ac:dyDescent="0.25">
      <c r="CZ342" t="e">
        <f t="shared" si="62"/>
        <v>#N/A</v>
      </c>
      <c r="DA342" t="e">
        <f t="shared" si="63"/>
        <v>#N/A</v>
      </c>
      <c r="DB342" s="19" t="e">
        <f t="shared" si="61"/>
        <v>#N/A</v>
      </c>
      <c r="DU342" s="2">
        <v>40207</v>
      </c>
      <c r="DV342">
        <v>2987312</v>
      </c>
      <c r="EQ342" s="19" t="e">
        <f t="shared" si="64"/>
        <v>#DIV/0!</v>
      </c>
    </row>
    <row r="343" spans="104:147" x14ac:dyDescent="0.25">
      <c r="CZ343" t="e">
        <f t="shared" si="62"/>
        <v>#N/A</v>
      </c>
      <c r="DA343" t="e">
        <f t="shared" si="63"/>
        <v>#N/A</v>
      </c>
      <c r="DB343" s="19" t="e">
        <f t="shared" si="61"/>
        <v>#N/A</v>
      </c>
      <c r="DC343" s="37"/>
      <c r="DU343" s="2">
        <v>40221</v>
      </c>
      <c r="DV343">
        <v>3010268</v>
      </c>
      <c r="EQ343" s="19" t="e">
        <f t="shared" si="64"/>
        <v>#DIV/0!</v>
      </c>
    </row>
    <row r="344" spans="104:147" x14ac:dyDescent="0.25">
      <c r="CZ344" t="e">
        <f t="shared" si="62"/>
        <v>#N/A</v>
      </c>
      <c r="DA344" t="e">
        <f t="shared" si="63"/>
        <v>#N/A</v>
      </c>
      <c r="DB344" s="19" t="e">
        <f t="shared" si="61"/>
        <v>#N/A</v>
      </c>
      <c r="DC344" s="2"/>
      <c r="DU344" s="2">
        <v>40235</v>
      </c>
      <c r="DV344">
        <v>3044859</v>
      </c>
      <c r="EQ344" s="19" t="e">
        <f t="shared" si="64"/>
        <v>#DIV/0!</v>
      </c>
    </row>
    <row r="345" spans="104:147" x14ac:dyDescent="0.25">
      <c r="CZ345" t="e">
        <f t="shared" si="62"/>
        <v>#N/A</v>
      </c>
      <c r="DA345" t="e">
        <f t="shared" si="63"/>
        <v>#N/A</v>
      </c>
      <c r="DB345" s="19" t="e">
        <f t="shared" si="61"/>
        <v>#N/A</v>
      </c>
      <c r="DC345" s="2"/>
      <c r="DU345" s="2">
        <v>40249</v>
      </c>
      <c r="DV345">
        <v>3080448</v>
      </c>
      <c r="EQ345" s="19" t="e">
        <f t="shared" si="64"/>
        <v>#DIV/0!</v>
      </c>
    </row>
    <row r="346" spans="104:147" x14ac:dyDescent="0.25">
      <c r="CZ346" t="e">
        <f t="shared" si="62"/>
        <v>#N/A</v>
      </c>
      <c r="DA346" t="e">
        <f t="shared" si="63"/>
        <v>#N/A</v>
      </c>
      <c r="DB346" s="19" t="e">
        <f t="shared" si="61"/>
        <v>#N/A</v>
      </c>
      <c r="DC346" s="2"/>
      <c r="DU346" s="2">
        <v>40263</v>
      </c>
      <c r="DV346">
        <v>3196299</v>
      </c>
      <c r="EQ346" s="19" t="e">
        <f t="shared" si="64"/>
        <v>#DIV/0!</v>
      </c>
    </row>
    <row r="347" spans="104:147" x14ac:dyDescent="0.25">
      <c r="CZ347" t="e">
        <f t="shared" si="62"/>
        <v>#N/A</v>
      </c>
      <c r="DA347" t="e">
        <f t="shared" si="63"/>
        <v>#N/A</v>
      </c>
      <c r="DB347" s="19" t="e">
        <f t="shared" si="61"/>
        <v>#N/A</v>
      </c>
      <c r="DC347" s="2"/>
      <c r="DU347" s="2">
        <v>40270</v>
      </c>
      <c r="DV347">
        <v>3196300</v>
      </c>
      <c r="EQ347" s="19" t="e">
        <f t="shared" si="64"/>
        <v>#DIV/0!</v>
      </c>
    </row>
    <row r="348" spans="104:147" x14ac:dyDescent="0.25">
      <c r="CZ348" t="e">
        <f t="shared" si="62"/>
        <v>#N/A</v>
      </c>
      <c r="DA348" t="e">
        <f t="shared" si="63"/>
        <v>#N/A</v>
      </c>
      <c r="DB348" s="19" t="e">
        <f t="shared" si="61"/>
        <v>#N/A</v>
      </c>
      <c r="DU348" s="2">
        <v>40277</v>
      </c>
      <c r="DV348">
        <v>3195641</v>
      </c>
      <c r="EQ348" s="19" t="e">
        <f t="shared" si="64"/>
        <v>#DIV/0!</v>
      </c>
    </row>
    <row r="349" spans="104:147" x14ac:dyDescent="0.25">
      <c r="CZ349" t="e">
        <f t="shared" si="62"/>
        <v>#N/A</v>
      </c>
      <c r="DA349" t="e">
        <f t="shared" si="63"/>
        <v>#N/A</v>
      </c>
      <c r="DB349" s="19" t="e">
        <f t="shared" si="61"/>
        <v>#N/A</v>
      </c>
      <c r="DU349" s="2">
        <v>40291</v>
      </c>
      <c r="DV349">
        <v>3167300</v>
      </c>
      <c r="EQ349" s="19" t="e">
        <f t="shared" si="64"/>
        <v>#DIV/0!</v>
      </c>
    </row>
    <row r="350" spans="104:147" x14ac:dyDescent="0.25">
      <c r="CZ350" t="e">
        <f t="shared" si="62"/>
        <v>#N/A</v>
      </c>
      <c r="DA350" t="e">
        <f t="shared" si="63"/>
        <v>#N/A</v>
      </c>
      <c r="DB350" s="19" t="e">
        <f t="shared" si="61"/>
        <v>#N/A</v>
      </c>
      <c r="DC350" s="37"/>
      <c r="DU350" s="2">
        <v>40298</v>
      </c>
      <c r="DV350">
        <v>3180322</v>
      </c>
      <c r="EQ350" s="19" t="e">
        <f t="shared" si="64"/>
        <v>#DIV/0!</v>
      </c>
    </row>
    <row r="351" spans="104:147" x14ac:dyDescent="0.25">
      <c r="CZ351" t="e">
        <f t="shared" si="62"/>
        <v>#N/A</v>
      </c>
      <c r="DA351" t="e">
        <f t="shared" si="63"/>
        <v>#N/A</v>
      </c>
      <c r="DB351" s="19" t="e">
        <f t="shared" si="61"/>
        <v>#N/A</v>
      </c>
      <c r="DC351" s="2"/>
      <c r="DU351" s="2">
        <v>40305</v>
      </c>
      <c r="DV351">
        <v>3177967</v>
      </c>
      <c r="EQ351" s="19" t="e">
        <f t="shared" si="64"/>
        <v>#DIV/0!</v>
      </c>
    </row>
    <row r="352" spans="104:147" x14ac:dyDescent="0.25">
      <c r="CZ352" t="e">
        <f t="shared" si="62"/>
        <v>#N/A</v>
      </c>
      <c r="DA352" t="e">
        <f t="shared" si="63"/>
        <v>#N/A</v>
      </c>
      <c r="DB352" s="19" t="e">
        <f t="shared" si="61"/>
        <v>#N/A</v>
      </c>
      <c r="DC352" s="2"/>
      <c r="DU352" s="2">
        <v>40319</v>
      </c>
      <c r="DV352">
        <v>3182748</v>
      </c>
      <c r="EQ352" s="19" t="e">
        <f t="shared" si="64"/>
        <v>#DIV/0!</v>
      </c>
    </row>
    <row r="353" spans="104:147" x14ac:dyDescent="0.25">
      <c r="CZ353" t="e">
        <f t="shared" si="62"/>
        <v>#N/A</v>
      </c>
      <c r="DA353" t="e">
        <f t="shared" si="63"/>
        <v>#N/A</v>
      </c>
      <c r="DB353" s="19" t="e">
        <f t="shared" si="61"/>
        <v>#N/A</v>
      </c>
      <c r="DC353" s="2"/>
      <c r="DU353" s="2">
        <v>40326</v>
      </c>
      <c r="DV353">
        <v>3196469</v>
      </c>
      <c r="EQ353" s="19" t="e">
        <f t="shared" si="64"/>
        <v>#DIV/0!</v>
      </c>
    </row>
    <row r="354" spans="104:147" x14ac:dyDescent="0.25">
      <c r="CZ354" t="e">
        <f t="shared" si="62"/>
        <v>#N/A</v>
      </c>
      <c r="DA354" t="e">
        <f t="shared" si="63"/>
        <v>#N/A</v>
      </c>
      <c r="DB354" s="19" t="e">
        <f t="shared" si="61"/>
        <v>#N/A</v>
      </c>
      <c r="DC354" s="2"/>
      <c r="DU354" s="2">
        <v>40333</v>
      </c>
      <c r="DV354">
        <v>3240192</v>
      </c>
      <c r="EQ354" s="19" t="e">
        <f t="shared" si="64"/>
        <v>#DIV/0!</v>
      </c>
    </row>
    <row r="355" spans="104:147" x14ac:dyDescent="0.25">
      <c r="CZ355" t="e">
        <f t="shared" si="62"/>
        <v>#N/A</v>
      </c>
      <c r="DA355" t="e">
        <f t="shared" si="63"/>
        <v>#N/A</v>
      </c>
      <c r="DB355" s="19" t="e">
        <f t="shared" si="61"/>
        <v>#N/A</v>
      </c>
      <c r="DU355" s="2">
        <v>40347</v>
      </c>
      <c r="DV355">
        <v>3262322</v>
      </c>
      <c r="EQ355" s="19" t="e">
        <f t="shared" si="64"/>
        <v>#DIV/0!</v>
      </c>
    </row>
    <row r="356" spans="104:147" x14ac:dyDescent="0.25">
      <c r="CZ356" t="e">
        <f t="shared" si="62"/>
        <v>#N/A</v>
      </c>
      <c r="DA356" t="e">
        <f t="shared" si="63"/>
        <v>#N/A</v>
      </c>
      <c r="DB356" s="19" t="e">
        <f t="shared" si="61"/>
        <v>#N/A</v>
      </c>
      <c r="DU356" s="2">
        <v>40354</v>
      </c>
      <c r="DV356">
        <v>3300484</v>
      </c>
      <c r="EQ356" s="19" t="e">
        <f t="shared" si="64"/>
        <v>#DIV/0!</v>
      </c>
    </row>
    <row r="357" spans="104:147" x14ac:dyDescent="0.25">
      <c r="CZ357" t="e">
        <f t="shared" si="62"/>
        <v>#N/A</v>
      </c>
      <c r="DA357" t="e">
        <f t="shared" si="63"/>
        <v>#N/A</v>
      </c>
      <c r="DB357" s="19" t="e">
        <f t="shared" si="61"/>
        <v>#N/A</v>
      </c>
      <c r="DC357" s="37"/>
      <c r="DU357" s="2">
        <v>40361</v>
      </c>
      <c r="DV357">
        <v>3353695</v>
      </c>
      <c r="EQ357" s="19" t="e">
        <f t="shared" si="64"/>
        <v>#DIV/0!</v>
      </c>
    </row>
    <row r="358" spans="104:147" x14ac:dyDescent="0.25">
      <c r="CZ358" t="e">
        <f t="shared" si="62"/>
        <v>#N/A</v>
      </c>
      <c r="DA358" t="e">
        <f t="shared" si="63"/>
        <v>#N/A</v>
      </c>
      <c r="DB358" s="19" t="e">
        <f t="shared" si="61"/>
        <v>#N/A</v>
      </c>
      <c r="DC358" s="2"/>
      <c r="DU358" s="2">
        <v>40375</v>
      </c>
      <c r="DV358">
        <v>3318763</v>
      </c>
      <c r="EQ358" s="19" t="e">
        <f t="shared" si="64"/>
        <v>#DIV/0!</v>
      </c>
    </row>
    <row r="359" spans="104:147" x14ac:dyDescent="0.25">
      <c r="CZ359" t="e">
        <f t="shared" si="62"/>
        <v>#N/A</v>
      </c>
      <c r="DA359" t="e">
        <f t="shared" si="63"/>
        <v>#N/A</v>
      </c>
      <c r="DB359" s="19" t="e">
        <f t="shared" si="61"/>
        <v>#N/A</v>
      </c>
      <c r="DC359" s="2"/>
      <c r="DU359" s="2">
        <v>40389</v>
      </c>
      <c r="DV359">
        <v>3328573</v>
      </c>
      <c r="EQ359" s="19" t="e">
        <f t="shared" si="64"/>
        <v>#DIV/0!</v>
      </c>
    </row>
    <row r="360" spans="104:147" x14ac:dyDescent="0.25">
      <c r="CZ360" t="e">
        <f t="shared" si="62"/>
        <v>#N/A</v>
      </c>
      <c r="DA360" t="e">
        <f t="shared" si="63"/>
        <v>#N/A</v>
      </c>
      <c r="DB360" s="19" t="e">
        <f t="shared" si="61"/>
        <v>#N/A</v>
      </c>
      <c r="DC360" s="2"/>
      <c r="DU360" s="2">
        <v>40403</v>
      </c>
      <c r="DV360">
        <v>3320539</v>
      </c>
      <c r="EQ360" s="19" t="e">
        <f t="shared" si="64"/>
        <v>#DIV/0!</v>
      </c>
    </row>
    <row r="361" spans="104:147" x14ac:dyDescent="0.25">
      <c r="CZ361" t="e">
        <f t="shared" si="62"/>
        <v>#N/A</v>
      </c>
      <c r="DA361" t="e">
        <f t="shared" si="63"/>
        <v>#N/A</v>
      </c>
      <c r="DB361" s="19" t="e">
        <f t="shared" si="61"/>
        <v>#N/A</v>
      </c>
      <c r="DC361" s="2"/>
      <c r="DU361" s="2">
        <v>40417</v>
      </c>
      <c r="DV361">
        <v>3306692</v>
      </c>
      <c r="EQ361" s="19" t="e">
        <f t="shared" si="64"/>
        <v>#DIV/0!</v>
      </c>
    </row>
    <row r="362" spans="104:147" x14ac:dyDescent="0.25">
      <c r="CZ362" t="e">
        <f t="shared" si="62"/>
        <v>#N/A</v>
      </c>
      <c r="DA362" t="e">
        <f t="shared" si="63"/>
        <v>#N/A</v>
      </c>
      <c r="DB362" s="19" t="e">
        <f t="shared" si="61"/>
        <v>#N/A</v>
      </c>
      <c r="DU362" s="2">
        <v>40424</v>
      </c>
      <c r="DV362">
        <v>3332280</v>
      </c>
      <c r="EQ362" s="19" t="e">
        <f t="shared" si="64"/>
        <v>#DIV/0!</v>
      </c>
    </row>
    <row r="363" spans="104:147" x14ac:dyDescent="0.25">
      <c r="CZ363" t="e">
        <f t="shared" si="62"/>
        <v>#N/A</v>
      </c>
      <c r="DA363" t="e">
        <f t="shared" si="63"/>
        <v>#N/A</v>
      </c>
      <c r="DB363" s="19" t="e">
        <f t="shared" si="61"/>
        <v>#N/A</v>
      </c>
      <c r="DU363" s="2">
        <v>40431</v>
      </c>
      <c r="DV363">
        <v>3332288</v>
      </c>
      <c r="EQ363" s="19" t="e">
        <f t="shared" si="64"/>
        <v>#DIV/0!</v>
      </c>
    </row>
    <row r="364" spans="104:147" x14ac:dyDescent="0.25">
      <c r="CZ364" t="e">
        <f t="shared" si="62"/>
        <v>#N/A</v>
      </c>
      <c r="DA364" t="e">
        <f t="shared" si="63"/>
        <v>#N/A</v>
      </c>
      <c r="DB364" s="19" t="e">
        <f t="shared" si="61"/>
        <v>#N/A</v>
      </c>
      <c r="DC364" s="37"/>
      <c r="DU364" s="2">
        <v>40445</v>
      </c>
      <c r="DV364">
        <v>3374996</v>
      </c>
      <c r="EQ364" s="19" t="e">
        <f t="shared" si="64"/>
        <v>#DIV/0!</v>
      </c>
    </row>
    <row r="365" spans="104:147" x14ac:dyDescent="0.25">
      <c r="CZ365" t="e">
        <f t="shared" si="62"/>
        <v>#N/A</v>
      </c>
      <c r="DA365" t="e">
        <f t="shared" si="63"/>
        <v>#N/A</v>
      </c>
      <c r="DB365" s="19" t="e">
        <f t="shared" ref="DB365:DB379" si="65">100*(DA365/DA353-1)</f>
        <v>#N/A</v>
      </c>
      <c r="DC365" s="2"/>
      <c r="DU365" s="2">
        <v>40452</v>
      </c>
      <c r="DV365">
        <v>3423300</v>
      </c>
      <c r="EQ365" s="19" t="e">
        <f t="shared" si="64"/>
        <v>#DIV/0!</v>
      </c>
    </row>
    <row r="366" spans="104:147" x14ac:dyDescent="0.25">
      <c r="CZ366" t="e">
        <f t="shared" si="62"/>
        <v>#N/A</v>
      </c>
      <c r="DA366" t="e">
        <f t="shared" si="63"/>
        <v>#N/A</v>
      </c>
      <c r="DB366" s="19" t="e">
        <f t="shared" si="65"/>
        <v>#N/A</v>
      </c>
      <c r="DC366" s="2"/>
      <c r="DU366" s="2">
        <v>40459</v>
      </c>
      <c r="DV366">
        <v>3423305</v>
      </c>
      <c r="EQ366" s="19" t="e">
        <f t="shared" si="64"/>
        <v>#DIV/0!</v>
      </c>
    </row>
    <row r="367" spans="104:147" x14ac:dyDescent="0.25">
      <c r="CZ367" t="e">
        <f t="shared" ref="CZ367:CZ379" si="66">VLOOKUP($CX367,DD$5:DE$1243,2,FALSE)</f>
        <v>#N/A</v>
      </c>
      <c r="DA367" t="e">
        <f t="shared" ref="DA367:DA379" si="67">CY367-CZ367</f>
        <v>#N/A</v>
      </c>
      <c r="DB367" s="19" t="e">
        <f t="shared" si="65"/>
        <v>#N/A</v>
      </c>
      <c r="DC367" s="2"/>
      <c r="DU367" s="2">
        <v>40473</v>
      </c>
      <c r="DV367">
        <v>3432285</v>
      </c>
      <c r="EQ367" s="19" t="e">
        <f t="shared" si="64"/>
        <v>#DIV/0!</v>
      </c>
    </row>
    <row r="368" spans="104:147" x14ac:dyDescent="0.25">
      <c r="CZ368" t="e">
        <f t="shared" si="66"/>
        <v>#N/A</v>
      </c>
      <c r="DA368" t="e">
        <f t="shared" si="67"/>
        <v>#N/A</v>
      </c>
      <c r="DB368" s="19" t="e">
        <f t="shared" si="65"/>
        <v>#N/A</v>
      </c>
      <c r="DC368" s="2"/>
      <c r="DU368" s="2">
        <v>40480</v>
      </c>
      <c r="DV368">
        <v>3475982</v>
      </c>
      <c r="EQ368" s="19" t="e">
        <f t="shared" si="64"/>
        <v>#DIV/0!</v>
      </c>
    </row>
    <row r="369" spans="104:147" x14ac:dyDescent="0.25">
      <c r="CZ369" t="e">
        <f t="shared" si="66"/>
        <v>#N/A</v>
      </c>
      <c r="DA369" t="e">
        <f t="shared" si="67"/>
        <v>#N/A</v>
      </c>
      <c r="DB369" s="19" t="e">
        <f t="shared" si="65"/>
        <v>#N/A</v>
      </c>
      <c r="DU369" s="2">
        <v>40487</v>
      </c>
      <c r="DV369">
        <v>3476647</v>
      </c>
      <c r="EQ369" s="19" t="e">
        <f t="shared" si="64"/>
        <v>#DIV/0!</v>
      </c>
    </row>
    <row r="370" spans="104:147" x14ac:dyDescent="0.25">
      <c r="CZ370" t="e">
        <f t="shared" si="66"/>
        <v>#N/A</v>
      </c>
      <c r="DA370" t="e">
        <f t="shared" si="67"/>
        <v>#N/A</v>
      </c>
      <c r="DB370" s="19" t="e">
        <f t="shared" si="65"/>
        <v>#N/A</v>
      </c>
      <c r="DU370" s="2">
        <v>40501</v>
      </c>
      <c r="DV370">
        <v>3501889</v>
      </c>
      <c r="EQ370" s="19" t="e">
        <f t="shared" si="64"/>
        <v>#DIV/0!</v>
      </c>
    </row>
    <row r="371" spans="104:147" x14ac:dyDescent="0.25">
      <c r="CZ371" t="e">
        <f t="shared" si="66"/>
        <v>#N/A</v>
      </c>
      <c r="DA371" t="e">
        <f t="shared" si="67"/>
        <v>#N/A</v>
      </c>
      <c r="DB371" s="19" t="e">
        <f t="shared" si="65"/>
        <v>#N/A</v>
      </c>
      <c r="DC371" s="37"/>
      <c r="DU371" s="2">
        <v>40508</v>
      </c>
      <c r="DV371">
        <v>3509256</v>
      </c>
      <c r="EQ371" s="19" t="e">
        <f t="shared" si="64"/>
        <v>#DIV/0!</v>
      </c>
    </row>
    <row r="372" spans="104:147" x14ac:dyDescent="0.25">
      <c r="CZ372" t="e">
        <f t="shared" si="66"/>
        <v>#N/A</v>
      </c>
      <c r="DA372" t="e">
        <f t="shared" si="67"/>
        <v>#N/A</v>
      </c>
      <c r="DB372" s="19" t="e">
        <f t="shared" si="65"/>
        <v>#N/A</v>
      </c>
      <c r="DC372" s="2"/>
      <c r="DU372" s="2">
        <v>40515</v>
      </c>
      <c r="DV372">
        <v>3536114</v>
      </c>
      <c r="EQ372" s="19" t="e">
        <f t="shared" si="64"/>
        <v>#DIV/0!</v>
      </c>
    </row>
    <row r="373" spans="104:147" x14ac:dyDescent="0.25">
      <c r="CZ373" t="e">
        <f t="shared" si="66"/>
        <v>#N/A</v>
      </c>
      <c r="DA373" t="e">
        <f t="shared" si="67"/>
        <v>#N/A</v>
      </c>
      <c r="DB373" s="19" t="e">
        <f t="shared" si="65"/>
        <v>#N/A</v>
      </c>
      <c r="DC373" s="2"/>
      <c r="DU373" s="2">
        <v>40529</v>
      </c>
      <c r="DV373">
        <v>3582048</v>
      </c>
      <c r="EQ373" s="19" t="e">
        <f t="shared" si="64"/>
        <v>#DIV/0!</v>
      </c>
    </row>
    <row r="374" spans="104:147" x14ac:dyDescent="0.25">
      <c r="CZ374" t="e">
        <f t="shared" si="66"/>
        <v>#N/A</v>
      </c>
      <c r="DA374" t="e">
        <f t="shared" si="67"/>
        <v>#N/A</v>
      </c>
      <c r="DB374" s="19" t="e">
        <f t="shared" si="65"/>
        <v>#N/A</v>
      </c>
      <c r="DC374" s="2"/>
      <c r="DU374" s="2">
        <v>40543</v>
      </c>
      <c r="DV374">
        <v>3699425</v>
      </c>
      <c r="EQ374" s="19" t="e">
        <f t="shared" si="64"/>
        <v>#DIV/0!</v>
      </c>
    </row>
    <row r="375" spans="104:147" x14ac:dyDescent="0.25">
      <c r="CZ375" t="e">
        <f t="shared" si="66"/>
        <v>#N/A</v>
      </c>
      <c r="DA375" t="e">
        <f t="shared" si="67"/>
        <v>#N/A</v>
      </c>
      <c r="DB375" s="19" t="e">
        <f t="shared" si="65"/>
        <v>#N/A</v>
      </c>
      <c r="DC375" s="2"/>
      <c r="DU375" s="2">
        <v>40557</v>
      </c>
      <c r="DV375">
        <v>3656808</v>
      </c>
      <c r="EQ375" s="19" t="e">
        <f t="shared" si="64"/>
        <v>#DIV/0!</v>
      </c>
    </row>
    <row r="376" spans="104:147" x14ac:dyDescent="0.25">
      <c r="CZ376" t="e">
        <f t="shared" si="66"/>
        <v>#N/A</v>
      </c>
      <c r="DA376" t="e">
        <f t="shared" si="67"/>
        <v>#N/A</v>
      </c>
      <c r="DB376" s="19" t="e">
        <f t="shared" si="65"/>
        <v>#N/A</v>
      </c>
      <c r="DU376" s="2">
        <v>40571</v>
      </c>
      <c r="DV376">
        <v>3676496</v>
      </c>
      <c r="EQ376" s="19" t="e">
        <f t="shared" si="64"/>
        <v>#DIV/0!</v>
      </c>
    </row>
    <row r="377" spans="104:147" x14ac:dyDescent="0.25">
      <c r="CZ377" t="e">
        <f t="shared" si="66"/>
        <v>#N/A</v>
      </c>
      <c r="DA377" t="e">
        <f t="shared" si="67"/>
        <v>#N/A</v>
      </c>
      <c r="DB377" s="19" t="e">
        <f t="shared" si="65"/>
        <v>#N/A</v>
      </c>
      <c r="DU377" s="2">
        <v>40585</v>
      </c>
      <c r="DV377">
        <v>3723783</v>
      </c>
      <c r="EQ377" s="19" t="e">
        <f t="shared" si="64"/>
        <v>#DIV/0!</v>
      </c>
    </row>
    <row r="378" spans="104:147" x14ac:dyDescent="0.25">
      <c r="CZ378" t="e">
        <f t="shared" si="66"/>
        <v>#N/A</v>
      </c>
      <c r="DA378" t="e">
        <f t="shared" si="67"/>
        <v>#N/A</v>
      </c>
      <c r="DB378" s="19" t="e">
        <f t="shared" si="65"/>
        <v>#N/A</v>
      </c>
      <c r="DC378" s="37"/>
      <c r="DU378" s="2">
        <v>40599</v>
      </c>
      <c r="DV378">
        <v>3747725</v>
      </c>
      <c r="EQ378" s="19" t="e">
        <f t="shared" si="64"/>
        <v>#DIV/0!</v>
      </c>
    </row>
    <row r="379" spans="104:147" x14ac:dyDescent="0.25">
      <c r="CZ379" t="e">
        <f t="shared" si="66"/>
        <v>#N/A</v>
      </c>
      <c r="DA379" t="e">
        <f t="shared" si="67"/>
        <v>#N/A</v>
      </c>
      <c r="DB379" s="19" t="e">
        <f t="shared" si="65"/>
        <v>#N/A</v>
      </c>
      <c r="DC379" s="2"/>
      <c r="DU379" s="2">
        <v>40613</v>
      </c>
      <c r="DV379">
        <v>3791891</v>
      </c>
      <c r="EQ379" s="19" t="e">
        <f t="shared" si="64"/>
        <v>#DIV/0!</v>
      </c>
    </row>
    <row r="380" spans="104:147" x14ac:dyDescent="0.25">
      <c r="DU380" s="2">
        <v>40627</v>
      </c>
      <c r="DV380">
        <v>3877801</v>
      </c>
      <c r="EQ380" s="19" t="e">
        <f t="shared" si="64"/>
        <v>#DIV/0!</v>
      </c>
    </row>
    <row r="381" spans="104:147" x14ac:dyDescent="0.25">
      <c r="DU381" s="2">
        <v>40634</v>
      </c>
      <c r="DV381">
        <v>3877800</v>
      </c>
      <c r="EQ381" s="19" t="e">
        <f t="shared" si="64"/>
        <v>#DIV/0!</v>
      </c>
    </row>
    <row r="382" spans="104:147" x14ac:dyDescent="0.25">
      <c r="DU382" s="2">
        <v>40641</v>
      </c>
      <c r="DV382">
        <v>3903365</v>
      </c>
      <c r="EQ382" s="19" t="e">
        <f t="shared" si="64"/>
        <v>#DIV/0!</v>
      </c>
    </row>
    <row r="383" spans="104:147" x14ac:dyDescent="0.25">
      <c r="DU383" s="2">
        <v>40655</v>
      </c>
      <c r="DV383">
        <v>3881819</v>
      </c>
      <c r="EQ383" s="19" t="e">
        <f t="shared" si="64"/>
        <v>#DIV/0!</v>
      </c>
    </row>
    <row r="384" spans="104:147" x14ac:dyDescent="0.25">
      <c r="DU384" s="2">
        <v>40662</v>
      </c>
      <c r="DV384">
        <v>3870816</v>
      </c>
      <c r="EQ384" s="19" t="e">
        <f t="shared" si="64"/>
        <v>#DIV/0!</v>
      </c>
    </row>
    <row r="385" spans="125:147" x14ac:dyDescent="0.25">
      <c r="DU385" s="2">
        <v>40669</v>
      </c>
      <c r="DV385">
        <v>3901097</v>
      </c>
      <c r="EQ385" s="19" t="e">
        <f t="shared" si="64"/>
        <v>#DIV/0!</v>
      </c>
    </row>
    <row r="386" spans="125:147" x14ac:dyDescent="0.25">
      <c r="DU386" s="2">
        <v>40683</v>
      </c>
      <c r="DV386">
        <v>3891452</v>
      </c>
      <c r="EQ386" s="19" t="e">
        <f t="shared" si="64"/>
        <v>#DIV/0!</v>
      </c>
    </row>
    <row r="387" spans="125:147" x14ac:dyDescent="0.25">
      <c r="DU387" s="2">
        <v>40690</v>
      </c>
      <c r="DV387">
        <v>3887597</v>
      </c>
      <c r="EQ387" s="19" t="e">
        <f t="shared" si="64"/>
        <v>#DIV/0!</v>
      </c>
    </row>
    <row r="388" spans="125:147" x14ac:dyDescent="0.25">
      <c r="DU388" s="2">
        <v>40697</v>
      </c>
      <c r="DV388">
        <v>3910352</v>
      </c>
      <c r="EQ388" s="19" t="e">
        <f t="shared" si="64"/>
        <v>#DIV/0!</v>
      </c>
    </row>
    <row r="389" spans="125:147" x14ac:dyDescent="0.25">
      <c r="DU389" s="2">
        <v>40711</v>
      </c>
      <c r="DV389">
        <v>3923596</v>
      </c>
      <c r="EQ389" s="19" t="e">
        <f t="shared" si="64"/>
        <v>#DIV/0!</v>
      </c>
    </row>
    <row r="390" spans="125:147" x14ac:dyDescent="0.25">
      <c r="DU390" s="2">
        <v>40718</v>
      </c>
      <c r="DV390">
        <v>3936471</v>
      </c>
      <c r="EQ390" s="19" t="e">
        <f t="shared" si="64"/>
        <v>#DIV/0!</v>
      </c>
    </row>
    <row r="391" spans="125:147" x14ac:dyDescent="0.25">
      <c r="DU391" s="2">
        <v>40725</v>
      </c>
      <c r="DV391">
        <v>4008528</v>
      </c>
      <c r="EQ391" s="19" t="e">
        <f t="shared" si="64"/>
        <v>#DIV/0!</v>
      </c>
    </row>
    <row r="392" spans="125:147" x14ac:dyDescent="0.25">
      <c r="DU392" s="2">
        <v>40739</v>
      </c>
      <c r="DV392">
        <v>3937947</v>
      </c>
      <c r="EQ392" s="19" t="e">
        <f t="shared" si="64"/>
        <v>#DIV/0!</v>
      </c>
    </row>
    <row r="393" spans="125:147" x14ac:dyDescent="0.25">
      <c r="DU393" s="2">
        <v>40753</v>
      </c>
      <c r="DV393">
        <v>3940917</v>
      </c>
      <c r="EQ393" s="19" t="e">
        <f t="shared" si="64"/>
        <v>#DIV/0!</v>
      </c>
    </row>
    <row r="394" spans="125:147" x14ac:dyDescent="0.25">
      <c r="DU394" s="2">
        <v>40767</v>
      </c>
      <c r="DV394">
        <v>3978905</v>
      </c>
      <c r="EQ394" s="19" t="e">
        <f t="shared" si="64"/>
        <v>#DIV/0!</v>
      </c>
    </row>
    <row r="395" spans="125:147" x14ac:dyDescent="0.25">
      <c r="DU395" s="2">
        <v>40781</v>
      </c>
      <c r="DV395">
        <v>3974049</v>
      </c>
      <c r="EQ395" s="19" t="e">
        <f t="shared" si="64"/>
        <v>#DIV/0!</v>
      </c>
    </row>
    <row r="396" spans="125:147" x14ac:dyDescent="0.25">
      <c r="DU396" s="2">
        <v>40788</v>
      </c>
      <c r="DV396">
        <v>4001770</v>
      </c>
      <c r="EQ396" s="19" t="e">
        <f t="shared" si="64"/>
        <v>#DIV/0!</v>
      </c>
    </row>
    <row r="397" spans="125:147" x14ac:dyDescent="0.25">
      <c r="DU397" s="2">
        <v>40795</v>
      </c>
      <c r="DV397">
        <v>4001778</v>
      </c>
      <c r="EQ397" s="19" t="e">
        <f t="shared" si="64"/>
        <v>#DIV/0!</v>
      </c>
    </row>
    <row r="398" spans="125:147" x14ac:dyDescent="0.25">
      <c r="DU398" s="2">
        <v>40809</v>
      </c>
      <c r="DV398">
        <v>4026580</v>
      </c>
      <c r="EQ398" s="19" t="e">
        <f t="shared" si="64"/>
        <v>#DIV/0!</v>
      </c>
    </row>
    <row r="399" spans="125:147" x14ac:dyDescent="0.25">
      <c r="DU399" s="2">
        <v>40816</v>
      </c>
      <c r="DV399">
        <v>4153986</v>
      </c>
      <c r="EQ399" s="19" t="e">
        <f t="shared" si="64"/>
        <v>#DIV/0!</v>
      </c>
    </row>
    <row r="400" spans="125:147" x14ac:dyDescent="0.25">
      <c r="DU400" s="2">
        <v>40823</v>
      </c>
      <c r="DV400">
        <v>4086355</v>
      </c>
      <c r="EQ400" s="19" t="e">
        <f t="shared" si="64"/>
        <v>#DIV/0!</v>
      </c>
    </row>
    <row r="401" spans="125:147" x14ac:dyDescent="0.25">
      <c r="DU401" s="2">
        <v>40837</v>
      </c>
      <c r="DV401">
        <v>4082629</v>
      </c>
      <c r="EQ401" s="19" t="e">
        <f t="shared" si="64"/>
        <v>#DIV/0!</v>
      </c>
    </row>
    <row r="402" spans="125:147" x14ac:dyDescent="0.25">
      <c r="DU402" s="2">
        <v>40844</v>
      </c>
      <c r="DV402">
        <v>4084772</v>
      </c>
      <c r="EQ402" s="19" t="e">
        <f t="shared" si="64"/>
        <v>#DIV/0!</v>
      </c>
    </row>
    <row r="403" spans="125:147" x14ac:dyDescent="0.25">
      <c r="DU403" s="2">
        <v>40851</v>
      </c>
      <c r="DV403">
        <v>4104383</v>
      </c>
      <c r="EQ403" s="19" t="e">
        <f t="shared" ref="EQ403:EQ466" si="68">100*(EP403/EP391-1)</f>
        <v>#DIV/0!</v>
      </c>
    </row>
    <row r="404" spans="125:147" x14ac:dyDescent="0.25">
      <c r="DU404" s="2">
        <v>40865</v>
      </c>
      <c r="DV404">
        <v>4109959</v>
      </c>
      <c r="EQ404" s="19" t="e">
        <f t="shared" si="68"/>
        <v>#DIV/0!</v>
      </c>
    </row>
    <row r="405" spans="125:147" x14ac:dyDescent="0.25">
      <c r="DU405" s="2">
        <v>40872</v>
      </c>
      <c r="DV405">
        <v>4127585</v>
      </c>
      <c r="EQ405" s="19" t="e">
        <f t="shared" si="68"/>
        <v>#DIV/0!</v>
      </c>
    </row>
    <row r="406" spans="125:147" x14ac:dyDescent="0.25">
      <c r="DU406" s="2">
        <v>40879</v>
      </c>
      <c r="DV406">
        <v>4154987</v>
      </c>
      <c r="EQ406" s="19" t="e">
        <f t="shared" si="68"/>
        <v>#DIV/0!</v>
      </c>
    </row>
    <row r="407" spans="125:147" x14ac:dyDescent="0.25">
      <c r="DU407" s="2">
        <v>40893</v>
      </c>
      <c r="DV407">
        <v>4185411</v>
      </c>
      <c r="EQ407" s="19" t="e">
        <f t="shared" si="68"/>
        <v>#DIV/0!</v>
      </c>
    </row>
    <row r="408" spans="125:147" x14ac:dyDescent="0.25">
      <c r="DU408" s="2">
        <v>40907</v>
      </c>
      <c r="DV408">
        <v>4282331</v>
      </c>
      <c r="EQ408" s="19" t="e">
        <f t="shared" si="68"/>
        <v>#DIV/0!</v>
      </c>
    </row>
    <row r="409" spans="125:147" x14ac:dyDescent="0.25">
      <c r="DU409" s="2">
        <v>40921</v>
      </c>
      <c r="DV409">
        <v>4248291</v>
      </c>
      <c r="EQ409" s="19" t="e">
        <f t="shared" si="68"/>
        <v>#DIV/0!</v>
      </c>
    </row>
    <row r="410" spans="125:147" x14ac:dyDescent="0.25">
      <c r="DU410" s="2">
        <v>40935</v>
      </c>
      <c r="DV410">
        <v>4269643</v>
      </c>
      <c r="EQ410" s="19" t="e">
        <f t="shared" si="68"/>
        <v>#DIV/0!</v>
      </c>
    </row>
    <row r="411" spans="125:147" x14ac:dyDescent="0.25">
      <c r="DU411" s="2">
        <v>40949</v>
      </c>
      <c r="DV411">
        <v>4301151</v>
      </c>
      <c r="EQ411" s="19" t="e">
        <f t="shared" si="68"/>
        <v>#DIV/0!</v>
      </c>
    </row>
    <row r="412" spans="125:147" x14ac:dyDescent="0.25">
      <c r="DU412" s="2">
        <v>40963</v>
      </c>
      <c r="DV412">
        <v>4325883</v>
      </c>
      <c r="EQ412" s="19" t="e">
        <f t="shared" si="68"/>
        <v>#DIV/0!</v>
      </c>
    </row>
    <row r="413" spans="125:147" x14ac:dyDescent="0.25">
      <c r="DU413" s="2">
        <v>40977</v>
      </c>
      <c r="DV413">
        <v>4404939</v>
      </c>
      <c r="EQ413" s="19" t="e">
        <f t="shared" si="68"/>
        <v>#DIV/0!</v>
      </c>
    </row>
    <row r="414" spans="125:147" x14ac:dyDescent="0.25">
      <c r="DU414" s="2">
        <v>40991</v>
      </c>
      <c r="DV414">
        <v>4530549</v>
      </c>
      <c r="EQ414" s="19" t="e">
        <f t="shared" si="68"/>
        <v>#DIV/0!</v>
      </c>
    </row>
    <row r="415" spans="125:147" x14ac:dyDescent="0.25">
      <c r="DU415" s="2">
        <v>40998</v>
      </c>
      <c r="DV415">
        <v>4627145</v>
      </c>
      <c r="EQ415" s="19" t="e">
        <f t="shared" si="68"/>
        <v>#DIV/0!</v>
      </c>
    </row>
    <row r="416" spans="125:147" x14ac:dyDescent="0.25">
      <c r="DU416" s="2">
        <v>41005</v>
      </c>
      <c r="DV416">
        <v>4613622</v>
      </c>
      <c r="EQ416" s="19" t="e">
        <f t="shared" si="68"/>
        <v>#DIV/0!</v>
      </c>
    </row>
    <row r="417" spans="125:147" x14ac:dyDescent="0.25">
      <c r="DU417" s="2">
        <v>41019</v>
      </c>
      <c r="DV417">
        <v>4537606</v>
      </c>
      <c r="EQ417" s="19" t="e">
        <f t="shared" si="68"/>
        <v>#DIV/0!</v>
      </c>
    </row>
    <row r="418" spans="125:147" x14ac:dyDescent="0.25">
      <c r="DU418" s="2">
        <v>41026</v>
      </c>
      <c r="DV418">
        <v>4521719</v>
      </c>
      <c r="EQ418" s="19" t="e">
        <f t="shared" si="68"/>
        <v>#DIV/0!</v>
      </c>
    </row>
    <row r="419" spans="125:147" x14ac:dyDescent="0.25">
      <c r="DU419" s="2">
        <v>41033</v>
      </c>
      <c r="DV419">
        <v>4546842</v>
      </c>
      <c r="EQ419" s="19" t="e">
        <f t="shared" si="68"/>
        <v>#DIV/0!</v>
      </c>
    </row>
    <row r="420" spans="125:147" x14ac:dyDescent="0.25">
      <c r="DU420" s="2">
        <v>41047</v>
      </c>
      <c r="DV420">
        <v>4544713</v>
      </c>
      <c r="EQ420" s="19" t="e">
        <f t="shared" si="68"/>
        <v>#DIV/0!</v>
      </c>
    </row>
    <row r="421" spans="125:147" x14ac:dyDescent="0.25">
      <c r="DU421" s="2">
        <v>41054</v>
      </c>
      <c r="DV421">
        <v>4554774</v>
      </c>
      <c r="EQ421" s="19" t="e">
        <f t="shared" si="68"/>
        <v>#DIV/0!</v>
      </c>
    </row>
    <row r="422" spans="125:147" x14ac:dyDescent="0.25">
      <c r="DU422" s="2">
        <v>41061</v>
      </c>
      <c r="DV422">
        <v>4602215</v>
      </c>
      <c r="EQ422" s="19" t="e">
        <f t="shared" si="68"/>
        <v>#DIV/0!</v>
      </c>
    </row>
    <row r="423" spans="125:147" x14ac:dyDescent="0.25">
      <c r="DU423" s="2">
        <v>41075</v>
      </c>
      <c r="DV423">
        <v>4608948</v>
      </c>
      <c r="EQ423" s="19" t="e">
        <f t="shared" si="68"/>
        <v>#DIV/0!</v>
      </c>
    </row>
    <row r="424" spans="125:147" x14ac:dyDescent="0.25">
      <c r="DU424" s="2">
        <v>41089</v>
      </c>
      <c r="DV424">
        <v>4655517</v>
      </c>
      <c r="EQ424" s="19" t="e">
        <f t="shared" si="68"/>
        <v>#DIV/0!</v>
      </c>
    </row>
    <row r="425" spans="125:147" x14ac:dyDescent="0.25">
      <c r="DU425" s="2">
        <v>41103</v>
      </c>
      <c r="DV425">
        <v>4623223</v>
      </c>
      <c r="EQ425" s="19" t="e">
        <f t="shared" si="68"/>
        <v>#DIV/0!</v>
      </c>
    </row>
    <row r="426" spans="125:147" x14ac:dyDescent="0.25">
      <c r="DU426" s="2">
        <v>41117</v>
      </c>
      <c r="DV426">
        <v>4606710</v>
      </c>
      <c r="EQ426" s="19" t="e">
        <f t="shared" si="68"/>
        <v>#DIV/0!</v>
      </c>
    </row>
    <row r="427" spans="125:147" x14ac:dyDescent="0.25">
      <c r="DU427" s="2">
        <v>41131</v>
      </c>
      <c r="DV427">
        <v>4625236</v>
      </c>
      <c r="EQ427" s="19" t="e">
        <f t="shared" si="68"/>
        <v>#DIV/0!</v>
      </c>
    </row>
    <row r="428" spans="125:147" x14ac:dyDescent="0.25">
      <c r="DU428" s="2">
        <v>41145</v>
      </c>
      <c r="DV428">
        <v>4626466</v>
      </c>
      <c r="EQ428" s="19" t="e">
        <f t="shared" si="68"/>
        <v>#DIV/0!</v>
      </c>
    </row>
    <row r="429" spans="125:147" x14ac:dyDescent="0.25">
      <c r="DU429" s="2">
        <v>41152</v>
      </c>
      <c r="DV429">
        <v>4663609</v>
      </c>
      <c r="EQ429" s="19" t="e">
        <f t="shared" si="68"/>
        <v>#DIV/0!</v>
      </c>
    </row>
    <row r="430" spans="125:147" x14ac:dyDescent="0.25">
      <c r="DU430" s="2">
        <v>41159</v>
      </c>
      <c r="DV430">
        <v>4655215</v>
      </c>
      <c r="EQ430" s="19" t="e">
        <f t="shared" si="68"/>
        <v>#DIV/0!</v>
      </c>
    </row>
    <row r="431" spans="125:147" x14ac:dyDescent="0.25">
      <c r="DU431" s="2">
        <v>41173</v>
      </c>
      <c r="DV431">
        <v>4671161</v>
      </c>
      <c r="EQ431" s="19" t="e">
        <f t="shared" si="68"/>
        <v>#DIV/0!</v>
      </c>
    </row>
    <row r="432" spans="125:147" x14ac:dyDescent="0.25">
      <c r="DU432" s="2">
        <v>41180</v>
      </c>
      <c r="DV432">
        <v>4792386</v>
      </c>
      <c r="EQ432" s="19" t="e">
        <f t="shared" si="68"/>
        <v>#DIV/0!</v>
      </c>
    </row>
    <row r="433" spans="125:147" x14ac:dyDescent="0.25">
      <c r="DU433" s="2">
        <v>41187</v>
      </c>
      <c r="DV433">
        <v>4722213</v>
      </c>
      <c r="EQ433" s="19" t="e">
        <f t="shared" si="68"/>
        <v>#DIV/0!</v>
      </c>
    </row>
    <row r="434" spans="125:147" x14ac:dyDescent="0.25">
      <c r="DU434" s="2">
        <v>41201</v>
      </c>
      <c r="DV434">
        <v>4718342</v>
      </c>
      <c r="EQ434" s="19" t="e">
        <f t="shared" si="68"/>
        <v>#DIV/0!</v>
      </c>
    </row>
    <row r="435" spans="125:147" x14ac:dyDescent="0.25">
      <c r="DU435" s="2">
        <v>41208</v>
      </c>
      <c r="DV435">
        <v>4719710</v>
      </c>
      <c r="EQ435" s="19" t="e">
        <f t="shared" si="68"/>
        <v>#DIV/0!</v>
      </c>
    </row>
    <row r="436" spans="125:147" x14ac:dyDescent="0.25">
      <c r="DU436" s="2">
        <v>41215</v>
      </c>
      <c r="DV436">
        <v>4755635</v>
      </c>
      <c r="EQ436" s="19" t="e">
        <f t="shared" si="68"/>
        <v>#DIV/0!</v>
      </c>
    </row>
    <row r="437" spans="125:147" x14ac:dyDescent="0.25">
      <c r="DU437" s="2">
        <v>41229</v>
      </c>
      <c r="DV437">
        <v>4784326</v>
      </c>
      <c r="EQ437" s="19" t="e">
        <f t="shared" si="68"/>
        <v>#DIV/0!</v>
      </c>
    </row>
    <row r="438" spans="125:147" x14ac:dyDescent="0.25">
      <c r="DU438" s="2">
        <v>41243</v>
      </c>
      <c r="DV438">
        <v>4851003</v>
      </c>
      <c r="EQ438" s="19" t="e">
        <f t="shared" si="68"/>
        <v>#DIV/0!</v>
      </c>
    </row>
    <row r="439" spans="125:147" x14ac:dyDescent="0.25">
      <c r="DU439" s="2">
        <v>41257</v>
      </c>
      <c r="DV439">
        <v>4852841</v>
      </c>
      <c r="EQ439" s="19" t="e">
        <f t="shared" si="68"/>
        <v>#DIV/0!</v>
      </c>
    </row>
    <row r="440" spans="125:147" x14ac:dyDescent="0.25">
      <c r="DU440" s="2">
        <v>41271</v>
      </c>
      <c r="DV440">
        <v>4918314</v>
      </c>
      <c r="EQ440" s="19" t="e">
        <f t="shared" si="68"/>
        <v>#DIV/0!</v>
      </c>
    </row>
    <row r="441" spans="125:147" x14ac:dyDescent="0.25">
      <c r="DU441" s="2">
        <v>41285</v>
      </c>
      <c r="DV441">
        <v>4934915</v>
      </c>
      <c r="EQ441" s="19" t="e">
        <f t="shared" si="68"/>
        <v>#DIV/0!</v>
      </c>
    </row>
    <row r="442" spans="125:147" x14ac:dyDescent="0.25">
      <c r="DU442" s="2">
        <v>41299</v>
      </c>
      <c r="DV442">
        <v>4945209</v>
      </c>
      <c r="EQ442" s="19" t="e">
        <f t="shared" si="68"/>
        <v>#DIV/0!</v>
      </c>
    </row>
    <row r="443" spans="125:147" x14ac:dyDescent="0.25">
      <c r="DU443" s="2">
        <v>41313</v>
      </c>
      <c r="DV443">
        <v>4990808</v>
      </c>
      <c r="EQ443" s="19" t="e">
        <f t="shared" si="68"/>
        <v>#DIV/0!</v>
      </c>
    </row>
    <row r="444" spans="125:147" x14ac:dyDescent="0.25">
      <c r="DU444" s="2">
        <v>41327</v>
      </c>
      <c r="DV444">
        <v>5020341</v>
      </c>
      <c r="EQ444" s="19" t="e">
        <f t="shared" si="68"/>
        <v>#DIV/0!</v>
      </c>
    </row>
    <row r="445" spans="125:147" x14ac:dyDescent="0.25">
      <c r="DU445" s="2">
        <v>41341</v>
      </c>
      <c r="DV445">
        <v>5074575</v>
      </c>
      <c r="EQ445" s="19" t="e">
        <f t="shared" si="68"/>
        <v>#DIV/0!</v>
      </c>
    </row>
    <row r="446" spans="125:147" x14ac:dyDescent="0.25">
      <c r="DU446" s="2">
        <v>41355</v>
      </c>
      <c r="DV446">
        <v>5164038</v>
      </c>
      <c r="EQ446" s="19" t="e">
        <f t="shared" si="68"/>
        <v>#DIV/0!</v>
      </c>
    </row>
    <row r="447" spans="125:147" x14ac:dyDescent="0.25">
      <c r="DU447" s="2">
        <v>41362</v>
      </c>
      <c r="DV447">
        <v>5295725</v>
      </c>
      <c r="EQ447" s="19" t="e">
        <f t="shared" si="68"/>
        <v>#DIV/0!</v>
      </c>
    </row>
    <row r="448" spans="125:147" x14ac:dyDescent="0.25">
      <c r="DU448" s="2">
        <v>41369</v>
      </c>
      <c r="DV448">
        <v>5294480</v>
      </c>
      <c r="EQ448" s="19" t="e">
        <f t="shared" si="68"/>
        <v>#DIV/0!</v>
      </c>
    </row>
    <row r="449" spans="125:147" x14ac:dyDescent="0.25">
      <c r="DU449" s="2">
        <v>41383</v>
      </c>
      <c r="DV449">
        <v>5184921</v>
      </c>
      <c r="EQ449" s="19" t="e">
        <f t="shared" si="68"/>
        <v>#DIV/0!</v>
      </c>
    </row>
    <row r="450" spans="125:147" x14ac:dyDescent="0.25">
      <c r="DU450" s="2">
        <v>41390</v>
      </c>
      <c r="DV450">
        <v>5178774</v>
      </c>
      <c r="EQ450" s="19" t="e">
        <f t="shared" si="68"/>
        <v>#DIV/0!</v>
      </c>
    </row>
    <row r="451" spans="125:147" x14ac:dyDescent="0.25">
      <c r="DU451" s="2">
        <v>41397</v>
      </c>
      <c r="DV451">
        <v>5213729</v>
      </c>
      <c r="EQ451" s="19" t="e">
        <f t="shared" si="68"/>
        <v>#DIV/0!</v>
      </c>
    </row>
    <row r="452" spans="125:147" x14ac:dyDescent="0.25">
      <c r="DU452" s="2">
        <v>41411</v>
      </c>
      <c r="DV452">
        <v>5199745</v>
      </c>
      <c r="EQ452" s="19" t="e">
        <f t="shared" si="68"/>
        <v>#DIV/0!</v>
      </c>
    </row>
    <row r="453" spans="125:147" x14ac:dyDescent="0.25">
      <c r="DU453" s="2">
        <v>41425</v>
      </c>
      <c r="DV453">
        <v>5250736</v>
      </c>
      <c r="EQ453" s="19" t="e">
        <f t="shared" si="68"/>
        <v>#DIV/0!</v>
      </c>
    </row>
    <row r="454" spans="125:147" x14ac:dyDescent="0.25">
      <c r="DU454" s="2">
        <v>41439</v>
      </c>
      <c r="DV454">
        <v>5236200</v>
      </c>
      <c r="EQ454" s="19" t="e">
        <f t="shared" si="68"/>
        <v>#DIV/0!</v>
      </c>
    </row>
    <row r="455" spans="125:147" x14ac:dyDescent="0.25">
      <c r="DU455" s="2">
        <v>41453</v>
      </c>
      <c r="DV455">
        <v>5292210</v>
      </c>
      <c r="EQ455" s="19" t="e">
        <f t="shared" si="68"/>
        <v>#DIV/0!</v>
      </c>
    </row>
    <row r="456" spans="125:147" x14ac:dyDescent="0.25">
      <c r="DU456" s="2">
        <v>41467</v>
      </c>
      <c r="DV456">
        <v>5271340</v>
      </c>
      <c r="EQ456" s="19" t="e">
        <f t="shared" si="68"/>
        <v>#DIV/0!</v>
      </c>
    </row>
    <row r="457" spans="125:147" x14ac:dyDescent="0.25">
      <c r="DU457" s="2">
        <v>41481</v>
      </c>
      <c r="DV457">
        <v>5294480</v>
      </c>
      <c r="EQ457" s="19" t="e">
        <f t="shared" si="68"/>
        <v>#DIV/0!</v>
      </c>
    </row>
    <row r="458" spans="125:147" x14ac:dyDescent="0.25">
      <c r="DU458" s="2">
        <v>41495</v>
      </c>
      <c r="DV458">
        <v>5381430</v>
      </c>
      <c r="EQ458" s="19" t="e">
        <f t="shared" si="68"/>
        <v>#DIV/0!</v>
      </c>
    </row>
    <row r="459" spans="125:147" x14ac:dyDescent="0.25">
      <c r="DU459" s="2">
        <v>41509</v>
      </c>
      <c r="DV459">
        <v>5412120</v>
      </c>
      <c r="EQ459" s="19" t="e">
        <f t="shared" si="68"/>
        <v>#DIV/0!</v>
      </c>
    </row>
    <row r="460" spans="125:147" x14ac:dyDescent="0.25">
      <c r="DU460" s="2">
        <v>41516</v>
      </c>
      <c r="DV460">
        <v>5433267</v>
      </c>
      <c r="EQ460" s="19" t="e">
        <f t="shared" si="68"/>
        <v>#DIV/0!</v>
      </c>
    </row>
    <row r="461" spans="125:147" x14ac:dyDescent="0.25">
      <c r="DU461" s="2">
        <v>41523</v>
      </c>
      <c r="DV461">
        <v>5497360</v>
      </c>
      <c r="EQ461" s="19" t="e">
        <f t="shared" si="68"/>
        <v>#DIV/0!</v>
      </c>
    </row>
    <row r="462" spans="125:147" x14ac:dyDescent="0.25">
      <c r="DU462" s="2">
        <v>41537</v>
      </c>
      <c r="DV462">
        <v>5502870</v>
      </c>
      <c r="EQ462" s="19" t="e">
        <f t="shared" si="68"/>
        <v>#DIV/0!</v>
      </c>
    </row>
    <row r="463" spans="125:147" x14ac:dyDescent="0.25">
      <c r="DU463" s="2">
        <v>41544</v>
      </c>
      <c r="DV463">
        <v>5502870</v>
      </c>
      <c r="EQ463" s="19" t="e">
        <f t="shared" si="68"/>
        <v>#DIV/0!</v>
      </c>
    </row>
    <row r="464" spans="125:147" x14ac:dyDescent="0.25">
      <c r="DU464" s="2">
        <v>41551</v>
      </c>
      <c r="DV464">
        <v>5550890</v>
      </c>
      <c r="EQ464" s="19" t="e">
        <f t="shared" si="68"/>
        <v>#DIV/0!</v>
      </c>
    </row>
    <row r="465" spans="125:147" x14ac:dyDescent="0.25">
      <c r="DU465" s="2">
        <v>41558</v>
      </c>
      <c r="DV465">
        <v>5505440</v>
      </c>
      <c r="EQ465" s="19" t="e">
        <f t="shared" si="68"/>
        <v>#DIV/0!</v>
      </c>
    </row>
    <row r="466" spans="125:147" x14ac:dyDescent="0.25">
      <c r="DU466" s="2">
        <v>41565</v>
      </c>
      <c r="DV466">
        <v>5505440</v>
      </c>
      <c r="EQ466" s="19" t="e">
        <f t="shared" si="68"/>
        <v>#DIV/0!</v>
      </c>
    </row>
    <row r="467" spans="125:147" x14ac:dyDescent="0.25">
      <c r="DU467" s="2">
        <v>41572</v>
      </c>
      <c r="DV467">
        <v>5493787</v>
      </c>
      <c r="EQ467" s="19" t="e">
        <f t="shared" ref="EQ467:EQ530" si="69">100*(EP467/EP455-1)</f>
        <v>#DIV/0!</v>
      </c>
    </row>
    <row r="468" spans="125:147" x14ac:dyDescent="0.25">
      <c r="DU468" s="2">
        <v>41579</v>
      </c>
      <c r="DV468">
        <v>5539130</v>
      </c>
      <c r="EQ468" s="19" t="e">
        <f t="shared" si="69"/>
        <v>#DIV/0!</v>
      </c>
    </row>
    <row r="469" spans="125:147" x14ac:dyDescent="0.25">
      <c r="DU469" s="2">
        <v>41593</v>
      </c>
      <c r="DV469">
        <v>5531390</v>
      </c>
      <c r="EQ469" s="19" t="e">
        <f t="shared" si="69"/>
        <v>#DIV/0!</v>
      </c>
    </row>
    <row r="470" spans="125:147" x14ac:dyDescent="0.25">
      <c r="DU470" s="2">
        <v>41607</v>
      </c>
      <c r="DV470">
        <v>5542290</v>
      </c>
      <c r="EQ470" s="19" t="e">
        <f t="shared" si="69"/>
        <v>#DIV/0!</v>
      </c>
    </row>
    <row r="471" spans="125:147" x14ac:dyDescent="0.25">
      <c r="DU471" s="2">
        <v>41621</v>
      </c>
      <c r="DV471">
        <v>5577150</v>
      </c>
      <c r="EQ471" s="19" t="e">
        <f t="shared" si="69"/>
        <v>#DIV/0!</v>
      </c>
    </row>
    <row r="472" spans="125:147" x14ac:dyDescent="0.25">
      <c r="DU472" s="2">
        <v>41635</v>
      </c>
      <c r="DV472">
        <v>5629500</v>
      </c>
      <c r="EQ472" s="19" t="e">
        <f t="shared" si="69"/>
        <v>#DIV/0!</v>
      </c>
    </row>
    <row r="473" spans="125:147" x14ac:dyDescent="0.25">
      <c r="DU473" s="2">
        <v>41649</v>
      </c>
      <c r="DV473">
        <v>5658170</v>
      </c>
      <c r="EQ473" s="19" t="e">
        <f t="shared" si="69"/>
        <v>#DIV/0!</v>
      </c>
    </row>
    <row r="474" spans="125:147" x14ac:dyDescent="0.25">
      <c r="DU474" s="2">
        <v>41663</v>
      </c>
      <c r="DV474">
        <v>5663960</v>
      </c>
      <c r="EQ474" s="19" t="e">
        <f t="shared" si="69"/>
        <v>#DIV/0!</v>
      </c>
    </row>
    <row r="475" spans="125:147" x14ac:dyDescent="0.25">
      <c r="DU475" s="2">
        <v>41670</v>
      </c>
      <c r="DV475">
        <v>5732740</v>
      </c>
      <c r="EQ475" s="19" t="e">
        <f t="shared" si="69"/>
        <v>#DIV/0!</v>
      </c>
    </row>
    <row r="476" spans="125:147" x14ac:dyDescent="0.25">
      <c r="DU476" s="2">
        <v>41677</v>
      </c>
      <c r="DV476">
        <v>5724840</v>
      </c>
      <c r="EQ476" s="19" t="e">
        <f t="shared" si="69"/>
        <v>#DIV/0!</v>
      </c>
    </row>
    <row r="477" spans="125:147" x14ac:dyDescent="0.25">
      <c r="DU477" s="2">
        <v>41691</v>
      </c>
      <c r="DV477">
        <v>5739260</v>
      </c>
      <c r="EQ477" s="19" t="e">
        <f t="shared" si="69"/>
        <v>#DIV/0!</v>
      </c>
    </row>
    <row r="478" spans="125:147" x14ac:dyDescent="0.25">
      <c r="DU478" s="2">
        <v>41698</v>
      </c>
      <c r="DV478">
        <v>5827236</v>
      </c>
      <c r="EQ478" s="19" t="e">
        <f t="shared" si="69"/>
        <v>#DIV/0!</v>
      </c>
    </row>
    <row r="479" spans="125:147" x14ac:dyDescent="0.25">
      <c r="DU479" s="2">
        <v>41705</v>
      </c>
      <c r="DV479">
        <v>5820730</v>
      </c>
      <c r="EQ479" s="19" t="e">
        <f t="shared" si="69"/>
        <v>#DIV/0!</v>
      </c>
    </row>
    <row r="480" spans="125:147" x14ac:dyDescent="0.25">
      <c r="DU480" s="2">
        <v>41712</v>
      </c>
      <c r="DV480">
        <v>5895650</v>
      </c>
      <c r="EQ480" s="19" t="e">
        <f t="shared" si="69"/>
        <v>#DIV/0!</v>
      </c>
    </row>
    <row r="481" spans="125:147" x14ac:dyDescent="0.25">
      <c r="DU481" s="2">
        <v>41719</v>
      </c>
      <c r="DV481">
        <v>5895650</v>
      </c>
      <c r="EQ481" s="19" t="e">
        <f t="shared" si="69"/>
        <v>#DIV/0!</v>
      </c>
    </row>
    <row r="482" spans="125:147" x14ac:dyDescent="0.25">
      <c r="DU482" s="2">
        <v>41726</v>
      </c>
      <c r="DV482">
        <v>6041493</v>
      </c>
      <c r="EQ482" s="19" t="e">
        <f t="shared" si="69"/>
        <v>#DIV/0!</v>
      </c>
    </row>
    <row r="483" spans="125:147" x14ac:dyDescent="0.25">
      <c r="DU483" s="2">
        <v>41733</v>
      </c>
      <c r="DV483">
        <v>5975050</v>
      </c>
      <c r="EQ483" s="19" t="e">
        <f t="shared" si="69"/>
        <v>#DIV/0!</v>
      </c>
    </row>
    <row r="484" spans="125:147" x14ac:dyDescent="0.25">
      <c r="DU484" s="2">
        <v>41747</v>
      </c>
      <c r="DV484">
        <v>6118500</v>
      </c>
      <c r="EQ484" s="19" t="e">
        <f t="shared" si="69"/>
        <v>#DIV/0!</v>
      </c>
    </row>
    <row r="485" spans="125:147" x14ac:dyDescent="0.25">
      <c r="DU485" s="2">
        <v>41754</v>
      </c>
      <c r="DV485">
        <v>5914680</v>
      </c>
      <c r="EQ485" s="19" t="e">
        <f t="shared" si="69"/>
        <v>#DIV/0!</v>
      </c>
    </row>
    <row r="486" spans="125:147" x14ac:dyDescent="0.25">
      <c r="DU486" s="2">
        <v>41761</v>
      </c>
      <c r="DV486">
        <v>5939300</v>
      </c>
      <c r="EQ486" s="19" t="e">
        <f t="shared" si="69"/>
        <v>#DIV/0!</v>
      </c>
    </row>
    <row r="487" spans="125:147" x14ac:dyDescent="0.25">
      <c r="DU487" s="2">
        <v>41775</v>
      </c>
      <c r="DV487">
        <v>5905470</v>
      </c>
      <c r="EQ487" s="19" t="e">
        <f t="shared" si="69"/>
        <v>#DIV/0!</v>
      </c>
    </row>
    <row r="488" spans="125:147" x14ac:dyDescent="0.25">
      <c r="DU488" s="2">
        <v>41789</v>
      </c>
      <c r="DV488">
        <v>5924940</v>
      </c>
      <c r="EQ488" s="19" t="e">
        <f t="shared" si="69"/>
        <v>#DIV/0!</v>
      </c>
    </row>
    <row r="489" spans="125:147" x14ac:dyDescent="0.25">
      <c r="DU489" s="2">
        <v>41803</v>
      </c>
      <c r="DV489">
        <v>5952700</v>
      </c>
      <c r="EQ489" s="19" t="e">
        <f t="shared" si="69"/>
        <v>#DIV/0!</v>
      </c>
    </row>
    <row r="490" spans="125:147" x14ac:dyDescent="0.25">
      <c r="DU490" s="2">
        <v>41817</v>
      </c>
      <c r="DV490">
        <v>5980540</v>
      </c>
      <c r="EQ490" s="19" t="e">
        <f t="shared" si="69"/>
        <v>#DIV/0!</v>
      </c>
    </row>
    <row r="491" spans="125:147" x14ac:dyDescent="0.25">
      <c r="DU491" s="2">
        <v>41831</v>
      </c>
      <c r="DV491">
        <v>5983690</v>
      </c>
      <c r="EQ491" s="19" t="e">
        <f t="shared" si="69"/>
        <v>#DIV/0!</v>
      </c>
    </row>
    <row r="492" spans="125:147" x14ac:dyDescent="0.25">
      <c r="DU492" s="2">
        <v>41845</v>
      </c>
      <c r="DV492">
        <v>5971790</v>
      </c>
      <c r="EQ492" s="19" t="e">
        <f t="shared" si="69"/>
        <v>#DIV/0!</v>
      </c>
    </row>
    <row r="493" spans="125:147" x14ac:dyDescent="0.25">
      <c r="DU493" s="2">
        <v>41859</v>
      </c>
      <c r="DV493">
        <v>5991950</v>
      </c>
      <c r="EQ493" s="19" t="e">
        <f t="shared" si="69"/>
        <v>#DIV/0!</v>
      </c>
    </row>
    <row r="494" spans="125:147" x14ac:dyDescent="0.25">
      <c r="DU494" s="2">
        <v>41873</v>
      </c>
      <c r="DV494">
        <v>5979120</v>
      </c>
      <c r="EQ494" s="19" t="e">
        <f t="shared" si="69"/>
        <v>#DIV/0!</v>
      </c>
    </row>
    <row r="495" spans="125:147" x14ac:dyDescent="0.25">
      <c r="DU495" s="2">
        <v>41880</v>
      </c>
      <c r="DV495">
        <v>6003033</v>
      </c>
      <c r="EQ495" s="19" t="e">
        <f t="shared" si="69"/>
        <v>#DIV/0!</v>
      </c>
    </row>
    <row r="496" spans="125:147" x14ac:dyDescent="0.25">
      <c r="DU496" s="2">
        <v>41887</v>
      </c>
      <c r="DV496">
        <v>6008010</v>
      </c>
      <c r="EQ496" s="19" t="e">
        <f t="shared" si="69"/>
        <v>#DIV/0!</v>
      </c>
    </row>
    <row r="497" spans="125:147" x14ac:dyDescent="0.25">
      <c r="DU497" s="2">
        <v>41901</v>
      </c>
      <c r="DV497">
        <v>6012990</v>
      </c>
      <c r="EQ497" s="19" t="e">
        <f t="shared" si="69"/>
        <v>#DIV/0!</v>
      </c>
    </row>
    <row r="498" spans="125:147" x14ac:dyDescent="0.25">
      <c r="DU498" s="2">
        <v>41908</v>
      </c>
      <c r="DV498">
        <v>6012990</v>
      </c>
      <c r="EQ498" s="19" t="e">
        <f t="shared" si="69"/>
        <v>#DIV/0!</v>
      </c>
    </row>
    <row r="499" spans="125:147" x14ac:dyDescent="0.25">
      <c r="DU499" s="2">
        <v>41915</v>
      </c>
      <c r="DV499">
        <v>6141270</v>
      </c>
      <c r="EQ499" s="19" t="e">
        <f t="shared" si="69"/>
        <v>#DIV/0!</v>
      </c>
    </row>
    <row r="500" spans="125:147" x14ac:dyDescent="0.25">
      <c r="DU500" s="2">
        <v>41922</v>
      </c>
      <c r="DV500">
        <v>6092240</v>
      </c>
      <c r="EQ500" s="19" t="e">
        <f t="shared" si="69"/>
        <v>#DIV/0!</v>
      </c>
    </row>
    <row r="501" spans="125:147" x14ac:dyDescent="0.25">
      <c r="DU501" s="2">
        <v>41929</v>
      </c>
      <c r="DV501">
        <v>6092240</v>
      </c>
      <c r="EQ501" s="19" t="e">
        <f t="shared" si="69"/>
        <v>#DIV/0!</v>
      </c>
    </row>
    <row r="502" spans="125:147" x14ac:dyDescent="0.25">
      <c r="DU502" s="2">
        <v>41943</v>
      </c>
      <c r="DV502">
        <v>6135210</v>
      </c>
      <c r="EQ502" s="19" t="e">
        <f t="shared" si="69"/>
        <v>#DIV/0!</v>
      </c>
    </row>
    <row r="503" spans="125:147" x14ac:dyDescent="0.25">
      <c r="DU503" s="2">
        <v>41950</v>
      </c>
      <c r="DV503">
        <v>6135210</v>
      </c>
      <c r="EQ503" s="19" t="e">
        <f t="shared" si="69"/>
        <v>#DIV/0!</v>
      </c>
    </row>
    <row r="504" spans="125:147" x14ac:dyDescent="0.25">
      <c r="DU504" s="2">
        <v>41957</v>
      </c>
      <c r="DV504">
        <v>6118500</v>
      </c>
      <c r="EQ504" s="19" t="e">
        <f t="shared" si="69"/>
        <v>#DIV/0!</v>
      </c>
    </row>
    <row r="505" spans="125:147" x14ac:dyDescent="0.25">
      <c r="DU505" s="2">
        <v>41971</v>
      </c>
      <c r="DV505">
        <v>6147840</v>
      </c>
      <c r="EQ505" s="19" t="e">
        <f t="shared" si="69"/>
        <v>#DIV/0!</v>
      </c>
    </row>
    <row r="506" spans="125:147" x14ac:dyDescent="0.25">
      <c r="DU506" s="2">
        <v>41985</v>
      </c>
      <c r="DV506">
        <v>6169830</v>
      </c>
      <c r="EQ506" s="19" t="e">
        <f t="shared" si="69"/>
        <v>#DIV/0!</v>
      </c>
    </row>
    <row r="507" spans="125:147" x14ac:dyDescent="0.25">
      <c r="DU507" s="2">
        <v>41999</v>
      </c>
      <c r="DV507">
        <v>6210200</v>
      </c>
      <c r="EQ507" s="19" t="e">
        <f t="shared" si="69"/>
        <v>#DIV/0!</v>
      </c>
    </row>
    <row r="508" spans="125:147" x14ac:dyDescent="0.25">
      <c r="DU508" s="2">
        <v>42013</v>
      </c>
      <c r="DV508">
        <v>6253240</v>
      </c>
      <c r="EQ508" s="19" t="e">
        <f t="shared" si="69"/>
        <v>#DIV/0!</v>
      </c>
    </row>
    <row r="509" spans="125:147" x14ac:dyDescent="0.25">
      <c r="DU509" s="2">
        <v>42027</v>
      </c>
      <c r="DV509">
        <v>6260930</v>
      </c>
      <c r="EQ509" s="19" t="e">
        <f t="shared" si="69"/>
        <v>#DIV/0!</v>
      </c>
    </row>
    <row r="510" spans="125:147" x14ac:dyDescent="0.25">
      <c r="DU510" s="2">
        <v>42034</v>
      </c>
      <c r="DV510">
        <v>6283754</v>
      </c>
      <c r="EQ510" s="19" t="e">
        <f t="shared" si="69"/>
        <v>#DIV/0!</v>
      </c>
    </row>
    <row r="511" spans="125:147" x14ac:dyDescent="0.25">
      <c r="DU511" s="2">
        <v>42041</v>
      </c>
      <c r="DV511">
        <v>6310380</v>
      </c>
      <c r="EQ511" s="19" t="e">
        <f t="shared" si="69"/>
        <v>#DIV/0!</v>
      </c>
    </row>
    <row r="512" spans="125:147" x14ac:dyDescent="0.25">
      <c r="DU512" s="2">
        <v>42055</v>
      </c>
      <c r="DV512">
        <v>6326060</v>
      </c>
      <c r="EQ512" s="19" t="e">
        <f t="shared" si="69"/>
        <v>#DIV/0!</v>
      </c>
    </row>
    <row r="513" spans="125:147" x14ac:dyDescent="0.25">
      <c r="DU513" s="2">
        <v>42062</v>
      </c>
      <c r="DV513">
        <v>6362465</v>
      </c>
      <c r="EQ513" s="19" t="e">
        <f t="shared" si="69"/>
        <v>#DIV/0!</v>
      </c>
    </row>
    <row r="514" spans="125:147" x14ac:dyDescent="0.25">
      <c r="DU514" s="2">
        <v>42069</v>
      </c>
      <c r="DV514">
        <v>6401950</v>
      </c>
      <c r="EQ514" s="19" t="e">
        <f t="shared" si="69"/>
        <v>#DIV/0!</v>
      </c>
    </row>
    <row r="515" spans="125:147" x14ac:dyDescent="0.25">
      <c r="DU515" s="2">
        <v>42076</v>
      </c>
      <c r="DV515">
        <v>6442000</v>
      </c>
      <c r="EQ515" s="19" t="e">
        <f t="shared" si="69"/>
        <v>#DIV/0!</v>
      </c>
    </row>
    <row r="516" spans="125:147" x14ac:dyDescent="0.25">
      <c r="DU516" s="2">
        <v>42083</v>
      </c>
      <c r="DV516">
        <v>6442000</v>
      </c>
      <c r="EQ516" s="19" t="e">
        <f t="shared" si="69"/>
        <v>#DIV/0!</v>
      </c>
    </row>
    <row r="517" spans="125:147" x14ac:dyDescent="0.25">
      <c r="DU517" s="2">
        <v>42090</v>
      </c>
      <c r="DV517">
        <v>6527040</v>
      </c>
      <c r="EQ517" s="19" t="e">
        <f t="shared" si="69"/>
        <v>#DIV/0!</v>
      </c>
    </row>
    <row r="518" spans="125:147" x14ac:dyDescent="0.25">
      <c r="DU518" s="2">
        <v>42097</v>
      </c>
      <c r="DV518">
        <v>6733290</v>
      </c>
      <c r="EQ518" s="19" t="e">
        <f t="shared" si="69"/>
        <v>#DIV/0!</v>
      </c>
    </row>
    <row r="519" spans="125:147" x14ac:dyDescent="0.25">
      <c r="DU519" s="2">
        <v>42111</v>
      </c>
      <c r="DV519">
        <v>6488070</v>
      </c>
      <c r="EQ519" s="19" t="e">
        <f t="shared" si="69"/>
        <v>#DIV/0!</v>
      </c>
    </row>
    <row r="520" spans="125:147" x14ac:dyDescent="0.25">
      <c r="DU520" s="2">
        <v>42118</v>
      </c>
      <c r="DV520">
        <v>6601258</v>
      </c>
      <c r="EQ520" s="19" t="e">
        <f t="shared" si="69"/>
        <v>#DIV/0!</v>
      </c>
    </row>
    <row r="521" spans="125:147" x14ac:dyDescent="0.25">
      <c r="DU521" s="2">
        <v>42125</v>
      </c>
      <c r="DV521">
        <v>6547050</v>
      </c>
      <c r="EQ521" s="19" t="e">
        <f t="shared" si="69"/>
        <v>#DIV/0!</v>
      </c>
    </row>
    <row r="522" spans="125:147" x14ac:dyDescent="0.25">
      <c r="DU522" s="2">
        <v>42132</v>
      </c>
      <c r="DV522">
        <v>6492390</v>
      </c>
      <c r="EQ522" s="19" t="e">
        <f t="shared" si="69"/>
        <v>#DIV/0!</v>
      </c>
    </row>
    <row r="523" spans="125:147" x14ac:dyDescent="0.25">
      <c r="DU523" s="2">
        <v>42139</v>
      </c>
      <c r="DV523">
        <v>6492390</v>
      </c>
      <c r="EQ523" s="19" t="e">
        <f t="shared" si="69"/>
        <v>#DIV/0!</v>
      </c>
    </row>
    <row r="524" spans="125:147" x14ac:dyDescent="0.25">
      <c r="DU524" s="2">
        <v>42153</v>
      </c>
      <c r="DV524">
        <v>6489810</v>
      </c>
      <c r="EQ524" s="19" t="e">
        <f t="shared" si="69"/>
        <v>#DIV/0!</v>
      </c>
    </row>
    <row r="525" spans="125:147" x14ac:dyDescent="0.25">
      <c r="DU525" s="2">
        <v>42167</v>
      </c>
      <c r="DV525">
        <v>6543750</v>
      </c>
      <c r="EQ525" s="19" t="e">
        <f t="shared" si="69"/>
        <v>#DIV/0!</v>
      </c>
    </row>
    <row r="526" spans="125:147" x14ac:dyDescent="0.25">
      <c r="DU526" s="2">
        <v>42181</v>
      </c>
      <c r="DV526">
        <v>6519190</v>
      </c>
      <c r="EQ526" s="19" t="e">
        <f t="shared" si="69"/>
        <v>#DIV/0!</v>
      </c>
    </row>
    <row r="527" spans="125:147" x14ac:dyDescent="0.25">
      <c r="DU527" s="2">
        <v>42195</v>
      </c>
      <c r="DV527">
        <v>6534080</v>
      </c>
      <c r="EQ527" s="19" t="e">
        <f t="shared" si="69"/>
        <v>#DIV/0!</v>
      </c>
    </row>
    <row r="528" spans="125:147" x14ac:dyDescent="0.25">
      <c r="DU528" s="2">
        <v>42209</v>
      </c>
      <c r="DV528">
        <v>6519410</v>
      </c>
      <c r="EQ528" s="19" t="e">
        <f t="shared" si="69"/>
        <v>#DIV/0!</v>
      </c>
    </row>
    <row r="529" spans="125:147" x14ac:dyDescent="0.25">
      <c r="DU529" s="2">
        <v>42223</v>
      </c>
      <c r="DV529">
        <v>6541940</v>
      </c>
      <c r="EQ529" s="19" t="e">
        <f t="shared" si="69"/>
        <v>#DIV/0!</v>
      </c>
    </row>
    <row r="530" spans="125:147" x14ac:dyDescent="0.25">
      <c r="DU530" s="2">
        <v>42237</v>
      </c>
      <c r="DV530">
        <v>6536130</v>
      </c>
      <c r="EQ530" s="19" t="e">
        <f t="shared" si="69"/>
        <v>#DIV/0!</v>
      </c>
    </row>
    <row r="531" spans="125:147" x14ac:dyDescent="0.25">
      <c r="DU531" s="2">
        <v>42251</v>
      </c>
      <c r="DV531">
        <v>6571430</v>
      </c>
      <c r="EQ531" s="19" t="e">
        <f t="shared" ref="EQ531:EQ594" si="70">100*(EP531/EP519-1)</f>
        <v>#DIV/0!</v>
      </c>
    </row>
    <row r="532" spans="125:147" x14ac:dyDescent="0.25">
      <c r="DU532" s="2">
        <v>42265</v>
      </c>
      <c r="DV532">
        <v>6583150</v>
      </c>
      <c r="EQ532" s="19" t="e">
        <f t="shared" si="70"/>
        <v>#DIV/0!</v>
      </c>
    </row>
    <row r="533" spans="125:147" x14ac:dyDescent="0.25">
      <c r="DU533" s="2">
        <v>42272</v>
      </c>
      <c r="DV533">
        <v>6603310</v>
      </c>
      <c r="EQ533" s="19" t="e">
        <f t="shared" si="70"/>
        <v>#DIV/0!</v>
      </c>
    </row>
    <row r="534" spans="125:147" x14ac:dyDescent="0.25">
      <c r="DU534" s="2">
        <v>42279</v>
      </c>
      <c r="DV534">
        <v>6722160</v>
      </c>
      <c r="EQ534" s="19" t="e">
        <f t="shared" si="70"/>
        <v>#DIV/0!</v>
      </c>
    </row>
    <row r="535" spans="125:147" x14ac:dyDescent="0.25">
      <c r="DU535" s="2">
        <v>42286</v>
      </c>
      <c r="DV535">
        <v>6688450</v>
      </c>
      <c r="EQ535" s="19" t="e">
        <f t="shared" si="70"/>
        <v>#DIV/0!</v>
      </c>
    </row>
    <row r="536" spans="125:147" x14ac:dyDescent="0.25">
      <c r="DU536" s="2">
        <v>42293</v>
      </c>
      <c r="DV536">
        <v>6668680</v>
      </c>
      <c r="EQ536" s="19" t="e">
        <f t="shared" si="70"/>
        <v>#DIV/0!</v>
      </c>
    </row>
    <row r="537" spans="125:147" x14ac:dyDescent="0.25">
      <c r="DU537" s="2">
        <v>42307</v>
      </c>
      <c r="DV537">
        <v>6692180</v>
      </c>
      <c r="EQ537" s="19" t="e">
        <f t="shared" si="70"/>
        <v>#DIV/0!</v>
      </c>
    </row>
    <row r="538" spans="125:147" x14ac:dyDescent="0.25">
      <c r="DU538" s="2">
        <v>42314</v>
      </c>
      <c r="DV538">
        <v>6692170</v>
      </c>
      <c r="EQ538" s="19" t="e">
        <f t="shared" si="70"/>
        <v>#DIV/0!</v>
      </c>
    </row>
    <row r="539" spans="125:147" x14ac:dyDescent="0.25">
      <c r="DU539" s="2">
        <v>42321</v>
      </c>
      <c r="DV539">
        <v>6712240</v>
      </c>
      <c r="EQ539" s="19" t="e">
        <f t="shared" si="70"/>
        <v>#DIV/0!</v>
      </c>
    </row>
    <row r="540" spans="125:147" x14ac:dyDescent="0.25">
      <c r="DU540" s="2">
        <v>42335</v>
      </c>
      <c r="DV540">
        <v>6730230</v>
      </c>
      <c r="EQ540" s="19" t="e">
        <f t="shared" si="70"/>
        <v>#DIV/0!</v>
      </c>
    </row>
    <row r="541" spans="125:147" x14ac:dyDescent="0.25">
      <c r="DU541" s="2">
        <v>42349</v>
      </c>
      <c r="DV541">
        <v>6830250</v>
      </c>
      <c r="EQ541" s="19" t="e">
        <f t="shared" si="70"/>
        <v>#DIV/0!</v>
      </c>
    </row>
    <row r="542" spans="125:147" x14ac:dyDescent="0.25">
      <c r="DU542" s="2">
        <v>42363</v>
      </c>
      <c r="DV542">
        <v>6877250</v>
      </c>
      <c r="EQ542" s="19" t="e">
        <f t="shared" si="70"/>
        <v>#DIV/0!</v>
      </c>
    </row>
    <row r="543" spans="125:147" x14ac:dyDescent="0.25">
      <c r="DU543" s="2">
        <v>42377</v>
      </c>
      <c r="DV543">
        <v>6950530</v>
      </c>
      <c r="EQ543" s="19" t="e">
        <f t="shared" si="70"/>
        <v>#DIV/0!</v>
      </c>
    </row>
    <row r="544" spans="125:147" x14ac:dyDescent="0.25">
      <c r="DU544" s="2">
        <v>42391</v>
      </c>
      <c r="DV544">
        <v>6953290</v>
      </c>
      <c r="EQ544" s="19" t="e">
        <f t="shared" si="70"/>
        <v>#DIV/0!</v>
      </c>
    </row>
    <row r="545" spans="125:147" x14ac:dyDescent="0.25">
      <c r="DU545" s="2">
        <v>42405</v>
      </c>
      <c r="DV545">
        <v>7016770</v>
      </c>
      <c r="EQ545" s="19" t="e">
        <f t="shared" si="70"/>
        <v>#DIV/0!</v>
      </c>
    </row>
    <row r="546" spans="125:147" x14ac:dyDescent="0.25">
      <c r="DU546" s="2">
        <v>42419</v>
      </c>
      <c r="DV546">
        <v>7037000</v>
      </c>
      <c r="EQ546" s="19" t="e">
        <f t="shared" si="70"/>
        <v>#DIV/0!</v>
      </c>
    </row>
    <row r="547" spans="125:147" x14ac:dyDescent="0.25">
      <c r="DU547" s="2">
        <v>42433</v>
      </c>
      <c r="DV547">
        <v>7113080</v>
      </c>
      <c r="EQ547" s="19" t="e">
        <f t="shared" si="70"/>
        <v>#DIV/0!</v>
      </c>
    </row>
    <row r="548" spans="125:147" x14ac:dyDescent="0.25">
      <c r="DU548" s="2">
        <v>42447</v>
      </c>
      <c r="DV548">
        <v>7144360</v>
      </c>
      <c r="EQ548" s="19" t="e">
        <f t="shared" si="70"/>
        <v>#DIV/0!</v>
      </c>
    </row>
    <row r="549" spans="125:147" x14ac:dyDescent="0.25">
      <c r="DU549" s="2">
        <v>42461</v>
      </c>
      <c r="DV549">
        <v>7399290</v>
      </c>
      <c r="EQ549" s="19" t="e">
        <f t="shared" si="70"/>
        <v>#DIV/0!</v>
      </c>
    </row>
    <row r="550" spans="125:147" x14ac:dyDescent="0.25">
      <c r="DU550" s="2">
        <v>42475</v>
      </c>
      <c r="DV550">
        <v>7141230</v>
      </c>
      <c r="EQ550" s="19" t="e">
        <f t="shared" si="70"/>
        <v>#DIV/0!</v>
      </c>
    </row>
    <row r="551" spans="125:147" x14ac:dyDescent="0.25">
      <c r="DU551" s="2">
        <v>42489</v>
      </c>
      <c r="DV551">
        <v>7128230</v>
      </c>
      <c r="EQ551" s="19" t="e">
        <f t="shared" si="70"/>
        <v>#DIV/0!</v>
      </c>
    </row>
    <row r="552" spans="125:147" x14ac:dyDescent="0.25">
      <c r="DU552" s="2">
        <v>42496</v>
      </c>
      <c r="DV552">
        <v>7113860</v>
      </c>
      <c r="EQ552" s="19" t="e">
        <f t="shared" si="70"/>
        <v>#DIV/0!</v>
      </c>
    </row>
    <row r="553" spans="125:147" x14ac:dyDescent="0.25">
      <c r="DU553" s="2">
        <v>42503</v>
      </c>
      <c r="DV553">
        <v>7113850</v>
      </c>
      <c r="EQ553" s="19" t="e">
        <f t="shared" si="70"/>
        <v>#DIV/0!</v>
      </c>
    </row>
    <row r="554" spans="125:147" x14ac:dyDescent="0.25">
      <c r="DU554" s="2">
        <v>42517</v>
      </c>
      <c r="DV554">
        <v>7115780</v>
      </c>
      <c r="EQ554" s="19" t="e">
        <f t="shared" si="70"/>
        <v>#DIV/0!</v>
      </c>
    </row>
    <row r="555" spans="125:147" x14ac:dyDescent="0.25">
      <c r="DU555" s="2">
        <v>42531</v>
      </c>
      <c r="DV555">
        <v>7126130</v>
      </c>
      <c r="EQ555" s="19" t="e">
        <f t="shared" si="70"/>
        <v>#DIV/0!</v>
      </c>
    </row>
    <row r="556" spans="125:147" x14ac:dyDescent="0.25">
      <c r="DU556" s="2">
        <v>42545</v>
      </c>
      <c r="DV556">
        <v>7127580</v>
      </c>
      <c r="EQ556" s="19" t="e">
        <f t="shared" si="70"/>
        <v>#DIV/0!</v>
      </c>
    </row>
    <row r="557" spans="125:147" x14ac:dyDescent="0.25">
      <c r="DU557" s="2">
        <v>42559</v>
      </c>
      <c r="DV557">
        <v>7160910</v>
      </c>
      <c r="EQ557" s="19" t="e">
        <f t="shared" si="70"/>
        <v>#DIV/0!</v>
      </c>
    </row>
    <row r="558" spans="125:147" x14ac:dyDescent="0.25">
      <c r="DU558" s="2">
        <v>42573</v>
      </c>
      <c r="DV558">
        <v>7135090</v>
      </c>
      <c r="EQ558" s="19" t="e">
        <f t="shared" si="70"/>
        <v>#DIV/0!</v>
      </c>
    </row>
    <row r="559" spans="125:147" x14ac:dyDescent="0.25">
      <c r="DU559" s="2">
        <v>42587</v>
      </c>
      <c r="DV559">
        <v>7163600</v>
      </c>
      <c r="EQ559" s="19" t="e">
        <f t="shared" si="70"/>
        <v>#DIV/0!</v>
      </c>
    </row>
    <row r="560" spans="125:147" x14ac:dyDescent="0.25">
      <c r="DU560" s="2">
        <v>42601</v>
      </c>
      <c r="DV560">
        <v>7144200</v>
      </c>
      <c r="EQ560" s="19" t="e">
        <f t="shared" si="70"/>
        <v>#DIV/0!</v>
      </c>
    </row>
    <row r="561" spans="125:147" x14ac:dyDescent="0.25">
      <c r="DU561" s="2">
        <v>42615</v>
      </c>
      <c r="DV561">
        <v>7196020</v>
      </c>
      <c r="EQ561" s="19" t="e">
        <f t="shared" si="70"/>
        <v>#DIV/0!</v>
      </c>
    </row>
    <row r="562" spans="125:147" x14ac:dyDescent="0.25">
      <c r="DU562" s="2">
        <v>42629</v>
      </c>
      <c r="DV562">
        <v>7186630</v>
      </c>
      <c r="EQ562" s="19" t="e">
        <f t="shared" si="70"/>
        <v>#DIV/0!</v>
      </c>
    </row>
    <row r="563" spans="125:147" x14ac:dyDescent="0.25">
      <c r="DU563" s="2">
        <v>42643</v>
      </c>
      <c r="DV563">
        <v>7409410</v>
      </c>
      <c r="EQ563" s="19" t="e">
        <f t="shared" si="70"/>
        <v>#DIV/0!</v>
      </c>
    </row>
    <row r="564" spans="125:147" x14ac:dyDescent="0.25">
      <c r="DU564" s="2">
        <v>42657</v>
      </c>
      <c r="DV564">
        <v>7241720</v>
      </c>
      <c r="EQ564" s="19" t="e">
        <f t="shared" si="70"/>
        <v>#DIV/0!</v>
      </c>
    </row>
    <row r="565" spans="125:147" x14ac:dyDescent="0.25">
      <c r="DU565" s="2">
        <v>42671</v>
      </c>
      <c r="DV565">
        <v>7282190</v>
      </c>
      <c r="EQ565" s="19" t="e">
        <f t="shared" si="70"/>
        <v>#DIV/0!</v>
      </c>
    </row>
    <row r="566" spans="125:147" x14ac:dyDescent="0.25">
      <c r="DU566" s="2">
        <v>42685</v>
      </c>
      <c r="DV566">
        <v>7237240</v>
      </c>
      <c r="EQ566" s="19" t="e">
        <f t="shared" si="70"/>
        <v>#DIV/0!</v>
      </c>
    </row>
    <row r="567" spans="125:147" x14ac:dyDescent="0.25">
      <c r="DU567" s="2">
        <v>42699</v>
      </c>
      <c r="DV567">
        <v>7169980</v>
      </c>
      <c r="EQ567" s="19" t="e">
        <f t="shared" si="70"/>
        <v>#DIV/0!</v>
      </c>
    </row>
    <row r="568" spans="125:147" x14ac:dyDescent="0.25">
      <c r="DU568" s="2">
        <v>42713</v>
      </c>
      <c r="DV568">
        <v>7212180</v>
      </c>
      <c r="EQ568" s="19" t="e">
        <f t="shared" si="70"/>
        <v>#DIV/0!</v>
      </c>
    </row>
    <row r="569" spans="125:147" x14ac:dyDescent="0.25">
      <c r="DU569" s="2">
        <v>42727</v>
      </c>
      <c r="DV569">
        <v>7212330</v>
      </c>
      <c r="EQ569" s="19" t="e">
        <f t="shared" si="70"/>
        <v>#DIV/0!</v>
      </c>
    </row>
    <row r="570" spans="125:147" x14ac:dyDescent="0.25">
      <c r="DU570" s="2">
        <v>42741</v>
      </c>
      <c r="DV570">
        <v>7277840</v>
      </c>
      <c r="EQ570" s="19" t="e">
        <f t="shared" si="70"/>
        <v>#DIV/0!</v>
      </c>
    </row>
    <row r="571" spans="125:147" x14ac:dyDescent="0.25">
      <c r="DU571" s="2">
        <v>42755</v>
      </c>
      <c r="DV571">
        <v>7285510</v>
      </c>
      <c r="EQ571" s="19" t="e">
        <f t="shared" si="70"/>
        <v>#DIV/0!</v>
      </c>
    </row>
    <row r="572" spans="125:147" x14ac:dyDescent="0.25">
      <c r="DU572" s="2">
        <v>42769</v>
      </c>
      <c r="DV572">
        <v>7338620</v>
      </c>
      <c r="EQ572" s="19" t="e">
        <f t="shared" si="70"/>
        <v>#DIV/0!</v>
      </c>
    </row>
    <row r="573" spans="125:147" x14ac:dyDescent="0.25">
      <c r="DU573" s="2">
        <v>42783</v>
      </c>
      <c r="DV573">
        <v>7353310</v>
      </c>
      <c r="EQ573" s="19" t="e">
        <f t="shared" si="70"/>
        <v>#DIV/0!</v>
      </c>
    </row>
    <row r="574" spans="125:147" x14ac:dyDescent="0.25">
      <c r="DU574" s="2">
        <v>42797</v>
      </c>
      <c r="DV574">
        <v>7427540</v>
      </c>
      <c r="EQ574" s="19" t="e">
        <f t="shared" si="70"/>
        <v>#DIV/0!</v>
      </c>
    </row>
    <row r="575" spans="125:147" x14ac:dyDescent="0.25">
      <c r="DU575" s="2">
        <v>42811</v>
      </c>
      <c r="DV575">
        <v>7482340</v>
      </c>
      <c r="EQ575" s="19" t="e">
        <f t="shared" si="70"/>
        <v>#DIV/0!</v>
      </c>
    </row>
    <row r="576" spans="125:147" x14ac:dyDescent="0.25">
      <c r="DU576" s="2">
        <v>42825</v>
      </c>
      <c r="DV576">
        <v>7787540</v>
      </c>
      <c r="EQ576" s="19" t="e">
        <f t="shared" si="70"/>
        <v>#DIV/0!</v>
      </c>
    </row>
    <row r="577" spans="125:147" x14ac:dyDescent="0.25">
      <c r="DU577" s="2">
        <v>42839</v>
      </c>
      <c r="DV577">
        <v>7553430</v>
      </c>
      <c r="EQ577" s="19" t="e">
        <f t="shared" si="70"/>
        <v>#DIV/0!</v>
      </c>
    </row>
    <row r="578" spans="125:147" x14ac:dyDescent="0.25">
      <c r="DU578" s="2">
        <v>42853</v>
      </c>
      <c r="DV578">
        <v>7526710</v>
      </c>
      <c r="EQ578" s="19" t="e">
        <f t="shared" si="70"/>
        <v>#DIV/0!</v>
      </c>
    </row>
    <row r="579" spans="125:147" x14ac:dyDescent="0.25">
      <c r="DU579" s="2">
        <v>42860</v>
      </c>
      <c r="DV579">
        <v>7570650</v>
      </c>
      <c r="EQ579" s="19" t="e">
        <f t="shared" si="70"/>
        <v>#DIV/0!</v>
      </c>
    </row>
    <row r="580" spans="125:147" x14ac:dyDescent="0.25">
      <c r="DU580" s="2">
        <v>42867</v>
      </c>
      <c r="DV580">
        <v>7532940</v>
      </c>
      <c r="EQ580" s="19" t="e">
        <f t="shared" si="70"/>
        <v>#DIV/0!</v>
      </c>
    </row>
    <row r="581" spans="125:147" x14ac:dyDescent="0.25">
      <c r="DU581" s="2">
        <v>42881</v>
      </c>
      <c r="DV581">
        <v>7508760</v>
      </c>
      <c r="EQ581" s="19" t="e">
        <f t="shared" si="70"/>
        <v>#DIV/0!</v>
      </c>
    </row>
    <row r="582" spans="125:147" x14ac:dyDescent="0.25">
      <c r="DU582" s="2">
        <v>42895</v>
      </c>
      <c r="DV582">
        <v>7573360</v>
      </c>
      <c r="EQ582" s="19" t="e">
        <f t="shared" si="70"/>
        <v>#DIV/0!</v>
      </c>
    </row>
    <row r="583" spans="125:147" x14ac:dyDescent="0.25">
      <c r="DU583" s="2">
        <v>42909</v>
      </c>
      <c r="DV583">
        <v>7577350</v>
      </c>
      <c r="EQ583" s="19" t="e">
        <f t="shared" si="70"/>
        <v>#DIV/0!</v>
      </c>
    </row>
    <row r="584" spans="125:147" x14ac:dyDescent="0.25">
      <c r="DU584" s="2">
        <v>42923</v>
      </c>
      <c r="DV584">
        <v>7626510</v>
      </c>
      <c r="EQ584" s="19" t="e">
        <f t="shared" si="70"/>
        <v>#DIV/0!</v>
      </c>
    </row>
    <row r="585" spans="125:147" x14ac:dyDescent="0.25">
      <c r="DU585" s="2">
        <v>42937</v>
      </c>
      <c r="DV585">
        <v>7636380</v>
      </c>
      <c r="EQ585" s="19" t="e">
        <f t="shared" si="70"/>
        <v>#DIV/0!</v>
      </c>
    </row>
    <row r="586" spans="125:147" x14ac:dyDescent="0.25">
      <c r="DU586" s="2">
        <v>42951</v>
      </c>
      <c r="DV586">
        <v>7674490</v>
      </c>
      <c r="EQ586" s="19" t="e">
        <f t="shared" si="70"/>
        <v>#DIV/0!</v>
      </c>
    </row>
    <row r="587" spans="125:147" x14ac:dyDescent="0.25">
      <c r="DU587" s="2">
        <v>42965</v>
      </c>
      <c r="DV587">
        <v>7649880</v>
      </c>
      <c r="EQ587" s="19" t="e">
        <f t="shared" si="70"/>
        <v>#DIV/0!</v>
      </c>
    </row>
    <row r="588" spans="125:147" x14ac:dyDescent="0.25">
      <c r="DU588" s="2">
        <v>42979</v>
      </c>
      <c r="DV588">
        <v>7719800</v>
      </c>
      <c r="EQ588" s="19" t="e">
        <f t="shared" si="70"/>
        <v>#DIV/0!</v>
      </c>
    </row>
    <row r="589" spans="125:147" x14ac:dyDescent="0.25">
      <c r="DU589" s="2">
        <v>42993</v>
      </c>
      <c r="DV589">
        <v>7727950</v>
      </c>
      <c r="EQ589" s="19" t="e">
        <f t="shared" si="70"/>
        <v>#DIV/0!</v>
      </c>
    </row>
    <row r="590" spans="125:147" x14ac:dyDescent="0.25">
      <c r="DU590" s="2">
        <v>43007</v>
      </c>
      <c r="DV590">
        <v>7962460</v>
      </c>
      <c r="EQ590" s="19" t="e">
        <f t="shared" si="70"/>
        <v>#DIV/0!</v>
      </c>
    </row>
    <row r="591" spans="125:147" x14ac:dyDescent="0.25">
      <c r="DU591" s="2">
        <v>43021</v>
      </c>
      <c r="DV591">
        <v>7851730</v>
      </c>
      <c r="EQ591" s="19" t="e">
        <f t="shared" si="70"/>
        <v>#DIV/0!</v>
      </c>
    </row>
    <row r="592" spans="125:147" x14ac:dyDescent="0.25">
      <c r="DU592" s="2">
        <v>43035</v>
      </c>
      <c r="DV592">
        <v>7854120</v>
      </c>
      <c r="EQ592" s="19" t="e">
        <f t="shared" si="70"/>
        <v>#DIV/0!</v>
      </c>
    </row>
    <row r="593" spans="125:147" x14ac:dyDescent="0.25">
      <c r="DU593" s="2">
        <v>43049</v>
      </c>
      <c r="DV593">
        <v>7889550</v>
      </c>
      <c r="EQ593" s="19" t="e">
        <f t="shared" si="70"/>
        <v>#DIV/0!</v>
      </c>
    </row>
    <row r="594" spans="125:147" x14ac:dyDescent="0.25">
      <c r="DU594" s="2">
        <v>43063</v>
      </c>
      <c r="DV594">
        <v>7887510</v>
      </c>
      <c r="EQ594" s="19" t="e">
        <f t="shared" si="70"/>
        <v>#DIV/0!</v>
      </c>
    </row>
    <row r="595" spans="125:147" x14ac:dyDescent="0.25">
      <c r="DU595" s="2">
        <v>43077</v>
      </c>
      <c r="DV595">
        <v>7958130</v>
      </c>
      <c r="EQ595" s="19" t="e">
        <f t="shared" ref="EQ595:EQ604" si="71">100*(EP595/EP583-1)</f>
        <v>#DIV/0!</v>
      </c>
    </row>
    <row r="596" spans="125:147" x14ac:dyDescent="0.25">
      <c r="DU596" s="2">
        <v>43091</v>
      </c>
      <c r="DV596">
        <v>8030290</v>
      </c>
      <c r="EQ596" s="19" t="e">
        <f t="shared" si="71"/>
        <v>#DIV/0!</v>
      </c>
    </row>
    <row r="597" spans="125:147" x14ac:dyDescent="0.25">
      <c r="DU597" s="2">
        <v>43105</v>
      </c>
      <c r="DV597">
        <v>8148180</v>
      </c>
      <c r="EQ597" s="19" t="e">
        <f t="shared" si="71"/>
        <v>#DIV/0!</v>
      </c>
    </row>
    <row r="598" spans="125:147" x14ac:dyDescent="0.25">
      <c r="DU598" s="2">
        <v>43119</v>
      </c>
      <c r="DV598">
        <v>8112790</v>
      </c>
      <c r="EQ598" s="19" t="e">
        <f t="shared" si="71"/>
        <v>#DIV/0!</v>
      </c>
    </row>
    <row r="599" spans="125:147" x14ac:dyDescent="0.25">
      <c r="DU599" s="2">
        <v>43133</v>
      </c>
      <c r="DV599">
        <v>8211010</v>
      </c>
      <c r="EQ599" s="19" t="e">
        <f t="shared" si="71"/>
        <v>#DIV/0!</v>
      </c>
    </row>
    <row r="600" spans="125:147" x14ac:dyDescent="0.25">
      <c r="DU600" s="2">
        <v>43147</v>
      </c>
      <c r="DV600">
        <v>8205970</v>
      </c>
      <c r="EQ600" s="19" t="e">
        <f t="shared" si="71"/>
        <v>#DIV/0!</v>
      </c>
    </row>
    <row r="601" spans="125:147" x14ac:dyDescent="0.25">
      <c r="DU601" s="2">
        <v>43161</v>
      </c>
      <c r="DV601">
        <v>8303130</v>
      </c>
      <c r="EQ601" s="19" t="e">
        <f t="shared" si="71"/>
        <v>#DIV/0!</v>
      </c>
    </row>
    <row r="602" spans="125:147" x14ac:dyDescent="0.25">
      <c r="DU602" s="2">
        <v>43175</v>
      </c>
      <c r="DV602">
        <v>8335280</v>
      </c>
      <c r="EQ602" s="19" t="e">
        <f t="shared" si="71"/>
        <v>#DIV/0!</v>
      </c>
    </row>
    <row r="603" spans="125:147" x14ac:dyDescent="0.25">
      <c r="DU603" s="2">
        <v>43189</v>
      </c>
      <c r="DV603">
        <v>8608720</v>
      </c>
      <c r="EQ603" s="19" t="e">
        <f t="shared" si="71"/>
        <v>#DIV/0!</v>
      </c>
    </row>
    <row r="604" spans="125:147" x14ac:dyDescent="0.25">
      <c r="DU604" s="2">
        <v>43203</v>
      </c>
      <c r="DV604">
        <v>8446490</v>
      </c>
      <c r="EQ604" s="19" t="e">
        <f t="shared" si="71"/>
        <v>#DIV/0!</v>
      </c>
    </row>
    <row r="605" spans="125:147" x14ac:dyDescent="0.25">
      <c r="DU605" s="2">
        <v>43217</v>
      </c>
      <c r="DV605">
        <v>8486540</v>
      </c>
    </row>
    <row r="606" spans="125:147" x14ac:dyDescent="0.25">
      <c r="DU606" s="2">
        <v>43231</v>
      </c>
      <c r="DV606">
        <v>8493070</v>
      </c>
    </row>
    <row r="607" spans="125:147" x14ac:dyDescent="0.25">
      <c r="DU607" s="2">
        <v>43245</v>
      </c>
      <c r="DV607">
        <v>8511080</v>
      </c>
    </row>
    <row r="608" spans="125:147" x14ac:dyDescent="0.25">
      <c r="DU608" s="2">
        <v>43259</v>
      </c>
      <c r="DV608">
        <v>8533030</v>
      </c>
    </row>
    <row r="609" spans="125:126" x14ac:dyDescent="0.25">
      <c r="DU609" s="2">
        <v>43273</v>
      </c>
      <c r="DV609">
        <v>8553870</v>
      </c>
    </row>
    <row r="610" spans="125:126" x14ac:dyDescent="0.25">
      <c r="DU610" s="2">
        <v>43287</v>
      </c>
      <c r="DV610">
        <v>8600940</v>
      </c>
    </row>
  </sheetData>
  <sortState ref="AU152:AV210">
    <sortCondition ref="AU152:AU210"/>
  </sortState>
  <mergeCells count="20">
    <mergeCell ref="B27:R27"/>
    <mergeCell ref="C28:K28"/>
    <mergeCell ref="L28:R28"/>
    <mergeCell ref="C17:R18"/>
    <mergeCell ref="Z1:AO1"/>
    <mergeCell ref="AU5:BK5"/>
    <mergeCell ref="AV6:BD6"/>
    <mergeCell ref="BE6:BK6"/>
    <mergeCell ref="AV4:BA4"/>
    <mergeCell ref="BI4:BK4"/>
    <mergeCell ref="BB4:BH4"/>
    <mergeCell ref="B5:R5"/>
    <mergeCell ref="P21:R21"/>
    <mergeCell ref="P22:R22"/>
    <mergeCell ref="L6:R6"/>
    <mergeCell ref="C6:K6"/>
    <mergeCell ref="C21:H21"/>
    <mergeCell ref="C22:H22"/>
    <mergeCell ref="I21:O21"/>
    <mergeCell ref="I22:O22"/>
  </mergeCells>
  <conditionalFormatting sqref="C30:C38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38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8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8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8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8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I38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J38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M38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:O38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:P38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Q38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:L38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K38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:R38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expression" dxfId="1193" priority="1056">
      <formula>C30^2&lt;1</formula>
    </cfRule>
    <cfRule type="expression" dxfId="1192" priority="1018">
      <formula>C30&lt;-1</formula>
    </cfRule>
    <cfRule type="expression" dxfId="1191" priority="1017">
      <formula>C30=-1</formula>
    </cfRule>
    <cfRule type="expression" dxfId="1190" priority="1016">
      <formula>C30=1</formula>
    </cfRule>
    <cfRule type="expression" dxfId="1189" priority="1015">
      <formula>C30&gt;1</formula>
    </cfRule>
    <cfRule type="expression" priority="859" stopIfTrue="1">
      <formula>C8="--"</formula>
    </cfRule>
  </conditionalFormatting>
  <conditionalFormatting sqref="C9">
    <cfRule type="expression" priority="853" stopIfTrue="1">
      <formula>C9="--"</formula>
    </cfRule>
    <cfRule type="expression" dxfId="1025" priority="854">
      <formula>C31&gt;1</formula>
    </cfRule>
    <cfRule type="expression" dxfId="1026" priority="855">
      <formula>C31=1</formula>
    </cfRule>
    <cfRule type="expression" dxfId="1027" priority="856">
      <formula>C31=-1</formula>
    </cfRule>
    <cfRule type="expression" dxfId="1028" priority="857">
      <formula>C31&lt;-1</formula>
    </cfRule>
    <cfRule type="expression" dxfId="1029" priority="858">
      <formula>C31^2&lt;1</formula>
    </cfRule>
  </conditionalFormatting>
  <conditionalFormatting sqref="C10">
    <cfRule type="expression" priority="847" stopIfTrue="1">
      <formula>C10="--"</formula>
    </cfRule>
    <cfRule type="expression" dxfId="1020" priority="848">
      <formula>C32&gt;1</formula>
    </cfRule>
    <cfRule type="expression" dxfId="1021" priority="849">
      <formula>C32=1</formula>
    </cfRule>
    <cfRule type="expression" dxfId="1022" priority="850">
      <formula>C32=-1</formula>
    </cfRule>
    <cfRule type="expression" dxfId="1023" priority="851">
      <formula>C32&lt;-1</formula>
    </cfRule>
    <cfRule type="expression" dxfId="1024" priority="852">
      <formula>C32^2&lt;1</formula>
    </cfRule>
  </conditionalFormatting>
  <conditionalFormatting sqref="C11">
    <cfRule type="expression" priority="841" stopIfTrue="1">
      <formula>C11="--"</formula>
    </cfRule>
    <cfRule type="expression" dxfId="1015" priority="842">
      <formula>C33&gt;1</formula>
    </cfRule>
    <cfRule type="expression" dxfId="1016" priority="843">
      <formula>C33=1</formula>
    </cfRule>
    <cfRule type="expression" dxfId="1017" priority="844">
      <formula>C33=-1</formula>
    </cfRule>
    <cfRule type="expression" dxfId="1018" priority="845">
      <formula>C33&lt;-1</formula>
    </cfRule>
    <cfRule type="expression" dxfId="1019" priority="846">
      <formula>C33^2&lt;1</formula>
    </cfRule>
  </conditionalFormatting>
  <conditionalFormatting sqref="C12">
    <cfRule type="expression" priority="835" stopIfTrue="1">
      <formula>C12="--"</formula>
    </cfRule>
    <cfRule type="expression" dxfId="1010" priority="836">
      <formula>C34&gt;1</formula>
    </cfRule>
    <cfRule type="expression" dxfId="1011" priority="837">
      <formula>C34=1</formula>
    </cfRule>
    <cfRule type="expression" dxfId="1012" priority="838">
      <formula>C34=-1</formula>
    </cfRule>
    <cfRule type="expression" dxfId="1013" priority="839">
      <formula>C34&lt;-1</formula>
    </cfRule>
    <cfRule type="expression" dxfId="1014" priority="840">
      <formula>C34^2&lt;1</formula>
    </cfRule>
  </conditionalFormatting>
  <conditionalFormatting sqref="C13">
    <cfRule type="expression" priority="829" stopIfTrue="1">
      <formula>C13="--"</formula>
    </cfRule>
    <cfRule type="expression" dxfId="1005" priority="830">
      <formula>C35&gt;1</formula>
    </cfRule>
    <cfRule type="expression" dxfId="1006" priority="831">
      <formula>C35=1</formula>
    </cfRule>
    <cfRule type="expression" dxfId="1007" priority="832">
      <formula>C35=-1</formula>
    </cfRule>
    <cfRule type="expression" dxfId="1008" priority="833">
      <formula>C35&lt;-1</formula>
    </cfRule>
    <cfRule type="expression" dxfId="1009" priority="834">
      <formula>C35^2&lt;1</formula>
    </cfRule>
  </conditionalFormatting>
  <conditionalFormatting sqref="C14">
    <cfRule type="expression" priority="823" stopIfTrue="1">
      <formula>C14="--"</formula>
    </cfRule>
    <cfRule type="expression" dxfId="1000" priority="824">
      <formula>C36&gt;1</formula>
    </cfRule>
    <cfRule type="expression" dxfId="1001" priority="825">
      <formula>C36=1</formula>
    </cfRule>
    <cfRule type="expression" dxfId="1002" priority="826">
      <formula>C36=-1</formula>
    </cfRule>
    <cfRule type="expression" dxfId="1003" priority="827">
      <formula>C36&lt;-1</formula>
    </cfRule>
    <cfRule type="expression" dxfId="1004" priority="828">
      <formula>C36^2&lt;1</formula>
    </cfRule>
  </conditionalFormatting>
  <conditionalFormatting sqref="C15">
    <cfRule type="expression" priority="817" stopIfTrue="1">
      <formula>C15="--"</formula>
    </cfRule>
    <cfRule type="expression" dxfId="995" priority="818">
      <formula>C37&gt;1</formula>
    </cfRule>
    <cfRule type="expression" dxfId="996" priority="819">
      <formula>C37=1</formula>
    </cfRule>
    <cfRule type="expression" dxfId="997" priority="820">
      <formula>C37=-1</formula>
    </cfRule>
    <cfRule type="expression" dxfId="998" priority="821">
      <formula>C37&lt;-1</formula>
    </cfRule>
    <cfRule type="expression" dxfId="999" priority="822">
      <formula>C37^2&lt;1</formula>
    </cfRule>
  </conditionalFormatting>
  <conditionalFormatting sqref="C16">
    <cfRule type="expression" priority="811" stopIfTrue="1">
      <formula>C16="--"</formula>
    </cfRule>
    <cfRule type="expression" dxfId="990" priority="812">
      <formula>C38&gt;1</formula>
    </cfRule>
    <cfRule type="expression" dxfId="991" priority="813">
      <formula>C38=1</formula>
    </cfRule>
    <cfRule type="expression" dxfId="992" priority="814">
      <formula>C38=-1</formula>
    </cfRule>
    <cfRule type="expression" dxfId="993" priority="815">
      <formula>C38&lt;-1</formula>
    </cfRule>
    <cfRule type="expression" dxfId="994" priority="816">
      <formula>C38^2&lt;1</formula>
    </cfRule>
  </conditionalFormatting>
  <conditionalFormatting sqref="D8">
    <cfRule type="expression" priority="805" stopIfTrue="1">
      <formula>D8="--"</formula>
    </cfRule>
    <cfRule type="expression" dxfId="985" priority="806">
      <formula>D30&gt;1</formula>
    </cfRule>
    <cfRule type="expression" dxfId="986" priority="807">
      <formula>D30=1</formula>
    </cfRule>
    <cfRule type="expression" dxfId="987" priority="808">
      <formula>D30=-1</formula>
    </cfRule>
    <cfRule type="expression" dxfId="988" priority="809">
      <formula>D30&lt;-1</formula>
    </cfRule>
    <cfRule type="expression" dxfId="989" priority="810">
      <formula>D30^2&lt;1</formula>
    </cfRule>
  </conditionalFormatting>
  <conditionalFormatting sqref="D9">
    <cfRule type="expression" priority="799" stopIfTrue="1">
      <formula>D9="--"</formula>
    </cfRule>
    <cfRule type="expression" dxfId="980" priority="800">
      <formula>D31&gt;1</formula>
    </cfRule>
    <cfRule type="expression" dxfId="981" priority="801">
      <formula>D31=1</formula>
    </cfRule>
    <cfRule type="expression" dxfId="982" priority="802">
      <formula>D31=-1</formula>
    </cfRule>
    <cfRule type="expression" dxfId="983" priority="803">
      <formula>D31&lt;-1</formula>
    </cfRule>
    <cfRule type="expression" dxfId="984" priority="804">
      <formula>D31^2&lt;1</formula>
    </cfRule>
  </conditionalFormatting>
  <conditionalFormatting sqref="D10">
    <cfRule type="expression" priority="793" stopIfTrue="1">
      <formula>D10="--"</formula>
    </cfRule>
    <cfRule type="expression" dxfId="975" priority="794">
      <formula>D32&gt;1</formula>
    </cfRule>
    <cfRule type="expression" dxfId="976" priority="795">
      <formula>D32=1</formula>
    </cfRule>
    <cfRule type="expression" dxfId="977" priority="796">
      <formula>D32=-1</formula>
    </cfRule>
    <cfRule type="expression" dxfId="978" priority="797">
      <formula>D32&lt;-1</formula>
    </cfRule>
    <cfRule type="expression" dxfId="979" priority="798">
      <formula>D32^2&lt;1</formula>
    </cfRule>
  </conditionalFormatting>
  <conditionalFormatting sqref="D11">
    <cfRule type="expression" priority="787" stopIfTrue="1">
      <formula>D11="--"</formula>
    </cfRule>
    <cfRule type="expression" dxfId="970" priority="788">
      <formula>D33&gt;1</formula>
    </cfRule>
    <cfRule type="expression" dxfId="971" priority="789">
      <formula>D33=1</formula>
    </cfRule>
    <cfRule type="expression" dxfId="972" priority="790">
      <formula>D33=-1</formula>
    </cfRule>
    <cfRule type="expression" dxfId="973" priority="791">
      <formula>D33&lt;-1</formula>
    </cfRule>
    <cfRule type="expression" dxfId="974" priority="792">
      <formula>D33^2&lt;1</formula>
    </cfRule>
  </conditionalFormatting>
  <conditionalFormatting sqref="D12">
    <cfRule type="expression" priority="781" stopIfTrue="1">
      <formula>D12="--"</formula>
    </cfRule>
    <cfRule type="expression" dxfId="965" priority="782">
      <formula>D34&gt;1</formula>
    </cfRule>
    <cfRule type="expression" dxfId="966" priority="783">
      <formula>D34=1</formula>
    </cfRule>
    <cfRule type="expression" dxfId="967" priority="784">
      <formula>D34=-1</formula>
    </cfRule>
    <cfRule type="expression" dxfId="968" priority="785">
      <formula>D34&lt;-1</formula>
    </cfRule>
    <cfRule type="expression" dxfId="969" priority="786">
      <formula>D34^2&lt;1</formula>
    </cfRule>
  </conditionalFormatting>
  <conditionalFormatting sqref="D13">
    <cfRule type="expression" priority="775" stopIfTrue="1">
      <formula>D13="--"</formula>
    </cfRule>
    <cfRule type="expression" dxfId="960" priority="776">
      <formula>D35&gt;1</formula>
    </cfRule>
    <cfRule type="expression" dxfId="961" priority="777">
      <formula>D35=1</formula>
    </cfRule>
    <cfRule type="expression" dxfId="962" priority="778">
      <formula>D35=-1</formula>
    </cfRule>
    <cfRule type="expression" dxfId="963" priority="779">
      <formula>D35&lt;-1</formula>
    </cfRule>
    <cfRule type="expression" dxfId="964" priority="780">
      <formula>D35^2&lt;1</formula>
    </cfRule>
  </conditionalFormatting>
  <conditionalFormatting sqref="D14">
    <cfRule type="expression" priority="769" stopIfTrue="1">
      <formula>D14="--"</formula>
    </cfRule>
    <cfRule type="expression" dxfId="955" priority="770">
      <formula>D36&gt;1</formula>
    </cfRule>
    <cfRule type="expression" dxfId="956" priority="771">
      <formula>D36=1</formula>
    </cfRule>
    <cfRule type="expression" dxfId="957" priority="772">
      <formula>D36=-1</formula>
    </cfRule>
    <cfRule type="expression" dxfId="958" priority="773">
      <formula>D36&lt;-1</formula>
    </cfRule>
    <cfRule type="expression" dxfId="959" priority="774">
      <formula>D36^2&lt;1</formula>
    </cfRule>
  </conditionalFormatting>
  <conditionalFormatting sqref="D15">
    <cfRule type="expression" priority="763" stopIfTrue="1">
      <formula>D15="--"</formula>
    </cfRule>
    <cfRule type="expression" dxfId="950" priority="764">
      <formula>D37&gt;1</formula>
    </cfRule>
    <cfRule type="expression" dxfId="951" priority="765">
      <formula>D37=1</formula>
    </cfRule>
    <cfRule type="expression" dxfId="952" priority="766">
      <formula>D37=-1</formula>
    </cfRule>
    <cfRule type="expression" dxfId="953" priority="767">
      <formula>D37&lt;-1</formula>
    </cfRule>
    <cfRule type="expression" dxfId="954" priority="768">
      <formula>D37^2&lt;1</formula>
    </cfRule>
  </conditionalFormatting>
  <conditionalFormatting sqref="D16">
    <cfRule type="expression" priority="757" stopIfTrue="1">
      <formula>D16="--"</formula>
    </cfRule>
    <cfRule type="expression" dxfId="945" priority="758">
      <formula>D38&gt;1</formula>
    </cfRule>
    <cfRule type="expression" dxfId="946" priority="759">
      <formula>D38=1</formula>
    </cfRule>
    <cfRule type="expression" dxfId="947" priority="760">
      <formula>D38=-1</formula>
    </cfRule>
    <cfRule type="expression" dxfId="948" priority="761">
      <formula>D38&lt;-1</formula>
    </cfRule>
    <cfRule type="expression" dxfId="949" priority="762">
      <formula>D38^2&lt;1</formula>
    </cfRule>
  </conditionalFormatting>
  <conditionalFormatting sqref="E8">
    <cfRule type="expression" priority="751" stopIfTrue="1">
      <formula>E8="--"</formula>
    </cfRule>
    <cfRule type="expression" dxfId="940" priority="752">
      <formula>E30&gt;1</formula>
    </cfRule>
    <cfRule type="expression" dxfId="941" priority="753">
      <formula>E30=1</formula>
    </cfRule>
    <cfRule type="expression" dxfId="942" priority="754">
      <formula>E30=-1</formula>
    </cfRule>
    <cfRule type="expression" dxfId="943" priority="755">
      <formula>E30&lt;-1</formula>
    </cfRule>
    <cfRule type="expression" dxfId="944" priority="756">
      <formula>E30^2&lt;1</formula>
    </cfRule>
  </conditionalFormatting>
  <conditionalFormatting sqref="E9">
    <cfRule type="expression" priority="745" stopIfTrue="1">
      <formula>E9="--"</formula>
    </cfRule>
    <cfRule type="expression" dxfId="935" priority="746">
      <formula>E31&gt;1</formula>
    </cfRule>
    <cfRule type="expression" dxfId="936" priority="747">
      <formula>E31=1</formula>
    </cfRule>
    <cfRule type="expression" dxfId="937" priority="748">
      <formula>E31=-1</formula>
    </cfRule>
    <cfRule type="expression" dxfId="938" priority="749">
      <formula>E31&lt;-1</formula>
    </cfRule>
    <cfRule type="expression" dxfId="939" priority="750">
      <formula>E31^2&lt;1</formula>
    </cfRule>
  </conditionalFormatting>
  <conditionalFormatting sqref="E10">
    <cfRule type="expression" priority="739" stopIfTrue="1">
      <formula>E10="--"</formula>
    </cfRule>
    <cfRule type="expression" dxfId="930" priority="740">
      <formula>E32&gt;1</formula>
    </cfRule>
    <cfRule type="expression" dxfId="931" priority="741">
      <formula>E32=1</formula>
    </cfRule>
    <cfRule type="expression" dxfId="932" priority="742">
      <formula>E32=-1</formula>
    </cfRule>
    <cfRule type="expression" dxfId="933" priority="743">
      <formula>E32&lt;-1</formula>
    </cfRule>
    <cfRule type="expression" dxfId="934" priority="744">
      <formula>E32^2&lt;1</formula>
    </cfRule>
  </conditionalFormatting>
  <conditionalFormatting sqref="E11">
    <cfRule type="expression" priority="733" stopIfTrue="1">
      <formula>E11="--"</formula>
    </cfRule>
    <cfRule type="expression" dxfId="925" priority="734">
      <formula>E33&gt;1</formula>
    </cfRule>
    <cfRule type="expression" dxfId="926" priority="735">
      <formula>E33=1</formula>
    </cfRule>
    <cfRule type="expression" dxfId="927" priority="736">
      <formula>E33=-1</formula>
    </cfRule>
    <cfRule type="expression" dxfId="928" priority="737">
      <formula>E33&lt;-1</formula>
    </cfRule>
    <cfRule type="expression" dxfId="929" priority="738">
      <formula>E33^2&lt;1</formula>
    </cfRule>
  </conditionalFormatting>
  <conditionalFormatting sqref="E12">
    <cfRule type="expression" priority="727" stopIfTrue="1">
      <formula>E12="--"</formula>
    </cfRule>
    <cfRule type="expression" dxfId="920" priority="728">
      <formula>E34&gt;1</formula>
    </cfRule>
    <cfRule type="expression" dxfId="921" priority="729">
      <formula>E34=1</formula>
    </cfRule>
    <cfRule type="expression" dxfId="922" priority="730">
      <formula>E34=-1</formula>
    </cfRule>
    <cfRule type="expression" dxfId="923" priority="731">
      <formula>E34&lt;-1</formula>
    </cfRule>
    <cfRule type="expression" dxfId="924" priority="732">
      <formula>E34^2&lt;1</formula>
    </cfRule>
  </conditionalFormatting>
  <conditionalFormatting sqref="E13">
    <cfRule type="expression" priority="721" stopIfTrue="1">
      <formula>E13="--"</formula>
    </cfRule>
    <cfRule type="expression" dxfId="915" priority="722">
      <formula>E35&gt;1</formula>
    </cfRule>
    <cfRule type="expression" dxfId="916" priority="723">
      <formula>E35=1</formula>
    </cfRule>
    <cfRule type="expression" dxfId="917" priority="724">
      <formula>E35=-1</formula>
    </cfRule>
    <cfRule type="expression" dxfId="918" priority="725">
      <formula>E35&lt;-1</formula>
    </cfRule>
    <cfRule type="expression" dxfId="919" priority="726">
      <formula>E35^2&lt;1</formula>
    </cfRule>
  </conditionalFormatting>
  <conditionalFormatting sqref="E14">
    <cfRule type="expression" priority="715" stopIfTrue="1">
      <formula>E14="--"</formula>
    </cfRule>
    <cfRule type="expression" dxfId="910" priority="716">
      <formula>E36&gt;1</formula>
    </cfRule>
    <cfRule type="expression" dxfId="911" priority="717">
      <formula>E36=1</formula>
    </cfRule>
    <cfRule type="expression" dxfId="912" priority="718">
      <formula>E36=-1</formula>
    </cfRule>
    <cfRule type="expression" dxfId="913" priority="719">
      <formula>E36&lt;-1</formula>
    </cfRule>
    <cfRule type="expression" dxfId="914" priority="720">
      <formula>E36^2&lt;1</formula>
    </cfRule>
  </conditionalFormatting>
  <conditionalFormatting sqref="E15">
    <cfRule type="expression" priority="709" stopIfTrue="1">
      <formula>E15="--"</formula>
    </cfRule>
    <cfRule type="expression" dxfId="905" priority="710">
      <formula>E37&gt;1</formula>
    </cfRule>
    <cfRule type="expression" dxfId="906" priority="711">
      <formula>E37=1</formula>
    </cfRule>
    <cfRule type="expression" dxfId="907" priority="712">
      <formula>E37=-1</formula>
    </cfRule>
    <cfRule type="expression" dxfId="908" priority="713">
      <formula>E37&lt;-1</formula>
    </cfRule>
    <cfRule type="expression" dxfId="909" priority="714">
      <formula>E37^2&lt;1</formula>
    </cfRule>
  </conditionalFormatting>
  <conditionalFormatting sqref="E16">
    <cfRule type="expression" priority="703" stopIfTrue="1">
      <formula>E16="--"</formula>
    </cfRule>
    <cfRule type="expression" dxfId="900" priority="704">
      <formula>E38&gt;1</formula>
    </cfRule>
    <cfRule type="expression" dxfId="901" priority="705">
      <formula>E38=1</formula>
    </cfRule>
    <cfRule type="expression" dxfId="902" priority="706">
      <formula>E38=-1</formula>
    </cfRule>
    <cfRule type="expression" dxfId="903" priority="707">
      <formula>E38&lt;-1</formula>
    </cfRule>
    <cfRule type="expression" dxfId="904" priority="708">
      <formula>E38^2&lt;1</formula>
    </cfRule>
  </conditionalFormatting>
  <conditionalFormatting sqref="F8">
    <cfRule type="expression" priority="697" stopIfTrue="1">
      <formula>F8="--"</formula>
    </cfRule>
    <cfRule type="expression" dxfId="895" priority="698">
      <formula>F30&gt;1</formula>
    </cfRule>
    <cfRule type="expression" dxfId="896" priority="699">
      <formula>F30=1</formula>
    </cfRule>
    <cfRule type="expression" dxfId="897" priority="700">
      <formula>F30=-1</formula>
    </cfRule>
    <cfRule type="expression" dxfId="898" priority="701">
      <formula>F30&lt;-1</formula>
    </cfRule>
    <cfRule type="expression" dxfId="899" priority="702">
      <formula>F30^2&lt;1</formula>
    </cfRule>
  </conditionalFormatting>
  <conditionalFormatting sqref="F9">
    <cfRule type="expression" priority="691" stopIfTrue="1">
      <formula>F9="--"</formula>
    </cfRule>
    <cfRule type="expression" dxfId="890" priority="692">
      <formula>F31&gt;1</formula>
    </cfRule>
    <cfRule type="expression" dxfId="891" priority="693">
      <formula>F31=1</formula>
    </cfRule>
    <cfRule type="expression" dxfId="892" priority="694">
      <formula>F31=-1</formula>
    </cfRule>
    <cfRule type="expression" dxfId="893" priority="695">
      <formula>F31&lt;-1</formula>
    </cfRule>
    <cfRule type="expression" dxfId="894" priority="696">
      <formula>F31^2&lt;1</formula>
    </cfRule>
  </conditionalFormatting>
  <conditionalFormatting sqref="F10">
    <cfRule type="expression" priority="685" stopIfTrue="1">
      <formula>F10="--"</formula>
    </cfRule>
    <cfRule type="expression" dxfId="885" priority="686">
      <formula>F32&gt;1</formula>
    </cfRule>
    <cfRule type="expression" dxfId="886" priority="687">
      <formula>F32=1</formula>
    </cfRule>
    <cfRule type="expression" dxfId="887" priority="688">
      <formula>F32=-1</formula>
    </cfRule>
    <cfRule type="expression" dxfId="888" priority="689">
      <formula>F32&lt;-1</formula>
    </cfRule>
    <cfRule type="expression" dxfId="889" priority="690">
      <formula>F32^2&lt;1</formula>
    </cfRule>
  </conditionalFormatting>
  <conditionalFormatting sqref="F11">
    <cfRule type="expression" priority="679" stopIfTrue="1">
      <formula>F11="--"</formula>
    </cfRule>
    <cfRule type="expression" dxfId="880" priority="680">
      <formula>F33&gt;1</formula>
    </cfRule>
    <cfRule type="expression" dxfId="881" priority="681">
      <formula>F33=1</formula>
    </cfRule>
    <cfRule type="expression" dxfId="882" priority="682">
      <formula>F33=-1</formula>
    </cfRule>
    <cfRule type="expression" dxfId="883" priority="683">
      <formula>F33&lt;-1</formula>
    </cfRule>
    <cfRule type="expression" dxfId="884" priority="684">
      <formula>F33^2&lt;1</formula>
    </cfRule>
  </conditionalFormatting>
  <conditionalFormatting sqref="F12">
    <cfRule type="expression" priority="673" stopIfTrue="1">
      <formula>F12="--"</formula>
    </cfRule>
    <cfRule type="expression" dxfId="875" priority="674">
      <formula>F34&gt;1</formula>
    </cfRule>
    <cfRule type="expression" dxfId="876" priority="675">
      <formula>F34=1</formula>
    </cfRule>
    <cfRule type="expression" dxfId="877" priority="676">
      <formula>F34=-1</formula>
    </cfRule>
    <cfRule type="expression" dxfId="878" priority="677">
      <formula>F34&lt;-1</formula>
    </cfRule>
    <cfRule type="expression" dxfId="879" priority="678">
      <formula>F34^2&lt;1</formula>
    </cfRule>
  </conditionalFormatting>
  <conditionalFormatting sqref="F13">
    <cfRule type="expression" priority="667" stopIfTrue="1">
      <formula>F13="--"</formula>
    </cfRule>
    <cfRule type="expression" dxfId="870" priority="668">
      <formula>F35&gt;1</formula>
    </cfRule>
    <cfRule type="expression" dxfId="871" priority="669">
      <formula>F35=1</formula>
    </cfRule>
    <cfRule type="expression" dxfId="872" priority="670">
      <formula>F35=-1</formula>
    </cfRule>
    <cfRule type="expression" dxfId="873" priority="671">
      <formula>F35&lt;-1</formula>
    </cfRule>
    <cfRule type="expression" dxfId="874" priority="672">
      <formula>F35^2&lt;1</formula>
    </cfRule>
  </conditionalFormatting>
  <conditionalFormatting sqref="F14">
    <cfRule type="expression" priority="661" stopIfTrue="1">
      <formula>F14="--"</formula>
    </cfRule>
    <cfRule type="expression" dxfId="865" priority="662">
      <formula>F36&gt;1</formula>
    </cfRule>
    <cfRule type="expression" dxfId="866" priority="663">
      <formula>F36=1</formula>
    </cfRule>
    <cfRule type="expression" dxfId="867" priority="664">
      <formula>F36=-1</formula>
    </cfRule>
    <cfRule type="expression" dxfId="868" priority="665">
      <formula>F36&lt;-1</formula>
    </cfRule>
    <cfRule type="expression" dxfId="869" priority="666">
      <formula>F36^2&lt;1</formula>
    </cfRule>
  </conditionalFormatting>
  <conditionalFormatting sqref="F15">
    <cfRule type="expression" priority="655" stopIfTrue="1">
      <formula>F15="--"</formula>
    </cfRule>
    <cfRule type="expression" dxfId="860" priority="656">
      <formula>F37&gt;1</formula>
    </cfRule>
    <cfRule type="expression" dxfId="861" priority="657">
      <formula>F37=1</formula>
    </cfRule>
    <cfRule type="expression" dxfId="862" priority="658">
      <formula>F37=-1</formula>
    </cfRule>
    <cfRule type="expression" dxfId="863" priority="659">
      <formula>F37&lt;-1</formula>
    </cfRule>
    <cfRule type="expression" dxfId="864" priority="660">
      <formula>F37^2&lt;1</formula>
    </cfRule>
  </conditionalFormatting>
  <conditionalFormatting sqref="F16">
    <cfRule type="expression" priority="649" stopIfTrue="1">
      <formula>F16="--"</formula>
    </cfRule>
    <cfRule type="expression" dxfId="855" priority="650">
      <formula>F38&gt;1</formula>
    </cfRule>
    <cfRule type="expression" dxfId="856" priority="651">
      <formula>F38=1</formula>
    </cfRule>
    <cfRule type="expression" dxfId="857" priority="652">
      <formula>F38=-1</formula>
    </cfRule>
    <cfRule type="expression" dxfId="858" priority="653">
      <formula>F38&lt;-1</formula>
    </cfRule>
    <cfRule type="expression" dxfId="859" priority="654">
      <formula>F38^2&lt;1</formula>
    </cfRule>
  </conditionalFormatting>
  <conditionalFormatting sqref="G8">
    <cfRule type="expression" priority="643" stopIfTrue="1">
      <formula>G8="--"</formula>
    </cfRule>
    <cfRule type="expression" dxfId="850" priority="644">
      <formula>G30&gt;1</formula>
    </cfRule>
    <cfRule type="expression" dxfId="851" priority="645">
      <formula>G30=1</formula>
    </cfRule>
    <cfRule type="expression" dxfId="852" priority="646">
      <formula>G30=-1</formula>
    </cfRule>
    <cfRule type="expression" dxfId="853" priority="647">
      <formula>G30&lt;-1</formula>
    </cfRule>
    <cfRule type="expression" dxfId="854" priority="648">
      <formula>G30^2&lt;1</formula>
    </cfRule>
  </conditionalFormatting>
  <conditionalFormatting sqref="G9">
    <cfRule type="expression" priority="637" stopIfTrue="1">
      <formula>G9="--"</formula>
    </cfRule>
    <cfRule type="expression" dxfId="845" priority="638">
      <formula>G31&gt;1</formula>
    </cfRule>
    <cfRule type="expression" dxfId="846" priority="639">
      <formula>G31=1</formula>
    </cfRule>
    <cfRule type="expression" dxfId="847" priority="640">
      <formula>G31=-1</formula>
    </cfRule>
    <cfRule type="expression" dxfId="848" priority="641">
      <formula>G31&lt;-1</formula>
    </cfRule>
    <cfRule type="expression" dxfId="849" priority="642">
      <formula>G31^2&lt;1</formula>
    </cfRule>
  </conditionalFormatting>
  <conditionalFormatting sqref="G10">
    <cfRule type="expression" priority="631" stopIfTrue="1">
      <formula>G10="--"</formula>
    </cfRule>
    <cfRule type="expression" dxfId="840" priority="632">
      <formula>G32&gt;1</formula>
    </cfRule>
    <cfRule type="expression" dxfId="841" priority="633">
      <formula>G32=1</formula>
    </cfRule>
    <cfRule type="expression" dxfId="842" priority="634">
      <formula>G32=-1</formula>
    </cfRule>
    <cfRule type="expression" dxfId="843" priority="635">
      <formula>G32&lt;-1</formula>
    </cfRule>
    <cfRule type="expression" dxfId="844" priority="636">
      <formula>G32^2&lt;1</formula>
    </cfRule>
  </conditionalFormatting>
  <conditionalFormatting sqref="G11">
    <cfRule type="expression" priority="625" stopIfTrue="1">
      <formula>G11="--"</formula>
    </cfRule>
    <cfRule type="expression" dxfId="835" priority="626">
      <formula>G33&gt;1</formula>
    </cfRule>
    <cfRule type="expression" dxfId="836" priority="627">
      <formula>G33=1</formula>
    </cfRule>
    <cfRule type="expression" dxfId="837" priority="628">
      <formula>G33=-1</formula>
    </cfRule>
    <cfRule type="expression" dxfId="838" priority="629">
      <formula>G33&lt;-1</formula>
    </cfRule>
    <cfRule type="expression" dxfId="839" priority="630">
      <formula>G33^2&lt;1</formula>
    </cfRule>
  </conditionalFormatting>
  <conditionalFormatting sqref="G12">
    <cfRule type="expression" priority="619" stopIfTrue="1">
      <formula>G12="--"</formula>
    </cfRule>
    <cfRule type="expression" dxfId="830" priority="620">
      <formula>G34&gt;1</formula>
    </cfRule>
    <cfRule type="expression" dxfId="831" priority="621">
      <formula>G34=1</formula>
    </cfRule>
    <cfRule type="expression" dxfId="832" priority="622">
      <formula>G34=-1</formula>
    </cfRule>
    <cfRule type="expression" dxfId="833" priority="623">
      <formula>G34&lt;-1</formula>
    </cfRule>
    <cfRule type="expression" dxfId="834" priority="624">
      <formula>G34^2&lt;1</formula>
    </cfRule>
  </conditionalFormatting>
  <conditionalFormatting sqref="G13">
    <cfRule type="expression" priority="613" stopIfTrue="1">
      <formula>G13="--"</formula>
    </cfRule>
    <cfRule type="expression" dxfId="825" priority="614">
      <formula>G35&gt;1</formula>
    </cfRule>
    <cfRule type="expression" dxfId="826" priority="615">
      <formula>G35=1</formula>
    </cfRule>
    <cfRule type="expression" dxfId="827" priority="616">
      <formula>G35=-1</formula>
    </cfRule>
    <cfRule type="expression" dxfId="828" priority="617">
      <formula>G35&lt;-1</formula>
    </cfRule>
    <cfRule type="expression" dxfId="829" priority="618">
      <formula>G35^2&lt;1</formula>
    </cfRule>
  </conditionalFormatting>
  <conditionalFormatting sqref="G14">
    <cfRule type="expression" priority="607" stopIfTrue="1">
      <formula>G14="--"</formula>
    </cfRule>
    <cfRule type="expression" dxfId="820" priority="608">
      <formula>G36&gt;1</formula>
    </cfRule>
    <cfRule type="expression" dxfId="821" priority="609">
      <formula>G36=1</formula>
    </cfRule>
    <cfRule type="expression" dxfId="822" priority="610">
      <formula>G36=-1</formula>
    </cfRule>
    <cfRule type="expression" dxfId="823" priority="611">
      <formula>G36&lt;-1</formula>
    </cfRule>
    <cfRule type="expression" dxfId="824" priority="612">
      <formula>G36^2&lt;1</formula>
    </cfRule>
  </conditionalFormatting>
  <conditionalFormatting sqref="G15">
    <cfRule type="expression" priority="601" stopIfTrue="1">
      <formula>G15="--"</formula>
    </cfRule>
    <cfRule type="expression" dxfId="815" priority="602">
      <formula>G37&gt;1</formula>
    </cfRule>
    <cfRule type="expression" dxfId="816" priority="603">
      <formula>G37=1</formula>
    </cfRule>
    <cfRule type="expression" dxfId="817" priority="604">
      <formula>G37=-1</formula>
    </cfRule>
    <cfRule type="expression" dxfId="818" priority="605">
      <formula>G37&lt;-1</formula>
    </cfRule>
    <cfRule type="expression" dxfId="819" priority="606">
      <formula>G37^2&lt;1</formula>
    </cfRule>
  </conditionalFormatting>
  <conditionalFormatting sqref="G16">
    <cfRule type="expression" priority="595" stopIfTrue="1">
      <formula>G16="--"</formula>
    </cfRule>
    <cfRule type="expression" dxfId="810" priority="596">
      <formula>G38&gt;1</formula>
    </cfRule>
    <cfRule type="expression" dxfId="811" priority="597">
      <formula>G38=1</formula>
    </cfRule>
    <cfRule type="expression" dxfId="812" priority="598">
      <formula>G38=-1</formula>
    </cfRule>
    <cfRule type="expression" dxfId="813" priority="599">
      <formula>G38&lt;-1</formula>
    </cfRule>
    <cfRule type="expression" dxfId="814" priority="600">
      <formula>G38^2&lt;1</formula>
    </cfRule>
  </conditionalFormatting>
  <conditionalFormatting sqref="H8">
    <cfRule type="expression" priority="589" stopIfTrue="1">
      <formula>H8="--"</formula>
    </cfRule>
    <cfRule type="expression" dxfId="805" priority="590">
      <formula>H30&gt;1</formula>
    </cfRule>
    <cfRule type="expression" dxfId="806" priority="591">
      <formula>H30=1</formula>
    </cfRule>
    <cfRule type="expression" dxfId="807" priority="592">
      <formula>H30=-1</formula>
    </cfRule>
    <cfRule type="expression" dxfId="808" priority="593">
      <formula>H30&lt;-1</formula>
    </cfRule>
    <cfRule type="expression" dxfId="809" priority="594">
      <formula>H30^2&lt;1</formula>
    </cfRule>
  </conditionalFormatting>
  <conditionalFormatting sqref="H9">
    <cfRule type="expression" priority="583" stopIfTrue="1">
      <formula>H9="--"</formula>
    </cfRule>
    <cfRule type="expression" dxfId="800" priority="584">
      <formula>H31&gt;1</formula>
    </cfRule>
    <cfRule type="expression" dxfId="801" priority="585">
      <formula>H31=1</formula>
    </cfRule>
    <cfRule type="expression" dxfId="802" priority="586">
      <formula>H31=-1</formula>
    </cfRule>
    <cfRule type="expression" dxfId="803" priority="587">
      <formula>H31&lt;-1</formula>
    </cfRule>
    <cfRule type="expression" dxfId="804" priority="588">
      <formula>H31^2&lt;1</formula>
    </cfRule>
  </conditionalFormatting>
  <conditionalFormatting sqref="H10">
    <cfRule type="expression" priority="577" stopIfTrue="1">
      <formula>H10="--"</formula>
    </cfRule>
    <cfRule type="expression" dxfId="795" priority="578">
      <formula>H32&gt;1</formula>
    </cfRule>
    <cfRule type="expression" dxfId="796" priority="579">
      <formula>H32=1</formula>
    </cfRule>
    <cfRule type="expression" dxfId="797" priority="580">
      <formula>H32=-1</formula>
    </cfRule>
    <cfRule type="expression" dxfId="798" priority="581">
      <formula>H32&lt;-1</formula>
    </cfRule>
    <cfRule type="expression" dxfId="799" priority="582">
      <formula>H32^2&lt;1</formula>
    </cfRule>
  </conditionalFormatting>
  <conditionalFormatting sqref="H11">
    <cfRule type="expression" priority="571" stopIfTrue="1">
      <formula>H11="--"</formula>
    </cfRule>
    <cfRule type="expression" dxfId="790" priority="572">
      <formula>H33&gt;1</formula>
    </cfRule>
    <cfRule type="expression" dxfId="791" priority="573">
      <formula>H33=1</formula>
    </cfRule>
    <cfRule type="expression" dxfId="792" priority="574">
      <formula>H33=-1</formula>
    </cfRule>
    <cfRule type="expression" dxfId="793" priority="575">
      <formula>H33&lt;-1</formula>
    </cfRule>
    <cfRule type="expression" dxfId="794" priority="576">
      <formula>H33^2&lt;1</formula>
    </cfRule>
  </conditionalFormatting>
  <conditionalFormatting sqref="H12">
    <cfRule type="expression" priority="565" stopIfTrue="1">
      <formula>H12="--"</formula>
    </cfRule>
    <cfRule type="expression" dxfId="785" priority="566">
      <formula>H34&gt;1</formula>
    </cfRule>
    <cfRule type="expression" dxfId="786" priority="567">
      <formula>H34=1</formula>
    </cfRule>
    <cfRule type="expression" dxfId="787" priority="568">
      <formula>H34=-1</formula>
    </cfRule>
    <cfRule type="expression" dxfId="788" priority="569">
      <formula>H34&lt;-1</formula>
    </cfRule>
    <cfRule type="expression" dxfId="789" priority="570">
      <formula>H34^2&lt;1</formula>
    </cfRule>
  </conditionalFormatting>
  <conditionalFormatting sqref="H13">
    <cfRule type="expression" priority="559" stopIfTrue="1">
      <formula>H13="--"</formula>
    </cfRule>
    <cfRule type="expression" dxfId="780" priority="560">
      <formula>H35&gt;1</formula>
    </cfRule>
    <cfRule type="expression" dxfId="781" priority="561">
      <formula>H35=1</formula>
    </cfRule>
    <cfRule type="expression" dxfId="782" priority="562">
      <formula>H35=-1</formula>
    </cfRule>
    <cfRule type="expression" dxfId="783" priority="563">
      <formula>H35&lt;-1</formula>
    </cfRule>
    <cfRule type="expression" dxfId="784" priority="564">
      <formula>H35^2&lt;1</formula>
    </cfRule>
  </conditionalFormatting>
  <conditionalFormatting sqref="H14">
    <cfRule type="expression" priority="553" stopIfTrue="1">
      <formula>H14="--"</formula>
    </cfRule>
    <cfRule type="expression" dxfId="775" priority="554">
      <formula>H36&gt;1</formula>
    </cfRule>
    <cfRule type="expression" dxfId="776" priority="555">
      <formula>H36=1</formula>
    </cfRule>
    <cfRule type="expression" dxfId="777" priority="556">
      <formula>H36=-1</formula>
    </cfRule>
    <cfRule type="expression" dxfId="778" priority="557">
      <formula>H36&lt;-1</formula>
    </cfRule>
    <cfRule type="expression" dxfId="779" priority="558">
      <formula>H36^2&lt;1</formula>
    </cfRule>
  </conditionalFormatting>
  <conditionalFormatting sqref="H15">
    <cfRule type="expression" priority="547" stopIfTrue="1">
      <formula>H15="--"</formula>
    </cfRule>
    <cfRule type="expression" dxfId="770" priority="548">
      <formula>H37&gt;1</formula>
    </cfRule>
    <cfRule type="expression" dxfId="771" priority="549">
      <formula>H37=1</formula>
    </cfRule>
    <cfRule type="expression" dxfId="772" priority="550">
      <formula>H37=-1</formula>
    </cfRule>
    <cfRule type="expression" dxfId="773" priority="551">
      <formula>H37&lt;-1</formula>
    </cfRule>
    <cfRule type="expression" dxfId="774" priority="552">
      <formula>H37^2&lt;1</formula>
    </cfRule>
  </conditionalFormatting>
  <conditionalFormatting sqref="H16">
    <cfRule type="expression" priority="541" stopIfTrue="1">
      <formula>H16="--"</formula>
    </cfRule>
    <cfRule type="expression" dxfId="765" priority="542">
      <formula>H38&gt;1</formula>
    </cfRule>
    <cfRule type="expression" dxfId="766" priority="543">
      <formula>H38=1</formula>
    </cfRule>
    <cfRule type="expression" dxfId="767" priority="544">
      <formula>H38=-1</formula>
    </cfRule>
    <cfRule type="expression" dxfId="768" priority="545">
      <formula>H38&lt;-1</formula>
    </cfRule>
    <cfRule type="expression" dxfId="769" priority="546">
      <formula>H38^2&lt;1</formula>
    </cfRule>
  </conditionalFormatting>
  <conditionalFormatting sqref="I8">
    <cfRule type="expression" priority="535" stopIfTrue="1">
      <formula>I8="--"</formula>
    </cfRule>
    <cfRule type="expression" dxfId="760" priority="536">
      <formula>I30&gt;1</formula>
    </cfRule>
    <cfRule type="expression" dxfId="761" priority="537">
      <formula>I30=1</formula>
    </cfRule>
    <cfRule type="expression" dxfId="762" priority="538">
      <formula>I30=-1</formula>
    </cfRule>
    <cfRule type="expression" dxfId="763" priority="539">
      <formula>I30&lt;-1</formula>
    </cfRule>
    <cfRule type="expression" dxfId="764" priority="540">
      <formula>I30^2&lt;1</formula>
    </cfRule>
  </conditionalFormatting>
  <conditionalFormatting sqref="I9">
    <cfRule type="expression" priority="529" stopIfTrue="1">
      <formula>I9="--"</formula>
    </cfRule>
    <cfRule type="expression" dxfId="755" priority="530">
      <formula>I31&gt;1</formula>
    </cfRule>
    <cfRule type="expression" dxfId="756" priority="531">
      <formula>I31=1</formula>
    </cfRule>
    <cfRule type="expression" dxfId="757" priority="532">
      <formula>I31=-1</formula>
    </cfRule>
    <cfRule type="expression" dxfId="758" priority="533">
      <formula>I31&lt;-1</formula>
    </cfRule>
    <cfRule type="expression" dxfId="759" priority="534">
      <formula>I31^2&lt;1</formula>
    </cfRule>
  </conditionalFormatting>
  <conditionalFormatting sqref="I10">
    <cfRule type="expression" priority="523" stopIfTrue="1">
      <formula>I10="--"</formula>
    </cfRule>
    <cfRule type="expression" dxfId="750" priority="524">
      <formula>I32&gt;1</formula>
    </cfRule>
    <cfRule type="expression" dxfId="751" priority="525">
      <formula>I32=1</formula>
    </cfRule>
    <cfRule type="expression" dxfId="752" priority="526">
      <formula>I32=-1</formula>
    </cfRule>
    <cfRule type="expression" dxfId="753" priority="527">
      <formula>I32&lt;-1</formula>
    </cfRule>
    <cfRule type="expression" dxfId="754" priority="528">
      <formula>I32^2&lt;1</formula>
    </cfRule>
  </conditionalFormatting>
  <conditionalFormatting sqref="I11">
    <cfRule type="expression" priority="517" stopIfTrue="1">
      <formula>I11="--"</formula>
    </cfRule>
    <cfRule type="expression" dxfId="745" priority="518">
      <formula>I33&gt;1</formula>
    </cfRule>
    <cfRule type="expression" dxfId="746" priority="519">
      <formula>I33=1</formula>
    </cfRule>
    <cfRule type="expression" dxfId="747" priority="520">
      <formula>I33=-1</formula>
    </cfRule>
    <cfRule type="expression" dxfId="748" priority="521">
      <formula>I33&lt;-1</formula>
    </cfRule>
    <cfRule type="expression" dxfId="749" priority="522">
      <formula>I33^2&lt;1</formula>
    </cfRule>
  </conditionalFormatting>
  <conditionalFormatting sqref="I12">
    <cfRule type="expression" priority="511" stopIfTrue="1">
      <formula>I12="--"</formula>
    </cfRule>
    <cfRule type="expression" dxfId="740" priority="512">
      <formula>I34&gt;1</formula>
    </cfRule>
    <cfRule type="expression" dxfId="741" priority="513">
      <formula>I34=1</formula>
    </cfRule>
    <cfRule type="expression" dxfId="742" priority="514">
      <formula>I34=-1</formula>
    </cfRule>
    <cfRule type="expression" dxfId="743" priority="515">
      <formula>I34&lt;-1</formula>
    </cfRule>
    <cfRule type="expression" dxfId="744" priority="516">
      <formula>I34^2&lt;1</formula>
    </cfRule>
  </conditionalFormatting>
  <conditionalFormatting sqref="I13">
    <cfRule type="expression" priority="505" stopIfTrue="1">
      <formula>I13="--"</formula>
    </cfRule>
    <cfRule type="expression" dxfId="735" priority="506">
      <formula>I35&gt;1</formula>
    </cfRule>
    <cfRule type="expression" dxfId="736" priority="507">
      <formula>I35=1</formula>
    </cfRule>
    <cfRule type="expression" dxfId="737" priority="508">
      <formula>I35=-1</formula>
    </cfRule>
    <cfRule type="expression" dxfId="738" priority="509">
      <formula>I35&lt;-1</formula>
    </cfRule>
    <cfRule type="expression" dxfId="739" priority="510">
      <formula>I35^2&lt;1</formula>
    </cfRule>
  </conditionalFormatting>
  <conditionalFormatting sqref="I14">
    <cfRule type="expression" priority="499" stopIfTrue="1">
      <formula>I14="--"</formula>
    </cfRule>
    <cfRule type="expression" dxfId="730" priority="500">
      <formula>I36&gt;1</formula>
    </cfRule>
    <cfRule type="expression" dxfId="731" priority="501">
      <formula>I36=1</formula>
    </cfRule>
    <cfRule type="expression" dxfId="732" priority="502">
      <formula>I36=-1</formula>
    </cfRule>
    <cfRule type="expression" dxfId="733" priority="503">
      <formula>I36&lt;-1</formula>
    </cfRule>
    <cfRule type="expression" dxfId="734" priority="504">
      <formula>I36^2&lt;1</formula>
    </cfRule>
  </conditionalFormatting>
  <conditionalFormatting sqref="I15">
    <cfRule type="expression" priority="493" stopIfTrue="1">
      <formula>I15="--"</formula>
    </cfRule>
    <cfRule type="expression" dxfId="725" priority="494">
      <formula>I37&gt;1</formula>
    </cfRule>
    <cfRule type="expression" dxfId="726" priority="495">
      <formula>I37=1</formula>
    </cfRule>
    <cfRule type="expression" dxfId="727" priority="496">
      <formula>I37=-1</formula>
    </cfRule>
    <cfRule type="expression" dxfId="728" priority="497">
      <formula>I37&lt;-1</formula>
    </cfRule>
    <cfRule type="expression" dxfId="729" priority="498">
      <formula>I37^2&lt;1</formula>
    </cfRule>
  </conditionalFormatting>
  <conditionalFormatting sqref="I16">
    <cfRule type="expression" priority="487" stopIfTrue="1">
      <formula>I16="--"</formula>
    </cfRule>
    <cfRule type="expression" dxfId="720" priority="488">
      <formula>I38&gt;1</formula>
    </cfRule>
    <cfRule type="expression" dxfId="721" priority="489">
      <formula>I38=1</formula>
    </cfRule>
    <cfRule type="expression" dxfId="722" priority="490">
      <formula>I38=-1</formula>
    </cfRule>
    <cfRule type="expression" dxfId="723" priority="491">
      <formula>I38&lt;-1</formula>
    </cfRule>
    <cfRule type="expression" dxfId="724" priority="492">
      <formula>I38^2&lt;1</formula>
    </cfRule>
  </conditionalFormatting>
  <conditionalFormatting sqref="J8">
    <cfRule type="expression" priority="481" stopIfTrue="1">
      <formula>J8="--"</formula>
    </cfRule>
    <cfRule type="expression" dxfId="715" priority="482">
      <formula>J30&gt;1</formula>
    </cfRule>
    <cfRule type="expression" dxfId="716" priority="483">
      <formula>J30=1</formula>
    </cfRule>
    <cfRule type="expression" dxfId="717" priority="484">
      <formula>J30=-1</formula>
    </cfRule>
    <cfRule type="expression" dxfId="718" priority="485">
      <formula>J30&lt;-1</formula>
    </cfRule>
    <cfRule type="expression" dxfId="719" priority="486">
      <formula>J30^2&lt;1</formula>
    </cfRule>
  </conditionalFormatting>
  <conditionalFormatting sqref="J9">
    <cfRule type="expression" priority="475" stopIfTrue="1">
      <formula>J9="--"</formula>
    </cfRule>
    <cfRule type="expression" dxfId="710" priority="476">
      <formula>J31&gt;1</formula>
    </cfRule>
    <cfRule type="expression" dxfId="711" priority="477">
      <formula>J31=1</formula>
    </cfRule>
    <cfRule type="expression" dxfId="712" priority="478">
      <formula>J31=-1</formula>
    </cfRule>
    <cfRule type="expression" dxfId="713" priority="479">
      <formula>J31&lt;-1</formula>
    </cfRule>
    <cfRule type="expression" dxfId="714" priority="480">
      <formula>J31^2&lt;1</formula>
    </cfRule>
  </conditionalFormatting>
  <conditionalFormatting sqref="J10">
    <cfRule type="expression" priority="469" stopIfTrue="1">
      <formula>J10="--"</formula>
    </cfRule>
    <cfRule type="expression" dxfId="705" priority="470">
      <formula>J32&gt;1</formula>
    </cfRule>
    <cfRule type="expression" dxfId="706" priority="471">
      <formula>J32=1</formula>
    </cfRule>
    <cfRule type="expression" dxfId="707" priority="472">
      <formula>J32=-1</formula>
    </cfRule>
    <cfRule type="expression" dxfId="708" priority="473">
      <formula>J32&lt;-1</formula>
    </cfRule>
    <cfRule type="expression" dxfId="709" priority="474">
      <formula>J32^2&lt;1</formula>
    </cfRule>
  </conditionalFormatting>
  <conditionalFormatting sqref="J11">
    <cfRule type="expression" priority="463" stopIfTrue="1">
      <formula>J11="--"</formula>
    </cfRule>
    <cfRule type="expression" dxfId="700" priority="464">
      <formula>J33&gt;1</formula>
    </cfRule>
    <cfRule type="expression" dxfId="701" priority="465">
      <formula>J33=1</formula>
    </cfRule>
    <cfRule type="expression" dxfId="702" priority="466">
      <formula>J33=-1</formula>
    </cfRule>
    <cfRule type="expression" dxfId="703" priority="467">
      <formula>J33&lt;-1</formula>
    </cfRule>
    <cfRule type="expression" dxfId="704" priority="468">
      <formula>J33^2&lt;1</formula>
    </cfRule>
  </conditionalFormatting>
  <conditionalFormatting sqref="J12">
    <cfRule type="expression" priority="457" stopIfTrue="1">
      <formula>J12="--"</formula>
    </cfRule>
    <cfRule type="expression" dxfId="695" priority="458">
      <formula>J34&gt;1</formula>
    </cfRule>
    <cfRule type="expression" dxfId="696" priority="459">
      <formula>J34=1</formula>
    </cfRule>
    <cfRule type="expression" dxfId="697" priority="460">
      <formula>J34=-1</formula>
    </cfRule>
    <cfRule type="expression" dxfId="698" priority="461">
      <formula>J34&lt;-1</formula>
    </cfRule>
    <cfRule type="expression" dxfId="699" priority="462">
      <formula>J34^2&lt;1</formula>
    </cfRule>
  </conditionalFormatting>
  <conditionalFormatting sqref="J13">
    <cfRule type="expression" priority="451" stopIfTrue="1">
      <formula>J13="--"</formula>
    </cfRule>
    <cfRule type="expression" dxfId="690" priority="452">
      <formula>J35&gt;1</formula>
    </cfRule>
    <cfRule type="expression" dxfId="691" priority="453">
      <formula>J35=1</formula>
    </cfRule>
    <cfRule type="expression" dxfId="692" priority="454">
      <formula>J35=-1</formula>
    </cfRule>
    <cfRule type="expression" dxfId="693" priority="455">
      <formula>J35&lt;-1</formula>
    </cfRule>
    <cfRule type="expression" dxfId="694" priority="456">
      <formula>J35^2&lt;1</formula>
    </cfRule>
  </conditionalFormatting>
  <conditionalFormatting sqref="J14">
    <cfRule type="expression" priority="445" stopIfTrue="1">
      <formula>J14="--"</formula>
    </cfRule>
    <cfRule type="expression" dxfId="685" priority="446">
      <formula>J36&gt;1</formula>
    </cfRule>
    <cfRule type="expression" dxfId="686" priority="447">
      <formula>J36=1</formula>
    </cfRule>
    <cfRule type="expression" dxfId="687" priority="448">
      <formula>J36=-1</formula>
    </cfRule>
    <cfRule type="expression" dxfId="688" priority="449">
      <formula>J36&lt;-1</formula>
    </cfRule>
    <cfRule type="expression" dxfId="689" priority="450">
      <formula>J36^2&lt;1</formula>
    </cfRule>
  </conditionalFormatting>
  <conditionalFormatting sqref="J15">
    <cfRule type="expression" priority="439" stopIfTrue="1">
      <formula>J15="--"</formula>
    </cfRule>
    <cfRule type="expression" dxfId="680" priority="440">
      <formula>J37&gt;1</formula>
    </cfRule>
    <cfRule type="expression" dxfId="681" priority="441">
      <formula>J37=1</formula>
    </cfRule>
    <cfRule type="expression" dxfId="682" priority="442">
      <formula>J37=-1</formula>
    </cfRule>
    <cfRule type="expression" dxfId="683" priority="443">
      <formula>J37&lt;-1</formula>
    </cfRule>
    <cfRule type="expression" dxfId="684" priority="444">
      <formula>J37^2&lt;1</formula>
    </cfRule>
  </conditionalFormatting>
  <conditionalFormatting sqref="J16">
    <cfRule type="expression" priority="433" stopIfTrue="1">
      <formula>J16="--"</formula>
    </cfRule>
    <cfRule type="expression" dxfId="675" priority="434">
      <formula>J38&gt;1</formula>
    </cfRule>
    <cfRule type="expression" dxfId="676" priority="435">
      <formula>J38=1</formula>
    </cfRule>
    <cfRule type="expression" dxfId="677" priority="436">
      <formula>J38=-1</formula>
    </cfRule>
    <cfRule type="expression" dxfId="678" priority="437">
      <formula>J38&lt;-1</formula>
    </cfRule>
    <cfRule type="expression" dxfId="679" priority="438">
      <formula>J38^2&lt;1</formula>
    </cfRule>
  </conditionalFormatting>
  <conditionalFormatting sqref="K8">
    <cfRule type="expression" priority="427" stopIfTrue="1">
      <formula>K8="--"</formula>
    </cfRule>
    <cfRule type="expression" dxfId="670" priority="428">
      <formula>K30&gt;1</formula>
    </cfRule>
    <cfRule type="expression" dxfId="671" priority="429">
      <formula>K30=1</formula>
    </cfRule>
    <cfRule type="expression" dxfId="672" priority="430">
      <formula>K30=-1</formula>
    </cfRule>
    <cfRule type="expression" dxfId="673" priority="431">
      <formula>K30&lt;-1</formula>
    </cfRule>
    <cfRule type="expression" dxfId="674" priority="432">
      <formula>K30^2&lt;1</formula>
    </cfRule>
  </conditionalFormatting>
  <conditionalFormatting sqref="K9">
    <cfRule type="expression" priority="421" stopIfTrue="1">
      <formula>K9="--"</formula>
    </cfRule>
    <cfRule type="expression" dxfId="665" priority="422">
      <formula>K31&gt;1</formula>
    </cfRule>
    <cfRule type="expression" dxfId="666" priority="423">
      <formula>K31=1</formula>
    </cfRule>
    <cfRule type="expression" dxfId="667" priority="424">
      <formula>K31=-1</formula>
    </cfRule>
    <cfRule type="expression" dxfId="668" priority="425">
      <formula>K31&lt;-1</formula>
    </cfRule>
    <cfRule type="expression" dxfId="669" priority="426">
      <formula>K31^2&lt;1</formula>
    </cfRule>
  </conditionalFormatting>
  <conditionalFormatting sqref="K10">
    <cfRule type="expression" priority="415" stopIfTrue="1">
      <formula>K10="--"</formula>
    </cfRule>
    <cfRule type="expression" dxfId="660" priority="416">
      <formula>K32&gt;1</formula>
    </cfRule>
    <cfRule type="expression" dxfId="661" priority="417">
      <formula>K32=1</formula>
    </cfRule>
    <cfRule type="expression" dxfId="662" priority="418">
      <formula>K32=-1</formula>
    </cfRule>
    <cfRule type="expression" dxfId="663" priority="419">
      <formula>K32&lt;-1</formula>
    </cfRule>
    <cfRule type="expression" dxfId="664" priority="420">
      <formula>K32^2&lt;1</formula>
    </cfRule>
  </conditionalFormatting>
  <conditionalFormatting sqref="K11">
    <cfRule type="expression" priority="409" stopIfTrue="1">
      <formula>K11="--"</formula>
    </cfRule>
    <cfRule type="expression" dxfId="655" priority="410">
      <formula>K33&gt;1</formula>
    </cfRule>
    <cfRule type="expression" dxfId="656" priority="411">
      <formula>K33=1</formula>
    </cfRule>
    <cfRule type="expression" dxfId="657" priority="412">
      <formula>K33=-1</formula>
    </cfRule>
    <cfRule type="expression" dxfId="658" priority="413">
      <formula>K33&lt;-1</formula>
    </cfRule>
    <cfRule type="expression" dxfId="659" priority="414">
      <formula>K33^2&lt;1</formula>
    </cfRule>
  </conditionalFormatting>
  <conditionalFormatting sqref="K12">
    <cfRule type="expression" priority="403" stopIfTrue="1">
      <formula>K12="--"</formula>
    </cfRule>
    <cfRule type="expression" dxfId="650" priority="404">
      <formula>K34&gt;1</formula>
    </cfRule>
    <cfRule type="expression" dxfId="651" priority="405">
      <formula>K34=1</formula>
    </cfRule>
    <cfRule type="expression" dxfId="652" priority="406">
      <formula>K34=-1</formula>
    </cfRule>
    <cfRule type="expression" dxfId="653" priority="407">
      <formula>K34&lt;-1</formula>
    </cfRule>
    <cfRule type="expression" dxfId="654" priority="408">
      <formula>K34^2&lt;1</formula>
    </cfRule>
  </conditionalFormatting>
  <conditionalFormatting sqref="K13">
    <cfRule type="expression" priority="397" stopIfTrue="1">
      <formula>K13="--"</formula>
    </cfRule>
    <cfRule type="expression" dxfId="645" priority="398">
      <formula>K35&gt;1</formula>
    </cfRule>
    <cfRule type="expression" dxfId="646" priority="399">
      <formula>K35=1</formula>
    </cfRule>
    <cfRule type="expression" dxfId="647" priority="400">
      <formula>K35=-1</formula>
    </cfRule>
    <cfRule type="expression" dxfId="648" priority="401">
      <formula>K35&lt;-1</formula>
    </cfRule>
    <cfRule type="expression" dxfId="649" priority="402">
      <formula>K35^2&lt;1</formula>
    </cfRule>
  </conditionalFormatting>
  <conditionalFormatting sqref="K14">
    <cfRule type="expression" priority="391" stopIfTrue="1">
      <formula>K14="--"</formula>
    </cfRule>
    <cfRule type="expression" dxfId="640" priority="392">
      <formula>K36&gt;1</formula>
    </cfRule>
    <cfRule type="expression" dxfId="641" priority="393">
      <formula>K36=1</formula>
    </cfRule>
    <cfRule type="expression" dxfId="642" priority="394">
      <formula>K36=-1</formula>
    </cfRule>
    <cfRule type="expression" dxfId="643" priority="395">
      <formula>K36&lt;-1</formula>
    </cfRule>
    <cfRule type="expression" dxfId="644" priority="396">
      <formula>K36^2&lt;1</formula>
    </cfRule>
  </conditionalFormatting>
  <conditionalFormatting sqref="K15">
    <cfRule type="expression" priority="385" stopIfTrue="1">
      <formula>K15="--"</formula>
    </cfRule>
    <cfRule type="expression" dxfId="635" priority="386">
      <formula>K37&gt;1</formula>
    </cfRule>
    <cfRule type="expression" dxfId="636" priority="387">
      <formula>K37=1</formula>
    </cfRule>
    <cfRule type="expression" dxfId="637" priority="388">
      <formula>K37=-1</formula>
    </cfRule>
    <cfRule type="expression" dxfId="638" priority="389">
      <formula>K37&lt;-1</formula>
    </cfRule>
    <cfRule type="expression" dxfId="639" priority="390">
      <formula>K37^2&lt;1</formula>
    </cfRule>
  </conditionalFormatting>
  <conditionalFormatting sqref="K16">
    <cfRule type="expression" priority="379" stopIfTrue="1">
      <formula>K16="--"</formula>
    </cfRule>
    <cfRule type="expression" dxfId="630" priority="380">
      <formula>K38&gt;1</formula>
    </cfRule>
    <cfRule type="expression" dxfId="631" priority="381">
      <formula>K38=1</formula>
    </cfRule>
    <cfRule type="expression" dxfId="632" priority="382">
      <formula>K38=-1</formula>
    </cfRule>
    <cfRule type="expression" dxfId="633" priority="383">
      <formula>K38&lt;-1</formula>
    </cfRule>
    <cfRule type="expression" dxfId="634" priority="384">
      <formula>K38^2&lt;1</formula>
    </cfRule>
  </conditionalFormatting>
  <conditionalFormatting sqref="L8">
    <cfRule type="expression" priority="373" stopIfTrue="1">
      <formula>L8="--"</formula>
    </cfRule>
    <cfRule type="expression" dxfId="625" priority="374">
      <formula>L30&gt;1</formula>
    </cfRule>
    <cfRule type="expression" dxfId="626" priority="375">
      <formula>L30=1</formula>
    </cfRule>
    <cfRule type="expression" dxfId="627" priority="376">
      <formula>L30=-1</formula>
    </cfRule>
    <cfRule type="expression" dxfId="628" priority="377">
      <formula>L30&lt;-1</formula>
    </cfRule>
    <cfRule type="expression" dxfId="629" priority="378">
      <formula>L30^2&lt;1</formula>
    </cfRule>
  </conditionalFormatting>
  <conditionalFormatting sqref="L9">
    <cfRule type="expression" priority="367" stopIfTrue="1">
      <formula>L9="--"</formula>
    </cfRule>
    <cfRule type="expression" dxfId="615" priority="368">
      <formula>L31&gt;1</formula>
    </cfRule>
    <cfRule type="expression" dxfId="616" priority="369">
      <formula>L31=1</formula>
    </cfRule>
    <cfRule type="expression" dxfId="617" priority="370">
      <formula>L31=-1</formula>
    </cfRule>
    <cfRule type="expression" dxfId="618" priority="371">
      <formula>L31&lt;-1</formula>
    </cfRule>
    <cfRule type="expression" dxfId="619" priority="372">
      <formula>L31^2&lt;1</formula>
    </cfRule>
  </conditionalFormatting>
  <conditionalFormatting sqref="L10">
    <cfRule type="expression" priority="361" stopIfTrue="1">
      <formula>L10="--"</formula>
    </cfRule>
    <cfRule type="expression" dxfId="605" priority="362">
      <formula>L32&gt;1</formula>
    </cfRule>
    <cfRule type="expression" dxfId="606" priority="363">
      <formula>L32=1</formula>
    </cfRule>
    <cfRule type="expression" dxfId="607" priority="364">
      <formula>L32=-1</formula>
    </cfRule>
    <cfRule type="expression" dxfId="608" priority="365">
      <formula>L32&lt;-1</formula>
    </cfRule>
    <cfRule type="expression" dxfId="609" priority="366">
      <formula>L32^2&lt;1</formula>
    </cfRule>
  </conditionalFormatting>
  <conditionalFormatting sqref="L11">
    <cfRule type="expression" priority="355" stopIfTrue="1">
      <formula>L11="--"</formula>
    </cfRule>
    <cfRule type="expression" dxfId="595" priority="356">
      <formula>L33&gt;1</formula>
    </cfRule>
    <cfRule type="expression" dxfId="596" priority="357">
      <formula>L33=1</formula>
    </cfRule>
    <cfRule type="expression" dxfId="597" priority="358">
      <formula>L33=-1</formula>
    </cfRule>
    <cfRule type="expression" dxfId="598" priority="359">
      <formula>L33&lt;-1</formula>
    </cfRule>
    <cfRule type="expression" dxfId="599" priority="360">
      <formula>L33^2&lt;1</formula>
    </cfRule>
  </conditionalFormatting>
  <conditionalFormatting sqref="L12">
    <cfRule type="expression" priority="349" stopIfTrue="1">
      <formula>L12="--"</formula>
    </cfRule>
    <cfRule type="expression" dxfId="585" priority="350">
      <formula>L34&gt;1</formula>
    </cfRule>
    <cfRule type="expression" dxfId="586" priority="351">
      <formula>L34=1</formula>
    </cfRule>
    <cfRule type="expression" dxfId="587" priority="352">
      <formula>L34=-1</formula>
    </cfRule>
    <cfRule type="expression" dxfId="588" priority="353">
      <formula>L34&lt;-1</formula>
    </cfRule>
    <cfRule type="expression" dxfId="589" priority="354">
      <formula>L34^2&lt;1</formula>
    </cfRule>
  </conditionalFormatting>
  <conditionalFormatting sqref="L13">
    <cfRule type="expression" priority="343" stopIfTrue="1">
      <formula>L13="--"</formula>
    </cfRule>
    <cfRule type="expression" dxfId="575" priority="344">
      <formula>L35&gt;1</formula>
    </cfRule>
    <cfRule type="expression" dxfId="576" priority="345">
      <formula>L35=1</formula>
    </cfRule>
    <cfRule type="expression" dxfId="577" priority="346">
      <formula>L35=-1</formula>
    </cfRule>
    <cfRule type="expression" dxfId="578" priority="347">
      <formula>L35&lt;-1</formula>
    </cfRule>
    <cfRule type="expression" dxfId="579" priority="348">
      <formula>L35^2&lt;1</formula>
    </cfRule>
  </conditionalFormatting>
  <conditionalFormatting sqref="L14">
    <cfRule type="expression" priority="337" stopIfTrue="1">
      <formula>L14="--"</formula>
    </cfRule>
    <cfRule type="expression" dxfId="565" priority="338">
      <formula>L36&gt;1</formula>
    </cfRule>
    <cfRule type="expression" dxfId="566" priority="339">
      <formula>L36=1</formula>
    </cfRule>
    <cfRule type="expression" dxfId="567" priority="340">
      <formula>L36=-1</formula>
    </cfRule>
    <cfRule type="expression" dxfId="568" priority="341">
      <formula>L36&lt;-1</formula>
    </cfRule>
    <cfRule type="expression" dxfId="569" priority="342">
      <formula>L36^2&lt;1</formula>
    </cfRule>
  </conditionalFormatting>
  <conditionalFormatting sqref="L15">
    <cfRule type="expression" priority="331" stopIfTrue="1">
      <formula>L15="--"</formula>
    </cfRule>
    <cfRule type="expression" dxfId="555" priority="332">
      <formula>L37&gt;1</formula>
    </cfRule>
    <cfRule type="expression" dxfId="556" priority="333">
      <formula>L37=1</formula>
    </cfRule>
    <cfRule type="expression" dxfId="557" priority="334">
      <formula>L37=-1</formula>
    </cfRule>
    <cfRule type="expression" dxfId="558" priority="335">
      <formula>L37&lt;-1</formula>
    </cfRule>
    <cfRule type="expression" dxfId="559" priority="336">
      <formula>L37^2&lt;1</formula>
    </cfRule>
  </conditionalFormatting>
  <conditionalFormatting sqref="L16">
    <cfRule type="expression" priority="325" stopIfTrue="1">
      <formula>L16="--"</formula>
    </cfRule>
    <cfRule type="expression" dxfId="545" priority="326">
      <formula>L38&gt;1</formula>
    </cfRule>
    <cfRule type="expression" dxfId="546" priority="327">
      <formula>L38=1</formula>
    </cfRule>
    <cfRule type="expression" dxfId="547" priority="328">
      <formula>L38=-1</formula>
    </cfRule>
    <cfRule type="expression" dxfId="548" priority="329">
      <formula>L38&lt;-1</formula>
    </cfRule>
    <cfRule type="expression" dxfId="549" priority="330">
      <formula>L38^2&lt;1</formula>
    </cfRule>
  </conditionalFormatting>
  <conditionalFormatting sqref="M8">
    <cfRule type="expression" priority="319" stopIfTrue="1">
      <formula>M8="--"</formula>
    </cfRule>
    <cfRule type="expression" dxfId="535" priority="320">
      <formula>M30&gt;1</formula>
    </cfRule>
    <cfRule type="expression" dxfId="536" priority="321">
      <formula>M30=1</formula>
    </cfRule>
    <cfRule type="expression" dxfId="537" priority="322">
      <formula>M30=-1</formula>
    </cfRule>
    <cfRule type="expression" dxfId="538" priority="323">
      <formula>M30&lt;-1</formula>
    </cfRule>
    <cfRule type="expression" dxfId="539" priority="324">
      <formula>M30^2&lt;1</formula>
    </cfRule>
  </conditionalFormatting>
  <conditionalFormatting sqref="M9">
    <cfRule type="expression" priority="313" stopIfTrue="1">
      <formula>M9="--"</formula>
    </cfRule>
    <cfRule type="expression" dxfId="525" priority="314">
      <formula>M31&gt;1</formula>
    </cfRule>
    <cfRule type="expression" dxfId="526" priority="315">
      <formula>M31=1</formula>
    </cfRule>
    <cfRule type="expression" dxfId="527" priority="316">
      <formula>M31=-1</formula>
    </cfRule>
    <cfRule type="expression" dxfId="528" priority="317">
      <formula>M31&lt;-1</formula>
    </cfRule>
    <cfRule type="expression" dxfId="529" priority="318">
      <formula>M31^2&lt;1</formula>
    </cfRule>
  </conditionalFormatting>
  <conditionalFormatting sqref="M10">
    <cfRule type="expression" priority="307" stopIfTrue="1">
      <formula>M10="--"</formula>
    </cfRule>
    <cfRule type="expression" dxfId="515" priority="308">
      <formula>M32&gt;1</formula>
    </cfRule>
    <cfRule type="expression" dxfId="516" priority="309">
      <formula>M32=1</formula>
    </cfRule>
    <cfRule type="expression" dxfId="517" priority="310">
      <formula>M32=-1</formula>
    </cfRule>
    <cfRule type="expression" dxfId="518" priority="311">
      <formula>M32&lt;-1</formula>
    </cfRule>
    <cfRule type="expression" dxfId="519" priority="312">
      <formula>M32^2&lt;1</formula>
    </cfRule>
  </conditionalFormatting>
  <conditionalFormatting sqref="M11">
    <cfRule type="expression" priority="301" stopIfTrue="1">
      <formula>M11="--"</formula>
    </cfRule>
    <cfRule type="expression" dxfId="505" priority="302">
      <formula>M33&gt;1</formula>
    </cfRule>
    <cfRule type="expression" dxfId="506" priority="303">
      <formula>M33=1</formula>
    </cfRule>
    <cfRule type="expression" dxfId="507" priority="304">
      <formula>M33=-1</formula>
    </cfRule>
    <cfRule type="expression" dxfId="508" priority="305">
      <formula>M33&lt;-1</formula>
    </cfRule>
    <cfRule type="expression" dxfId="509" priority="306">
      <formula>M33^2&lt;1</formula>
    </cfRule>
  </conditionalFormatting>
  <conditionalFormatting sqref="M12">
    <cfRule type="expression" priority="295" stopIfTrue="1">
      <formula>M12="--"</formula>
    </cfRule>
    <cfRule type="expression" dxfId="495" priority="296">
      <formula>M34&gt;1</formula>
    </cfRule>
    <cfRule type="expression" dxfId="496" priority="297">
      <formula>M34=1</formula>
    </cfRule>
    <cfRule type="expression" dxfId="497" priority="298">
      <formula>M34=-1</formula>
    </cfRule>
    <cfRule type="expression" dxfId="498" priority="299">
      <formula>M34&lt;-1</formula>
    </cfRule>
    <cfRule type="expression" dxfId="499" priority="300">
      <formula>M34^2&lt;1</formula>
    </cfRule>
  </conditionalFormatting>
  <conditionalFormatting sqref="M13">
    <cfRule type="expression" priority="289" stopIfTrue="1">
      <formula>M13="--"</formula>
    </cfRule>
    <cfRule type="expression" dxfId="485" priority="290">
      <formula>M35&gt;1</formula>
    </cfRule>
    <cfRule type="expression" dxfId="486" priority="291">
      <formula>M35=1</formula>
    </cfRule>
    <cfRule type="expression" dxfId="487" priority="292">
      <formula>M35=-1</formula>
    </cfRule>
    <cfRule type="expression" dxfId="488" priority="293">
      <formula>M35&lt;-1</formula>
    </cfRule>
    <cfRule type="expression" dxfId="489" priority="294">
      <formula>M35^2&lt;1</formula>
    </cfRule>
  </conditionalFormatting>
  <conditionalFormatting sqref="M14">
    <cfRule type="expression" priority="283" stopIfTrue="1">
      <formula>M14="--"</formula>
    </cfRule>
    <cfRule type="expression" dxfId="475" priority="284">
      <formula>M36&gt;1</formula>
    </cfRule>
    <cfRule type="expression" dxfId="476" priority="285">
      <formula>M36=1</formula>
    </cfRule>
    <cfRule type="expression" dxfId="477" priority="286">
      <formula>M36=-1</formula>
    </cfRule>
    <cfRule type="expression" dxfId="478" priority="287">
      <formula>M36&lt;-1</formula>
    </cfRule>
    <cfRule type="expression" dxfId="479" priority="288">
      <formula>M36^2&lt;1</formula>
    </cfRule>
  </conditionalFormatting>
  <conditionalFormatting sqref="M15">
    <cfRule type="expression" priority="277" stopIfTrue="1">
      <formula>M15="--"</formula>
    </cfRule>
    <cfRule type="expression" dxfId="465" priority="278">
      <formula>M37&gt;1</formula>
    </cfRule>
    <cfRule type="expression" dxfId="466" priority="279">
      <formula>M37=1</formula>
    </cfRule>
    <cfRule type="expression" dxfId="467" priority="280">
      <formula>M37=-1</formula>
    </cfRule>
    <cfRule type="expression" dxfId="468" priority="281">
      <formula>M37&lt;-1</formula>
    </cfRule>
    <cfRule type="expression" dxfId="469" priority="282">
      <formula>M37^2&lt;1</formula>
    </cfRule>
  </conditionalFormatting>
  <conditionalFormatting sqref="M16">
    <cfRule type="expression" priority="271" stopIfTrue="1">
      <formula>M16="--"</formula>
    </cfRule>
    <cfRule type="expression" dxfId="455" priority="272">
      <formula>M38&gt;1</formula>
    </cfRule>
    <cfRule type="expression" dxfId="456" priority="273">
      <formula>M38=1</formula>
    </cfRule>
    <cfRule type="expression" dxfId="457" priority="274">
      <formula>M38=-1</formula>
    </cfRule>
    <cfRule type="expression" dxfId="458" priority="275">
      <formula>M38&lt;-1</formula>
    </cfRule>
    <cfRule type="expression" dxfId="459" priority="276">
      <formula>M38^2&lt;1</formula>
    </cfRule>
  </conditionalFormatting>
  <conditionalFormatting sqref="N8">
    <cfRule type="expression" priority="265" stopIfTrue="1">
      <formula>N8="--"</formula>
    </cfRule>
    <cfRule type="expression" dxfId="445" priority="266">
      <formula>N30&gt;1</formula>
    </cfRule>
    <cfRule type="expression" dxfId="446" priority="267">
      <formula>N30=1</formula>
    </cfRule>
    <cfRule type="expression" dxfId="447" priority="268">
      <formula>N30=-1</formula>
    </cfRule>
    <cfRule type="expression" dxfId="448" priority="269">
      <formula>N30&lt;-1</formula>
    </cfRule>
    <cfRule type="expression" dxfId="449" priority="270">
      <formula>N30^2&lt;1</formula>
    </cfRule>
  </conditionalFormatting>
  <conditionalFormatting sqref="N9">
    <cfRule type="expression" priority="259" stopIfTrue="1">
      <formula>N9="--"</formula>
    </cfRule>
    <cfRule type="expression" dxfId="435" priority="260">
      <formula>N31&gt;1</formula>
    </cfRule>
    <cfRule type="expression" dxfId="436" priority="261">
      <formula>N31=1</formula>
    </cfRule>
    <cfRule type="expression" dxfId="437" priority="262">
      <formula>N31=-1</formula>
    </cfRule>
    <cfRule type="expression" dxfId="438" priority="263">
      <formula>N31&lt;-1</formula>
    </cfRule>
    <cfRule type="expression" dxfId="439" priority="264">
      <formula>N31^2&lt;1</formula>
    </cfRule>
  </conditionalFormatting>
  <conditionalFormatting sqref="N10">
    <cfRule type="expression" priority="253" stopIfTrue="1">
      <formula>N10="--"</formula>
    </cfRule>
    <cfRule type="expression" dxfId="425" priority="254">
      <formula>N32&gt;1</formula>
    </cfRule>
    <cfRule type="expression" dxfId="426" priority="255">
      <formula>N32=1</formula>
    </cfRule>
    <cfRule type="expression" dxfId="427" priority="256">
      <formula>N32=-1</formula>
    </cfRule>
    <cfRule type="expression" dxfId="428" priority="257">
      <formula>N32&lt;-1</formula>
    </cfRule>
    <cfRule type="expression" dxfId="429" priority="258">
      <formula>N32^2&lt;1</formula>
    </cfRule>
  </conditionalFormatting>
  <conditionalFormatting sqref="N11">
    <cfRule type="expression" priority="247" stopIfTrue="1">
      <formula>N11="--"</formula>
    </cfRule>
    <cfRule type="expression" dxfId="415" priority="248">
      <formula>N33&gt;1</formula>
    </cfRule>
    <cfRule type="expression" dxfId="416" priority="249">
      <formula>N33=1</formula>
    </cfRule>
    <cfRule type="expression" dxfId="417" priority="250">
      <formula>N33=-1</formula>
    </cfRule>
    <cfRule type="expression" dxfId="418" priority="251">
      <formula>N33&lt;-1</formula>
    </cfRule>
    <cfRule type="expression" dxfId="419" priority="252">
      <formula>N33^2&lt;1</formula>
    </cfRule>
  </conditionalFormatting>
  <conditionalFormatting sqref="N12">
    <cfRule type="expression" priority="241" stopIfTrue="1">
      <formula>N12="--"</formula>
    </cfRule>
    <cfRule type="expression" dxfId="405" priority="242">
      <formula>N34&gt;1</formula>
    </cfRule>
    <cfRule type="expression" dxfId="406" priority="243">
      <formula>N34=1</formula>
    </cfRule>
    <cfRule type="expression" dxfId="407" priority="244">
      <formula>N34=-1</formula>
    </cfRule>
    <cfRule type="expression" dxfId="408" priority="245">
      <formula>N34&lt;-1</formula>
    </cfRule>
    <cfRule type="expression" dxfId="409" priority="246">
      <formula>N34^2&lt;1</formula>
    </cfRule>
  </conditionalFormatting>
  <conditionalFormatting sqref="N13">
    <cfRule type="expression" priority="235" stopIfTrue="1">
      <formula>N13="--"</formula>
    </cfRule>
    <cfRule type="expression" dxfId="395" priority="236">
      <formula>N35&gt;1</formula>
    </cfRule>
    <cfRule type="expression" dxfId="396" priority="237">
      <formula>N35=1</formula>
    </cfRule>
    <cfRule type="expression" dxfId="397" priority="238">
      <formula>N35=-1</formula>
    </cfRule>
    <cfRule type="expression" dxfId="398" priority="239">
      <formula>N35&lt;-1</formula>
    </cfRule>
    <cfRule type="expression" dxfId="399" priority="240">
      <formula>N35^2&lt;1</formula>
    </cfRule>
  </conditionalFormatting>
  <conditionalFormatting sqref="N14">
    <cfRule type="expression" priority="229" stopIfTrue="1">
      <formula>N14="--"</formula>
    </cfRule>
    <cfRule type="expression" dxfId="385" priority="230">
      <formula>N36&gt;1</formula>
    </cfRule>
    <cfRule type="expression" dxfId="386" priority="231">
      <formula>N36=1</formula>
    </cfRule>
    <cfRule type="expression" dxfId="387" priority="232">
      <formula>N36=-1</formula>
    </cfRule>
    <cfRule type="expression" dxfId="388" priority="233">
      <formula>N36&lt;-1</formula>
    </cfRule>
    <cfRule type="expression" dxfId="389" priority="234">
      <formula>N36^2&lt;1</formula>
    </cfRule>
  </conditionalFormatting>
  <conditionalFormatting sqref="N15">
    <cfRule type="expression" priority="223" stopIfTrue="1">
      <formula>N15="--"</formula>
    </cfRule>
    <cfRule type="expression" dxfId="375" priority="224">
      <formula>N37&gt;1</formula>
    </cfRule>
    <cfRule type="expression" dxfId="376" priority="225">
      <formula>N37=1</formula>
    </cfRule>
    <cfRule type="expression" dxfId="377" priority="226">
      <formula>N37=-1</formula>
    </cfRule>
    <cfRule type="expression" dxfId="378" priority="227">
      <formula>N37&lt;-1</formula>
    </cfRule>
    <cfRule type="expression" dxfId="379" priority="228">
      <formula>N37^2&lt;1</formula>
    </cfRule>
  </conditionalFormatting>
  <conditionalFormatting sqref="N16">
    <cfRule type="expression" priority="217" stopIfTrue="1">
      <formula>N16="--"</formula>
    </cfRule>
    <cfRule type="expression" dxfId="365" priority="218">
      <formula>N38&gt;1</formula>
    </cfRule>
    <cfRule type="expression" dxfId="366" priority="219">
      <formula>N38=1</formula>
    </cfRule>
    <cfRule type="expression" dxfId="367" priority="220">
      <formula>N38=-1</formula>
    </cfRule>
    <cfRule type="expression" dxfId="368" priority="221">
      <formula>N38&lt;-1</formula>
    </cfRule>
    <cfRule type="expression" dxfId="369" priority="222">
      <formula>N38^2&lt;1</formula>
    </cfRule>
  </conditionalFormatting>
  <conditionalFormatting sqref="O8">
    <cfRule type="expression" priority="211" stopIfTrue="1">
      <formula>O8="--"</formula>
    </cfRule>
    <cfRule type="expression" dxfId="355" priority="212">
      <formula>O30&gt;1</formula>
    </cfRule>
    <cfRule type="expression" dxfId="356" priority="213">
      <formula>O30=1</formula>
    </cfRule>
    <cfRule type="expression" dxfId="357" priority="214">
      <formula>O30=-1</formula>
    </cfRule>
    <cfRule type="expression" dxfId="358" priority="215">
      <formula>O30&lt;-1</formula>
    </cfRule>
    <cfRule type="expression" dxfId="359" priority="216">
      <formula>O30^2&lt;1</formula>
    </cfRule>
  </conditionalFormatting>
  <conditionalFormatting sqref="O9">
    <cfRule type="expression" priority="205" stopIfTrue="1">
      <formula>O9="--"</formula>
    </cfRule>
    <cfRule type="expression" dxfId="345" priority="206">
      <formula>O31&gt;1</formula>
    </cfRule>
    <cfRule type="expression" dxfId="346" priority="207">
      <formula>O31=1</formula>
    </cfRule>
    <cfRule type="expression" dxfId="347" priority="208">
      <formula>O31=-1</formula>
    </cfRule>
    <cfRule type="expression" dxfId="348" priority="209">
      <formula>O31&lt;-1</formula>
    </cfRule>
    <cfRule type="expression" dxfId="349" priority="210">
      <formula>O31^2&lt;1</formula>
    </cfRule>
  </conditionalFormatting>
  <conditionalFormatting sqref="O10">
    <cfRule type="expression" priority="199" stopIfTrue="1">
      <formula>O10="--"</formula>
    </cfRule>
    <cfRule type="expression" dxfId="335" priority="200">
      <formula>O32&gt;1</formula>
    </cfRule>
    <cfRule type="expression" dxfId="336" priority="201">
      <formula>O32=1</formula>
    </cfRule>
    <cfRule type="expression" dxfId="337" priority="202">
      <formula>O32=-1</formula>
    </cfRule>
    <cfRule type="expression" dxfId="338" priority="203">
      <formula>O32&lt;-1</formula>
    </cfRule>
    <cfRule type="expression" dxfId="339" priority="204">
      <formula>O32^2&lt;1</formula>
    </cfRule>
  </conditionalFormatting>
  <conditionalFormatting sqref="O11">
    <cfRule type="expression" priority="193" stopIfTrue="1">
      <formula>O11="--"</formula>
    </cfRule>
    <cfRule type="expression" dxfId="325" priority="194">
      <formula>O33&gt;1</formula>
    </cfRule>
    <cfRule type="expression" dxfId="326" priority="195">
      <formula>O33=1</formula>
    </cfRule>
    <cfRule type="expression" dxfId="327" priority="196">
      <formula>O33=-1</formula>
    </cfRule>
    <cfRule type="expression" dxfId="328" priority="197">
      <formula>O33&lt;-1</formula>
    </cfRule>
    <cfRule type="expression" dxfId="329" priority="198">
      <formula>O33^2&lt;1</formula>
    </cfRule>
  </conditionalFormatting>
  <conditionalFormatting sqref="O12">
    <cfRule type="expression" priority="187" stopIfTrue="1">
      <formula>O12="--"</formula>
    </cfRule>
    <cfRule type="expression" dxfId="315" priority="188">
      <formula>O34&gt;1</formula>
    </cfRule>
    <cfRule type="expression" dxfId="316" priority="189">
      <formula>O34=1</formula>
    </cfRule>
    <cfRule type="expression" dxfId="317" priority="190">
      <formula>O34=-1</formula>
    </cfRule>
    <cfRule type="expression" dxfId="318" priority="191">
      <formula>O34&lt;-1</formula>
    </cfRule>
    <cfRule type="expression" dxfId="319" priority="192">
      <formula>O34^2&lt;1</formula>
    </cfRule>
  </conditionalFormatting>
  <conditionalFormatting sqref="O13">
    <cfRule type="expression" priority="181" stopIfTrue="1">
      <formula>O13="--"</formula>
    </cfRule>
    <cfRule type="expression" dxfId="305" priority="182">
      <formula>O35&gt;1</formula>
    </cfRule>
    <cfRule type="expression" dxfId="306" priority="183">
      <formula>O35=1</formula>
    </cfRule>
    <cfRule type="expression" dxfId="307" priority="184">
      <formula>O35=-1</formula>
    </cfRule>
    <cfRule type="expression" dxfId="308" priority="185">
      <formula>O35&lt;-1</formula>
    </cfRule>
    <cfRule type="expression" dxfId="309" priority="186">
      <formula>O35^2&lt;1</formula>
    </cfRule>
  </conditionalFormatting>
  <conditionalFormatting sqref="O14">
    <cfRule type="expression" priority="175" stopIfTrue="1">
      <formula>O14="--"</formula>
    </cfRule>
    <cfRule type="expression" dxfId="295" priority="176">
      <formula>O36&gt;1</formula>
    </cfRule>
    <cfRule type="expression" dxfId="296" priority="177">
      <formula>O36=1</formula>
    </cfRule>
    <cfRule type="expression" dxfId="297" priority="178">
      <formula>O36=-1</formula>
    </cfRule>
    <cfRule type="expression" dxfId="298" priority="179">
      <formula>O36&lt;-1</formula>
    </cfRule>
    <cfRule type="expression" dxfId="299" priority="180">
      <formula>O36^2&lt;1</formula>
    </cfRule>
  </conditionalFormatting>
  <conditionalFormatting sqref="O15">
    <cfRule type="expression" priority="169" stopIfTrue="1">
      <formula>O15="--"</formula>
    </cfRule>
    <cfRule type="expression" dxfId="285" priority="170">
      <formula>O37&gt;1</formula>
    </cfRule>
    <cfRule type="expression" dxfId="286" priority="171">
      <formula>O37=1</formula>
    </cfRule>
    <cfRule type="expression" dxfId="287" priority="172">
      <formula>O37=-1</formula>
    </cfRule>
    <cfRule type="expression" dxfId="288" priority="173">
      <formula>O37&lt;-1</formula>
    </cfRule>
    <cfRule type="expression" dxfId="289" priority="174">
      <formula>O37^2&lt;1</formula>
    </cfRule>
  </conditionalFormatting>
  <conditionalFormatting sqref="O16">
    <cfRule type="expression" priority="163" stopIfTrue="1">
      <formula>O16="--"</formula>
    </cfRule>
    <cfRule type="expression" dxfId="275" priority="164">
      <formula>O38&gt;1</formula>
    </cfRule>
    <cfRule type="expression" dxfId="276" priority="165">
      <formula>O38=1</formula>
    </cfRule>
    <cfRule type="expression" dxfId="277" priority="166">
      <formula>O38=-1</formula>
    </cfRule>
    <cfRule type="expression" dxfId="278" priority="167">
      <formula>O38&lt;-1</formula>
    </cfRule>
    <cfRule type="expression" dxfId="279" priority="168">
      <formula>O38^2&lt;1</formula>
    </cfRule>
  </conditionalFormatting>
  <conditionalFormatting sqref="P8">
    <cfRule type="expression" priority="157" stopIfTrue="1">
      <formula>P8="--"</formula>
    </cfRule>
    <cfRule type="expression" dxfId="265" priority="158">
      <formula>P30&gt;1</formula>
    </cfRule>
    <cfRule type="expression" dxfId="266" priority="159">
      <formula>P30=1</formula>
    </cfRule>
    <cfRule type="expression" dxfId="267" priority="160">
      <formula>P30=-1</formula>
    </cfRule>
    <cfRule type="expression" dxfId="268" priority="161">
      <formula>P30&lt;-1</formula>
    </cfRule>
    <cfRule type="expression" dxfId="269" priority="162">
      <formula>P30^2&lt;1</formula>
    </cfRule>
  </conditionalFormatting>
  <conditionalFormatting sqref="P9">
    <cfRule type="expression" priority="151" stopIfTrue="1">
      <formula>P9="--"</formula>
    </cfRule>
    <cfRule type="expression" dxfId="255" priority="152">
      <formula>P31&gt;1</formula>
    </cfRule>
    <cfRule type="expression" dxfId="256" priority="153">
      <formula>P31=1</formula>
    </cfRule>
    <cfRule type="expression" dxfId="257" priority="154">
      <formula>P31=-1</formula>
    </cfRule>
    <cfRule type="expression" dxfId="258" priority="155">
      <formula>P31&lt;-1</formula>
    </cfRule>
    <cfRule type="expression" dxfId="259" priority="156">
      <formula>P31^2&lt;1</formula>
    </cfRule>
  </conditionalFormatting>
  <conditionalFormatting sqref="P10">
    <cfRule type="expression" priority="145" stopIfTrue="1">
      <formula>P10="--"</formula>
    </cfRule>
    <cfRule type="expression" dxfId="245" priority="146">
      <formula>P32&gt;1</formula>
    </cfRule>
    <cfRule type="expression" dxfId="246" priority="147">
      <formula>P32=1</formula>
    </cfRule>
    <cfRule type="expression" dxfId="247" priority="148">
      <formula>P32=-1</formula>
    </cfRule>
    <cfRule type="expression" dxfId="248" priority="149">
      <formula>P32&lt;-1</formula>
    </cfRule>
    <cfRule type="expression" dxfId="249" priority="150">
      <formula>P32^2&lt;1</formula>
    </cfRule>
  </conditionalFormatting>
  <conditionalFormatting sqref="P11">
    <cfRule type="expression" priority="139" stopIfTrue="1">
      <formula>P11="--"</formula>
    </cfRule>
    <cfRule type="expression" dxfId="235" priority="140">
      <formula>P33&gt;1</formula>
    </cfRule>
    <cfRule type="expression" dxfId="236" priority="141">
      <formula>P33=1</formula>
    </cfRule>
    <cfRule type="expression" dxfId="237" priority="142">
      <formula>P33=-1</formula>
    </cfRule>
    <cfRule type="expression" dxfId="238" priority="143">
      <formula>P33&lt;-1</formula>
    </cfRule>
    <cfRule type="expression" dxfId="239" priority="144">
      <formula>P33^2&lt;1</formula>
    </cfRule>
  </conditionalFormatting>
  <conditionalFormatting sqref="P12">
    <cfRule type="expression" priority="133" stopIfTrue="1">
      <formula>P12="--"</formula>
    </cfRule>
    <cfRule type="expression" dxfId="225" priority="134">
      <formula>P34&gt;1</formula>
    </cfRule>
    <cfRule type="expression" dxfId="226" priority="135">
      <formula>P34=1</formula>
    </cfRule>
    <cfRule type="expression" dxfId="227" priority="136">
      <formula>P34=-1</formula>
    </cfRule>
    <cfRule type="expression" dxfId="228" priority="137">
      <formula>P34&lt;-1</formula>
    </cfRule>
    <cfRule type="expression" dxfId="229" priority="138">
      <formula>P34^2&lt;1</formula>
    </cfRule>
  </conditionalFormatting>
  <conditionalFormatting sqref="P13">
    <cfRule type="expression" priority="127" stopIfTrue="1">
      <formula>P13="--"</formula>
    </cfRule>
    <cfRule type="expression" dxfId="215" priority="128">
      <formula>P35&gt;1</formula>
    </cfRule>
    <cfRule type="expression" dxfId="216" priority="129">
      <formula>P35=1</formula>
    </cfRule>
    <cfRule type="expression" dxfId="217" priority="130">
      <formula>P35=-1</formula>
    </cfRule>
    <cfRule type="expression" dxfId="218" priority="131">
      <formula>P35&lt;-1</formula>
    </cfRule>
    <cfRule type="expression" dxfId="219" priority="132">
      <formula>P35^2&lt;1</formula>
    </cfRule>
  </conditionalFormatting>
  <conditionalFormatting sqref="P14">
    <cfRule type="expression" priority="121" stopIfTrue="1">
      <formula>P14="--"</formula>
    </cfRule>
    <cfRule type="expression" dxfId="205" priority="122">
      <formula>P36&gt;1</formula>
    </cfRule>
    <cfRule type="expression" dxfId="206" priority="123">
      <formula>P36=1</formula>
    </cfRule>
    <cfRule type="expression" dxfId="207" priority="124">
      <formula>P36=-1</formula>
    </cfRule>
    <cfRule type="expression" dxfId="208" priority="125">
      <formula>P36&lt;-1</formula>
    </cfRule>
    <cfRule type="expression" dxfId="209" priority="126">
      <formula>P36^2&lt;1</formula>
    </cfRule>
  </conditionalFormatting>
  <conditionalFormatting sqref="P15">
    <cfRule type="expression" priority="115" stopIfTrue="1">
      <formula>P15="--"</formula>
    </cfRule>
    <cfRule type="expression" dxfId="195" priority="116">
      <formula>P37&gt;1</formula>
    </cfRule>
    <cfRule type="expression" dxfId="196" priority="117">
      <formula>P37=1</formula>
    </cfRule>
    <cfRule type="expression" dxfId="197" priority="118">
      <formula>P37=-1</formula>
    </cfRule>
    <cfRule type="expression" dxfId="198" priority="119">
      <formula>P37&lt;-1</formula>
    </cfRule>
    <cfRule type="expression" dxfId="199" priority="120">
      <formula>P37^2&lt;1</formula>
    </cfRule>
  </conditionalFormatting>
  <conditionalFormatting sqref="P16">
    <cfRule type="expression" priority="109" stopIfTrue="1">
      <formula>P16="--"</formula>
    </cfRule>
    <cfRule type="expression" dxfId="185" priority="110">
      <formula>P38&gt;1</formula>
    </cfRule>
    <cfRule type="expression" dxfId="186" priority="111">
      <formula>P38=1</formula>
    </cfRule>
    <cfRule type="expression" dxfId="187" priority="112">
      <formula>P38=-1</formula>
    </cfRule>
    <cfRule type="expression" dxfId="188" priority="113">
      <formula>P38&lt;-1</formula>
    </cfRule>
    <cfRule type="expression" dxfId="189" priority="114">
      <formula>P38^2&lt;1</formula>
    </cfRule>
  </conditionalFormatting>
  <conditionalFormatting sqref="Q8">
    <cfRule type="expression" priority="103" stopIfTrue="1">
      <formula>Q8="--"</formula>
    </cfRule>
    <cfRule type="expression" dxfId="175" priority="104">
      <formula>Q30&gt;1</formula>
    </cfRule>
    <cfRule type="expression" dxfId="176" priority="105">
      <formula>Q30=1</formula>
    </cfRule>
    <cfRule type="expression" dxfId="177" priority="106">
      <formula>Q30=-1</formula>
    </cfRule>
    <cfRule type="expression" dxfId="178" priority="107">
      <formula>Q30&lt;-1</formula>
    </cfRule>
    <cfRule type="expression" dxfId="179" priority="108">
      <formula>Q30^2&lt;1</formula>
    </cfRule>
  </conditionalFormatting>
  <conditionalFormatting sqref="Q9">
    <cfRule type="expression" priority="97" stopIfTrue="1">
      <formula>Q9="--"</formula>
    </cfRule>
    <cfRule type="expression" dxfId="165" priority="98">
      <formula>Q31&gt;1</formula>
    </cfRule>
    <cfRule type="expression" dxfId="166" priority="99">
      <formula>Q31=1</formula>
    </cfRule>
    <cfRule type="expression" dxfId="167" priority="100">
      <formula>Q31=-1</formula>
    </cfRule>
    <cfRule type="expression" dxfId="168" priority="101">
      <formula>Q31&lt;-1</formula>
    </cfRule>
    <cfRule type="expression" dxfId="169" priority="102">
      <formula>Q31^2&lt;1</formula>
    </cfRule>
  </conditionalFormatting>
  <conditionalFormatting sqref="Q10">
    <cfRule type="expression" priority="91" stopIfTrue="1">
      <formula>Q10="--"</formula>
    </cfRule>
    <cfRule type="expression" dxfId="155" priority="92">
      <formula>Q32&gt;1</formula>
    </cfRule>
    <cfRule type="expression" dxfId="156" priority="93">
      <formula>Q32=1</formula>
    </cfRule>
    <cfRule type="expression" dxfId="157" priority="94">
      <formula>Q32=-1</formula>
    </cfRule>
    <cfRule type="expression" dxfId="158" priority="95">
      <formula>Q32&lt;-1</formula>
    </cfRule>
    <cfRule type="expression" dxfId="159" priority="96">
      <formula>Q32^2&lt;1</formula>
    </cfRule>
  </conditionalFormatting>
  <conditionalFormatting sqref="Q11">
    <cfRule type="expression" priority="85" stopIfTrue="1">
      <formula>Q11="--"</formula>
    </cfRule>
    <cfRule type="expression" dxfId="145" priority="86">
      <formula>Q33&gt;1</formula>
    </cfRule>
    <cfRule type="expression" dxfId="146" priority="87">
      <formula>Q33=1</formula>
    </cfRule>
    <cfRule type="expression" dxfId="147" priority="88">
      <formula>Q33=-1</formula>
    </cfRule>
    <cfRule type="expression" dxfId="148" priority="89">
      <formula>Q33&lt;-1</formula>
    </cfRule>
    <cfRule type="expression" dxfId="149" priority="90">
      <formula>Q33^2&lt;1</formula>
    </cfRule>
  </conditionalFormatting>
  <conditionalFormatting sqref="Q12">
    <cfRule type="expression" priority="79" stopIfTrue="1">
      <formula>Q12="--"</formula>
    </cfRule>
    <cfRule type="expression" dxfId="135" priority="80">
      <formula>Q34&gt;1</formula>
    </cfRule>
    <cfRule type="expression" dxfId="136" priority="81">
      <formula>Q34=1</formula>
    </cfRule>
    <cfRule type="expression" dxfId="137" priority="82">
      <formula>Q34=-1</formula>
    </cfRule>
    <cfRule type="expression" dxfId="138" priority="83">
      <formula>Q34&lt;-1</formula>
    </cfRule>
    <cfRule type="expression" dxfId="139" priority="84">
      <formula>Q34^2&lt;1</formula>
    </cfRule>
  </conditionalFormatting>
  <conditionalFormatting sqref="Q13">
    <cfRule type="expression" priority="73" stopIfTrue="1">
      <formula>Q13="--"</formula>
    </cfRule>
    <cfRule type="expression" dxfId="125" priority="74">
      <formula>Q35&gt;1</formula>
    </cfRule>
    <cfRule type="expression" dxfId="126" priority="75">
      <formula>Q35=1</formula>
    </cfRule>
    <cfRule type="expression" dxfId="127" priority="76">
      <formula>Q35=-1</formula>
    </cfRule>
    <cfRule type="expression" dxfId="128" priority="77">
      <formula>Q35&lt;-1</formula>
    </cfRule>
    <cfRule type="expression" dxfId="129" priority="78">
      <formula>Q35^2&lt;1</formula>
    </cfRule>
  </conditionalFormatting>
  <conditionalFormatting sqref="Q14">
    <cfRule type="expression" priority="67" stopIfTrue="1">
      <formula>Q14="--"</formula>
    </cfRule>
    <cfRule type="expression" dxfId="115" priority="68">
      <formula>Q36&gt;1</formula>
    </cfRule>
    <cfRule type="expression" dxfId="116" priority="69">
      <formula>Q36=1</formula>
    </cfRule>
    <cfRule type="expression" dxfId="117" priority="70">
      <formula>Q36=-1</formula>
    </cfRule>
    <cfRule type="expression" dxfId="118" priority="71">
      <formula>Q36&lt;-1</formula>
    </cfRule>
    <cfRule type="expression" dxfId="119" priority="72">
      <formula>Q36^2&lt;1</formula>
    </cfRule>
  </conditionalFormatting>
  <conditionalFormatting sqref="Q15">
    <cfRule type="expression" priority="61" stopIfTrue="1">
      <formula>Q15="--"</formula>
    </cfRule>
    <cfRule type="expression" dxfId="105" priority="62">
      <formula>Q37&gt;1</formula>
    </cfRule>
    <cfRule type="expression" dxfId="106" priority="63">
      <formula>Q37=1</formula>
    </cfRule>
    <cfRule type="expression" dxfId="107" priority="64">
      <formula>Q37=-1</formula>
    </cfRule>
    <cfRule type="expression" dxfId="108" priority="65">
      <formula>Q37&lt;-1</formula>
    </cfRule>
    <cfRule type="expression" dxfId="109" priority="66">
      <formula>Q37^2&lt;1</formula>
    </cfRule>
  </conditionalFormatting>
  <conditionalFormatting sqref="Q16">
    <cfRule type="expression" priority="55" stopIfTrue="1">
      <formula>Q16="--"</formula>
    </cfRule>
    <cfRule type="expression" dxfId="95" priority="56">
      <formula>Q38&gt;1</formula>
    </cfRule>
    <cfRule type="expression" dxfId="96" priority="57">
      <formula>Q38=1</formula>
    </cfRule>
    <cfRule type="expression" dxfId="97" priority="58">
      <formula>Q38=-1</formula>
    </cfRule>
    <cfRule type="expression" dxfId="98" priority="59">
      <formula>Q38&lt;-1</formula>
    </cfRule>
    <cfRule type="expression" dxfId="99" priority="60">
      <formula>Q38^2&lt;1</formula>
    </cfRule>
  </conditionalFormatting>
  <conditionalFormatting sqref="R8">
    <cfRule type="expression" priority="49" stopIfTrue="1">
      <formula>R8="--"</formula>
    </cfRule>
    <cfRule type="expression" dxfId="85" priority="50">
      <formula>R30&gt;1</formula>
    </cfRule>
    <cfRule type="expression" dxfId="86" priority="51">
      <formula>R30=1</formula>
    </cfRule>
    <cfRule type="expression" dxfId="87" priority="52">
      <formula>R30=-1</formula>
    </cfRule>
    <cfRule type="expression" dxfId="88" priority="53">
      <formula>R30&lt;-1</formula>
    </cfRule>
    <cfRule type="expression" dxfId="89" priority="54">
      <formula>R30^2&lt;1</formula>
    </cfRule>
  </conditionalFormatting>
  <conditionalFormatting sqref="R9">
    <cfRule type="expression" priority="43" stopIfTrue="1">
      <formula>R9="--"</formula>
    </cfRule>
    <cfRule type="expression" dxfId="75" priority="44">
      <formula>R31&gt;1</formula>
    </cfRule>
    <cfRule type="expression" dxfId="76" priority="45">
      <formula>R31=1</formula>
    </cfRule>
    <cfRule type="expression" dxfId="77" priority="46">
      <formula>R31=-1</formula>
    </cfRule>
    <cfRule type="expression" dxfId="78" priority="47">
      <formula>R31&lt;-1</formula>
    </cfRule>
    <cfRule type="expression" dxfId="79" priority="48">
      <formula>R31^2&lt;1</formula>
    </cfRule>
  </conditionalFormatting>
  <conditionalFormatting sqref="R10">
    <cfRule type="expression" priority="37" stopIfTrue="1">
      <formula>R10="--"</formula>
    </cfRule>
    <cfRule type="expression" dxfId="65" priority="38">
      <formula>R32&gt;1</formula>
    </cfRule>
    <cfRule type="expression" dxfId="66" priority="39">
      <formula>R32=1</formula>
    </cfRule>
    <cfRule type="expression" dxfId="67" priority="40">
      <formula>R32=-1</formula>
    </cfRule>
    <cfRule type="expression" dxfId="68" priority="41">
      <formula>R32&lt;-1</formula>
    </cfRule>
    <cfRule type="expression" dxfId="69" priority="42">
      <formula>R32^2&lt;1</formula>
    </cfRule>
  </conditionalFormatting>
  <conditionalFormatting sqref="R11">
    <cfRule type="expression" priority="31" stopIfTrue="1">
      <formula>R11="--"</formula>
    </cfRule>
    <cfRule type="expression" dxfId="55" priority="32">
      <formula>R33&gt;1</formula>
    </cfRule>
    <cfRule type="expression" dxfId="56" priority="33">
      <formula>R33=1</formula>
    </cfRule>
    <cfRule type="expression" dxfId="57" priority="34">
      <formula>R33=-1</formula>
    </cfRule>
    <cfRule type="expression" dxfId="58" priority="35">
      <formula>R33&lt;-1</formula>
    </cfRule>
    <cfRule type="expression" dxfId="59" priority="36">
      <formula>R33^2&lt;1</formula>
    </cfRule>
  </conditionalFormatting>
  <conditionalFormatting sqref="R12">
    <cfRule type="expression" priority="25" stopIfTrue="1">
      <formula>R12="--"</formula>
    </cfRule>
    <cfRule type="expression" dxfId="45" priority="26">
      <formula>R34&gt;1</formula>
    </cfRule>
    <cfRule type="expression" dxfId="46" priority="27">
      <formula>R34=1</formula>
    </cfRule>
    <cfRule type="expression" dxfId="47" priority="28">
      <formula>R34=-1</formula>
    </cfRule>
    <cfRule type="expression" dxfId="48" priority="29">
      <formula>R34&lt;-1</formula>
    </cfRule>
    <cfRule type="expression" dxfId="49" priority="30">
      <formula>R34^2&lt;1</formula>
    </cfRule>
  </conditionalFormatting>
  <conditionalFormatting sqref="R13">
    <cfRule type="expression" priority="19" stopIfTrue="1">
      <formula>R13="--"</formula>
    </cfRule>
    <cfRule type="expression" dxfId="35" priority="20">
      <formula>R35&gt;1</formula>
    </cfRule>
    <cfRule type="expression" dxfId="36" priority="21">
      <formula>R35=1</formula>
    </cfRule>
    <cfRule type="expression" dxfId="37" priority="22">
      <formula>R35=-1</formula>
    </cfRule>
    <cfRule type="expression" dxfId="38" priority="23">
      <formula>R35&lt;-1</formula>
    </cfRule>
    <cfRule type="expression" dxfId="39" priority="24">
      <formula>R35^2&lt;1</formula>
    </cfRule>
  </conditionalFormatting>
  <conditionalFormatting sqref="R14">
    <cfRule type="expression" priority="13" stopIfTrue="1">
      <formula>R14="--"</formula>
    </cfRule>
    <cfRule type="expression" dxfId="25" priority="14">
      <formula>R36&gt;1</formula>
    </cfRule>
    <cfRule type="expression" dxfId="26" priority="15">
      <formula>R36=1</formula>
    </cfRule>
    <cfRule type="expression" dxfId="27" priority="16">
      <formula>R36=-1</formula>
    </cfRule>
    <cfRule type="expression" dxfId="28" priority="17">
      <formula>R36&lt;-1</formula>
    </cfRule>
    <cfRule type="expression" dxfId="29" priority="18">
      <formula>R36^2&lt;1</formula>
    </cfRule>
  </conditionalFormatting>
  <conditionalFormatting sqref="R15">
    <cfRule type="expression" priority="7" stopIfTrue="1">
      <formula>R15="--"</formula>
    </cfRule>
    <cfRule type="expression" dxfId="15" priority="8">
      <formula>R37&gt;1</formula>
    </cfRule>
    <cfRule type="expression" dxfId="16" priority="9">
      <formula>R37=1</formula>
    </cfRule>
    <cfRule type="expression" dxfId="17" priority="10">
      <formula>R37=-1</formula>
    </cfRule>
    <cfRule type="expression" dxfId="18" priority="11">
      <formula>R37&lt;-1</formula>
    </cfRule>
    <cfRule type="expression" dxfId="19" priority="12">
      <formula>R37^2&lt;1</formula>
    </cfRule>
  </conditionalFormatting>
  <conditionalFormatting sqref="R16">
    <cfRule type="expression" priority="1" stopIfTrue="1">
      <formula>R16="--"</formula>
    </cfRule>
    <cfRule type="expression" dxfId="5" priority="2">
      <formula>R38&gt;1</formula>
    </cfRule>
    <cfRule type="expression" dxfId="6" priority="3">
      <formula>R38=1</formula>
    </cfRule>
    <cfRule type="expression" dxfId="7" priority="4">
      <formula>R38=-1</formula>
    </cfRule>
    <cfRule type="expression" dxfId="8" priority="5">
      <formula>R38&lt;-1</formula>
    </cfRule>
    <cfRule type="expression" dxfId="9" priority="6">
      <formula>R38^2&lt;1</formula>
    </cfRule>
  </conditionalFormatting>
  <pageMargins left="0.7" right="0.7" top="0.75" bottom="0.75" header="0.3" footer="0.3"/>
  <pageSetup orientation="portrait" verticalDpi="599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240"/>
  <sheetViews>
    <sheetView topLeftCell="J1" workbookViewId="0">
      <selection activeCell="R81" sqref="R81"/>
    </sheetView>
  </sheetViews>
  <sheetFormatPr defaultRowHeight="15" x14ac:dyDescent="0.25"/>
  <cols>
    <col min="2" max="2" width="61.7109375" customWidth="1"/>
    <col min="4" max="4" width="16.28515625" customWidth="1"/>
    <col min="8" max="8" width="16.28515625" customWidth="1"/>
    <col min="12" max="14" width="13.7109375" customWidth="1"/>
    <col min="16" max="16" width="10.140625" bestFit="1" customWidth="1"/>
    <col min="17" max="17" width="10.140625" customWidth="1"/>
    <col min="19" max="19" width="13.85546875" customWidth="1"/>
    <col min="23" max="23" width="16.85546875" customWidth="1"/>
    <col min="29" max="29" width="16.28515625" customWidth="1"/>
    <col min="34" max="34" width="18.42578125" customWidth="1"/>
    <col min="35" max="35" width="15.5703125" customWidth="1"/>
    <col min="41" max="41" width="15" customWidth="1"/>
    <col min="44" max="44" width="12.140625" customWidth="1"/>
    <col min="45" max="45" width="12.42578125" customWidth="1"/>
    <col min="48" max="48" width="12" customWidth="1"/>
    <col min="52" max="52" width="11.28515625" customWidth="1"/>
    <col min="53" max="53" width="11.7109375" customWidth="1"/>
    <col min="54" max="54" width="13" customWidth="1"/>
  </cols>
  <sheetData>
    <row r="1" spans="2:54" x14ac:dyDescent="0.25">
      <c r="B1" s="31" t="s">
        <v>36</v>
      </c>
      <c r="AR1" s="85" t="s">
        <v>64</v>
      </c>
      <c r="AS1" s="80"/>
      <c r="AT1" s="81"/>
      <c r="AV1" s="85" t="s">
        <v>64</v>
      </c>
      <c r="AW1" s="80"/>
      <c r="AX1" s="81"/>
      <c r="AZ1" s="113" t="s">
        <v>109</v>
      </c>
    </row>
    <row r="2" spans="2:54" ht="15.75" thickBot="1" x14ac:dyDescent="0.3">
      <c r="B2" s="55" t="s">
        <v>76</v>
      </c>
      <c r="G2" s="56" t="s">
        <v>77</v>
      </c>
      <c r="K2" s="56" t="s">
        <v>79</v>
      </c>
      <c r="V2" s="56" t="s">
        <v>78</v>
      </c>
      <c r="AB2" s="56" t="s">
        <v>79</v>
      </c>
      <c r="AG2" s="56" t="s">
        <v>79</v>
      </c>
      <c r="AN2" s="54" t="s">
        <v>88</v>
      </c>
      <c r="AR2" s="82"/>
      <c r="AS2" s="83"/>
      <c r="AT2" s="84"/>
      <c r="AV2" s="82"/>
      <c r="AW2" s="83"/>
      <c r="AX2" s="84"/>
      <c r="AZ2" s="113" t="s">
        <v>108</v>
      </c>
    </row>
    <row r="3" spans="2:54" ht="105.75" thickBot="1" x14ac:dyDescent="0.3">
      <c r="C3" s="3" t="s">
        <v>26</v>
      </c>
      <c r="D3" s="27" t="s">
        <v>28</v>
      </c>
      <c r="E3" s="24"/>
      <c r="H3" s="27" t="s">
        <v>30</v>
      </c>
      <c r="I3" s="24"/>
      <c r="L3" s="27" t="s">
        <v>32</v>
      </c>
      <c r="M3" s="57" t="s">
        <v>85</v>
      </c>
      <c r="N3" s="27" t="s">
        <v>86</v>
      </c>
      <c r="O3" s="24"/>
      <c r="S3" s="27" t="s">
        <v>33</v>
      </c>
      <c r="T3" s="30" t="s">
        <v>35</v>
      </c>
      <c r="W3" s="27" t="s">
        <v>33</v>
      </c>
      <c r="X3" s="30" t="s">
        <v>35</v>
      </c>
      <c r="AC3" s="27" t="s">
        <v>80</v>
      </c>
      <c r="AD3" s="24"/>
      <c r="AE3" s="89" t="s">
        <v>104</v>
      </c>
      <c r="AH3" s="27" t="s">
        <v>81</v>
      </c>
      <c r="AI3" s="57" t="s">
        <v>83</v>
      </c>
      <c r="AJ3" s="27" t="s">
        <v>82</v>
      </c>
      <c r="AK3" s="24"/>
      <c r="AL3" s="89" t="s">
        <v>102</v>
      </c>
      <c r="AN3" s="111" t="s">
        <v>89</v>
      </c>
      <c r="AO3" s="112"/>
      <c r="AR3" s="27" t="s">
        <v>100</v>
      </c>
      <c r="AS3" s="57" t="s">
        <v>101</v>
      </c>
      <c r="AT3" s="24"/>
      <c r="AV3" s="27" t="s">
        <v>103</v>
      </c>
      <c r="AW3" s="57" t="s">
        <v>101</v>
      </c>
      <c r="AX3" s="24"/>
      <c r="AZ3" s="27" t="s">
        <v>105</v>
      </c>
      <c r="BA3" s="57" t="s">
        <v>106</v>
      </c>
      <c r="BB3" s="114" t="s">
        <v>110</v>
      </c>
    </row>
    <row r="4" spans="2:54" ht="15.75" thickBot="1" x14ac:dyDescent="0.3">
      <c r="C4" s="3" t="s">
        <v>26</v>
      </c>
      <c r="D4" s="25" t="s">
        <v>27</v>
      </c>
      <c r="E4" s="26" t="s">
        <v>29</v>
      </c>
      <c r="H4" s="25" t="s">
        <v>27</v>
      </c>
      <c r="I4" s="26" t="s">
        <v>29</v>
      </c>
      <c r="L4" s="25" t="s">
        <v>31</v>
      </c>
      <c r="M4" s="26"/>
      <c r="N4" s="25"/>
      <c r="O4" s="26" t="s">
        <v>29</v>
      </c>
      <c r="S4" s="25" t="s">
        <v>34</v>
      </c>
      <c r="T4" s="26" t="s">
        <v>29</v>
      </c>
      <c r="W4" s="25" t="s">
        <v>27</v>
      </c>
      <c r="X4" s="26" t="s">
        <v>29</v>
      </c>
      <c r="AC4" s="25" t="s">
        <v>31</v>
      </c>
      <c r="AD4" s="26" t="s">
        <v>29</v>
      </c>
      <c r="AE4" s="86"/>
      <c r="AH4" s="25" t="s">
        <v>31</v>
      </c>
      <c r="AI4" s="26" t="s">
        <v>31</v>
      </c>
      <c r="AJ4" s="25" t="s">
        <v>31</v>
      </c>
      <c r="AK4" s="26" t="s">
        <v>29</v>
      </c>
      <c r="AL4" s="86"/>
      <c r="AN4" s="25"/>
      <c r="AO4" s="26" t="s">
        <v>90</v>
      </c>
      <c r="AR4" s="25" t="s">
        <v>0</v>
      </c>
      <c r="AS4" s="26" t="s">
        <v>1</v>
      </c>
      <c r="AT4" s="26"/>
      <c r="AV4" s="25" t="s">
        <v>0</v>
      </c>
      <c r="AW4" s="26" t="s">
        <v>1</v>
      </c>
      <c r="AX4" s="26"/>
      <c r="AZ4" s="25" t="s">
        <v>26</v>
      </c>
      <c r="BA4" s="26" t="s">
        <v>29</v>
      </c>
    </row>
    <row r="5" spans="2:54" x14ac:dyDescent="0.25">
      <c r="C5" s="32">
        <v>41182</v>
      </c>
      <c r="D5" s="6">
        <v>180.8</v>
      </c>
      <c r="E5" s="6" t="e">
        <f t="shared" ref="E5" si="0">100*(D5/#REF!-1)</f>
        <v>#REF!</v>
      </c>
      <c r="G5" s="32">
        <v>41182</v>
      </c>
      <c r="H5" s="28">
        <v>41561</v>
      </c>
      <c r="I5" s="6"/>
      <c r="K5" s="32">
        <v>41213</v>
      </c>
      <c r="L5" s="29">
        <v>73157</v>
      </c>
      <c r="M5" s="29"/>
      <c r="N5" s="29"/>
      <c r="O5" s="6"/>
      <c r="R5" s="32">
        <v>41213</v>
      </c>
      <c r="S5">
        <v>71625</v>
      </c>
      <c r="T5" s="6" t="e">
        <f t="shared" ref="T5" si="1">100*(S5/#REF!-1)</f>
        <v>#REF!</v>
      </c>
      <c r="V5" s="32">
        <v>41213</v>
      </c>
      <c r="W5" s="28">
        <v>83920</v>
      </c>
      <c r="X5" s="6" t="e">
        <f t="shared" ref="X5" si="2">100*(W5/#REF!-1)</f>
        <v>#REF!</v>
      </c>
      <c r="AB5" s="32">
        <v>41486</v>
      </c>
      <c r="AC5" s="29">
        <v>55310</v>
      </c>
      <c r="AE5" s="88">
        <f t="shared" ref="AE5:AE16" si="3">AX167</f>
        <v>-16.321310494020324</v>
      </c>
      <c r="AG5" s="32">
        <v>41486</v>
      </c>
      <c r="AH5" s="29">
        <v>131257</v>
      </c>
      <c r="AI5" s="29">
        <v>18066</v>
      </c>
      <c r="AJ5" s="29">
        <f>AH5+AI5</f>
        <v>149323</v>
      </c>
      <c r="AL5" s="87"/>
      <c r="AN5" s="32">
        <v>41394</v>
      </c>
      <c r="AO5">
        <v>17.63</v>
      </c>
      <c r="AR5" s="32" t="e">
        <f ca="1">_xll.BDH(AR3,AS4,"1/1/2000","","Dir=V","Dts=S","Sort=A","Quote=C","QtTyp=Y","Days=T","Per=cd","DtFmt=D","UseDPDF=Y","cols=2;rows=212")</f>
        <v>#NAME?</v>
      </c>
      <c r="AS5">
        <v>51149</v>
      </c>
      <c r="AV5" s="32" t="e">
        <f ca="1">_xll.BDH(AV3,AW4,"1/1/2000","","Dir=V","Dts=S","Sort=A","Quote=C","QtTyp=Y","Days=T","Per=cd","DtFmt=D","UseDPDF=Y","cols=2;rows=211")</f>
        <v>#NAME?</v>
      </c>
      <c r="AW5">
        <v>14080</v>
      </c>
      <c r="AZ5" s="32">
        <v>41455</v>
      </c>
      <c r="BA5">
        <v>-2.78</v>
      </c>
    </row>
    <row r="6" spans="2:54" x14ac:dyDescent="0.25">
      <c r="C6" s="32">
        <v>41213</v>
      </c>
      <c r="D6" s="6">
        <v>180.2</v>
      </c>
      <c r="E6" s="6" t="e">
        <f t="shared" ref="E6" si="4">100*(D6/#REF!-1)</f>
        <v>#REF!</v>
      </c>
      <c r="G6" s="32">
        <v>41213</v>
      </c>
      <c r="H6" s="28">
        <v>45290</v>
      </c>
      <c r="I6" s="6"/>
      <c r="K6" s="32">
        <v>41243</v>
      </c>
      <c r="L6" s="29">
        <v>51870</v>
      </c>
      <c r="M6" s="29"/>
      <c r="N6" s="29"/>
      <c r="O6" s="6"/>
      <c r="R6" s="32">
        <v>41243</v>
      </c>
      <c r="S6">
        <v>68782.8</v>
      </c>
      <c r="T6" s="6" t="e">
        <f t="shared" ref="T6" si="5">100*(S6/#REF!-1)</f>
        <v>#REF!</v>
      </c>
      <c r="V6" s="32">
        <v>41243</v>
      </c>
      <c r="W6" s="28">
        <v>81750</v>
      </c>
      <c r="X6" s="6" t="e">
        <f t="shared" ref="X6" si="6">100*(W6/#REF!-1)</f>
        <v>#REF!</v>
      </c>
      <c r="AB6" s="32">
        <v>41517</v>
      </c>
      <c r="AC6" s="29">
        <v>51344</v>
      </c>
      <c r="AE6" s="88">
        <f t="shared" si="3"/>
        <v>-21.049696705927158</v>
      </c>
      <c r="AG6" s="32">
        <v>41517</v>
      </c>
      <c r="AH6" s="29">
        <v>133513</v>
      </c>
      <c r="AI6" s="29">
        <v>17188</v>
      </c>
      <c r="AJ6" s="29">
        <f t="shared" ref="AJ6:AJ64" si="7">AH6+AI6</f>
        <v>150701</v>
      </c>
      <c r="AL6" s="87"/>
      <c r="AN6" s="32">
        <v>41425</v>
      </c>
      <c r="AO6">
        <v>17.36</v>
      </c>
      <c r="AR6" s="32">
        <v>36585</v>
      </c>
      <c r="AS6">
        <v>53818</v>
      </c>
      <c r="AV6" s="32">
        <v>36585</v>
      </c>
      <c r="AW6">
        <v>15441</v>
      </c>
      <c r="AZ6" s="32">
        <v>41486</v>
      </c>
      <c r="BA6">
        <v>7.44</v>
      </c>
    </row>
    <row r="7" spans="2:54" x14ac:dyDescent="0.25">
      <c r="C7" s="32">
        <v>41243</v>
      </c>
      <c r="D7" s="6">
        <v>175.5</v>
      </c>
      <c r="E7" s="6" t="e">
        <f t="shared" ref="E7" si="8">100*(D7/#REF!-1)</f>
        <v>#REF!</v>
      </c>
      <c r="G7" s="32">
        <v>41243</v>
      </c>
      <c r="H7" s="28">
        <v>44180</v>
      </c>
      <c r="I7" s="6"/>
      <c r="K7" s="32">
        <v>41274</v>
      </c>
      <c r="L7" s="29">
        <v>40564</v>
      </c>
      <c r="M7" s="29"/>
      <c r="N7" s="29"/>
      <c r="O7" s="6"/>
      <c r="R7" s="32">
        <v>41274</v>
      </c>
      <c r="S7">
        <v>74852.7</v>
      </c>
      <c r="T7" s="6" t="e">
        <f t="shared" ref="T7" si="9">100*(S7/#REF!-1)</f>
        <v>#REF!</v>
      </c>
      <c r="V7" s="32">
        <v>41274</v>
      </c>
      <c r="W7" s="28">
        <v>88220</v>
      </c>
      <c r="X7" s="6" t="e">
        <f t="shared" ref="X7" si="10">100*(W7/#REF!-1)</f>
        <v>#REF!</v>
      </c>
      <c r="AB7" s="32">
        <v>41547</v>
      </c>
      <c r="AC7" s="29">
        <v>51700</v>
      </c>
      <c r="AE7" s="88">
        <f t="shared" si="3"/>
        <v>-24.913450768760814</v>
      </c>
      <c r="AG7" s="32">
        <v>41547</v>
      </c>
      <c r="AH7" s="29">
        <v>156494</v>
      </c>
      <c r="AI7" s="29">
        <v>17571</v>
      </c>
      <c r="AJ7" s="29">
        <f t="shared" si="7"/>
        <v>174065</v>
      </c>
      <c r="AL7" s="87"/>
      <c r="AN7" s="32">
        <v>41455</v>
      </c>
      <c r="AO7">
        <v>17</v>
      </c>
      <c r="AR7" s="32">
        <v>36616</v>
      </c>
      <c r="AS7">
        <v>68787</v>
      </c>
      <c r="AV7" s="32">
        <v>36616</v>
      </c>
      <c r="AW7">
        <v>24548</v>
      </c>
      <c r="AZ7" s="32">
        <v>41517</v>
      </c>
      <c r="BA7">
        <v>20.11</v>
      </c>
    </row>
    <row r="8" spans="2:54" x14ac:dyDescent="0.25">
      <c r="C8" s="32">
        <v>41274</v>
      </c>
      <c r="D8" s="6">
        <v>180.3</v>
      </c>
      <c r="E8" s="6" t="e">
        <f t="shared" ref="E8" si="11">100*(D8/#REF!-1)</f>
        <v>#REF!</v>
      </c>
      <c r="G8" s="32">
        <v>41274</v>
      </c>
      <c r="H8" s="28">
        <v>45281</v>
      </c>
      <c r="I8" s="6"/>
      <c r="K8" s="32">
        <v>41305</v>
      </c>
      <c r="L8" s="29">
        <v>44835</v>
      </c>
      <c r="M8" s="29"/>
      <c r="N8" s="29"/>
      <c r="O8" s="6"/>
      <c r="P8" s="6"/>
      <c r="R8" s="32">
        <v>41305</v>
      </c>
      <c r="S8">
        <v>79048.2</v>
      </c>
      <c r="T8" s="6" t="e">
        <f t="shared" ref="T8" si="12">100*(S8/#REF!-1)</f>
        <v>#REF!</v>
      </c>
      <c r="V8" s="32">
        <v>41305</v>
      </c>
      <c r="W8" s="28">
        <v>92600</v>
      </c>
      <c r="X8" s="6" t="e">
        <f t="shared" ref="X8" si="13">100*(W8/#REF!-1)</f>
        <v>#REF!</v>
      </c>
      <c r="AB8" s="32">
        <v>41578</v>
      </c>
      <c r="AC8" s="29">
        <v>53557</v>
      </c>
      <c r="AE8" s="88">
        <f t="shared" si="3"/>
        <v>-16.580446688463081</v>
      </c>
      <c r="AG8" s="32">
        <v>41578</v>
      </c>
      <c r="AH8" s="29">
        <v>163199</v>
      </c>
      <c r="AI8" s="29">
        <v>18918</v>
      </c>
      <c r="AJ8" s="29">
        <f t="shared" si="7"/>
        <v>182117</v>
      </c>
      <c r="AL8" s="87"/>
      <c r="AN8" s="32">
        <v>41486</v>
      </c>
      <c r="AO8">
        <v>15.14</v>
      </c>
      <c r="AR8" s="32">
        <v>36646</v>
      </c>
      <c r="AS8">
        <v>52978</v>
      </c>
      <c r="AV8" s="32">
        <v>36646</v>
      </c>
      <c r="AW8">
        <v>8658</v>
      </c>
      <c r="AZ8" s="32">
        <v>41547</v>
      </c>
      <c r="BA8">
        <v>13.44</v>
      </c>
    </row>
    <row r="9" spans="2:54" x14ac:dyDescent="0.25">
      <c r="C9" s="32">
        <v>41305</v>
      </c>
      <c r="D9" s="6">
        <v>170</v>
      </c>
      <c r="E9" s="6" t="e">
        <f t="shared" ref="E9" si="14">100*(D9/#REF!-1)</f>
        <v>#REF!</v>
      </c>
      <c r="G9" s="32">
        <v>41305</v>
      </c>
      <c r="H9" s="28">
        <v>48441</v>
      </c>
      <c r="I9" s="6"/>
      <c r="K9" s="32">
        <v>41333</v>
      </c>
      <c r="L9" s="29">
        <v>42750</v>
      </c>
      <c r="M9" s="29"/>
      <c r="N9" s="29"/>
      <c r="O9" s="6"/>
      <c r="P9" s="6"/>
      <c r="R9" s="32">
        <v>41333</v>
      </c>
      <c r="S9">
        <v>71071.199999999997</v>
      </c>
      <c r="T9" s="6" t="e">
        <f t="shared" ref="T9" si="15">100*(S9/#REF!-1)</f>
        <v>#REF!</v>
      </c>
      <c r="V9" s="32">
        <v>41333</v>
      </c>
      <c r="W9" s="28">
        <v>83610</v>
      </c>
      <c r="X9" s="6" t="e">
        <f t="shared" ref="X9" si="16">100*(W9/#REF!-1)</f>
        <v>#REF!</v>
      </c>
      <c r="AB9" s="32">
        <v>41608</v>
      </c>
      <c r="AC9" s="29">
        <v>43730</v>
      </c>
      <c r="AE9" s="88">
        <f t="shared" si="3"/>
        <v>-25.697009412605741</v>
      </c>
      <c r="AG9" s="32">
        <v>41608</v>
      </c>
      <c r="AH9" s="29">
        <v>142849</v>
      </c>
      <c r="AI9" s="29">
        <v>14428</v>
      </c>
      <c r="AJ9" s="29">
        <f t="shared" si="7"/>
        <v>157277</v>
      </c>
      <c r="AL9" s="87"/>
      <c r="AN9" s="32">
        <v>41517</v>
      </c>
      <c r="AO9">
        <v>15.27</v>
      </c>
      <c r="AR9" s="32">
        <v>36677</v>
      </c>
      <c r="AS9">
        <v>50369</v>
      </c>
      <c r="AV9" s="32">
        <v>36677</v>
      </c>
      <c r="AW9">
        <v>11545</v>
      </c>
      <c r="AZ9" s="32">
        <v>41578</v>
      </c>
      <c r="BA9">
        <v>9.3699999999999992</v>
      </c>
    </row>
    <row r="10" spans="2:54" x14ac:dyDescent="0.25">
      <c r="C10" s="32">
        <v>41333</v>
      </c>
      <c r="D10" s="6">
        <v>165.6</v>
      </c>
      <c r="E10" s="6" t="e">
        <f t="shared" ref="E10" si="17">100*(D10/#REF!-1)</f>
        <v>#REF!</v>
      </c>
      <c r="G10" s="32">
        <v>41333</v>
      </c>
      <c r="H10" s="28">
        <v>44357</v>
      </c>
      <c r="I10" s="6"/>
      <c r="K10" s="32">
        <v>41364</v>
      </c>
      <c r="L10" s="29">
        <v>51833</v>
      </c>
      <c r="M10" s="29"/>
      <c r="N10" s="29"/>
      <c r="O10" s="6"/>
      <c r="P10" s="6"/>
      <c r="R10" s="32">
        <v>41364</v>
      </c>
      <c r="S10">
        <v>83643.199999999997</v>
      </c>
      <c r="T10" s="6" t="e">
        <f t="shared" ref="T10" si="18">100*(S10/#REF!-1)</f>
        <v>#REF!</v>
      </c>
      <c r="V10" s="32">
        <v>41364</v>
      </c>
      <c r="W10" s="28">
        <v>98370</v>
      </c>
      <c r="X10" s="6" t="e">
        <f t="shared" ref="X10" si="19">100*(W10/#REF!-1)</f>
        <v>#REF!</v>
      </c>
      <c r="AB10" s="32">
        <v>41639</v>
      </c>
      <c r="AC10" s="29">
        <v>46785</v>
      </c>
      <c r="AE10" s="88">
        <f t="shared" si="3"/>
        <v>-24.460845670220266</v>
      </c>
      <c r="AG10" s="32">
        <v>41639</v>
      </c>
      <c r="AH10" s="29">
        <v>132524</v>
      </c>
      <c r="AI10" s="29">
        <v>13252</v>
      </c>
      <c r="AJ10" s="29">
        <f t="shared" si="7"/>
        <v>145776</v>
      </c>
      <c r="AK10" s="6"/>
      <c r="AL10" s="88"/>
      <c r="AN10" s="32">
        <v>41547</v>
      </c>
      <c r="AO10">
        <v>16.43</v>
      </c>
      <c r="AR10" s="32">
        <v>36707</v>
      </c>
      <c r="AS10">
        <v>35076</v>
      </c>
      <c r="AV10" s="32">
        <v>36707</v>
      </c>
      <c r="AW10">
        <v>11874</v>
      </c>
      <c r="AZ10" s="32">
        <v>41608</v>
      </c>
      <c r="BA10">
        <v>1.99</v>
      </c>
    </row>
    <row r="11" spans="2:54" x14ac:dyDescent="0.25">
      <c r="C11" s="32">
        <v>41364</v>
      </c>
      <c r="D11" s="6">
        <v>196.3</v>
      </c>
      <c r="E11" s="6" t="e">
        <f t="shared" ref="E11" si="20">100*(D11/#REF!-1)</f>
        <v>#REF!</v>
      </c>
      <c r="G11" s="32">
        <v>41364</v>
      </c>
      <c r="H11" s="28">
        <v>47309</v>
      </c>
      <c r="I11" s="6"/>
      <c r="K11" s="32">
        <v>41394</v>
      </c>
      <c r="L11" s="29">
        <v>59297</v>
      </c>
      <c r="M11" s="29"/>
      <c r="N11" s="29"/>
      <c r="O11" s="6"/>
      <c r="P11" s="6"/>
      <c r="R11" s="32">
        <v>41394</v>
      </c>
      <c r="S11">
        <v>74650.399999999994</v>
      </c>
      <c r="T11" s="6" t="e">
        <f t="shared" ref="T11" si="21">100*(S11/#REF!-1)</f>
        <v>#REF!</v>
      </c>
      <c r="V11" s="32">
        <v>41394</v>
      </c>
      <c r="W11" s="28">
        <v>83680</v>
      </c>
      <c r="X11" s="6" t="e">
        <f t="shared" ref="X11" si="22">100*(W11/#REF!-1)</f>
        <v>#REF!</v>
      </c>
      <c r="AB11" s="32">
        <v>41670</v>
      </c>
      <c r="AC11" s="29">
        <v>49841</v>
      </c>
      <c r="AE11" s="88">
        <f t="shared" si="3"/>
        <v>-18.762373355071617</v>
      </c>
      <c r="AG11" s="32">
        <v>41670</v>
      </c>
      <c r="AH11" s="29">
        <v>164149</v>
      </c>
      <c r="AI11" s="29">
        <v>13579</v>
      </c>
      <c r="AJ11" s="29">
        <f t="shared" si="7"/>
        <v>177728</v>
      </c>
      <c r="AK11" s="6"/>
      <c r="AL11" s="88"/>
      <c r="AN11" s="32">
        <v>41578</v>
      </c>
      <c r="AO11">
        <v>16.34</v>
      </c>
      <c r="AR11" s="32">
        <v>36738</v>
      </c>
      <c r="AS11">
        <v>45190</v>
      </c>
      <c r="AV11" s="32">
        <v>36738</v>
      </c>
      <c r="AW11">
        <v>10371</v>
      </c>
      <c r="AZ11" s="32">
        <v>41639</v>
      </c>
      <c r="BA11">
        <v>26.03</v>
      </c>
    </row>
    <row r="12" spans="2:54" x14ac:dyDescent="0.25">
      <c r="C12" s="32">
        <v>41394</v>
      </c>
      <c r="D12" s="6">
        <v>182.7</v>
      </c>
      <c r="E12" s="6" t="e">
        <f t="shared" ref="E12:E16" si="23">100*(D12/#REF!-1)</f>
        <v>#REF!</v>
      </c>
      <c r="G12" s="32">
        <v>41394</v>
      </c>
      <c r="H12" s="28">
        <v>43559</v>
      </c>
      <c r="I12" s="6"/>
      <c r="K12" s="32">
        <v>41425</v>
      </c>
      <c r="L12" s="29">
        <v>59738</v>
      </c>
      <c r="M12" s="29"/>
      <c r="N12" s="29"/>
      <c r="O12" s="6"/>
      <c r="P12" s="6"/>
      <c r="R12" s="32">
        <v>41425</v>
      </c>
      <c r="S12">
        <v>78592.2</v>
      </c>
      <c r="T12" s="6" t="e">
        <f t="shared" ref="T12:T16" si="24">100*(S12/#REF!-1)</f>
        <v>#REF!</v>
      </c>
      <c r="V12" s="32">
        <v>41425</v>
      </c>
      <c r="W12" s="28">
        <v>88160</v>
      </c>
      <c r="X12" s="6" t="e">
        <f t="shared" ref="X12:X16" si="25">100*(W12/#REF!-1)</f>
        <v>#REF!</v>
      </c>
      <c r="AB12" s="32">
        <v>41698</v>
      </c>
      <c r="AC12" s="29">
        <v>47982</v>
      </c>
      <c r="AE12" s="88">
        <f t="shared" si="3"/>
        <v>-25.492241840556453</v>
      </c>
      <c r="AG12" s="32">
        <v>41698</v>
      </c>
      <c r="AH12" s="29">
        <v>160716</v>
      </c>
      <c r="AI12" s="29">
        <v>13524</v>
      </c>
      <c r="AJ12" s="29">
        <f t="shared" si="7"/>
        <v>174240</v>
      </c>
      <c r="AK12" s="6"/>
      <c r="AL12" s="88"/>
      <c r="AN12" s="32">
        <v>41608</v>
      </c>
      <c r="AO12">
        <v>15.48</v>
      </c>
      <c r="AR12" s="32">
        <v>36769</v>
      </c>
      <c r="AS12">
        <v>51793</v>
      </c>
      <c r="AV12" s="32">
        <v>36769</v>
      </c>
      <c r="AW12">
        <v>11011</v>
      </c>
      <c r="AZ12" s="32">
        <v>41670</v>
      </c>
      <c r="BA12">
        <v>0.83</v>
      </c>
    </row>
    <row r="13" spans="2:54" ht="15.75" thickBot="1" x14ac:dyDescent="0.3">
      <c r="C13" s="32">
        <v>41425</v>
      </c>
      <c r="D13" s="6">
        <v>183.5</v>
      </c>
      <c r="E13" s="6" t="e">
        <f t="shared" si="23"/>
        <v>#REF!</v>
      </c>
      <c r="G13" s="32">
        <v>41425</v>
      </c>
      <c r="H13" s="28">
        <v>48075</v>
      </c>
      <c r="I13" s="6"/>
      <c r="K13" s="32">
        <v>41455</v>
      </c>
      <c r="L13" s="29">
        <v>67923</v>
      </c>
      <c r="M13" s="29"/>
      <c r="N13" s="29"/>
      <c r="O13" s="6"/>
      <c r="P13" s="6"/>
      <c r="R13" s="32">
        <v>41455</v>
      </c>
      <c r="S13">
        <v>74713</v>
      </c>
      <c r="T13" s="6" t="e">
        <f t="shared" si="24"/>
        <v>#REF!</v>
      </c>
      <c r="V13" s="32">
        <v>41455</v>
      </c>
      <c r="W13" s="28">
        <v>84950</v>
      </c>
      <c r="X13" s="6" t="e">
        <f t="shared" si="25"/>
        <v>#REF!</v>
      </c>
      <c r="AB13" s="32">
        <v>41729</v>
      </c>
      <c r="AC13" s="29">
        <v>64101</v>
      </c>
      <c r="AE13" s="88">
        <f t="shared" si="3"/>
        <v>-19.626888683317912</v>
      </c>
      <c r="AG13" s="32">
        <v>41729</v>
      </c>
      <c r="AH13" s="29">
        <v>171491</v>
      </c>
      <c r="AI13" s="29">
        <v>15309</v>
      </c>
      <c r="AJ13" s="29">
        <f t="shared" si="7"/>
        <v>186800</v>
      </c>
      <c r="AK13" s="6"/>
      <c r="AL13" s="88"/>
      <c r="AN13" s="32">
        <v>41639</v>
      </c>
      <c r="AO13">
        <v>13.07</v>
      </c>
      <c r="AR13" s="32">
        <v>36799</v>
      </c>
      <c r="AS13">
        <v>59373</v>
      </c>
      <c r="AV13" s="32">
        <v>36799</v>
      </c>
      <c r="AW13">
        <v>13437</v>
      </c>
      <c r="AZ13" s="32">
        <v>41698</v>
      </c>
      <c r="BA13">
        <v>1.68</v>
      </c>
    </row>
    <row r="14" spans="2:54" x14ac:dyDescent="0.25">
      <c r="C14" s="32">
        <v>41455</v>
      </c>
      <c r="D14" s="6">
        <v>186.9</v>
      </c>
      <c r="E14" s="6" t="e">
        <f t="shared" si="23"/>
        <v>#REF!</v>
      </c>
      <c r="G14" s="32">
        <v>41455</v>
      </c>
      <c r="H14" s="28">
        <v>45472</v>
      </c>
      <c r="I14" s="116">
        <v>2.2799999999999998</v>
      </c>
      <c r="K14" s="32">
        <v>41486</v>
      </c>
      <c r="L14" s="29">
        <v>48634</v>
      </c>
      <c r="M14" s="29">
        <v>5747</v>
      </c>
      <c r="N14" s="29">
        <f>L14-M14</f>
        <v>42887</v>
      </c>
      <c r="O14" s="6"/>
      <c r="P14" s="6"/>
      <c r="R14" s="32">
        <v>41486</v>
      </c>
      <c r="S14">
        <v>68946.100000000006</v>
      </c>
      <c r="T14" s="6" t="e">
        <f t="shared" si="24"/>
        <v>#REF!</v>
      </c>
      <c r="V14" s="32">
        <v>41486</v>
      </c>
      <c r="W14" s="28">
        <v>86210</v>
      </c>
      <c r="X14" s="116">
        <v>4.87</v>
      </c>
      <c r="AB14" s="32">
        <v>41759</v>
      </c>
      <c r="AC14" s="29">
        <v>43080</v>
      </c>
      <c r="AD14" s="6"/>
      <c r="AE14" s="88">
        <f t="shared" si="3"/>
        <v>-20.971448918813927</v>
      </c>
      <c r="AG14" s="32">
        <v>41759</v>
      </c>
      <c r="AH14" s="29">
        <v>135054</v>
      </c>
      <c r="AI14" s="29">
        <v>12428</v>
      </c>
      <c r="AJ14" s="29">
        <f t="shared" si="7"/>
        <v>147482</v>
      </c>
      <c r="AK14" s="6"/>
      <c r="AL14" s="88"/>
      <c r="AN14" s="32">
        <v>41670</v>
      </c>
      <c r="AO14">
        <v>10.84</v>
      </c>
      <c r="AR14" s="32">
        <v>36830</v>
      </c>
      <c r="AS14">
        <v>36283</v>
      </c>
      <c r="AV14" s="32">
        <v>36830</v>
      </c>
      <c r="AW14">
        <v>10994</v>
      </c>
      <c r="AZ14" s="32">
        <v>41729</v>
      </c>
      <c r="BA14">
        <v>2.66</v>
      </c>
    </row>
    <row r="15" spans="2:54" x14ac:dyDescent="0.25">
      <c r="C15" s="32">
        <v>41486</v>
      </c>
      <c r="D15" s="6">
        <v>197.4</v>
      </c>
      <c r="E15" s="6" t="e">
        <f t="shared" si="23"/>
        <v>#REF!</v>
      </c>
      <c r="G15" s="32">
        <v>41486</v>
      </c>
      <c r="H15" s="28">
        <v>47391</v>
      </c>
      <c r="I15" s="117">
        <v>4.92</v>
      </c>
      <c r="K15" s="32">
        <v>41517</v>
      </c>
      <c r="L15" s="29">
        <v>39740</v>
      </c>
      <c r="M15" s="29">
        <v>5230</v>
      </c>
      <c r="N15" s="29">
        <f t="shared" ref="N15:N73" si="26">L15-M15</f>
        <v>34510</v>
      </c>
      <c r="O15" s="6"/>
      <c r="P15" s="6"/>
      <c r="R15" s="32">
        <v>41517</v>
      </c>
      <c r="S15">
        <v>67754.3</v>
      </c>
      <c r="T15" s="6" t="e">
        <f t="shared" si="24"/>
        <v>#REF!</v>
      </c>
      <c r="V15" s="32">
        <v>41517</v>
      </c>
      <c r="W15" s="28">
        <v>83140</v>
      </c>
      <c r="X15" s="117">
        <v>6.05</v>
      </c>
      <c r="AB15" s="32">
        <v>41790</v>
      </c>
      <c r="AC15" s="29">
        <v>46986</v>
      </c>
      <c r="AD15" s="6"/>
      <c r="AE15" s="88">
        <f t="shared" si="3"/>
        <v>-11.657224265314914</v>
      </c>
      <c r="AG15" s="32">
        <v>41790</v>
      </c>
      <c r="AH15" s="29">
        <v>148576</v>
      </c>
      <c r="AI15" s="29">
        <v>15109</v>
      </c>
      <c r="AJ15" s="29">
        <f t="shared" si="7"/>
        <v>163685</v>
      </c>
      <c r="AK15" s="6"/>
      <c r="AL15" s="88"/>
      <c r="AN15" s="32">
        <v>41698</v>
      </c>
      <c r="AO15">
        <v>10.53</v>
      </c>
      <c r="AR15" s="32">
        <v>36860</v>
      </c>
      <c r="AS15">
        <v>41986</v>
      </c>
      <c r="AV15" s="32">
        <v>36860</v>
      </c>
      <c r="AW15">
        <v>10837</v>
      </c>
      <c r="AZ15" s="32">
        <v>41759</v>
      </c>
      <c r="BA15">
        <v>5.24</v>
      </c>
    </row>
    <row r="16" spans="2:54" ht="15.75" thickBot="1" x14ac:dyDescent="0.3">
      <c r="C16" s="32">
        <v>41517</v>
      </c>
      <c r="D16" s="6">
        <v>186.5</v>
      </c>
      <c r="E16" s="6" t="e">
        <f t="shared" si="23"/>
        <v>#REF!</v>
      </c>
      <c r="G16" s="32">
        <v>41517</v>
      </c>
      <c r="H16" s="28">
        <v>48489</v>
      </c>
      <c r="I16" s="118">
        <v>6.9</v>
      </c>
      <c r="K16" s="32">
        <v>41547</v>
      </c>
      <c r="L16" s="29">
        <v>69518</v>
      </c>
      <c r="M16" s="29">
        <v>5632</v>
      </c>
      <c r="N16" s="29">
        <f t="shared" si="26"/>
        <v>63886</v>
      </c>
      <c r="O16" s="6"/>
      <c r="P16" s="6"/>
      <c r="R16" s="32">
        <v>41547</v>
      </c>
      <c r="S16">
        <v>69921.8</v>
      </c>
      <c r="T16" s="6" t="e">
        <f t="shared" si="24"/>
        <v>#REF!</v>
      </c>
      <c r="V16" s="32">
        <v>41547</v>
      </c>
      <c r="W16" s="28">
        <v>84860</v>
      </c>
      <c r="X16" s="118">
        <v>11.76</v>
      </c>
      <c r="AB16" s="32">
        <v>41820</v>
      </c>
      <c r="AC16" s="29">
        <v>51079</v>
      </c>
      <c r="AD16" s="6"/>
      <c r="AE16" s="88">
        <f t="shared" si="3"/>
        <v>-6.4171556391221181</v>
      </c>
      <c r="AG16" s="32">
        <v>41820</v>
      </c>
      <c r="AH16" s="29">
        <v>160231</v>
      </c>
      <c r="AI16" s="29">
        <v>14747</v>
      </c>
      <c r="AJ16" s="29">
        <f t="shared" si="7"/>
        <v>174978</v>
      </c>
      <c r="AK16" s="6"/>
      <c r="AL16" s="88"/>
      <c r="AN16" s="32">
        <v>41729</v>
      </c>
      <c r="AO16">
        <v>9.49</v>
      </c>
      <c r="AR16" s="32">
        <v>36891</v>
      </c>
      <c r="AS16">
        <v>30136</v>
      </c>
      <c r="AV16" s="32">
        <v>36891</v>
      </c>
      <c r="AW16">
        <v>12866</v>
      </c>
      <c r="AZ16" s="32">
        <v>41790</v>
      </c>
      <c r="BA16">
        <v>6.37</v>
      </c>
    </row>
    <row r="17" spans="3:53" x14ac:dyDescent="0.25">
      <c r="C17" s="32">
        <v>41547</v>
      </c>
      <c r="D17" s="6">
        <v>186.8</v>
      </c>
      <c r="E17" s="6">
        <f t="shared" ref="E17:E63" si="27">100*(D17/D5-1)</f>
        <v>3.3185840707964598</v>
      </c>
      <c r="G17" s="32">
        <v>41547</v>
      </c>
      <c r="H17" s="28">
        <v>44031</v>
      </c>
      <c r="I17" s="6">
        <f t="shared" ref="I17:I73" si="28">100*(H17/H5-1)</f>
        <v>5.9430716296527963</v>
      </c>
      <c r="K17" s="32">
        <v>41578</v>
      </c>
      <c r="L17" s="29">
        <v>94227</v>
      </c>
      <c r="M17" s="29">
        <v>5289</v>
      </c>
      <c r="N17" s="29">
        <f t="shared" si="26"/>
        <v>88938</v>
      </c>
      <c r="O17" s="6"/>
      <c r="P17" s="6">
        <f t="shared" ref="P17:P73" si="29">100*(L17/L5-1)</f>
        <v>28.801071667782985</v>
      </c>
      <c r="R17" s="32">
        <v>41578</v>
      </c>
      <c r="S17">
        <v>77315.100000000006</v>
      </c>
      <c r="T17" s="6">
        <f t="shared" ref="T17:T64" si="30">100*(S17/S5-1)</f>
        <v>7.9442931937172778</v>
      </c>
      <c r="V17" s="32">
        <v>41578</v>
      </c>
      <c r="W17" s="28">
        <v>82270</v>
      </c>
      <c r="X17" s="6">
        <f t="shared" ref="X17:X73" si="31">100*(W17/W5-1)</f>
        <v>-1.9661582459485238</v>
      </c>
      <c r="AB17" s="32">
        <v>41851</v>
      </c>
      <c r="AC17" s="29">
        <v>47775</v>
      </c>
      <c r="AD17" s="6">
        <f t="shared" ref="AD17" si="32">100*(AC17/AC5-1)</f>
        <v>-13.623214608569878</v>
      </c>
      <c r="AE17" s="88">
        <f>AX179</f>
        <v>-10.547452969773829</v>
      </c>
      <c r="AG17" s="32">
        <v>41851</v>
      </c>
      <c r="AH17" s="29">
        <v>137922</v>
      </c>
      <c r="AI17" s="29">
        <v>16617</v>
      </c>
      <c r="AJ17" s="29">
        <f t="shared" si="7"/>
        <v>154539</v>
      </c>
      <c r="AK17" s="6">
        <f t="shared" ref="AK17" si="33">100*(AJ17/AJ5-1)</f>
        <v>3.4930988528224072</v>
      </c>
      <c r="AL17" s="88">
        <f t="shared" ref="AL17:AL63" si="34">100*(AH17/AH5-1)</f>
        <v>5.077824420792787</v>
      </c>
      <c r="AN17" s="32">
        <v>41759</v>
      </c>
      <c r="AO17">
        <v>9.44</v>
      </c>
      <c r="AR17" s="32">
        <v>36922</v>
      </c>
      <c r="AS17">
        <v>53739</v>
      </c>
      <c r="AV17" s="32">
        <v>36922</v>
      </c>
      <c r="AW17">
        <v>13476</v>
      </c>
      <c r="AZ17" s="32">
        <v>41820</v>
      </c>
      <c r="BA17">
        <v>14.2</v>
      </c>
    </row>
    <row r="18" spans="3:53" x14ac:dyDescent="0.25">
      <c r="C18" s="32">
        <v>41578</v>
      </c>
      <c r="D18" s="6">
        <v>201.5</v>
      </c>
      <c r="E18" s="6">
        <f t="shared" si="27"/>
        <v>11.820199778024421</v>
      </c>
      <c r="G18" s="32">
        <v>41578</v>
      </c>
      <c r="H18" s="28">
        <v>44002</v>
      </c>
      <c r="I18" s="6">
        <f t="shared" si="28"/>
        <v>-2.8438948995363256</v>
      </c>
      <c r="K18" s="32">
        <v>41608</v>
      </c>
      <c r="L18" s="29">
        <v>58245</v>
      </c>
      <c r="M18" s="29">
        <v>4773</v>
      </c>
      <c r="N18" s="29">
        <f t="shared" si="26"/>
        <v>53472</v>
      </c>
      <c r="O18" s="6"/>
      <c r="P18" s="6">
        <f t="shared" si="29"/>
        <v>12.290341237709669</v>
      </c>
      <c r="R18" s="32">
        <v>41608</v>
      </c>
      <c r="S18">
        <v>78804.399999999994</v>
      </c>
      <c r="T18" s="6">
        <f t="shared" si="30"/>
        <v>14.569921550154973</v>
      </c>
      <c r="V18" s="32">
        <v>41608</v>
      </c>
      <c r="W18" s="28">
        <v>84310</v>
      </c>
      <c r="X18" s="6">
        <f t="shared" si="31"/>
        <v>3.131498470948002</v>
      </c>
      <c r="AB18" s="32">
        <v>41882</v>
      </c>
      <c r="AC18" s="29">
        <v>48518</v>
      </c>
      <c r="AD18" s="6">
        <f>100*(AC18/AC6-1)</f>
        <v>-5.5040511062636295</v>
      </c>
      <c r="AE18" s="88">
        <f t="shared" ref="AE18:AE53" si="35">AX180</f>
        <v>-4.1912866716050212</v>
      </c>
      <c r="AG18" s="32">
        <v>41882</v>
      </c>
      <c r="AH18" s="29">
        <v>153781</v>
      </c>
      <c r="AI18" s="29">
        <v>13656</v>
      </c>
      <c r="AJ18" s="29">
        <f t="shared" si="7"/>
        <v>167437</v>
      </c>
      <c r="AK18" s="6">
        <f t="shared" ref="AK18:AK63" si="36">100*(AJ18/AJ6-1)</f>
        <v>11.10543393872636</v>
      </c>
      <c r="AL18" s="88">
        <f t="shared" si="34"/>
        <v>15.180544216668036</v>
      </c>
      <c r="AN18" s="32">
        <v>41790</v>
      </c>
      <c r="AO18">
        <v>7.92</v>
      </c>
      <c r="AR18" s="32">
        <v>36950</v>
      </c>
      <c r="AS18">
        <v>46532</v>
      </c>
      <c r="AV18" s="32">
        <v>36950</v>
      </c>
      <c r="AW18">
        <v>14529</v>
      </c>
      <c r="AZ18" s="32">
        <v>41851</v>
      </c>
      <c r="BA18">
        <v>8.6</v>
      </c>
    </row>
    <row r="19" spans="3:53" x14ac:dyDescent="0.25">
      <c r="C19" s="32">
        <v>41608</v>
      </c>
      <c r="D19" s="6">
        <v>184.9</v>
      </c>
      <c r="E19" s="6">
        <f t="shared" si="27"/>
        <v>5.3561253561253519</v>
      </c>
      <c r="G19" s="32">
        <v>41608</v>
      </c>
      <c r="H19" s="28">
        <v>44003</v>
      </c>
      <c r="I19" s="6">
        <f t="shared" si="28"/>
        <v>-0.40063377093707553</v>
      </c>
      <c r="K19" s="32">
        <v>41639</v>
      </c>
      <c r="L19" s="29">
        <v>44667</v>
      </c>
      <c r="M19" s="29">
        <v>5374</v>
      </c>
      <c r="N19" s="29">
        <f t="shared" si="26"/>
        <v>39293</v>
      </c>
      <c r="O19" s="6"/>
      <c r="P19" s="6">
        <f t="shared" si="29"/>
        <v>10.114880189330444</v>
      </c>
      <c r="R19" s="32">
        <v>41639</v>
      </c>
      <c r="S19">
        <v>86353.8</v>
      </c>
      <c r="T19" s="6">
        <f t="shared" si="30"/>
        <v>15.364976814463605</v>
      </c>
      <c r="V19" s="32">
        <v>41639</v>
      </c>
      <c r="W19" s="28">
        <v>92160</v>
      </c>
      <c r="X19" s="6">
        <f t="shared" si="31"/>
        <v>4.4661074586261673</v>
      </c>
      <c r="AB19" s="32">
        <v>41912</v>
      </c>
      <c r="AC19" s="29">
        <v>56078</v>
      </c>
      <c r="AD19" s="6">
        <f t="shared" ref="AD19:AD64" si="37">100*(AC19/AC7-1)</f>
        <v>8.4680851063829721</v>
      </c>
      <c r="AE19" s="88">
        <f t="shared" si="35"/>
        <v>8.8839543004373347</v>
      </c>
      <c r="AG19" s="32">
        <v>41912</v>
      </c>
      <c r="AH19" s="29">
        <v>154898</v>
      </c>
      <c r="AI19" s="29">
        <v>15683</v>
      </c>
      <c r="AJ19" s="29">
        <f t="shared" si="7"/>
        <v>170581</v>
      </c>
      <c r="AK19" s="6">
        <f t="shared" si="36"/>
        <v>-2.0015511446873302</v>
      </c>
      <c r="AL19" s="88">
        <f t="shared" si="34"/>
        <v>-1.0198474062903418</v>
      </c>
      <c r="AN19" s="32">
        <v>41820</v>
      </c>
      <c r="AO19">
        <v>7.72</v>
      </c>
      <c r="AR19" s="32">
        <v>36981</v>
      </c>
      <c r="AS19">
        <v>62886</v>
      </c>
      <c r="AV19" s="32">
        <v>36981</v>
      </c>
      <c r="AW19">
        <v>20854</v>
      </c>
      <c r="AZ19" s="32">
        <v>41882</v>
      </c>
      <c r="BA19">
        <v>9.77</v>
      </c>
    </row>
    <row r="20" spans="3:53" x14ac:dyDescent="0.25">
      <c r="C20" s="32">
        <v>41639</v>
      </c>
      <c r="D20" s="6">
        <v>192.5</v>
      </c>
      <c r="E20" s="6">
        <f t="shared" si="27"/>
        <v>6.7665002773155791</v>
      </c>
      <c r="G20" s="32">
        <v>41639</v>
      </c>
      <c r="H20" s="28">
        <v>48112</v>
      </c>
      <c r="I20" s="6">
        <f t="shared" si="28"/>
        <v>6.2520704048055542</v>
      </c>
      <c r="K20" s="32">
        <v>41670</v>
      </c>
      <c r="L20" s="29">
        <v>51408</v>
      </c>
      <c r="M20" s="29">
        <v>5085</v>
      </c>
      <c r="N20" s="29">
        <f t="shared" si="26"/>
        <v>46323</v>
      </c>
      <c r="O20" s="6"/>
      <c r="P20" s="6">
        <f t="shared" si="29"/>
        <v>14.660421545667447</v>
      </c>
      <c r="R20" s="32">
        <v>41670</v>
      </c>
      <c r="S20">
        <v>87959</v>
      </c>
      <c r="T20" s="6">
        <f t="shared" si="30"/>
        <v>11.272615948244248</v>
      </c>
      <c r="V20" s="32">
        <v>41670</v>
      </c>
      <c r="W20" s="28">
        <v>96400</v>
      </c>
      <c r="X20" s="6">
        <f t="shared" si="31"/>
        <v>4.1036717062634898</v>
      </c>
      <c r="AB20" s="32">
        <v>41943</v>
      </c>
      <c r="AC20" s="29">
        <v>51978</v>
      </c>
      <c r="AD20" s="6">
        <f t="shared" si="37"/>
        <v>-2.9482607315570286</v>
      </c>
      <c r="AE20" s="88">
        <f t="shared" si="35"/>
        <v>-1.6504051595832681</v>
      </c>
      <c r="AG20" s="32">
        <v>41943</v>
      </c>
      <c r="AH20" s="29">
        <v>159408</v>
      </c>
      <c r="AI20" s="29">
        <v>13650</v>
      </c>
      <c r="AJ20" s="29">
        <f t="shared" si="7"/>
        <v>173058</v>
      </c>
      <c r="AK20" s="6">
        <f t="shared" si="36"/>
        <v>-4.9742747794000568</v>
      </c>
      <c r="AL20" s="88">
        <f t="shared" si="34"/>
        <v>-2.3229309003118925</v>
      </c>
      <c r="AN20" s="32">
        <v>41851</v>
      </c>
      <c r="AO20">
        <v>5.55</v>
      </c>
      <c r="AR20" s="32">
        <v>37011</v>
      </c>
      <c r="AS20">
        <v>43011</v>
      </c>
      <c r="AT20">
        <f t="shared" ref="AT20:AT83" si="38">(AS20/AS8-1)*100</f>
        <v>-18.813469742157118</v>
      </c>
      <c r="AV20" s="32">
        <v>37011</v>
      </c>
      <c r="AW20">
        <v>7925</v>
      </c>
      <c r="AX20">
        <f t="shared" ref="AX20:AX83" si="39">(AW20/AW8-1)*100</f>
        <v>-8.4661584661584683</v>
      </c>
      <c r="AZ20" s="32">
        <v>41912</v>
      </c>
      <c r="BA20">
        <v>28.68</v>
      </c>
    </row>
    <row r="21" spans="3:53" x14ac:dyDescent="0.25">
      <c r="C21" s="32">
        <v>41670</v>
      </c>
      <c r="D21" s="6">
        <v>186.3</v>
      </c>
      <c r="E21" s="6">
        <f t="shared" si="27"/>
        <v>9.5882352941176521</v>
      </c>
      <c r="G21" s="32">
        <v>41670</v>
      </c>
      <c r="H21" s="28">
        <v>47106</v>
      </c>
      <c r="I21" s="6">
        <f t="shared" si="28"/>
        <v>-2.7559298940979748</v>
      </c>
      <c r="K21" s="32">
        <v>41698</v>
      </c>
      <c r="L21" s="29">
        <v>49670</v>
      </c>
      <c r="M21" s="29">
        <v>5891</v>
      </c>
      <c r="N21" s="29">
        <f t="shared" si="26"/>
        <v>43779</v>
      </c>
      <c r="O21" s="6"/>
      <c r="P21" s="6">
        <f t="shared" si="29"/>
        <v>16.187134502923971</v>
      </c>
      <c r="R21" s="32">
        <v>41698</v>
      </c>
      <c r="S21">
        <v>78784.800000000003</v>
      </c>
      <c r="T21" s="6">
        <f t="shared" si="30"/>
        <v>10.853341437882014</v>
      </c>
      <c r="V21" s="32">
        <v>41698</v>
      </c>
      <c r="W21" s="28">
        <v>86930</v>
      </c>
      <c r="X21" s="6">
        <f t="shared" si="31"/>
        <v>3.9708168879320604</v>
      </c>
      <c r="AB21" s="32">
        <v>41973</v>
      </c>
      <c r="AC21" s="29">
        <v>47686</v>
      </c>
      <c r="AD21" s="6">
        <f t="shared" si="37"/>
        <v>9.0464212211296626</v>
      </c>
      <c r="AE21" s="88">
        <f t="shared" si="35"/>
        <v>10.312687913409491</v>
      </c>
      <c r="AG21" s="32">
        <v>41973</v>
      </c>
      <c r="AH21" s="29">
        <v>156811</v>
      </c>
      <c r="AI21" s="29">
        <v>14775</v>
      </c>
      <c r="AJ21" s="29">
        <f t="shared" si="7"/>
        <v>171586</v>
      </c>
      <c r="AK21" s="6">
        <f t="shared" si="36"/>
        <v>9.0979609224489231</v>
      </c>
      <c r="AL21" s="88">
        <f t="shared" si="34"/>
        <v>9.7739571155555751</v>
      </c>
      <c r="AN21" s="32">
        <v>41882</v>
      </c>
      <c r="AO21">
        <v>3.6</v>
      </c>
      <c r="AR21" s="32">
        <v>37042</v>
      </c>
      <c r="AS21">
        <v>51149</v>
      </c>
      <c r="AT21">
        <f t="shared" si="38"/>
        <v>1.5485715420198831</v>
      </c>
      <c r="AV21" s="32">
        <v>37042</v>
      </c>
      <c r="AW21">
        <v>8294</v>
      </c>
      <c r="AX21">
        <f t="shared" si="39"/>
        <v>-28.159376353399747</v>
      </c>
      <c r="AZ21" s="32">
        <v>41943</v>
      </c>
      <c r="BA21">
        <v>18.670000000000002</v>
      </c>
    </row>
    <row r="22" spans="3:53" x14ac:dyDescent="0.25">
      <c r="C22" s="32">
        <v>41698</v>
      </c>
      <c r="D22" s="6">
        <v>177.9</v>
      </c>
      <c r="E22" s="6">
        <f t="shared" si="27"/>
        <v>7.4275362318840576</v>
      </c>
      <c r="G22" s="32">
        <v>41698</v>
      </c>
      <c r="H22" s="28">
        <v>44047</v>
      </c>
      <c r="I22" s="6">
        <f t="shared" si="28"/>
        <v>-0.69887503663458306</v>
      </c>
      <c r="K22" s="32">
        <v>41729</v>
      </c>
      <c r="L22" s="29">
        <v>53761</v>
      </c>
      <c r="M22" s="29">
        <v>5184</v>
      </c>
      <c r="N22" s="29">
        <f t="shared" si="26"/>
        <v>48577</v>
      </c>
      <c r="O22" s="6"/>
      <c r="P22" s="6">
        <f t="shared" si="29"/>
        <v>3.7196380684120234</v>
      </c>
      <c r="R22" s="32">
        <v>41729</v>
      </c>
      <c r="S22">
        <v>90921</v>
      </c>
      <c r="T22" s="6">
        <f t="shared" si="30"/>
        <v>8.7010061786253914</v>
      </c>
      <c r="V22" s="32">
        <v>41729</v>
      </c>
      <c r="W22" s="28">
        <v>100510</v>
      </c>
      <c r="X22" s="6">
        <f t="shared" si="31"/>
        <v>2.1754599979668665</v>
      </c>
      <c r="AB22" s="32">
        <v>42004</v>
      </c>
      <c r="AC22" s="29">
        <v>50999</v>
      </c>
      <c r="AD22" s="6">
        <f t="shared" si="37"/>
        <v>9.0071604146628292</v>
      </c>
      <c r="AE22" s="88">
        <f t="shared" si="35"/>
        <v>10.183792019807637</v>
      </c>
      <c r="AG22" s="32">
        <v>42004</v>
      </c>
      <c r="AH22" s="29">
        <v>152986</v>
      </c>
      <c r="AI22" s="29">
        <v>13026</v>
      </c>
      <c r="AJ22" s="29">
        <f t="shared" si="7"/>
        <v>166012</v>
      </c>
      <c r="AK22" s="6">
        <f t="shared" si="36"/>
        <v>13.881571726484477</v>
      </c>
      <c r="AL22" s="88">
        <f t="shared" si="34"/>
        <v>15.44022214844103</v>
      </c>
      <c r="AN22" s="32">
        <v>41912</v>
      </c>
      <c r="AO22">
        <v>3.22</v>
      </c>
      <c r="AR22" s="32">
        <v>37072</v>
      </c>
      <c r="AS22">
        <v>44380</v>
      </c>
      <c r="AT22">
        <f t="shared" si="38"/>
        <v>26.525259436651851</v>
      </c>
      <c r="AV22" s="32">
        <v>37072</v>
      </c>
      <c r="AW22">
        <v>10937</v>
      </c>
      <c r="AX22">
        <f t="shared" si="39"/>
        <v>-7.8911908371231299</v>
      </c>
      <c r="AZ22" s="32">
        <v>41973</v>
      </c>
      <c r="BA22">
        <v>15.04</v>
      </c>
    </row>
    <row r="23" spans="3:53" x14ac:dyDescent="0.25">
      <c r="C23" s="32">
        <v>41729</v>
      </c>
      <c r="D23" s="6">
        <v>212.3</v>
      </c>
      <c r="E23" s="6">
        <f t="shared" si="27"/>
        <v>8.1507896077432473</v>
      </c>
      <c r="G23" s="32">
        <v>41729</v>
      </c>
      <c r="H23" s="28">
        <v>50915</v>
      </c>
      <c r="I23" s="6">
        <f t="shared" si="28"/>
        <v>7.6222283286478287</v>
      </c>
      <c r="K23" s="32">
        <v>41759</v>
      </c>
      <c r="L23" s="29">
        <v>55084</v>
      </c>
      <c r="M23" s="29">
        <v>5416</v>
      </c>
      <c r="N23" s="29">
        <f t="shared" si="26"/>
        <v>49668</v>
      </c>
      <c r="O23" s="6"/>
      <c r="P23" s="6">
        <f t="shared" si="29"/>
        <v>-7.1049125588141031</v>
      </c>
      <c r="R23" s="32">
        <v>41759</v>
      </c>
      <c r="S23">
        <v>80711.8</v>
      </c>
      <c r="T23" s="6">
        <f t="shared" si="30"/>
        <v>8.1197153665620192</v>
      </c>
      <c r="V23" s="32">
        <v>41759</v>
      </c>
      <c r="W23" s="28">
        <v>88800</v>
      </c>
      <c r="X23" s="6">
        <f t="shared" si="31"/>
        <v>6.118546845124273</v>
      </c>
      <c r="AB23" s="32">
        <v>42035</v>
      </c>
      <c r="AC23" s="29">
        <v>52481</v>
      </c>
      <c r="AD23" s="6">
        <f t="shared" si="37"/>
        <v>5.2968439638048981</v>
      </c>
      <c r="AE23" s="88">
        <f t="shared" si="35"/>
        <v>6.7661762861289887</v>
      </c>
      <c r="AG23" s="32">
        <v>42035</v>
      </c>
      <c r="AH23" s="29">
        <v>169527</v>
      </c>
      <c r="AI23" s="29">
        <v>12638</v>
      </c>
      <c r="AJ23" s="29">
        <f t="shared" si="7"/>
        <v>182165</v>
      </c>
      <c r="AK23" s="6">
        <f t="shared" si="36"/>
        <v>2.4965115232264967</v>
      </c>
      <c r="AL23" s="88">
        <f t="shared" si="34"/>
        <v>3.276291661843822</v>
      </c>
      <c r="AN23" s="32">
        <v>41943</v>
      </c>
      <c r="AO23">
        <v>3.26</v>
      </c>
      <c r="AR23" s="32">
        <v>37103</v>
      </c>
      <c r="AS23">
        <v>44685</v>
      </c>
      <c r="AT23">
        <f t="shared" si="38"/>
        <v>-1.1175038725381725</v>
      </c>
      <c r="AV23" s="32">
        <v>37103</v>
      </c>
      <c r="AW23">
        <v>10195</v>
      </c>
      <c r="AX23">
        <f t="shared" si="39"/>
        <v>-1.6970398225822025</v>
      </c>
      <c r="AZ23" s="32">
        <v>42004</v>
      </c>
      <c r="BA23">
        <v>16.38</v>
      </c>
    </row>
    <row r="24" spans="3:53" x14ac:dyDescent="0.25">
      <c r="C24" s="32">
        <v>41759</v>
      </c>
      <c r="D24" s="6">
        <v>194.8</v>
      </c>
      <c r="E24" s="6">
        <f t="shared" si="27"/>
        <v>6.6228790366721579</v>
      </c>
      <c r="G24" s="32">
        <v>41759</v>
      </c>
      <c r="H24" s="28">
        <v>47458</v>
      </c>
      <c r="I24" s="6">
        <f t="shared" si="28"/>
        <v>8.9510778484354514</v>
      </c>
      <c r="K24" s="32">
        <v>41790</v>
      </c>
      <c r="L24" s="29">
        <v>60142</v>
      </c>
      <c r="M24" s="29">
        <v>5517</v>
      </c>
      <c r="N24" s="29">
        <f t="shared" si="26"/>
        <v>54625</v>
      </c>
      <c r="O24" s="6"/>
      <c r="P24" s="6">
        <f t="shared" si="29"/>
        <v>0.67628645083530614</v>
      </c>
      <c r="R24" s="32">
        <v>41790</v>
      </c>
      <c r="S24">
        <v>83340.899999999994</v>
      </c>
      <c r="T24" s="6">
        <f t="shared" si="30"/>
        <v>6.0422026613327962</v>
      </c>
      <c r="V24" s="32">
        <v>41790</v>
      </c>
      <c r="W24" s="28">
        <v>91720</v>
      </c>
      <c r="X24" s="6">
        <f t="shared" si="31"/>
        <v>4.0381125226860215</v>
      </c>
      <c r="AB24" s="32">
        <v>42063</v>
      </c>
      <c r="AC24" s="29">
        <v>51998</v>
      </c>
      <c r="AD24" s="6">
        <f t="shared" si="37"/>
        <v>8.3698053436705333</v>
      </c>
      <c r="AE24" s="88">
        <f t="shared" si="35"/>
        <v>6.6855768195037912</v>
      </c>
      <c r="AG24" s="32">
        <v>42063</v>
      </c>
      <c r="AH24" s="29">
        <v>171703</v>
      </c>
      <c r="AI24" s="29">
        <v>13770</v>
      </c>
      <c r="AJ24" s="29">
        <f t="shared" si="7"/>
        <v>185473</v>
      </c>
      <c r="AK24" s="6">
        <f t="shared" si="36"/>
        <v>6.4468549127639996</v>
      </c>
      <c r="AL24" s="88">
        <f t="shared" si="34"/>
        <v>6.8362826352074357</v>
      </c>
      <c r="AN24" s="32">
        <v>41973</v>
      </c>
      <c r="AO24">
        <v>2.93</v>
      </c>
      <c r="AR24" s="32">
        <v>37134</v>
      </c>
      <c r="AS24">
        <v>48061</v>
      </c>
      <c r="AT24">
        <f t="shared" si="38"/>
        <v>-7.2056069353001355</v>
      </c>
      <c r="AV24" s="32">
        <v>37134</v>
      </c>
      <c r="AW24">
        <v>11361</v>
      </c>
      <c r="AX24">
        <f t="shared" si="39"/>
        <v>3.1786395422759073</v>
      </c>
      <c r="AZ24" s="32">
        <v>42035</v>
      </c>
      <c r="BA24">
        <v>22.8</v>
      </c>
    </row>
    <row r="25" spans="3:53" x14ac:dyDescent="0.25">
      <c r="C25" s="32">
        <v>41790</v>
      </c>
      <c r="D25" s="6">
        <v>211</v>
      </c>
      <c r="E25" s="6">
        <f t="shared" si="27"/>
        <v>14.986376021798375</v>
      </c>
      <c r="G25" s="32">
        <v>41790</v>
      </c>
      <c r="H25" s="28">
        <v>48433</v>
      </c>
      <c r="I25" s="6">
        <f t="shared" si="28"/>
        <v>0.74466978679146312</v>
      </c>
      <c r="K25" s="32">
        <v>41820</v>
      </c>
      <c r="L25" s="29">
        <v>72848</v>
      </c>
      <c r="M25" s="29">
        <v>6676</v>
      </c>
      <c r="N25" s="29">
        <f t="shared" si="26"/>
        <v>66172</v>
      </c>
      <c r="O25" s="6"/>
      <c r="P25" s="6">
        <f t="shared" si="29"/>
        <v>7.2508575887402005</v>
      </c>
      <c r="R25" s="32">
        <v>41820</v>
      </c>
      <c r="S25">
        <v>81367</v>
      </c>
      <c r="T25" s="6">
        <f t="shared" si="30"/>
        <v>8.9060806017694283</v>
      </c>
      <c r="V25" s="32">
        <v>41820</v>
      </c>
      <c r="W25" s="28">
        <v>87140</v>
      </c>
      <c r="X25" s="6">
        <f t="shared" si="31"/>
        <v>2.5779870512065983</v>
      </c>
      <c r="AB25" s="32">
        <v>42094</v>
      </c>
      <c r="AC25" s="29">
        <v>65445</v>
      </c>
      <c r="AD25" s="6">
        <f t="shared" si="37"/>
        <v>2.0966911592642967</v>
      </c>
      <c r="AE25" s="88">
        <f t="shared" si="35"/>
        <v>2.6116028609794117</v>
      </c>
      <c r="AG25" s="32">
        <v>42094</v>
      </c>
      <c r="AH25" s="29">
        <v>176260</v>
      </c>
      <c r="AI25" s="29">
        <v>15173</v>
      </c>
      <c r="AJ25" s="29">
        <f t="shared" si="7"/>
        <v>191433</v>
      </c>
      <c r="AK25" s="6">
        <f t="shared" si="36"/>
        <v>2.480192719486074</v>
      </c>
      <c r="AL25" s="88">
        <f t="shared" si="34"/>
        <v>2.7809039541433656</v>
      </c>
      <c r="AN25" s="32">
        <v>42004</v>
      </c>
      <c r="AO25">
        <v>4.58</v>
      </c>
      <c r="AR25" s="32">
        <v>37164</v>
      </c>
      <c r="AS25">
        <v>46080</v>
      </c>
      <c r="AT25">
        <f t="shared" si="38"/>
        <v>-22.388964680915567</v>
      </c>
      <c r="AV25" s="32">
        <v>37164</v>
      </c>
      <c r="AW25">
        <v>12828</v>
      </c>
      <c r="AX25">
        <f t="shared" si="39"/>
        <v>-4.5322616655503412</v>
      </c>
      <c r="AZ25" s="32">
        <v>42063</v>
      </c>
      <c r="BA25">
        <v>22.86</v>
      </c>
    </row>
    <row r="26" spans="3:53" x14ac:dyDescent="0.25">
      <c r="C26" s="32">
        <v>41820</v>
      </c>
      <c r="D26" s="6">
        <v>211.6</v>
      </c>
      <c r="E26" s="6">
        <f t="shared" si="27"/>
        <v>13.215623327982872</v>
      </c>
      <c r="G26" s="32">
        <v>41820</v>
      </c>
      <c r="H26" s="28">
        <v>47276</v>
      </c>
      <c r="I26" s="6">
        <f t="shared" si="28"/>
        <v>3.9672765657987386</v>
      </c>
      <c r="K26" s="32">
        <v>41851</v>
      </c>
      <c r="L26" s="29">
        <v>46387</v>
      </c>
      <c r="M26" s="29">
        <v>6042</v>
      </c>
      <c r="N26" s="29">
        <f t="shared" si="26"/>
        <v>40345</v>
      </c>
      <c r="O26" s="6">
        <f t="shared" ref="O26:O58" si="40">100*(N26/N14-1)</f>
        <v>-5.9272040478466685</v>
      </c>
      <c r="P26" s="6">
        <f>100*(L26/L14-1)</f>
        <v>-4.6202245342764297</v>
      </c>
      <c r="R26" s="32">
        <v>41851</v>
      </c>
      <c r="S26">
        <v>79083.8</v>
      </c>
      <c r="T26" s="6">
        <f t="shared" si="30"/>
        <v>14.703804856257264</v>
      </c>
      <c r="V26" s="32">
        <v>41851</v>
      </c>
      <c r="W26" s="28">
        <v>89880</v>
      </c>
      <c r="X26" s="6">
        <f t="shared" si="31"/>
        <v>4.257046746317128</v>
      </c>
      <c r="AB26" s="32">
        <v>42124</v>
      </c>
      <c r="AC26" s="29">
        <v>45872</v>
      </c>
      <c r="AD26" s="6">
        <f t="shared" si="37"/>
        <v>6.4809656453110431</v>
      </c>
      <c r="AE26" s="88">
        <f t="shared" si="35"/>
        <v>8.3130235320621804</v>
      </c>
      <c r="AG26" s="32">
        <v>42124</v>
      </c>
      <c r="AH26" s="29">
        <v>159588</v>
      </c>
      <c r="AI26" s="29">
        <v>14875</v>
      </c>
      <c r="AJ26" s="29">
        <f t="shared" si="7"/>
        <v>174463</v>
      </c>
      <c r="AK26" s="6">
        <f t="shared" si="36"/>
        <v>18.294435931164486</v>
      </c>
      <c r="AL26" s="88">
        <f t="shared" si="34"/>
        <v>18.166066906570698</v>
      </c>
      <c r="AN26" s="32">
        <v>42035</v>
      </c>
      <c r="AO26">
        <v>5.49</v>
      </c>
      <c r="AR26" s="32">
        <v>37195</v>
      </c>
      <c r="AS26">
        <v>37856</v>
      </c>
      <c r="AT26">
        <f t="shared" si="38"/>
        <v>4.3353636689358543</v>
      </c>
      <c r="AV26" s="32">
        <v>37195</v>
      </c>
      <c r="AW26">
        <v>11576</v>
      </c>
      <c r="AX26">
        <f t="shared" si="39"/>
        <v>5.2937966163361772</v>
      </c>
      <c r="AZ26" s="32">
        <v>42094</v>
      </c>
      <c r="BA26">
        <v>20.02</v>
      </c>
    </row>
    <row r="27" spans="3:53" x14ac:dyDescent="0.25">
      <c r="C27" s="32">
        <v>41851</v>
      </c>
      <c r="D27" s="6">
        <v>222.3</v>
      </c>
      <c r="E27" s="6">
        <f t="shared" si="27"/>
        <v>12.613981762917925</v>
      </c>
      <c r="G27" s="32">
        <v>41851</v>
      </c>
      <c r="H27" s="28">
        <v>47553</v>
      </c>
      <c r="I27" s="6">
        <f t="shared" si="28"/>
        <v>0.34183705766916983</v>
      </c>
      <c r="K27" s="32">
        <v>41882</v>
      </c>
      <c r="L27" s="29">
        <v>39064</v>
      </c>
      <c r="M27" s="29">
        <v>6111</v>
      </c>
      <c r="N27" s="29">
        <f t="shared" si="26"/>
        <v>32953</v>
      </c>
      <c r="O27" s="6">
        <f t="shared" si="40"/>
        <v>-4.5117357287742692</v>
      </c>
      <c r="P27" s="6">
        <f t="shared" si="29"/>
        <v>-1.7010568696527395</v>
      </c>
      <c r="R27" s="32">
        <v>41882</v>
      </c>
      <c r="S27">
        <v>79069</v>
      </c>
      <c r="T27" s="6">
        <f t="shared" si="30"/>
        <v>16.699604305556992</v>
      </c>
      <c r="V27" s="32">
        <v>41882</v>
      </c>
      <c r="W27" s="28">
        <v>88160</v>
      </c>
      <c r="X27" s="6">
        <f t="shared" si="31"/>
        <v>6.0380081789752182</v>
      </c>
      <c r="AB27" s="32">
        <v>42155</v>
      </c>
      <c r="AC27" s="29">
        <v>48841</v>
      </c>
      <c r="AD27" s="6">
        <f t="shared" si="37"/>
        <v>3.9479845060230723</v>
      </c>
      <c r="AE27" s="88">
        <f t="shared" si="35"/>
        <v>7.9037671810834542</v>
      </c>
      <c r="AG27" s="32">
        <v>42155</v>
      </c>
      <c r="AH27" s="29">
        <v>160371</v>
      </c>
      <c r="AI27" s="29">
        <v>14344</v>
      </c>
      <c r="AJ27" s="29">
        <f t="shared" si="7"/>
        <v>174715</v>
      </c>
      <c r="AK27" s="6">
        <f t="shared" si="36"/>
        <v>6.7385527079451446</v>
      </c>
      <c r="AL27" s="88">
        <f t="shared" si="34"/>
        <v>7.9386980400603102</v>
      </c>
      <c r="AN27" s="32">
        <v>42063</v>
      </c>
      <c r="AO27">
        <v>5.21</v>
      </c>
      <c r="AR27" s="32">
        <v>37225</v>
      </c>
      <c r="AS27">
        <v>42740</v>
      </c>
      <c r="AT27">
        <f t="shared" si="38"/>
        <v>1.795836707473919</v>
      </c>
      <c r="AV27" s="32">
        <v>37225</v>
      </c>
      <c r="AW27">
        <v>11347</v>
      </c>
      <c r="AX27">
        <f t="shared" si="39"/>
        <v>4.7060994740241835</v>
      </c>
      <c r="AZ27" s="32">
        <v>42124</v>
      </c>
      <c r="BA27">
        <v>24.61</v>
      </c>
    </row>
    <row r="28" spans="3:53" x14ac:dyDescent="0.25">
      <c r="C28" s="32">
        <v>41882</v>
      </c>
      <c r="D28" s="6">
        <v>213.1</v>
      </c>
      <c r="E28" s="6">
        <f t="shared" si="27"/>
        <v>14.262734584450399</v>
      </c>
      <c r="G28" s="32">
        <v>41882</v>
      </c>
      <c r="H28" s="28">
        <v>48801</v>
      </c>
      <c r="I28" s="6">
        <f t="shared" si="28"/>
        <v>0.64344490503001062</v>
      </c>
      <c r="K28" s="32">
        <v>41912</v>
      </c>
      <c r="L28" s="29">
        <v>74509</v>
      </c>
      <c r="M28" s="29">
        <v>6156</v>
      </c>
      <c r="N28" s="29">
        <f t="shared" si="26"/>
        <v>68353</v>
      </c>
      <c r="O28" s="6">
        <f t="shared" si="40"/>
        <v>6.9921422533888444</v>
      </c>
      <c r="P28" s="6">
        <f t="shared" si="29"/>
        <v>7.1794355418740574</v>
      </c>
      <c r="R28" s="32">
        <v>41912</v>
      </c>
      <c r="S28">
        <v>77038.399999999994</v>
      </c>
      <c r="T28" s="6">
        <f t="shared" si="30"/>
        <v>10.17794164337873</v>
      </c>
      <c r="V28" s="32">
        <v>41912</v>
      </c>
      <c r="W28" s="28">
        <v>86720</v>
      </c>
      <c r="X28" s="6">
        <f t="shared" si="31"/>
        <v>2.1918453924110404</v>
      </c>
      <c r="AB28" s="32">
        <v>42185</v>
      </c>
      <c r="AC28" s="29">
        <v>53044</v>
      </c>
      <c r="AD28" s="6">
        <f t="shared" si="37"/>
        <v>3.8469821257268055</v>
      </c>
      <c r="AE28" s="88">
        <f t="shared" si="35"/>
        <v>6.909153892786013</v>
      </c>
      <c r="AG28" s="32">
        <v>42185</v>
      </c>
      <c r="AH28" s="29">
        <v>162655</v>
      </c>
      <c r="AI28" s="29">
        <v>13687</v>
      </c>
      <c r="AJ28" s="29">
        <f t="shared" si="7"/>
        <v>176342</v>
      </c>
      <c r="AK28" s="6">
        <f t="shared" si="36"/>
        <v>0.77952656905440065</v>
      </c>
      <c r="AL28" s="88">
        <f t="shared" si="34"/>
        <v>1.5128158720846718</v>
      </c>
      <c r="AN28" s="32">
        <v>42094</v>
      </c>
      <c r="AO28">
        <v>5.56</v>
      </c>
      <c r="AR28" s="32">
        <v>37256</v>
      </c>
      <c r="AS28">
        <v>36627</v>
      </c>
      <c r="AT28">
        <f t="shared" si="38"/>
        <v>21.539023095301289</v>
      </c>
      <c r="AV28" s="32">
        <v>37256</v>
      </c>
      <c r="AW28">
        <v>11549</v>
      </c>
      <c r="AX28">
        <f t="shared" si="39"/>
        <v>-10.236281672625525</v>
      </c>
      <c r="AZ28" s="32">
        <v>42155</v>
      </c>
      <c r="BA28">
        <v>19.54</v>
      </c>
    </row>
    <row r="29" spans="3:53" x14ac:dyDescent="0.25">
      <c r="C29" s="32">
        <v>41912</v>
      </c>
      <c r="D29" s="6">
        <v>223.2</v>
      </c>
      <c r="E29" s="6">
        <f t="shared" si="27"/>
        <v>19.486081370449671</v>
      </c>
      <c r="G29" s="32">
        <v>41912</v>
      </c>
      <c r="H29" s="28">
        <v>48245</v>
      </c>
      <c r="I29" s="6">
        <f t="shared" si="28"/>
        <v>9.570529853966514</v>
      </c>
      <c r="K29" s="32">
        <v>41943</v>
      </c>
      <c r="L29" s="29">
        <v>83947</v>
      </c>
      <c r="M29" s="29">
        <v>5964</v>
      </c>
      <c r="N29" s="29">
        <f t="shared" si="26"/>
        <v>77983</v>
      </c>
      <c r="O29" s="6">
        <f t="shared" si="40"/>
        <v>-12.317569542827588</v>
      </c>
      <c r="P29" s="6">
        <f t="shared" si="29"/>
        <v>-10.909824148067958</v>
      </c>
      <c r="R29" s="32">
        <v>41943</v>
      </c>
      <c r="S29">
        <v>89506.7</v>
      </c>
      <c r="T29" s="6">
        <f t="shared" si="30"/>
        <v>15.768717883052584</v>
      </c>
      <c r="V29" s="32">
        <v>41943</v>
      </c>
      <c r="W29" s="28">
        <v>89220</v>
      </c>
      <c r="X29" s="6">
        <f t="shared" si="31"/>
        <v>8.4477938495198792</v>
      </c>
      <c r="AB29" s="32">
        <v>42216</v>
      </c>
      <c r="AC29" s="29">
        <v>51795</v>
      </c>
      <c r="AD29" s="6">
        <f t="shared" si="37"/>
        <v>8.4144427001569877</v>
      </c>
      <c r="AE29" s="88">
        <f t="shared" si="35"/>
        <v>10.529664097717028</v>
      </c>
      <c r="AG29" s="32">
        <v>42216</v>
      </c>
      <c r="AH29" s="29">
        <v>162022</v>
      </c>
      <c r="AI29" s="29">
        <v>15155</v>
      </c>
      <c r="AJ29" s="29">
        <f t="shared" si="7"/>
        <v>177177</v>
      </c>
      <c r="AK29" s="6">
        <f t="shared" si="36"/>
        <v>14.648729446935715</v>
      </c>
      <c r="AL29" s="88">
        <f t="shared" si="34"/>
        <v>17.473644523716313</v>
      </c>
      <c r="AN29" s="32">
        <v>42124</v>
      </c>
      <c r="AO29">
        <v>5.13</v>
      </c>
      <c r="AR29" s="32">
        <v>37287</v>
      </c>
      <c r="AS29">
        <v>55453</v>
      </c>
      <c r="AT29">
        <f t="shared" si="38"/>
        <v>3.1894899421276879</v>
      </c>
      <c r="AV29" s="32">
        <v>37287</v>
      </c>
      <c r="AW29">
        <v>14056</v>
      </c>
      <c r="AX29">
        <f t="shared" si="39"/>
        <v>4.3039477589789321</v>
      </c>
      <c r="AZ29" s="32">
        <v>42185</v>
      </c>
      <c r="BA29">
        <v>17.41</v>
      </c>
    </row>
    <row r="30" spans="3:53" x14ac:dyDescent="0.25">
      <c r="C30" s="32">
        <v>41943</v>
      </c>
      <c r="D30" s="6">
        <v>212.3</v>
      </c>
      <c r="E30" s="6">
        <f t="shared" si="27"/>
        <v>5.3598014888337486</v>
      </c>
      <c r="G30" s="32">
        <v>41943</v>
      </c>
      <c r="H30" s="28">
        <v>47844</v>
      </c>
      <c r="I30" s="6">
        <f t="shared" si="28"/>
        <v>8.7314212990318616</v>
      </c>
      <c r="K30" s="32">
        <v>41973</v>
      </c>
      <c r="L30" s="29">
        <v>42557</v>
      </c>
      <c r="M30" s="29">
        <v>6338</v>
      </c>
      <c r="N30" s="29">
        <f t="shared" si="26"/>
        <v>36219</v>
      </c>
      <c r="O30" s="6">
        <f t="shared" si="40"/>
        <v>-32.265484739676843</v>
      </c>
      <c r="P30" s="6">
        <f t="shared" si="29"/>
        <v>-26.934500815520646</v>
      </c>
      <c r="R30" s="32">
        <v>41973</v>
      </c>
      <c r="S30">
        <v>91982.399999999994</v>
      </c>
      <c r="T30" s="6">
        <f t="shared" si="30"/>
        <v>16.722416514813897</v>
      </c>
      <c r="V30" s="32">
        <v>41973</v>
      </c>
      <c r="W30" s="28">
        <v>91450</v>
      </c>
      <c r="X30" s="6">
        <f t="shared" si="31"/>
        <v>8.4687462934408764</v>
      </c>
      <c r="AB30" s="32">
        <v>42247</v>
      </c>
      <c r="AC30" s="29">
        <v>52198</v>
      </c>
      <c r="AD30" s="6">
        <f t="shared" si="37"/>
        <v>7.5848138835071577</v>
      </c>
      <c r="AE30" s="88">
        <f t="shared" si="35"/>
        <v>10.867376294591491</v>
      </c>
      <c r="AG30" s="32">
        <v>42247</v>
      </c>
      <c r="AH30" s="29">
        <v>162360</v>
      </c>
      <c r="AI30" s="29">
        <v>14775</v>
      </c>
      <c r="AJ30" s="29">
        <f t="shared" si="7"/>
        <v>177135</v>
      </c>
      <c r="AK30" s="6">
        <f t="shared" si="36"/>
        <v>5.7920292408488061</v>
      </c>
      <c r="AL30" s="88">
        <f t="shared" si="34"/>
        <v>5.5787125847796437</v>
      </c>
      <c r="AN30" s="32">
        <v>42155</v>
      </c>
      <c r="AO30">
        <v>5.21</v>
      </c>
      <c r="AR30" s="32">
        <v>37315</v>
      </c>
      <c r="AS30">
        <v>54229</v>
      </c>
      <c r="AT30">
        <f t="shared" si="38"/>
        <v>16.541304908450094</v>
      </c>
      <c r="AV30" s="32">
        <v>37315</v>
      </c>
      <c r="AW30">
        <v>13559</v>
      </c>
      <c r="AX30">
        <f t="shared" si="39"/>
        <v>-6.6763025672792349</v>
      </c>
      <c r="AZ30" s="32">
        <v>42216</v>
      </c>
      <c r="BA30">
        <v>30.45</v>
      </c>
    </row>
    <row r="31" spans="3:53" x14ac:dyDescent="0.25">
      <c r="C31" s="32">
        <v>41973</v>
      </c>
      <c r="D31" s="6">
        <v>212.3</v>
      </c>
      <c r="E31" s="6">
        <f t="shared" si="27"/>
        <v>14.818820984315838</v>
      </c>
      <c r="G31" s="32">
        <v>41973</v>
      </c>
      <c r="H31" s="28">
        <v>48564</v>
      </c>
      <c r="I31" s="6">
        <f t="shared" si="28"/>
        <v>10.365202372565507</v>
      </c>
      <c r="K31" s="32">
        <v>42004</v>
      </c>
      <c r="L31" s="29">
        <v>35393</v>
      </c>
      <c r="M31" s="29">
        <v>7448</v>
      </c>
      <c r="N31" s="29">
        <f t="shared" si="26"/>
        <v>27945</v>
      </c>
      <c r="O31" s="6">
        <f t="shared" si="40"/>
        <v>-28.880462168834143</v>
      </c>
      <c r="P31" s="6">
        <f t="shared" si="29"/>
        <v>-20.76253162289834</v>
      </c>
      <c r="R31" s="32">
        <v>42004</v>
      </c>
      <c r="S31">
        <v>97745.600000000006</v>
      </c>
      <c r="T31" s="6">
        <f t="shared" si="30"/>
        <v>13.19200776341054</v>
      </c>
      <c r="V31" s="32">
        <v>42004</v>
      </c>
      <c r="W31" s="28">
        <v>95470</v>
      </c>
      <c r="X31" s="6">
        <f t="shared" si="31"/>
        <v>3.591579861111116</v>
      </c>
      <c r="AB31" s="32">
        <v>42277</v>
      </c>
      <c r="AC31" s="29">
        <v>62845</v>
      </c>
      <c r="AD31" s="6">
        <f t="shared" si="37"/>
        <v>12.067120796034093</v>
      </c>
      <c r="AE31" s="88">
        <f t="shared" si="35"/>
        <v>10.097298980306689</v>
      </c>
      <c r="AG31" s="32">
        <v>42277</v>
      </c>
      <c r="AH31" s="29">
        <v>169590</v>
      </c>
      <c r="AI31" s="29">
        <v>14113</v>
      </c>
      <c r="AJ31" s="29">
        <f t="shared" si="7"/>
        <v>183703</v>
      </c>
      <c r="AK31" s="6">
        <f t="shared" si="36"/>
        <v>7.6925331660618657</v>
      </c>
      <c r="AL31" s="88">
        <f t="shared" si="34"/>
        <v>9.4849513873645819</v>
      </c>
      <c r="AN31" s="32">
        <v>42185</v>
      </c>
      <c r="AO31">
        <v>4.79</v>
      </c>
      <c r="AR31" s="32">
        <v>37346</v>
      </c>
      <c r="AS31">
        <v>65147</v>
      </c>
      <c r="AT31">
        <f t="shared" si="38"/>
        <v>3.595394841459143</v>
      </c>
      <c r="AV31" s="32">
        <v>37346</v>
      </c>
      <c r="AW31">
        <v>20385</v>
      </c>
      <c r="AX31">
        <f t="shared" si="39"/>
        <v>-2.2489690227294523</v>
      </c>
      <c r="AZ31" s="32">
        <v>42247</v>
      </c>
      <c r="BA31">
        <v>19.239999999999998</v>
      </c>
    </row>
    <row r="32" spans="3:53" x14ac:dyDescent="0.25">
      <c r="C32" s="32">
        <v>42004</v>
      </c>
      <c r="D32" s="6">
        <v>209.9</v>
      </c>
      <c r="E32" s="6">
        <f t="shared" si="27"/>
        <v>9.0389610389610464</v>
      </c>
      <c r="G32" s="32">
        <v>42004</v>
      </c>
      <c r="H32" s="28">
        <v>48960</v>
      </c>
      <c r="I32" s="6">
        <f t="shared" si="28"/>
        <v>1.7625540405719953</v>
      </c>
      <c r="K32" s="32">
        <v>42035</v>
      </c>
      <c r="L32" s="29">
        <v>39753</v>
      </c>
      <c r="M32" s="29">
        <v>5789</v>
      </c>
      <c r="N32" s="29">
        <f t="shared" si="26"/>
        <v>33964</v>
      </c>
      <c r="O32" s="6">
        <f t="shared" si="40"/>
        <v>-26.680050946613999</v>
      </c>
      <c r="P32" s="6">
        <f t="shared" si="29"/>
        <v>-22.671568627450977</v>
      </c>
      <c r="R32" s="32">
        <v>42035</v>
      </c>
      <c r="S32">
        <v>100237.1</v>
      </c>
      <c r="T32" s="6">
        <f t="shared" si="30"/>
        <v>13.958889937357188</v>
      </c>
      <c r="V32" s="32">
        <v>42035</v>
      </c>
      <c r="W32" s="28">
        <v>97790</v>
      </c>
      <c r="X32" s="6">
        <f t="shared" si="31"/>
        <v>1.4419087136929409</v>
      </c>
      <c r="AB32" s="32">
        <v>42308</v>
      </c>
      <c r="AC32" s="29">
        <v>58596</v>
      </c>
      <c r="AD32" s="6">
        <f t="shared" si="37"/>
        <v>12.732309823386823</v>
      </c>
      <c r="AE32" s="88">
        <f t="shared" si="35"/>
        <v>12.261232176486402</v>
      </c>
      <c r="AG32" s="32">
        <v>42308</v>
      </c>
      <c r="AH32" s="29">
        <v>194158</v>
      </c>
      <c r="AI32" s="29">
        <v>16351</v>
      </c>
      <c r="AJ32" s="29">
        <f t="shared" si="7"/>
        <v>210509</v>
      </c>
      <c r="AK32" s="6">
        <f t="shared" si="36"/>
        <v>21.640721607784673</v>
      </c>
      <c r="AL32" s="88">
        <f t="shared" si="34"/>
        <v>21.799407808892912</v>
      </c>
      <c r="AN32" s="32">
        <v>42216</v>
      </c>
      <c r="AO32">
        <v>4.91</v>
      </c>
      <c r="AR32" s="32">
        <v>37376</v>
      </c>
      <c r="AS32">
        <v>33256</v>
      </c>
      <c r="AT32">
        <f t="shared" si="38"/>
        <v>-22.680244588593613</v>
      </c>
      <c r="AV32" s="32">
        <v>37376</v>
      </c>
      <c r="AW32">
        <v>12720</v>
      </c>
      <c r="AX32">
        <f t="shared" si="39"/>
        <v>60.504731861198735</v>
      </c>
      <c r="AZ32" s="32">
        <v>42277</v>
      </c>
      <c r="BA32">
        <v>15.52</v>
      </c>
    </row>
    <row r="33" spans="3:53" x14ac:dyDescent="0.25">
      <c r="C33" s="32">
        <v>42035</v>
      </c>
      <c r="D33" s="6">
        <v>199</v>
      </c>
      <c r="E33" s="6">
        <f t="shared" si="27"/>
        <v>6.8169618894256434</v>
      </c>
      <c r="G33" s="32">
        <v>42035</v>
      </c>
      <c r="H33" s="28">
        <v>49759</v>
      </c>
      <c r="I33" s="6">
        <f t="shared" si="28"/>
        <v>5.6319789411115373</v>
      </c>
      <c r="K33" s="32">
        <v>42063</v>
      </c>
      <c r="L33" s="29">
        <v>36119</v>
      </c>
      <c r="M33" s="29">
        <v>6703</v>
      </c>
      <c r="N33" s="29">
        <f t="shared" si="26"/>
        <v>29416</v>
      </c>
      <c r="O33" s="6">
        <f t="shared" si="40"/>
        <v>-32.807967290253316</v>
      </c>
      <c r="P33" s="6">
        <f t="shared" si="29"/>
        <v>-27.28206160660358</v>
      </c>
      <c r="R33" s="32">
        <v>42063</v>
      </c>
      <c r="S33">
        <v>91270.9</v>
      </c>
      <c r="T33" s="6">
        <f t="shared" si="30"/>
        <v>15.848361612899931</v>
      </c>
      <c r="V33" s="32">
        <v>42063</v>
      </c>
      <c r="W33" s="28">
        <v>89640</v>
      </c>
      <c r="X33" s="6">
        <f t="shared" si="31"/>
        <v>3.1174508225008557</v>
      </c>
      <c r="AB33" s="32">
        <v>42338</v>
      </c>
      <c r="AC33" s="29">
        <v>51766</v>
      </c>
      <c r="AD33" s="6">
        <f t="shared" si="37"/>
        <v>8.5559703057501046</v>
      </c>
      <c r="AE33" s="88">
        <f t="shared" si="35"/>
        <v>7.0282547469791901</v>
      </c>
      <c r="AG33" s="32">
        <v>42338</v>
      </c>
      <c r="AH33" s="29">
        <v>173111</v>
      </c>
      <c r="AI33" s="29">
        <v>14673</v>
      </c>
      <c r="AJ33" s="29">
        <f t="shared" si="7"/>
        <v>187784</v>
      </c>
      <c r="AK33" s="6">
        <f t="shared" si="36"/>
        <v>9.4401641159535199</v>
      </c>
      <c r="AL33" s="88">
        <f t="shared" si="34"/>
        <v>10.394678944716883</v>
      </c>
      <c r="AN33" s="32">
        <v>42247</v>
      </c>
      <c r="AO33">
        <v>5.59</v>
      </c>
      <c r="AR33" s="32">
        <v>37407</v>
      </c>
      <c r="AS33">
        <v>39150</v>
      </c>
      <c r="AT33">
        <f t="shared" si="38"/>
        <v>-23.45891415276936</v>
      </c>
      <c r="AV33" s="32">
        <v>37407</v>
      </c>
      <c r="AW33">
        <v>13967</v>
      </c>
      <c r="AX33">
        <f t="shared" si="39"/>
        <v>68.398842536773572</v>
      </c>
      <c r="AZ33" s="32">
        <v>42308</v>
      </c>
      <c r="BA33">
        <v>20.21</v>
      </c>
    </row>
    <row r="34" spans="3:53" x14ac:dyDescent="0.25">
      <c r="C34" s="32">
        <v>42063</v>
      </c>
      <c r="D34" s="6">
        <v>197.3</v>
      </c>
      <c r="E34" s="6">
        <f t="shared" si="27"/>
        <v>10.905002810567744</v>
      </c>
      <c r="G34" s="32">
        <v>42063</v>
      </c>
      <c r="H34" s="28">
        <v>44856</v>
      </c>
      <c r="I34" s="6">
        <f t="shared" si="28"/>
        <v>1.836674461370813</v>
      </c>
      <c r="K34" s="32">
        <v>42094</v>
      </c>
      <c r="L34" s="29">
        <v>41036</v>
      </c>
      <c r="M34" s="29">
        <v>7216</v>
      </c>
      <c r="N34" s="29">
        <f t="shared" si="26"/>
        <v>33820</v>
      </c>
      <c r="O34" s="6">
        <f t="shared" si="40"/>
        <v>-30.378574222368616</v>
      </c>
      <c r="P34" s="6">
        <f t="shared" si="29"/>
        <v>-23.669574598686783</v>
      </c>
      <c r="R34" s="32">
        <v>42094</v>
      </c>
      <c r="S34">
        <v>101767.2</v>
      </c>
      <c r="T34" s="6">
        <f t="shared" si="30"/>
        <v>11.929257267297988</v>
      </c>
      <c r="V34" s="32">
        <v>42094</v>
      </c>
      <c r="W34" s="28">
        <v>101570</v>
      </c>
      <c r="X34" s="6">
        <f t="shared" si="31"/>
        <v>1.0546214307034063</v>
      </c>
      <c r="AB34" s="32">
        <v>42369</v>
      </c>
      <c r="AC34" s="29">
        <v>56840</v>
      </c>
      <c r="AD34" s="6">
        <f t="shared" si="37"/>
        <v>11.453165748348004</v>
      </c>
      <c r="AE34" s="88">
        <f t="shared" si="35"/>
        <v>13.555278987761877</v>
      </c>
      <c r="AG34" s="32">
        <v>42369</v>
      </c>
      <c r="AH34" s="29">
        <v>172671</v>
      </c>
      <c r="AI34" s="29">
        <v>13415</v>
      </c>
      <c r="AJ34" s="29">
        <f t="shared" si="7"/>
        <v>186086</v>
      </c>
      <c r="AK34" s="6">
        <f t="shared" si="36"/>
        <v>12.091896971303285</v>
      </c>
      <c r="AL34" s="88">
        <f t="shared" si="34"/>
        <v>12.867190461872324</v>
      </c>
      <c r="AN34" s="32">
        <v>42277</v>
      </c>
      <c r="AO34">
        <v>4.7</v>
      </c>
      <c r="AR34" s="32">
        <v>37437</v>
      </c>
      <c r="AS34">
        <v>42331</v>
      </c>
      <c r="AT34">
        <f t="shared" si="38"/>
        <v>-4.6169445696259581</v>
      </c>
      <c r="AV34" s="32">
        <v>37437</v>
      </c>
      <c r="AW34">
        <v>15656</v>
      </c>
      <c r="AX34">
        <f t="shared" si="39"/>
        <v>43.147115296699276</v>
      </c>
      <c r="AZ34" s="32">
        <v>42338</v>
      </c>
      <c r="BA34">
        <v>26.07</v>
      </c>
    </row>
    <row r="35" spans="3:53" x14ac:dyDescent="0.25">
      <c r="C35" s="32">
        <v>42094</v>
      </c>
      <c r="D35" s="6">
        <v>220.7</v>
      </c>
      <c r="E35" s="6">
        <f t="shared" si="27"/>
        <v>3.9566650965614514</v>
      </c>
      <c r="G35" s="32">
        <v>42094</v>
      </c>
      <c r="H35" s="28">
        <v>53723</v>
      </c>
      <c r="I35" s="6">
        <f t="shared" si="28"/>
        <v>5.5150741431797989</v>
      </c>
      <c r="K35" s="32">
        <v>42124</v>
      </c>
      <c r="L35" s="29">
        <v>47069</v>
      </c>
      <c r="M35" s="29">
        <v>6825</v>
      </c>
      <c r="N35" s="29">
        <f t="shared" si="26"/>
        <v>40244</v>
      </c>
      <c r="O35" s="6">
        <f t="shared" si="40"/>
        <v>-18.973987275509387</v>
      </c>
      <c r="P35" s="6">
        <f t="shared" si="29"/>
        <v>-14.550504683755715</v>
      </c>
      <c r="R35" s="32">
        <v>42124</v>
      </c>
      <c r="S35">
        <v>94624.7</v>
      </c>
      <c r="T35" s="6">
        <f t="shared" si="30"/>
        <v>17.237752100684144</v>
      </c>
      <c r="V35" s="32">
        <v>42124</v>
      </c>
      <c r="W35" s="28">
        <v>89790</v>
      </c>
      <c r="X35" s="6">
        <f t="shared" si="31"/>
        <v>1.1148648648648729</v>
      </c>
      <c r="AB35" s="32">
        <v>42400</v>
      </c>
      <c r="AC35" s="29">
        <v>61683</v>
      </c>
      <c r="AD35" s="6">
        <f t="shared" si="37"/>
        <v>17.533964672929248</v>
      </c>
      <c r="AE35" s="88">
        <f t="shared" si="35"/>
        <v>19.339408891797994</v>
      </c>
      <c r="AG35" s="32">
        <v>42400</v>
      </c>
      <c r="AH35" s="29">
        <v>168303</v>
      </c>
      <c r="AI35" s="29">
        <v>13591</v>
      </c>
      <c r="AJ35" s="29">
        <f t="shared" si="7"/>
        <v>181894</v>
      </c>
      <c r="AK35" s="6">
        <f t="shared" si="36"/>
        <v>-0.14876622841929477</v>
      </c>
      <c r="AL35" s="88">
        <f t="shared" si="34"/>
        <v>-0.72200888354067017</v>
      </c>
      <c r="AN35" s="32">
        <v>42308</v>
      </c>
      <c r="AO35">
        <v>3.69</v>
      </c>
      <c r="AR35" s="32">
        <v>37468</v>
      </c>
      <c r="AS35">
        <v>43434</v>
      </c>
      <c r="AT35">
        <f t="shared" si="38"/>
        <v>-2.7995971802618369</v>
      </c>
      <c r="AV35" s="32">
        <v>37468</v>
      </c>
      <c r="AW35">
        <v>14371</v>
      </c>
      <c r="AX35">
        <f t="shared" si="39"/>
        <v>40.9612555174105</v>
      </c>
      <c r="AZ35" s="32">
        <v>42369</v>
      </c>
      <c r="BA35">
        <v>21.07</v>
      </c>
    </row>
    <row r="36" spans="3:53" x14ac:dyDescent="0.25">
      <c r="C36" s="32">
        <v>42124</v>
      </c>
      <c r="D36" s="6">
        <v>218.6</v>
      </c>
      <c r="E36" s="6">
        <f t="shared" si="27"/>
        <v>12.217659137576998</v>
      </c>
      <c r="G36" s="32">
        <v>42124</v>
      </c>
      <c r="H36" s="28">
        <v>47780</v>
      </c>
      <c r="I36" s="6">
        <f t="shared" si="28"/>
        <v>0.67849466897045296</v>
      </c>
      <c r="K36" s="32">
        <v>42155</v>
      </c>
      <c r="L36" s="29">
        <v>51387</v>
      </c>
      <c r="M36" s="29">
        <v>6671</v>
      </c>
      <c r="N36" s="29">
        <f t="shared" si="26"/>
        <v>44716</v>
      </c>
      <c r="O36" s="6">
        <f t="shared" si="40"/>
        <v>-18.140045766590383</v>
      </c>
      <c r="P36" s="6">
        <f t="shared" si="29"/>
        <v>-14.557214592131951</v>
      </c>
      <c r="R36" s="32">
        <v>42155</v>
      </c>
      <c r="S36">
        <v>96571.199999999997</v>
      </c>
      <c r="T36" s="6">
        <f t="shared" si="30"/>
        <v>15.874918557395002</v>
      </c>
      <c r="V36" s="32">
        <v>42155</v>
      </c>
      <c r="W36" s="28">
        <v>92870</v>
      </c>
      <c r="X36" s="6">
        <f t="shared" si="31"/>
        <v>1.2538159616223288</v>
      </c>
      <c r="AB36" s="32">
        <v>42429</v>
      </c>
      <c r="AC36" s="29">
        <v>62359</v>
      </c>
      <c r="AD36" s="6">
        <f t="shared" si="37"/>
        <v>19.925766375629838</v>
      </c>
      <c r="AE36" s="88">
        <f t="shared" si="35"/>
        <v>18.818362332985572</v>
      </c>
      <c r="AG36" s="32">
        <v>42429</v>
      </c>
      <c r="AH36" s="29">
        <v>164559</v>
      </c>
      <c r="AI36" s="29">
        <v>15596</v>
      </c>
      <c r="AJ36" s="29">
        <f t="shared" si="7"/>
        <v>180155</v>
      </c>
      <c r="AK36" s="6">
        <f t="shared" si="36"/>
        <v>-2.8672636987593925</v>
      </c>
      <c r="AL36" s="88">
        <f t="shared" si="34"/>
        <v>-4.1606727896425832</v>
      </c>
      <c r="AN36" s="32">
        <v>42338</v>
      </c>
      <c r="AO36">
        <v>4.2699999999999996</v>
      </c>
      <c r="AR36" s="32">
        <v>37499</v>
      </c>
      <c r="AS36">
        <v>49828</v>
      </c>
      <c r="AT36">
        <f t="shared" si="38"/>
        <v>3.676577682528448</v>
      </c>
      <c r="AV36" s="32">
        <v>37499</v>
      </c>
      <c r="AW36">
        <v>15359</v>
      </c>
      <c r="AX36">
        <f t="shared" si="39"/>
        <v>35.190564210896923</v>
      </c>
      <c r="AZ36" s="32">
        <v>42400</v>
      </c>
      <c r="BA36">
        <v>22.59</v>
      </c>
    </row>
    <row r="37" spans="3:53" x14ac:dyDescent="0.25">
      <c r="C37" s="32">
        <v>42155</v>
      </c>
      <c r="D37" s="6">
        <v>227.2</v>
      </c>
      <c r="E37" s="6">
        <f t="shared" si="27"/>
        <v>7.6777251184834139</v>
      </c>
      <c r="G37" s="32">
        <v>42155</v>
      </c>
      <c r="H37" s="28">
        <v>53318</v>
      </c>
      <c r="I37" s="6">
        <f t="shared" si="28"/>
        <v>10.086098321392445</v>
      </c>
      <c r="K37" s="32">
        <v>42185</v>
      </c>
      <c r="L37" s="29">
        <v>63959</v>
      </c>
      <c r="M37" s="29">
        <v>6409</v>
      </c>
      <c r="N37" s="29">
        <f t="shared" si="26"/>
        <v>57550</v>
      </c>
      <c r="O37" s="6">
        <f t="shared" si="40"/>
        <v>-13.029680227286466</v>
      </c>
      <c r="P37" s="6">
        <f t="shared" si="29"/>
        <v>-12.202119481660445</v>
      </c>
      <c r="R37" s="32">
        <v>42185</v>
      </c>
      <c r="S37">
        <v>93154.1</v>
      </c>
      <c r="T37" s="6">
        <f t="shared" si="30"/>
        <v>14.486339670873939</v>
      </c>
      <c r="V37" s="32">
        <v>42185</v>
      </c>
      <c r="W37" s="28">
        <v>89630</v>
      </c>
      <c r="X37" s="6">
        <f t="shared" si="31"/>
        <v>2.857470736745471</v>
      </c>
      <c r="AB37" s="32">
        <v>42460</v>
      </c>
      <c r="AC37" s="29">
        <v>79865</v>
      </c>
      <c r="AD37" s="6">
        <f t="shared" si="37"/>
        <v>22.033768813507514</v>
      </c>
      <c r="AE37" s="88">
        <f t="shared" si="35"/>
        <v>20.724281593846804</v>
      </c>
      <c r="AG37" s="32">
        <v>42460</v>
      </c>
      <c r="AH37" s="29">
        <v>175709</v>
      </c>
      <c r="AI37" s="29">
        <v>16960</v>
      </c>
      <c r="AJ37" s="29">
        <f t="shared" si="7"/>
        <v>192669</v>
      </c>
      <c r="AK37" s="6">
        <f t="shared" si="36"/>
        <v>0.6456567049568207</v>
      </c>
      <c r="AL37" s="88">
        <f t="shared" si="34"/>
        <v>-0.31260637694314752</v>
      </c>
      <c r="AN37" s="32">
        <v>42369</v>
      </c>
      <c r="AO37">
        <v>4.68</v>
      </c>
      <c r="AR37" s="32">
        <v>37529</v>
      </c>
      <c r="AS37">
        <v>50292</v>
      </c>
      <c r="AT37">
        <f t="shared" si="38"/>
        <v>9.1406249999999911</v>
      </c>
      <c r="AV37" s="32">
        <v>37529</v>
      </c>
      <c r="AW37">
        <v>17427</v>
      </c>
      <c r="AX37">
        <f t="shared" si="39"/>
        <v>35.851262862488298</v>
      </c>
      <c r="AZ37" s="32">
        <v>42429</v>
      </c>
      <c r="BA37">
        <v>24.29</v>
      </c>
    </row>
    <row r="38" spans="3:53" x14ac:dyDescent="0.25">
      <c r="C38" s="32">
        <v>42185</v>
      </c>
      <c r="D38" s="6">
        <v>224.1</v>
      </c>
      <c r="E38" s="6">
        <f t="shared" si="27"/>
        <v>5.907372400756139</v>
      </c>
      <c r="G38" s="32">
        <v>42185</v>
      </c>
      <c r="H38" s="28">
        <v>48639</v>
      </c>
      <c r="I38" s="6">
        <f t="shared" si="28"/>
        <v>2.8830696336407557</v>
      </c>
      <c r="K38" s="32">
        <v>42216</v>
      </c>
      <c r="L38" s="29">
        <v>41697</v>
      </c>
      <c r="M38" s="29">
        <v>6382</v>
      </c>
      <c r="N38" s="29">
        <f t="shared" si="26"/>
        <v>35315</v>
      </c>
      <c r="O38" s="6">
        <f t="shared" si="40"/>
        <v>-12.467468087743217</v>
      </c>
      <c r="P38" s="6">
        <f t="shared" si="29"/>
        <v>-10.110591329467312</v>
      </c>
      <c r="R38" s="32">
        <v>42216</v>
      </c>
      <c r="S38">
        <v>83982.399999999994</v>
      </c>
      <c r="T38" s="6">
        <f t="shared" si="30"/>
        <v>6.1941889489377067</v>
      </c>
      <c r="V38" s="32">
        <v>42216</v>
      </c>
      <c r="W38" s="28">
        <v>91050</v>
      </c>
      <c r="X38" s="6">
        <f t="shared" si="31"/>
        <v>1.3017356475300446</v>
      </c>
      <c r="AB38" s="32">
        <v>42490</v>
      </c>
      <c r="AC38" s="29">
        <v>53835</v>
      </c>
      <c r="AD38" s="6">
        <f t="shared" si="37"/>
        <v>17.359173351935819</v>
      </c>
      <c r="AE38" s="88">
        <f t="shared" si="35"/>
        <v>14.80543054872745</v>
      </c>
      <c r="AG38" s="32">
        <v>42490</v>
      </c>
      <c r="AH38" s="29">
        <v>162566</v>
      </c>
      <c r="AI38" s="29">
        <v>17324</v>
      </c>
      <c r="AJ38" s="29">
        <f t="shared" si="7"/>
        <v>179890</v>
      </c>
      <c r="AK38" s="6">
        <f t="shared" si="36"/>
        <v>3.1106882261568325</v>
      </c>
      <c r="AL38" s="88">
        <f t="shared" si="34"/>
        <v>1.8660550918615515</v>
      </c>
      <c r="AN38" s="32">
        <v>42400</v>
      </c>
      <c r="AO38">
        <v>4.7</v>
      </c>
      <c r="AR38" s="32">
        <v>37560</v>
      </c>
      <c r="AS38">
        <v>45325</v>
      </c>
      <c r="AT38">
        <f t="shared" si="38"/>
        <v>19.730029585798814</v>
      </c>
      <c r="AV38" s="32">
        <v>37560</v>
      </c>
      <c r="AW38">
        <v>17631</v>
      </c>
      <c r="AX38">
        <f t="shared" si="39"/>
        <v>52.306496199032473</v>
      </c>
      <c r="AZ38" s="32">
        <v>42460</v>
      </c>
      <c r="BA38">
        <v>25.35</v>
      </c>
    </row>
    <row r="39" spans="3:53" x14ac:dyDescent="0.25">
      <c r="C39" s="32">
        <v>42216</v>
      </c>
      <c r="D39" s="6">
        <v>229.8</v>
      </c>
      <c r="E39" s="6">
        <f t="shared" si="27"/>
        <v>3.373819163292846</v>
      </c>
      <c r="G39" s="32">
        <v>42216</v>
      </c>
      <c r="H39" s="28">
        <v>52396</v>
      </c>
      <c r="I39" s="6">
        <f t="shared" si="28"/>
        <v>10.18442579858263</v>
      </c>
      <c r="K39" s="32">
        <v>42247</v>
      </c>
      <c r="L39" s="29">
        <v>32172</v>
      </c>
      <c r="M39" s="29">
        <v>6098</v>
      </c>
      <c r="N39" s="29">
        <f t="shared" si="26"/>
        <v>26074</v>
      </c>
      <c r="O39" s="6">
        <f t="shared" si="40"/>
        <v>-20.875185870785661</v>
      </c>
      <c r="P39" s="6">
        <f t="shared" si="29"/>
        <v>-17.642842514847434</v>
      </c>
      <c r="R39" s="32">
        <v>42247</v>
      </c>
      <c r="S39">
        <v>80686</v>
      </c>
      <c r="T39" s="6">
        <f t="shared" si="30"/>
        <v>2.045049260772247</v>
      </c>
      <c r="V39" s="32">
        <v>42247</v>
      </c>
      <c r="W39" s="28">
        <v>88850</v>
      </c>
      <c r="X39" s="6">
        <f t="shared" si="31"/>
        <v>0.78266787658802794</v>
      </c>
      <c r="AB39" s="32">
        <v>42521</v>
      </c>
      <c r="AC39" s="29">
        <v>57089</v>
      </c>
      <c r="AD39" s="6">
        <f t="shared" si="37"/>
        <v>16.887451116889494</v>
      </c>
      <c r="AE39" s="88">
        <f t="shared" si="35"/>
        <v>15.110176560544964</v>
      </c>
      <c r="AG39" s="32">
        <v>42521</v>
      </c>
      <c r="AH39" s="29">
        <v>158996</v>
      </c>
      <c r="AI39" s="29">
        <v>13851</v>
      </c>
      <c r="AJ39" s="29">
        <f t="shared" si="7"/>
        <v>172847</v>
      </c>
      <c r="AK39" s="6">
        <f t="shared" si="36"/>
        <v>-1.0691697908021602</v>
      </c>
      <c r="AL39" s="88">
        <f t="shared" si="34"/>
        <v>-0.85738693404667776</v>
      </c>
      <c r="AN39" s="32">
        <v>42429</v>
      </c>
      <c r="AO39">
        <v>4.91</v>
      </c>
      <c r="AR39" s="32">
        <v>37590</v>
      </c>
      <c r="AS39">
        <v>41146</v>
      </c>
      <c r="AT39">
        <f t="shared" si="38"/>
        <v>-3.729527374824515</v>
      </c>
      <c r="AV39" s="32">
        <v>37590</v>
      </c>
      <c r="AW39">
        <v>15165</v>
      </c>
      <c r="AX39">
        <f t="shared" si="39"/>
        <v>33.647660174495456</v>
      </c>
      <c r="AZ39" s="32">
        <v>42490</v>
      </c>
      <c r="BA39">
        <v>20.78</v>
      </c>
    </row>
    <row r="40" spans="3:53" x14ac:dyDescent="0.25">
      <c r="C40" s="32">
        <v>42247</v>
      </c>
      <c r="D40" s="6">
        <v>226</v>
      </c>
      <c r="E40" s="6">
        <f t="shared" si="27"/>
        <v>6.0534960112623271</v>
      </c>
      <c r="G40" s="32">
        <v>42247</v>
      </c>
      <c r="H40" s="28">
        <v>50925</v>
      </c>
      <c r="I40" s="6">
        <f t="shared" si="28"/>
        <v>4.3523698284871237</v>
      </c>
      <c r="K40" s="32">
        <v>42277</v>
      </c>
      <c r="L40" s="29">
        <v>52219</v>
      </c>
      <c r="M40" s="29">
        <v>7130</v>
      </c>
      <c r="N40" s="29">
        <f t="shared" si="26"/>
        <v>45089</v>
      </c>
      <c r="O40" s="6">
        <f t="shared" si="40"/>
        <v>-34.035082585987453</v>
      </c>
      <c r="P40" s="6">
        <f t="shared" si="29"/>
        <v>-29.915849092055989</v>
      </c>
      <c r="R40" s="32">
        <v>42277</v>
      </c>
      <c r="S40">
        <v>82340.800000000003</v>
      </c>
      <c r="T40" s="6">
        <f t="shared" si="30"/>
        <v>6.8828013042846248</v>
      </c>
      <c r="V40" s="32">
        <v>42277</v>
      </c>
      <c r="W40" s="28">
        <v>88750</v>
      </c>
      <c r="X40" s="6">
        <f t="shared" si="31"/>
        <v>2.340867158671589</v>
      </c>
      <c r="AB40" s="32">
        <v>42551</v>
      </c>
      <c r="AC40" s="29">
        <v>56082</v>
      </c>
      <c r="AD40" s="6">
        <f t="shared" si="37"/>
        <v>5.7273207148782035</v>
      </c>
      <c r="AE40" s="88">
        <f t="shared" si="35"/>
        <v>7.3569438143995747</v>
      </c>
      <c r="AG40" s="32">
        <v>42551</v>
      </c>
      <c r="AH40" s="29">
        <v>154237</v>
      </c>
      <c r="AI40" s="29">
        <v>13392</v>
      </c>
      <c r="AJ40" s="29">
        <f t="shared" si="7"/>
        <v>167629</v>
      </c>
      <c r="AK40" s="6">
        <f t="shared" si="36"/>
        <v>-4.9409669846094513</v>
      </c>
      <c r="AL40" s="88">
        <f t="shared" si="34"/>
        <v>-5.1753711844087169</v>
      </c>
      <c r="AN40" s="32">
        <v>42460</v>
      </c>
      <c r="AO40">
        <v>4.93</v>
      </c>
      <c r="AR40" s="32">
        <v>37621</v>
      </c>
      <c r="AS40">
        <v>36761</v>
      </c>
      <c r="AT40">
        <f t="shared" si="38"/>
        <v>0.36585032899227876</v>
      </c>
      <c r="AV40" s="32">
        <v>37621</v>
      </c>
      <c r="AW40">
        <v>17413</v>
      </c>
      <c r="AX40">
        <f t="shared" si="39"/>
        <v>50.774958870897912</v>
      </c>
      <c r="AZ40" s="32">
        <v>42521</v>
      </c>
      <c r="BA40">
        <v>21.51</v>
      </c>
    </row>
    <row r="41" spans="3:53" x14ac:dyDescent="0.25">
      <c r="C41" s="32">
        <v>42277</v>
      </c>
      <c r="D41" s="6">
        <v>222.4</v>
      </c>
      <c r="E41" s="6">
        <f t="shared" si="27"/>
        <v>-0.35842293906809264</v>
      </c>
      <c r="G41" s="32">
        <v>42277</v>
      </c>
      <c r="H41" s="28">
        <v>46891</v>
      </c>
      <c r="I41" s="6">
        <f t="shared" si="28"/>
        <v>-2.8065084464711343</v>
      </c>
      <c r="K41" s="32">
        <v>42308</v>
      </c>
      <c r="L41" s="29">
        <v>71223</v>
      </c>
      <c r="M41" s="29">
        <v>6125</v>
      </c>
      <c r="N41" s="29">
        <f t="shared" si="26"/>
        <v>65098</v>
      </c>
      <c r="O41" s="6">
        <f t="shared" si="40"/>
        <v>-16.522831899260094</v>
      </c>
      <c r="P41" s="6">
        <f t="shared" si="29"/>
        <v>-15.157182508011003</v>
      </c>
      <c r="R41" s="32">
        <v>42308</v>
      </c>
      <c r="S41">
        <v>94941.1</v>
      </c>
      <c r="T41" s="6">
        <f t="shared" si="30"/>
        <v>6.0715007926781084</v>
      </c>
      <c r="V41" s="32">
        <v>42308</v>
      </c>
      <c r="W41" s="28">
        <v>93330</v>
      </c>
      <c r="X41" s="6">
        <f t="shared" si="31"/>
        <v>4.6065904505716126</v>
      </c>
      <c r="AB41" s="32">
        <v>42582</v>
      </c>
      <c r="AC41" s="29">
        <v>51853</v>
      </c>
      <c r="AD41" s="6">
        <f t="shared" si="37"/>
        <v>0.11197992084177599</v>
      </c>
      <c r="AE41" s="88">
        <f t="shared" si="35"/>
        <v>2.0539722738410537</v>
      </c>
      <c r="AG41" s="32">
        <v>42582</v>
      </c>
      <c r="AH41" s="29">
        <v>177639</v>
      </c>
      <c r="AI41" s="29">
        <v>17976</v>
      </c>
      <c r="AJ41" s="29">
        <f t="shared" si="7"/>
        <v>195615</v>
      </c>
      <c r="AK41" s="6">
        <f t="shared" si="36"/>
        <v>10.406542609932433</v>
      </c>
      <c r="AL41" s="88">
        <f t="shared" si="34"/>
        <v>9.6388144819839372</v>
      </c>
      <c r="AN41" s="32">
        <v>42490</v>
      </c>
      <c r="AO41">
        <v>4.7</v>
      </c>
      <c r="AR41" s="32">
        <v>37652</v>
      </c>
      <c r="AS41">
        <v>54813</v>
      </c>
      <c r="AT41">
        <f t="shared" si="38"/>
        <v>-1.1541305249490597</v>
      </c>
      <c r="AV41" s="32">
        <v>37652</v>
      </c>
      <c r="AW41">
        <v>19563</v>
      </c>
      <c r="AX41">
        <f t="shared" si="39"/>
        <v>39.178998292544101</v>
      </c>
      <c r="AZ41" s="32">
        <v>42551</v>
      </c>
      <c r="BA41">
        <v>20.78</v>
      </c>
    </row>
    <row r="42" spans="3:53" x14ac:dyDescent="0.25">
      <c r="C42" s="32">
        <v>42308</v>
      </c>
      <c r="D42" s="6">
        <v>235.5</v>
      </c>
      <c r="E42" s="6">
        <f t="shared" si="27"/>
        <v>10.92793217145549</v>
      </c>
      <c r="G42" s="32">
        <v>42308</v>
      </c>
      <c r="H42" s="28">
        <v>48251</v>
      </c>
      <c r="I42" s="6">
        <f t="shared" si="28"/>
        <v>0.85068138115542702</v>
      </c>
      <c r="K42" s="32">
        <v>42338</v>
      </c>
      <c r="L42" s="29">
        <v>52367</v>
      </c>
      <c r="M42" s="29">
        <v>5482</v>
      </c>
      <c r="N42" s="29">
        <f t="shared" si="26"/>
        <v>46885</v>
      </c>
      <c r="O42" s="6">
        <f t="shared" si="40"/>
        <v>29.448631933515568</v>
      </c>
      <c r="P42" s="6">
        <f t="shared" si="29"/>
        <v>23.051436896397771</v>
      </c>
      <c r="R42" s="32">
        <v>42338</v>
      </c>
      <c r="S42">
        <v>89036.1</v>
      </c>
      <c r="T42" s="6">
        <f t="shared" si="30"/>
        <v>-3.2031127693993522</v>
      </c>
      <c r="V42" s="32">
        <v>42338</v>
      </c>
      <c r="W42" s="28">
        <v>87620</v>
      </c>
      <c r="X42" s="6">
        <f t="shared" si="31"/>
        <v>-4.1880809185347196</v>
      </c>
      <c r="AB42" s="32">
        <v>42613</v>
      </c>
      <c r="AC42" s="29">
        <v>53001</v>
      </c>
      <c r="AD42" s="6">
        <f t="shared" si="37"/>
        <v>1.5383731177439852</v>
      </c>
      <c r="AE42" s="88">
        <f t="shared" si="35"/>
        <v>2.4391826143366879</v>
      </c>
      <c r="AG42" s="32">
        <v>42613</v>
      </c>
      <c r="AH42" s="29">
        <v>177829</v>
      </c>
      <c r="AI42" s="29">
        <v>15148</v>
      </c>
      <c r="AJ42" s="29">
        <f t="shared" si="7"/>
        <v>192977</v>
      </c>
      <c r="AK42" s="6">
        <f t="shared" si="36"/>
        <v>8.9434612019081428</v>
      </c>
      <c r="AL42" s="88">
        <f t="shared" si="34"/>
        <v>9.5275930032027603</v>
      </c>
      <c r="AN42" s="32">
        <v>42521</v>
      </c>
      <c r="AO42">
        <v>5.03</v>
      </c>
      <c r="AR42" s="32">
        <v>37680</v>
      </c>
      <c r="AS42">
        <v>37445</v>
      </c>
      <c r="AT42">
        <f t="shared" si="38"/>
        <v>-30.950229581957988</v>
      </c>
      <c r="AV42" s="32">
        <v>37680</v>
      </c>
      <c r="AW42">
        <v>20853</v>
      </c>
      <c r="AX42">
        <f t="shared" si="39"/>
        <v>53.794527620030983</v>
      </c>
      <c r="AZ42" s="32">
        <v>42582</v>
      </c>
      <c r="BA42">
        <v>25.6</v>
      </c>
    </row>
    <row r="43" spans="3:53" x14ac:dyDescent="0.25">
      <c r="C43" s="32">
        <v>42338</v>
      </c>
      <c r="D43" s="6">
        <v>216.2</v>
      </c>
      <c r="E43" s="6">
        <f t="shared" si="27"/>
        <v>1.837023080546385</v>
      </c>
      <c r="G43" s="32">
        <v>42338</v>
      </c>
      <c r="H43" s="28">
        <v>49063</v>
      </c>
      <c r="I43" s="6">
        <f t="shared" si="28"/>
        <v>1.0275100897784384</v>
      </c>
      <c r="K43" s="32">
        <v>42369</v>
      </c>
      <c r="L43" s="29">
        <v>35584</v>
      </c>
      <c r="M43" s="29">
        <v>7686</v>
      </c>
      <c r="N43" s="29">
        <f t="shared" si="26"/>
        <v>27898</v>
      </c>
      <c r="O43" s="6">
        <f t="shared" si="40"/>
        <v>-0.16818751118268249</v>
      </c>
      <c r="P43" s="6">
        <f t="shared" si="29"/>
        <v>0.53965473398693842</v>
      </c>
      <c r="R43" s="32">
        <v>42369</v>
      </c>
      <c r="S43">
        <v>94423.2</v>
      </c>
      <c r="T43" s="6">
        <f t="shared" si="30"/>
        <v>-3.3990276800183405</v>
      </c>
      <c r="V43" s="32">
        <v>42369</v>
      </c>
      <c r="W43" s="28">
        <v>94620</v>
      </c>
      <c r="X43" s="6">
        <f t="shared" si="31"/>
        <v>-0.8903320414790028</v>
      </c>
      <c r="AB43" s="32">
        <v>42643</v>
      </c>
      <c r="AC43" s="29">
        <v>61621</v>
      </c>
      <c r="AD43" s="6">
        <f t="shared" si="37"/>
        <v>-1.9476489776434125</v>
      </c>
      <c r="AE43" s="88">
        <f t="shared" si="35"/>
        <v>0.44399824663112764</v>
      </c>
      <c r="AG43" s="32">
        <v>42643</v>
      </c>
      <c r="AH43" s="29">
        <v>195259</v>
      </c>
      <c r="AI43" s="29">
        <v>16318</v>
      </c>
      <c r="AJ43" s="29">
        <f t="shared" si="7"/>
        <v>211577</v>
      </c>
      <c r="AK43" s="6">
        <f t="shared" si="36"/>
        <v>15.1734048981236</v>
      </c>
      <c r="AL43" s="88">
        <f t="shared" si="34"/>
        <v>15.135916032784946</v>
      </c>
      <c r="AN43" s="32">
        <v>42551</v>
      </c>
      <c r="AO43">
        <v>5.15</v>
      </c>
      <c r="AR43" s="32">
        <v>37711</v>
      </c>
      <c r="AS43">
        <v>67771</v>
      </c>
      <c r="AT43">
        <f t="shared" si="38"/>
        <v>4.0278140205995738</v>
      </c>
      <c r="AV43" s="32">
        <v>37711</v>
      </c>
      <c r="AW43">
        <v>23572</v>
      </c>
      <c r="AX43">
        <f t="shared" si="39"/>
        <v>15.634044640667156</v>
      </c>
      <c r="AZ43" s="32">
        <v>42613</v>
      </c>
      <c r="BA43">
        <v>23.97</v>
      </c>
    </row>
    <row r="44" spans="3:53" x14ac:dyDescent="0.25">
      <c r="C44" s="32">
        <v>42369</v>
      </c>
      <c r="D44" s="6">
        <v>224.8</v>
      </c>
      <c r="E44" s="6">
        <f t="shared" si="27"/>
        <v>7.0986183897093769</v>
      </c>
      <c r="G44" s="32">
        <v>42369</v>
      </c>
      <c r="H44" s="28">
        <v>50140</v>
      </c>
      <c r="I44" s="6">
        <f t="shared" si="28"/>
        <v>2.4101307189542398</v>
      </c>
      <c r="K44" s="32">
        <v>42400</v>
      </c>
      <c r="L44" s="29">
        <v>40231</v>
      </c>
      <c r="M44" s="29">
        <v>6103</v>
      </c>
      <c r="N44" s="29">
        <f t="shared" si="26"/>
        <v>34128</v>
      </c>
      <c r="O44" s="6">
        <f t="shared" si="40"/>
        <v>0.48286420916263673</v>
      </c>
      <c r="P44" s="6">
        <f t="shared" si="29"/>
        <v>1.2024249742157878</v>
      </c>
      <c r="R44" s="32">
        <v>42400</v>
      </c>
      <c r="S44">
        <v>97217.8</v>
      </c>
      <c r="T44" s="6">
        <f t="shared" si="30"/>
        <v>-3.0121581729718905</v>
      </c>
      <c r="V44" s="32">
        <v>42400</v>
      </c>
      <c r="W44" s="28">
        <v>98090</v>
      </c>
      <c r="X44" s="6">
        <f t="shared" si="31"/>
        <v>0.30677983433888834</v>
      </c>
      <c r="AB44" s="32">
        <v>42674</v>
      </c>
      <c r="AC44" s="29">
        <v>65569</v>
      </c>
      <c r="AD44" s="6">
        <f t="shared" si="37"/>
        <v>11.900129701686124</v>
      </c>
      <c r="AE44" s="88">
        <f t="shared" si="35"/>
        <v>13.5267509436223</v>
      </c>
      <c r="AG44" s="32">
        <v>42674</v>
      </c>
      <c r="AH44" s="29">
        <v>195036</v>
      </c>
      <c r="AI44" s="29">
        <v>15097</v>
      </c>
      <c r="AJ44" s="29">
        <f t="shared" si="7"/>
        <v>210133</v>
      </c>
      <c r="AK44" s="6">
        <f t="shared" si="36"/>
        <v>-0.17861469105834304</v>
      </c>
      <c r="AL44" s="88">
        <f t="shared" si="34"/>
        <v>0.45220902563891663</v>
      </c>
      <c r="AN44" s="32">
        <v>42582</v>
      </c>
      <c r="AO44">
        <v>4.5999999999999996</v>
      </c>
      <c r="AR44" s="32">
        <v>37741</v>
      </c>
      <c r="AS44">
        <v>42499</v>
      </c>
      <c r="AT44">
        <f t="shared" si="38"/>
        <v>27.79348087563147</v>
      </c>
      <c r="AV44" s="32">
        <v>37741</v>
      </c>
      <c r="AW44">
        <v>12352</v>
      </c>
      <c r="AX44">
        <f t="shared" si="39"/>
        <v>-2.8930817610062887</v>
      </c>
      <c r="AZ44" s="32">
        <v>42643</v>
      </c>
      <c r="BA44">
        <v>23.52</v>
      </c>
    </row>
    <row r="45" spans="3:53" x14ac:dyDescent="0.25">
      <c r="C45" s="32">
        <v>42400</v>
      </c>
      <c r="D45" s="6">
        <v>214.9</v>
      </c>
      <c r="E45" s="6">
        <f t="shared" si="27"/>
        <v>7.9899497487437188</v>
      </c>
      <c r="G45" s="32">
        <v>42400</v>
      </c>
      <c r="H45" s="28">
        <v>52307</v>
      </c>
      <c r="I45" s="6">
        <f t="shared" si="28"/>
        <v>5.1206816857251924</v>
      </c>
      <c r="K45" s="32">
        <v>42429</v>
      </c>
      <c r="L45" s="29">
        <v>38304</v>
      </c>
      <c r="M45" s="29">
        <v>6208</v>
      </c>
      <c r="N45" s="29">
        <f t="shared" si="26"/>
        <v>32096</v>
      </c>
      <c r="O45" s="6">
        <f t="shared" si="40"/>
        <v>9.1106880609192373</v>
      </c>
      <c r="P45" s="6">
        <f t="shared" si="29"/>
        <v>6.0494476591267832</v>
      </c>
      <c r="R45" s="32">
        <v>42429</v>
      </c>
      <c r="S45">
        <v>88051</v>
      </c>
      <c r="T45" s="6">
        <f t="shared" si="30"/>
        <v>-3.5278495117282649</v>
      </c>
      <c r="V45" s="32">
        <v>42429</v>
      </c>
      <c r="W45" s="28">
        <v>88990</v>
      </c>
      <c r="X45" s="6">
        <f t="shared" si="31"/>
        <v>-0.72512271307452192</v>
      </c>
      <c r="AB45" s="32">
        <v>42704</v>
      </c>
      <c r="AC45" s="29">
        <v>45767</v>
      </c>
      <c r="AD45" s="6">
        <f t="shared" si="37"/>
        <v>-11.58868755553838</v>
      </c>
      <c r="AE45" s="88">
        <f t="shared" si="35"/>
        <v>-7.126971461555442</v>
      </c>
      <c r="AG45" s="32">
        <v>42704</v>
      </c>
      <c r="AH45" s="29">
        <v>173607</v>
      </c>
      <c r="AI45" s="29">
        <v>13573</v>
      </c>
      <c r="AJ45" s="29">
        <f t="shared" si="7"/>
        <v>187180</v>
      </c>
      <c r="AK45" s="6">
        <f t="shared" si="36"/>
        <v>-0.32164614663655611</v>
      </c>
      <c r="AL45" s="88">
        <f t="shared" si="34"/>
        <v>0.28652136490459057</v>
      </c>
      <c r="AN45" s="32">
        <v>42613</v>
      </c>
      <c r="AO45">
        <v>4.6100000000000003</v>
      </c>
      <c r="AR45" s="32">
        <v>37772</v>
      </c>
      <c r="AS45">
        <v>55165</v>
      </c>
      <c r="AT45">
        <f t="shared" si="38"/>
        <v>40.906768837803334</v>
      </c>
      <c r="AV45" s="32">
        <v>37772</v>
      </c>
      <c r="AW45">
        <v>17499</v>
      </c>
      <c r="AX45">
        <f t="shared" si="39"/>
        <v>25.288179279730794</v>
      </c>
      <c r="AZ45" s="32">
        <v>42674</v>
      </c>
      <c r="BA45">
        <v>23.28</v>
      </c>
    </row>
    <row r="46" spans="3:53" x14ac:dyDescent="0.25">
      <c r="C46" s="32">
        <v>42429</v>
      </c>
      <c r="D46" s="6">
        <v>219.1</v>
      </c>
      <c r="E46" s="6">
        <f t="shared" si="27"/>
        <v>11.049163710086152</v>
      </c>
      <c r="G46" s="32">
        <v>42429</v>
      </c>
      <c r="H46" s="28">
        <v>50669</v>
      </c>
      <c r="I46" s="6">
        <f t="shared" si="28"/>
        <v>12.959247369359739</v>
      </c>
      <c r="K46" s="32">
        <v>42460</v>
      </c>
      <c r="L46" s="29">
        <v>45037</v>
      </c>
      <c r="M46" s="29">
        <v>6366</v>
      </c>
      <c r="N46" s="29">
        <f t="shared" si="26"/>
        <v>38671</v>
      </c>
      <c r="O46" s="6">
        <f t="shared" si="40"/>
        <v>14.343583678296866</v>
      </c>
      <c r="P46" s="6">
        <f t="shared" si="29"/>
        <v>9.7499756311531414</v>
      </c>
      <c r="R46" s="32">
        <v>42460</v>
      </c>
      <c r="S46">
        <v>97886.2</v>
      </c>
      <c r="T46" s="6">
        <f t="shared" si="30"/>
        <v>-3.8136059555534563</v>
      </c>
      <c r="V46" s="32">
        <v>42460</v>
      </c>
      <c r="W46" s="28">
        <v>100380</v>
      </c>
      <c r="X46" s="6">
        <f t="shared" si="31"/>
        <v>-1.1716057891109632</v>
      </c>
      <c r="AB46" s="32">
        <v>42735</v>
      </c>
      <c r="AC46" s="29">
        <v>53966</v>
      </c>
      <c r="AD46" s="6">
        <f t="shared" si="37"/>
        <v>-5.0562983814215308</v>
      </c>
      <c r="AE46" s="88">
        <f t="shared" si="35"/>
        <v>-5.6763174719152492</v>
      </c>
      <c r="AG46" s="32">
        <v>42735</v>
      </c>
      <c r="AH46" s="29">
        <v>158617</v>
      </c>
      <c r="AI46" s="29">
        <v>10898</v>
      </c>
      <c r="AJ46" s="29">
        <f t="shared" si="7"/>
        <v>169515</v>
      </c>
      <c r="AK46" s="6">
        <f t="shared" si="36"/>
        <v>-8.9050224089936911</v>
      </c>
      <c r="AL46" s="88">
        <f t="shared" si="34"/>
        <v>-8.1391779742979402</v>
      </c>
      <c r="AM46" s="6"/>
      <c r="AN46" s="32">
        <v>42643</v>
      </c>
      <c r="AO46">
        <v>4.9400000000000004</v>
      </c>
      <c r="AR46" s="32">
        <v>37802</v>
      </c>
      <c r="AS46">
        <v>52060</v>
      </c>
      <c r="AT46">
        <f t="shared" si="38"/>
        <v>22.983156551935924</v>
      </c>
      <c r="AV46" s="32">
        <v>37802</v>
      </c>
      <c r="AW46">
        <v>19360</v>
      </c>
      <c r="AX46">
        <f t="shared" si="39"/>
        <v>23.65866121614717</v>
      </c>
      <c r="AZ46" s="32">
        <v>42704</v>
      </c>
      <c r="BA46">
        <v>22.66</v>
      </c>
    </row>
    <row r="47" spans="3:53" x14ac:dyDescent="0.25">
      <c r="C47" s="32">
        <v>42460</v>
      </c>
      <c r="D47" s="6">
        <v>246</v>
      </c>
      <c r="E47" s="6">
        <f t="shared" si="27"/>
        <v>11.463525147258725</v>
      </c>
      <c r="G47" s="32">
        <v>42460</v>
      </c>
      <c r="H47" s="28">
        <v>56113</v>
      </c>
      <c r="I47" s="6">
        <f t="shared" si="28"/>
        <v>4.4487463470022082</v>
      </c>
      <c r="K47" s="32">
        <v>42490</v>
      </c>
      <c r="L47" s="29">
        <v>51296</v>
      </c>
      <c r="M47" s="29">
        <v>5265</v>
      </c>
      <c r="N47" s="29">
        <f t="shared" si="26"/>
        <v>46031</v>
      </c>
      <c r="O47" s="6">
        <f t="shared" si="40"/>
        <v>14.379783321737394</v>
      </c>
      <c r="P47" s="6">
        <f t="shared" si="29"/>
        <v>8.9804329813677697</v>
      </c>
      <c r="R47" s="32">
        <v>42490</v>
      </c>
      <c r="S47">
        <v>82433.5</v>
      </c>
      <c r="T47" s="6">
        <f t="shared" si="30"/>
        <v>-12.883739657827187</v>
      </c>
      <c r="V47" s="32">
        <v>42490</v>
      </c>
      <c r="W47" s="28">
        <v>86480</v>
      </c>
      <c r="X47" s="6">
        <f t="shared" si="31"/>
        <v>-3.6863793295467184</v>
      </c>
      <c r="AB47" s="32">
        <v>42766</v>
      </c>
      <c r="AC47" s="29">
        <v>61305</v>
      </c>
      <c r="AD47" s="6">
        <f t="shared" si="37"/>
        <v>-0.61281066096007253</v>
      </c>
      <c r="AE47" s="88">
        <f t="shared" si="35"/>
        <v>-2.4189238601524443</v>
      </c>
      <c r="AG47" s="32">
        <v>42766</v>
      </c>
      <c r="AH47" s="29">
        <v>186596</v>
      </c>
      <c r="AI47" s="29">
        <v>16530</v>
      </c>
      <c r="AJ47" s="29">
        <f t="shared" si="7"/>
        <v>203126</v>
      </c>
      <c r="AK47" s="6">
        <f t="shared" si="36"/>
        <v>11.672732470559776</v>
      </c>
      <c r="AL47" s="88">
        <f t="shared" si="34"/>
        <v>10.869087300879965</v>
      </c>
      <c r="AM47" s="6"/>
      <c r="AN47" s="32">
        <v>42674</v>
      </c>
      <c r="AO47">
        <v>6.18</v>
      </c>
      <c r="AR47" s="32">
        <v>37833</v>
      </c>
      <c r="AS47">
        <v>59784</v>
      </c>
      <c r="AT47">
        <f t="shared" si="38"/>
        <v>37.643320900676883</v>
      </c>
      <c r="AV47" s="32">
        <v>37833</v>
      </c>
      <c r="AW47">
        <v>20524</v>
      </c>
      <c r="AX47">
        <f t="shared" si="39"/>
        <v>42.815392109108629</v>
      </c>
      <c r="AZ47" s="32">
        <v>42735</v>
      </c>
      <c r="BA47">
        <v>23.99</v>
      </c>
    </row>
    <row r="48" spans="3:53" x14ac:dyDescent="0.25">
      <c r="C48" s="32">
        <v>42490</v>
      </c>
      <c r="D48" s="6">
        <v>228.3</v>
      </c>
      <c r="E48" s="6">
        <f t="shared" si="27"/>
        <v>4.437328453796896</v>
      </c>
      <c r="G48" s="32">
        <v>42490</v>
      </c>
      <c r="H48" s="28">
        <v>52467</v>
      </c>
      <c r="I48" s="6">
        <f t="shared" si="28"/>
        <v>9.8095437421515275</v>
      </c>
      <c r="K48" s="32">
        <v>42521</v>
      </c>
      <c r="L48" s="29">
        <v>57933</v>
      </c>
      <c r="M48" s="29">
        <v>6367</v>
      </c>
      <c r="N48" s="29">
        <f t="shared" si="26"/>
        <v>51566</v>
      </c>
      <c r="O48" s="6">
        <f t="shared" si="40"/>
        <v>15.318901511763116</v>
      </c>
      <c r="P48" s="6">
        <f t="shared" si="29"/>
        <v>12.73863039290093</v>
      </c>
      <c r="R48" s="32">
        <v>42521</v>
      </c>
      <c r="S48">
        <v>85969.7</v>
      </c>
      <c r="T48" s="6">
        <f t="shared" si="30"/>
        <v>-10.977910598604968</v>
      </c>
      <c r="V48" s="32">
        <v>42521</v>
      </c>
      <c r="W48" s="28">
        <v>92340</v>
      </c>
      <c r="X48" s="6">
        <f t="shared" si="31"/>
        <v>-0.57069021212448057</v>
      </c>
      <c r="AB48" s="32">
        <v>42794</v>
      </c>
      <c r="AC48" s="29">
        <v>66937</v>
      </c>
      <c r="AD48" s="6">
        <f t="shared" si="37"/>
        <v>7.3413621129267526</v>
      </c>
      <c r="AE48" s="88">
        <f t="shared" si="35"/>
        <v>5.7386452151992007</v>
      </c>
      <c r="AG48" s="32">
        <v>42794</v>
      </c>
      <c r="AH48" s="29">
        <v>172737</v>
      </c>
      <c r="AI48" s="29">
        <v>16856</v>
      </c>
      <c r="AJ48" s="29">
        <f t="shared" si="7"/>
        <v>189593</v>
      </c>
      <c r="AK48" s="6">
        <f t="shared" si="36"/>
        <v>5.2388221253920175</v>
      </c>
      <c r="AL48" s="88">
        <f t="shared" si="34"/>
        <v>4.969646145151585</v>
      </c>
      <c r="AM48" s="6"/>
      <c r="AN48" s="32">
        <v>42704</v>
      </c>
      <c r="AO48">
        <v>6.27</v>
      </c>
      <c r="AR48" s="32">
        <v>37864</v>
      </c>
      <c r="AS48">
        <v>53177</v>
      </c>
      <c r="AT48">
        <f t="shared" si="38"/>
        <v>6.721120655053392</v>
      </c>
      <c r="AV48" s="32">
        <v>37864</v>
      </c>
      <c r="AW48">
        <v>21232</v>
      </c>
      <c r="AX48">
        <f t="shared" si="39"/>
        <v>38.238166547301255</v>
      </c>
      <c r="AZ48" s="32">
        <v>42766</v>
      </c>
      <c r="BA48">
        <v>25.3</v>
      </c>
    </row>
    <row r="49" spans="3:53" x14ac:dyDescent="0.25">
      <c r="C49" s="32">
        <v>42521</v>
      </c>
      <c r="D49" s="6">
        <v>244.2</v>
      </c>
      <c r="E49" s="6">
        <f t="shared" si="27"/>
        <v>7.4823943661971759</v>
      </c>
      <c r="G49" s="32">
        <v>42521</v>
      </c>
      <c r="H49" s="28">
        <v>55206</v>
      </c>
      <c r="I49" s="6">
        <f t="shared" si="28"/>
        <v>3.5410180426872717</v>
      </c>
      <c r="K49" s="32">
        <v>42551</v>
      </c>
      <c r="L49" s="29">
        <v>72789</v>
      </c>
      <c r="M49" s="29">
        <v>6851</v>
      </c>
      <c r="N49" s="29">
        <f t="shared" si="26"/>
        <v>65938</v>
      </c>
      <c r="O49" s="6">
        <f t="shared" si="40"/>
        <v>14.575152041702877</v>
      </c>
      <c r="P49" s="6">
        <f t="shared" si="29"/>
        <v>13.805719288919471</v>
      </c>
      <c r="R49" s="32">
        <v>42551</v>
      </c>
      <c r="S49">
        <v>86671</v>
      </c>
      <c r="T49" s="6">
        <f t="shared" si="30"/>
        <v>-6.9595433802699063</v>
      </c>
      <c r="V49" s="32">
        <v>42551</v>
      </c>
      <c r="W49" s="28">
        <v>92290</v>
      </c>
      <c r="X49" s="6">
        <f t="shared" si="31"/>
        <v>2.9677563315854139</v>
      </c>
      <c r="AB49" s="32">
        <v>42825</v>
      </c>
      <c r="AC49" s="29">
        <v>87258</v>
      </c>
      <c r="AD49" s="6">
        <f t="shared" si="37"/>
        <v>9.2568709697614651</v>
      </c>
      <c r="AE49" s="88">
        <f t="shared" si="35"/>
        <v>6.7394478364746435</v>
      </c>
      <c r="AG49" s="32">
        <v>42825</v>
      </c>
      <c r="AH49" s="29">
        <v>190236</v>
      </c>
      <c r="AI49" s="29">
        <v>14765</v>
      </c>
      <c r="AJ49" s="29">
        <f t="shared" si="7"/>
        <v>205001</v>
      </c>
      <c r="AK49" s="6">
        <f t="shared" si="36"/>
        <v>6.4006145254296154</v>
      </c>
      <c r="AL49" s="88">
        <f t="shared" si="34"/>
        <v>8.2676470755624454</v>
      </c>
      <c r="AM49" s="6"/>
      <c r="AN49" s="32">
        <v>42735</v>
      </c>
      <c r="AO49">
        <v>6.08</v>
      </c>
      <c r="AR49" s="32">
        <v>37894</v>
      </c>
      <c r="AS49">
        <v>56764</v>
      </c>
      <c r="AT49">
        <f t="shared" si="38"/>
        <v>12.868845939712092</v>
      </c>
      <c r="AV49" s="32">
        <v>37894</v>
      </c>
      <c r="AW49">
        <v>25085</v>
      </c>
      <c r="AX49">
        <f t="shared" si="39"/>
        <v>43.943306363688528</v>
      </c>
      <c r="AZ49" s="32">
        <v>42794</v>
      </c>
      <c r="BA49">
        <v>15.76</v>
      </c>
    </row>
    <row r="50" spans="3:53" x14ac:dyDescent="0.25">
      <c r="C50" s="32">
        <v>42551</v>
      </c>
      <c r="D50" s="6">
        <v>244</v>
      </c>
      <c r="E50" s="6">
        <f t="shared" si="27"/>
        <v>8.8799643016510554</v>
      </c>
      <c r="G50" s="32">
        <v>42551</v>
      </c>
      <c r="H50" s="28">
        <v>51602</v>
      </c>
      <c r="I50" s="6">
        <f t="shared" si="28"/>
        <v>6.0918193219432926</v>
      </c>
      <c r="K50" s="32">
        <v>42582</v>
      </c>
      <c r="L50" s="29">
        <v>45205</v>
      </c>
      <c r="M50" s="29">
        <v>6957</v>
      </c>
      <c r="N50" s="29">
        <f t="shared" si="26"/>
        <v>38248</v>
      </c>
      <c r="O50" s="6">
        <f t="shared" si="40"/>
        <v>8.3052527254707584</v>
      </c>
      <c r="P50" s="6">
        <f t="shared" si="29"/>
        <v>8.4130752811952814</v>
      </c>
      <c r="R50" s="32">
        <v>42582</v>
      </c>
      <c r="S50">
        <v>77543.7</v>
      </c>
      <c r="T50" s="6">
        <f t="shared" si="30"/>
        <v>-7.6667254091333348</v>
      </c>
      <c r="V50" s="32">
        <v>42582</v>
      </c>
      <c r="W50" s="28">
        <v>89340</v>
      </c>
      <c r="X50" s="6">
        <f t="shared" si="31"/>
        <v>-1.878088962108726</v>
      </c>
      <c r="AB50" s="32">
        <v>42855</v>
      </c>
      <c r="AC50" s="29">
        <v>41484</v>
      </c>
      <c r="AD50" s="6">
        <f t="shared" si="37"/>
        <v>-22.942323767066032</v>
      </c>
      <c r="AE50" s="88">
        <f t="shared" si="35"/>
        <v>-24.975294815205217</v>
      </c>
      <c r="AG50" s="32">
        <v>42855</v>
      </c>
      <c r="AH50" s="29">
        <v>190854</v>
      </c>
      <c r="AI50" s="29">
        <v>16123</v>
      </c>
      <c r="AJ50" s="29">
        <f t="shared" si="7"/>
        <v>206977</v>
      </c>
      <c r="AK50" s="6">
        <f t="shared" si="36"/>
        <v>15.057535160375778</v>
      </c>
      <c r="AL50" s="88">
        <f t="shared" si="34"/>
        <v>17.400932544320469</v>
      </c>
      <c r="AM50" s="6"/>
      <c r="AN50" s="32">
        <v>42766</v>
      </c>
      <c r="AO50">
        <v>6.57</v>
      </c>
      <c r="AR50" s="32">
        <v>37925</v>
      </c>
      <c r="AS50">
        <v>56222</v>
      </c>
      <c r="AT50">
        <f t="shared" si="38"/>
        <v>24.041919470490903</v>
      </c>
      <c r="AV50" s="32">
        <v>37925</v>
      </c>
      <c r="AW50">
        <v>23466</v>
      </c>
      <c r="AX50">
        <f t="shared" si="39"/>
        <v>33.095116556066031</v>
      </c>
      <c r="AZ50" s="32">
        <v>42825</v>
      </c>
      <c r="BA50">
        <v>14.96</v>
      </c>
    </row>
    <row r="51" spans="3:53" x14ac:dyDescent="0.25">
      <c r="C51" s="32">
        <v>42582</v>
      </c>
      <c r="D51" s="6">
        <v>246.8</v>
      </c>
      <c r="E51" s="6">
        <f t="shared" si="27"/>
        <v>7.3977371627502064</v>
      </c>
      <c r="G51" s="32">
        <v>42582</v>
      </c>
      <c r="H51" s="28">
        <v>53899</v>
      </c>
      <c r="I51" s="6">
        <f t="shared" si="28"/>
        <v>2.8685395831742788</v>
      </c>
      <c r="K51" s="32">
        <v>42613</v>
      </c>
      <c r="L51" s="29">
        <v>36935</v>
      </c>
      <c r="M51" s="29">
        <v>6616</v>
      </c>
      <c r="N51" s="29">
        <f t="shared" si="26"/>
        <v>30319</v>
      </c>
      <c r="O51" s="6">
        <f t="shared" si="40"/>
        <v>16.280586024392107</v>
      </c>
      <c r="P51" s="6">
        <f t="shared" si="29"/>
        <v>14.804799204277019</v>
      </c>
      <c r="R51" s="32">
        <v>42613</v>
      </c>
      <c r="S51">
        <v>74102.2</v>
      </c>
      <c r="T51" s="6">
        <f t="shared" si="30"/>
        <v>-8.1597798874649907</v>
      </c>
      <c r="V51" s="32">
        <v>42613</v>
      </c>
      <c r="W51" s="28">
        <v>85550</v>
      </c>
      <c r="X51" s="6">
        <f t="shared" si="31"/>
        <v>-3.7141249296567258</v>
      </c>
      <c r="AB51" s="32">
        <v>42886</v>
      </c>
      <c r="AC51" s="29">
        <v>53457</v>
      </c>
      <c r="AD51" s="6">
        <f t="shared" si="37"/>
        <v>-6.3619961814009756</v>
      </c>
      <c r="AE51" s="88">
        <f t="shared" si="35"/>
        <v>-9.2800314014402367</v>
      </c>
      <c r="AG51" s="32">
        <v>42886</v>
      </c>
      <c r="AH51" s="29">
        <v>166732</v>
      </c>
      <c r="AI51" s="29">
        <v>15187</v>
      </c>
      <c r="AJ51" s="29">
        <f t="shared" si="7"/>
        <v>181919</v>
      </c>
      <c r="AK51" s="6">
        <f t="shared" si="36"/>
        <v>5.2485724368950493</v>
      </c>
      <c r="AL51" s="88">
        <f t="shared" si="34"/>
        <v>4.8655312083322855</v>
      </c>
      <c r="AM51" s="6"/>
      <c r="AN51" s="32">
        <v>42794</v>
      </c>
      <c r="AO51">
        <v>6.52</v>
      </c>
      <c r="AR51" s="32">
        <v>37955</v>
      </c>
      <c r="AS51">
        <v>58156</v>
      </c>
      <c r="AT51">
        <f t="shared" si="38"/>
        <v>41.340592038108205</v>
      </c>
      <c r="AV51" s="32">
        <v>37955</v>
      </c>
      <c r="AW51">
        <v>23380</v>
      </c>
      <c r="AX51">
        <f t="shared" si="39"/>
        <v>54.170787998681178</v>
      </c>
      <c r="AZ51" s="32">
        <v>42855</v>
      </c>
      <c r="BA51">
        <v>15.24</v>
      </c>
    </row>
    <row r="52" spans="3:53" x14ac:dyDescent="0.25">
      <c r="C52" s="32">
        <v>42613</v>
      </c>
      <c r="D52" s="6">
        <v>244.2</v>
      </c>
      <c r="E52" s="6">
        <f t="shared" si="27"/>
        <v>8.0530973451327306</v>
      </c>
      <c r="G52" s="32">
        <v>42613</v>
      </c>
      <c r="H52" s="28">
        <v>52144</v>
      </c>
      <c r="I52" s="6">
        <f t="shared" si="28"/>
        <v>2.3937162493863573</v>
      </c>
      <c r="K52" s="32">
        <v>42643</v>
      </c>
      <c r="L52" s="29">
        <v>74573</v>
      </c>
      <c r="M52" s="29">
        <v>7212</v>
      </c>
      <c r="N52" s="29">
        <f t="shared" si="26"/>
        <v>67361</v>
      </c>
      <c r="O52" s="6">
        <f t="shared" si="40"/>
        <v>49.39563973474683</v>
      </c>
      <c r="P52" s="6">
        <f t="shared" si="29"/>
        <v>42.808173270265605</v>
      </c>
      <c r="R52" s="32">
        <v>42643</v>
      </c>
      <c r="S52">
        <v>76958.8</v>
      </c>
      <c r="T52" s="6">
        <f t="shared" si="30"/>
        <v>-6.5362493441890273</v>
      </c>
      <c r="V52" s="32">
        <v>42643</v>
      </c>
      <c r="W52" s="28">
        <v>86350</v>
      </c>
      <c r="X52" s="6">
        <f t="shared" si="31"/>
        <v>-2.7042253521126769</v>
      </c>
      <c r="AB52" s="32">
        <v>42916</v>
      </c>
      <c r="AC52" s="29">
        <v>56890</v>
      </c>
      <c r="AD52" s="6">
        <f t="shared" si="37"/>
        <v>1.4407474769088102</v>
      </c>
      <c r="AE52" s="88">
        <f t="shared" si="35"/>
        <v>-4.1892401720365235</v>
      </c>
      <c r="AG52" s="32">
        <v>42916</v>
      </c>
      <c r="AH52" s="29">
        <v>137012</v>
      </c>
      <c r="AI52" s="29">
        <v>11958</v>
      </c>
      <c r="AJ52" s="29">
        <f t="shared" si="7"/>
        <v>148970</v>
      </c>
      <c r="AK52" s="6">
        <f t="shared" si="36"/>
        <v>-11.13112886195109</v>
      </c>
      <c r="AL52" s="88">
        <f t="shared" si="34"/>
        <v>-11.167878005925946</v>
      </c>
      <c r="AM52" s="6"/>
      <c r="AN52" s="32">
        <v>42825</v>
      </c>
      <c r="AO52">
        <v>6.37</v>
      </c>
      <c r="AR52" s="32">
        <v>37986</v>
      </c>
      <c r="AS52">
        <v>50191</v>
      </c>
      <c r="AT52">
        <f t="shared" si="38"/>
        <v>36.533282554881531</v>
      </c>
      <c r="AV52" s="32">
        <v>37986</v>
      </c>
      <c r="AW52">
        <v>26391</v>
      </c>
      <c r="AX52">
        <f t="shared" si="39"/>
        <v>51.559179923045996</v>
      </c>
      <c r="AZ52" s="32">
        <v>42886</v>
      </c>
      <c r="BA52">
        <v>17.59</v>
      </c>
    </row>
    <row r="53" spans="3:53" x14ac:dyDescent="0.25">
      <c r="C53" s="32">
        <v>42643</v>
      </c>
      <c r="D53" s="6">
        <v>244.3</v>
      </c>
      <c r="E53" s="6">
        <f t="shared" si="27"/>
        <v>9.8471223021582723</v>
      </c>
      <c r="G53" s="32">
        <v>42643</v>
      </c>
      <c r="H53" s="28">
        <v>50834</v>
      </c>
      <c r="I53" s="6">
        <f t="shared" si="28"/>
        <v>8.408863108059105</v>
      </c>
      <c r="K53" s="32">
        <v>42674</v>
      </c>
      <c r="L53" s="29">
        <v>100261</v>
      </c>
      <c r="M53" s="29">
        <v>6354</v>
      </c>
      <c r="N53" s="29">
        <f t="shared" si="26"/>
        <v>93907</v>
      </c>
      <c r="O53" s="6">
        <f t="shared" si="40"/>
        <v>44.254815816154114</v>
      </c>
      <c r="P53" s="6">
        <f t="shared" si="29"/>
        <v>40.770537607233614</v>
      </c>
      <c r="R53" s="32">
        <v>42674</v>
      </c>
      <c r="S53">
        <v>90351.7</v>
      </c>
      <c r="T53" s="6">
        <f t="shared" si="30"/>
        <v>-4.8339444139577132</v>
      </c>
      <c r="V53" s="32">
        <v>42674</v>
      </c>
      <c r="W53" s="28">
        <v>90870</v>
      </c>
      <c r="X53" s="6">
        <f t="shared" si="31"/>
        <v>-2.6358084217293465</v>
      </c>
      <c r="AB53" s="32">
        <v>42947</v>
      </c>
      <c r="AC53" s="29">
        <v>59000</v>
      </c>
      <c r="AD53" s="6">
        <f t="shared" si="37"/>
        <v>13.783194800686548</v>
      </c>
      <c r="AE53" s="88">
        <f t="shared" si="35"/>
        <v>5.685004350768641</v>
      </c>
      <c r="AG53" s="32">
        <v>42947</v>
      </c>
      <c r="AH53" s="29">
        <v>192773</v>
      </c>
      <c r="AI53" s="29">
        <v>19350</v>
      </c>
      <c r="AJ53" s="29">
        <f t="shared" si="7"/>
        <v>212123</v>
      </c>
      <c r="AK53" s="6">
        <f t="shared" si="36"/>
        <v>8.4390256370932661</v>
      </c>
      <c r="AL53" s="88">
        <f t="shared" si="34"/>
        <v>8.5195255546360862</v>
      </c>
      <c r="AM53" s="6"/>
      <c r="AN53" s="32">
        <v>42855</v>
      </c>
      <c r="AO53">
        <v>6.9</v>
      </c>
      <c r="AR53" s="32">
        <v>38017</v>
      </c>
      <c r="AS53">
        <v>71867</v>
      </c>
      <c r="AT53">
        <f t="shared" si="38"/>
        <v>31.113057121485777</v>
      </c>
      <c r="AV53" s="32">
        <v>38017</v>
      </c>
      <c r="AW53">
        <v>26780</v>
      </c>
      <c r="AX53">
        <f t="shared" si="39"/>
        <v>36.89106987680826</v>
      </c>
      <c r="AZ53" s="32">
        <v>42916</v>
      </c>
      <c r="BA53">
        <v>20.21</v>
      </c>
    </row>
    <row r="54" spans="3:53" x14ac:dyDescent="0.25">
      <c r="C54" s="32">
        <v>42674</v>
      </c>
      <c r="D54" s="6">
        <v>267.3</v>
      </c>
      <c r="E54" s="6">
        <f t="shared" si="27"/>
        <v>13.503184713375793</v>
      </c>
      <c r="G54" s="32">
        <v>42674</v>
      </c>
      <c r="H54" s="28">
        <v>54674</v>
      </c>
      <c r="I54" s="6">
        <f t="shared" si="28"/>
        <v>13.311641209508608</v>
      </c>
      <c r="K54" s="32">
        <v>42704</v>
      </c>
      <c r="L54" s="29">
        <v>47208</v>
      </c>
      <c r="M54" s="29">
        <v>6445</v>
      </c>
      <c r="N54" s="29">
        <f t="shared" si="26"/>
        <v>40763</v>
      </c>
      <c r="O54" s="6">
        <f t="shared" si="40"/>
        <v>-13.057481070704913</v>
      </c>
      <c r="P54" s="6">
        <f t="shared" si="29"/>
        <v>-9.851624114423208</v>
      </c>
      <c r="R54" s="32">
        <v>42704</v>
      </c>
      <c r="S54">
        <v>90912.5</v>
      </c>
      <c r="T54" s="6">
        <f t="shared" si="30"/>
        <v>2.1074597831665987</v>
      </c>
      <c r="V54" s="32">
        <v>42704</v>
      </c>
      <c r="W54" s="28">
        <v>92470</v>
      </c>
      <c r="X54" s="6">
        <f t="shared" si="31"/>
        <v>5.535265921022603</v>
      </c>
      <c r="AB54" s="32">
        <v>42978</v>
      </c>
      <c r="AC54" s="29">
        <v>65310</v>
      </c>
      <c r="AD54" s="6">
        <f t="shared" si="37"/>
        <v>23.224090111507323</v>
      </c>
      <c r="AE54" s="88"/>
      <c r="AG54" s="32">
        <v>42978</v>
      </c>
      <c r="AH54" s="29">
        <v>198811</v>
      </c>
      <c r="AI54" s="29">
        <v>16860</v>
      </c>
      <c r="AJ54" s="29">
        <f t="shared" si="7"/>
        <v>215671</v>
      </c>
      <c r="AK54" s="6">
        <f t="shared" si="36"/>
        <v>11.759950667696151</v>
      </c>
      <c r="AL54" s="88">
        <f t="shared" si="34"/>
        <v>11.798975420207046</v>
      </c>
      <c r="AM54" s="6"/>
      <c r="AN54" s="32">
        <v>42886</v>
      </c>
      <c r="AO54">
        <v>6.75</v>
      </c>
      <c r="AR54" s="32">
        <v>38046</v>
      </c>
      <c r="AS54">
        <v>64819</v>
      </c>
      <c r="AT54">
        <f t="shared" si="38"/>
        <v>73.104553344905867</v>
      </c>
      <c r="AV54" s="32">
        <v>38046</v>
      </c>
      <c r="AW54">
        <v>27867</v>
      </c>
      <c r="AX54">
        <f t="shared" si="39"/>
        <v>33.635448136958715</v>
      </c>
      <c r="AZ54" s="32">
        <v>42947</v>
      </c>
      <c r="BA54">
        <v>12.48</v>
      </c>
    </row>
    <row r="55" spans="3:53" x14ac:dyDescent="0.25">
      <c r="C55" s="32">
        <v>42704</v>
      </c>
      <c r="D55" s="6">
        <v>235.7</v>
      </c>
      <c r="E55" s="6">
        <f t="shared" si="27"/>
        <v>9.0194264569842808</v>
      </c>
      <c r="G55" s="32">
        <v>42704</v>
      </c>
      <c r="H55" s="28">
        <v>54141</v>
      </c>
      <c r="I55" s="6">
        <f t="shared" si="28"/>
        <v>10.349958216986321</v>
      </c>
      <c r="K55" s="32">
        <v>42735</v>
      </c>
      <c r="L55" s="29">
        <v>36897</v>
      </c>
      <c r="M55" s="29">
        <v>6859</v>
      </c>
      <c r="N55" s="29">
        <f t="shared" si="26"/>
        <v>30038</v>
      </c>
      <c r="O55" s="6">
        <f t="shared" si="40"/>
        <v>7.6708007742490425</v>
      </c>
      <c r="P55" s="6">
        <f t="shared" si="29"/>
        <v>3.6898606115107979</v>
      </c>
      <c r="R55" s="32">
        <v>42735</v>
      </c>
      <c r="S55">
        <v>92397.2</v>
      </c>
      <c r="T55" s="6">
        <f t="shared" si="30"/>
        <v>-2.1456591176744699</v>
      </c>
      <c r="V55" s="32">
        <v>42735</v>
      </c>
      <c r="W55" s="28">
        <v>94500</v>
      </c>
      <c r="X55" s="6">
        <f t="shared" si="31"/>
        <v>-0.12682308180088642</v>
      </c>
      <c r="AB55" s="32">
        <v>43008</v>
      </c>
      <c r="AC55" s="29">
        <v>77195</v>
      </c>
      <c r="AD55" s="6">
        <f t="shared" si="37"/>
        <v>25.273851446747052</v>
      </c>
      <c r="AE55" s="88"/>
      <c r="AG55" s="32">
        <v>43008</v>
      </c>
      <c r="AH55" s="29">
        <v>208656</v>
      </c>
      <c r="AI55" s="29">
        <v>16925</v>
      </c>
      <c r="AJ55" s="29">
        <f t="shared" si="7"/>
        <v>225581</v>
      </c>
      <c r="AK55" s="6">
        <f t="shared" si="36"/>
        <v>6.6188668900683867</v>
      </c>
      <c r="AL55" s="88">
        <f t="shared" si="34"/>
        <v>6.8611434044013375</v>
      </c>
      <c r="AM55" s="6"/>
      <c r="AN55" s="32">
        <v>42916</v>
      </c>
      <c r="AO55">
        <v>6.29</v>
      </c>
      <c r="AR55" s="32">
        <v>38077</v>
      </c>
      <c r="AS55">
        <v>75476</v>
      </c>
      <c r="AT55">
        <f t="shared" si="38"/>
        <v>11.369169703855642</v>
      </c>
      <c r="AV55" s="32">
        <v>38077</v>
      </c>
      <c r="AW55">
        <v>33606</v>
      </c>
      <c r="AX55">
        <f t="shared" si="39"/>
        <v>42.567452910232475</v>
      </c>
      <c r="AZ55" s="32">
        <v>42978</v>
      </c>
      <c r="BA55">
        <v>15.74</v>
      </c>
    </row>
    <row r="56" spans="3:53" x14ac:dyDescent="0.25">
      <c r="C56" s="32">
        <v>42735</v>
      </c>
      <c r="D56" s="6">
        <v>248.5</v>
      </c>
      <c r="E56" s="6">
        <f t="shared" si="27"/>
        <v>10.542704626334508</v>
      </c>
      <c r="G56" s="32">
        <v>42735</v>
      </c>
      <c r="H56" s="28">
        <v>57012</v>
      </c>
      <c r="I56" s="6">
        <f t="shared" si="28"/>
        <v>13.70562425209414</v>
      </c>
      <c r="K56" s="32">
        <v>42766</v>
      </c>
      <c r="L56" s="29">
        <v>42019</v>
      </c>
      <c r="M56" s="29">
        <v>5998</v>
      </c>
      <c r="N56" s="29">
        <f t="shared" si="26"/>
        <v>36021</v>
      </c>
      <c r="O56" s="6">
        <f t="shared" si="40"/>
        <v>5.5467651195499235</v>
      </c>
      <c r="P56" s="6">
        <f t="shared" si="29"/>
        <v>4.4443339713156504</v>
      </c>
      <c r="R56" s="32">
        <v>42766</v>
      </c>
      <c r="S56">
        <v>95719.8</v>
      </c>
      <c r="T56" s="6">
        <f t="shared" si="30"/>
        <v>-1.5408700875765513</v>
      </c>
      <c r="V56" s="32">
        <v>42766</v>
      </c>
      <c r="W56" s="28">
        <v>98420</v>
      </c>
      <c r="X56" s="6">
        <f t="shared" si="31"/>
        <v>0.33642573147110166</v>
      </c>
      <c r="AB56" s="32">
        <v>43039</v>
      </c>
      <c r="AC56" s="29">
        <v>69793</v>
      </c>
      <c r="AD56" s="6">
        <f t="shared" si="37"/>
        <v>6.4420686604950594</v>
      </c>
      <c r="AE56" s="88"/>
      <c r="AG56" s="32">
        <v>43039</v>
      </c>
      <c r="AH56" s="29">
        <v>184666</v>
      </c>
      <c r="AI56" s="29">
        <v>15848</v>
      </c>
      <c r="AJ56" s="29">
        <f t="shared" si="7"/>
        <v>200514</v>
      </c>
      <c r="AK56" s="6">
        <f t="shared" si="36"/>
        <v>-4.5775770583392443</v>
      </c>
      <c r="AL56" s="88">
        <f t="shared" si="34"/>
        <v>-5.3169671240181344</v>
      </c>
      <c r="AM56" s="6"/>
      <c r="AN56" s="32">
        <v>42947</v>
      </c>
      <c r="AO56">
        <v>6.75</v>
      </c>
      <c r="AR56" s="32">
        <v>38107</v>
      </c>
      <c r="AS56">
        <v>56255</v>
      </c>
      <c r="AT56">
        <f t="shared" si="38"/>
        <v>32.367820419303996</v>
      </c>
      <c r="AV56" s="32">
        <v>38107</v>
      </c>
      <c r="AW56">
        <v>21055</v>
      </c>
      <c r="AX56">
        <f t="shared" si="39"/>
        <v>70.458225388601022</v>
      </c>
      <c r="AZ56" s="32">
        <v>43008</v>
      </c>
      <c r="BA56">
        <v>16.489999999999998</v>
      </c>
    </row>
    <row r="57" spans="3:53" x14ac:dyDescent="0.25">
      <c r="C57" s="32">
        <v>42766</v>
      </c>
      <c r="D57" s="6">
        <v>244.3</v>
      </c>
      <c r="E57" s="6">
        <f t="shared" si="27"/>
        <v>13.680781758957661</v>
      </c>
      <c r="G57" s="32">
        <v>42766</v>
      </c>
      <c r="H57" s="28">
        <v>54445</v>
      </c>
      <c r="I57" s="6">
        <f t="shared" si="28"/>
        <v>4.0874070392108219</v>
      </c>
      <c r="K57" s="32">
        <v>42794</v>
      </c>
      <c r="L57" s="29">
        <v>40937</v>
      </c>
      <c r="M57" s="29">
        <v>6445</v>
      </c>
      <c r="N57" s="29">
        <f t="shared" si="26"/>
        <v>34492</v>
      </c>
      <c r="O57" s="6">
        <f t="shared" si="40"/>
        <v>7.4651046859421699</v>
      </c>
      <c r="P57" s="6">
        <f t="shared" si="29"/>
        <v>6.873955722639935</v>
      </c>
      <c r="R57" s="32">
        <v>42794</v>
      </c>
      <c r="S57">
        <v>89153.3</v>
      </c>
      <c r="T57" s="6">
        <f t="shared" si="30"/>
        <v>1.2518881102997259</v>
      </c>
      <c r="V57" s="32">
        <v>42794</v>
      </c>
      <c r="W57" s="28">
        <v>92070</v>
      </c>
      <c r="X57" s="6">
        <f t="shared" si="31"/>
        <v>3.4610630407911014</v>
      </c>
      <c r="AB57" s="32">
        <v>43069</v>
      </c>
      <c r="AC57" s="29">
        <v>68846</v>
      </c>
      <c r="AD57" s="6">
        <f t="shared" si="37"/>
        <v>50.427163676885087</v>
      </c>
      <c r="AE57" s="88"/>
      <c r="AG57" s="32">
        <v>43069</v>
      </c>
      <c r="AH57" s="29">
        <v>181395</v>
      </c>
      <c r="AI57" s="29">
        <v>16198</v>
      </c>
      <c r="AJ57" s="29">
        <f t="shared" si="7"/>
        <v>197593</v>
      </c>
      <c r="AK57" s="6">
        <f t="shared" si="36"/>
        <v>5.5630943476867145</v>
      </c>
      <c r="AL57" s="88">
        <f t="shared" si="34"/>
        <v>4.4859942283433263</v>
      </c>
      <c r="AM57" s="6"/>
      <c r="AN57" s="32">
        <v>42978</v>
      </c>
      <c r="AO57">
        <v>6.31</v>
      </c>
      <c r="AR57" s="32">
        <v>38138</v>
      </c>
      <c r="AS57">
        <v>60618</v>
      </c>
      <c r="AT57">
        <f t="shared" si="38"/>
        <v>9.8848907821988519</v>
      </c>
      <c r="AV57" s="32">
        <v>38138</v>
      </c>
      <c r="AW57">
        <v>25055</v>
      </c>
      <c r="AX57">
        <f t="shared" si="39"/>
        <v>43.179610263443635</v>
      </c>
      <c r="AZ57" s="32">
        <v>43039</v>
      </c>
      <c r="BA57">
        <v>20.58</v>
      </c>
    </row>
    <row r="58" spans="3:53" x14ac:dyDescent="0.25">
      <c r="C58" s="32">
        <v>42794</v>
      </c>
      <c r="D58" s="6">
        <v>239.7</v>
      </c>
      <c r="E58" s="6">
        <f t="shared" si="27"/>
        <v>9.4020994979461481</v>
      </c>
      <c r="G58" s="32">
        <v>42794</v>
      </c>
      <c r="H58" s="28">
        <v>50995</v>
      </c>
      <c r="I58" s="6">
        <f t="shared" si="28"/>
        <v>0.64339142276341743</v>
      </c>
      <c r="K58" s="32">
        <v>42825</v>
      </c>
      <c r="L58" s="29">
        <v>55142</v>
      </c>
      <c r="M58" s="29">
        <v>6982</v>
      </c>
      <c r="N58" s="29">
        <f t="shared" si="26"/>
        <v>48160</v>
      </c>
      <c r="O58" s="6">
        <f t="shared" si="40"/>
        <v>24.537767319179736</v>
      </c>
      <c r="P58" s="6">
        <f t="shared" si="29"/>
        <v>22.437107267357948</v>
      </c>
      <c r="R58" s="32">
        <v>42825</v>
      </c>
      <c r="S58">
        <v>102766.6</v>
      </c>
      <c r="T58" s="6">
        <f t="shared" si="30"/>
        <v>4.9857896210088848</v>
      </c>
      <c r="V58" s="32">
        <v>42825</v>
      </c>
      <c r="W58" s="28">
        <v>108110</v>
      </c>
      <c r="X58" s="6">
        <f t="shared" si="31"/>
        <v>7.7007371986451467</v>
      </c>
      <c r="AB58" s="32">
        <v>43100</v>
      </c>
      <c r="AC58" s="29">
        <v>82362</v>
      </c>
      <c r="AD58" s="6">
        <f t="shared" si="37"/>
        <v>52.618315235518651</v>
      </c>
      <c r="AE58" s="88"/>
      <c r="AG58" s="32">
        <v>43100</v>
      </c>
      <c r="AH58" s="29">
        <v>158326</v>
      </c>
      <c r="AI58" s="29">
        <v>14313</v>
      </c>
      <c r="AJ58" s="29">
        <f t="shared" si="7"/>
        <v>172639</v>
      </c>
      <c r="AK58" s="6">
        <f t="shared" si="36"/>
        <v>1.8429047576910662</v>
      </c>
      <c r="AL58" s="88">
        <f t="shared" si="34"/>
        <v>-0.18346078919662112</v>
      </c>
      <c r="AM58" s="6"/>
      <c r="AN58" s="32">
        <v>43008</v>
      </c>
      <c r="AO58">
        <v>6</v>
      </c>
      <c r="AR58" s="32">
        <v>38168</v>
      </c>
      <c r="AS58">
        <v>65046</v>
      </c>
      <c r="AT58">
        <f t="shared" si="38"/>
        <v>24.944295044179789</v>
      </c>
      <c r="AV58" s="32">
        <v>38168</v>
      </c>
      <c r="AW58">
        <v>25887</v>
      </c>
      <c r="AX58">
        <f t="shared" si="39"/>
        <v>33.71384297520661</v>
      </c>
      <c r="AZ58" s="32">
        <v>43069</v>
      </c>
      <c r="BA58">
        <v>16.91</v>
      </c>
    </row>
    <row r="59" spans="3:53" x14ac:dyDescent="0.25">
      <c r="C59" s="32">
        <v>42825</v>
      </c>
      <c r="D59" s="6">
        <v>291.60000000000002</v>
      </c>
      <c r="E59" s="6">
        <f t="shared" si="27"/>
        <v>18.536585365853675</v>
      </c>
      <c r="G59" s="32">
        <v>42825</v>
      </c>
      <c r="H59" s="28">
        <v>60981</v>
      </c>
      <c r="I59" s="6">
        <f t="shared" si="28"/>
        <v>8.6753515228200193</v>
      </c>
      <c r="K59" s="32">
        <v>42855</v>
      </c>
      <c r="L59" s="29">
        <v>60133</v>
      </c>
      <c r="M59" s="29">
        <v>5216</v>
      </c>
      <c r="N59" s="29">
        <f t="shared" si="26"/>
        <v>54917</v>
      </c>
      <c r="O59" s="6">
        <f t="shared" ref="O59:O73" si="41">100*(N59/N47-1)</f>
        <v>19.30438182963654</v>
      </c>
      <c r="P59" s="6">
        <f t="shared" si="29"/>
        <v>17.227464129756708</v>
      </c>
      <c r="R59" s="32">
        <v>42855</v>
      </c>
      <c r="S59">
        <v>87310.7</v>
      </c>
      <c r="T59" s="6">
        <f t="shared" si="30"/>
        <v>5.9165266548187212</v>
      </c>
      <c r="V59" s="32">
        <v>42855</v>
      </c>
      <c r="W59" s="28">
        <v>90470</v>
      </c>
      <c r="X59" s="6">
        <f t="shared" si="31"/>
        <v>4.6137835337650257</v>
      </c>
      <c r="AB59" s="32">
        <v>43131</v>
      </c>
      <c r="AC59" s="29">
        <v>85660</v>
      </c>
      <c r="AD59" s="6">
        <f t="shared" si="37"/>
        <v>39.727591550444494</v>
      </c>
      <c r="AE59" s="88"/>
      <c r="AG59" s="32">
        <v>43131</v>
      </c>
      <c r="AH59" s="29">
        <v>184264</v>
      </c>
      <c r="AI59" s="29">
        <v>15363</v>
      </c>
      <c r="AJ59" s="29">
        <f t="shared" si="7"/>
        <v>199627</v>
      </c>
      <c r="AK59" s="6">
        <f t="shared" si="36"/>
        <v>-1.7225761350098012</v>
      </c>
      <c r="AL59" s="88">
        <f t="shared" si="34"/>
        <v>-1.2497588372741064</v>
      </c>
      <c r="AM59" s="6"/>
      <c r="AN59" s="32">
        <v>43039</v>
      </c>
      <c r="AO59">
        <v>4.93</v>
      </c>
      <c r="AR59" s="32">
        <v>38199</v>
      </c>
      <c r="AS59">
        <v>70606</v>
      </c>
      <c r="AT59">
        <f t="shared" si="38"/>
        <v>18.101833266425803</v>
      </c>
      <c r="AV59" s="32">
        <v>38199</v>
      </c>
      <c r="AW59">
        <v>24888</v>
      </c>
      <c r="AX59">
        <f t="shared" si="39"/>
        <v>21.26291171311636</v>
      </c>
      <c r="AZ59" s="32">
        <v>43100</v>
      </c>
      <c r="BA59">
        <v>17.760000000000002</v>
      </c>
    </row>
    <row r="60" spans="3:53" x14ac:dyDescent="0.25">
      <c r="C60" s="32">
        <v>42855</v>
      </c>
      <c r="D60" s="6">
        <v>267.89999999999998</v>
      </c>
      <c r="E60" s="6">
        <f t="shared" si="27"/>
        <v>17.345597897503275</v>
      </c>
      <c r="G60" s="32">
        <v>42855</v>
      </c>
      <c r="H60" s="28">
        <v>55819</v>
      </c>
      <c r="I60" s="6">
        <f t="shared" si="28"/>
        <v>6.38877770789259</v>
      </c>
      <c r="K60" s="32">
        <v>42886</v>
      </c>
      <c r="L60" s="29">
        <v>64810</v>
      </c>
      <c r="M60" s="29">
        <v>7212</v>
      </c>
      <c r="N60" s="29">
        <f t="shared" si="26"/>
        <v>57598</v>
      </c>
      <c r="O60" s="6">
        <f t="shared" ref="O60:O72" si="42">100*(N60/N48-1)</f>
        <v>11.697630221463751</v>
      </c>
      <c r="P60" s="6">
        <f t="shared" si="29"/>
        <v>11.870609151951395</v>
      </c>
      <c r="R60" s="32">
        <v>42886</v>
      </c>
      <c r="S60">
        <v>95001.4</v>
      </c>
      <c r="T60" s="6">
        <f t="shared" si="30"/>
        <v>10.505678163352904</v>
      </c>
      <c r="V60" s="32">
        <v>42886</v>
      </c>
      <c r="W60" s="28">
        <v>95960</v>
      </c>
      <c r="X60" s="6">
        <f t="shared" si="31"/>
        <v>3.9202945635694153</v>
      </c>
      <c r="AB60" s="32">
        <v>43159</v>
      </c>
      <c r="AC60" s="29">
        <v>87777</v>
      </c>
      <c r="AD60" s="6">
        <f t="shared" si="37"/>
        <v>31.133752633072898</v>
      </c>
      <c r="AE60" s="88"/>
      <c r="AG60" s="32">
        <v>43159</v>
      </c>
      <c r="AH60" s="29">
        <v>179122</v>
      </c>
      <c r="AI60" s="29">
        <v>15953</v>
      </c>
      <c r="AJ60" s="29">
        <f t="shared" si="7"/>
        <v>195075</v>
      </c>
      <c r="AK60" s="6">
        <f t="shared" si="36"/>
        <v>2.8914569630735354</v>
      </c>
      <c r="AL60" s="88">
        <f t="shared" si="34"/>
        <v>3.6963707833295611</v>
      </c>
      <c r="AM60" s="6"/>
      <c r="AN60" s="32">
        <v>43069</v>
      </c>
      <c r="AO60">
        <v>4.21</v>
      </c>
      <c r="AR60" s="32">
        <v>38230</v>
      </c>
      <c r="AS60">
        <v>62845</v>
      </c>
      <c r="AT60">
        <f t="shared" si="38"/>
        <v>18.180792447862792</v>
      </c>
      <c r="AV60" s="32">
        <v>38230</v>
      </c>
      <c r="AW60">
        <v>25985</v>
      </c>
      <c r="AX60">
        <f t="shared" si="39"/>
        <v>22.386021100226074</v>
      </c>
      <c r="AZ60" s="32">
        <v>43131</v>
      </c>
      <c r="BA60">
        <v>19.89</v>
      </c>
    </row>
    <row r="61" spans="3:53" x14ac:dyDescent="0.25">
      <c r="C61" s="32">
        <v>42886</v>
      </c>
      <c r="D61" s="6">
        <v>286.2</v>
      </c>
      <c r="E61" s="6">
        <f t="shared" si="27"/>
        <v>17.199017199017199</v>
      </c>
      <c r="G61" s="32">
        <v>42886</v>
      </c>
      <c r="H61" s="28">
        <v>57702</v>
      </c>
      <c r="I61" s="6">
        <f t="shared" si="28"/>
        <v>4.5212476904684218</v>
      </c>
      <c r="K61" s="32">
        <v>42916</v>
      </c>
      <c r="L61" s="29">
        <v>71639</v>
      </c>
      <c r="M61" s="29">
        <v>6831</v>
      </c>
      <c r="N61" s="29">
        <f t="shared" si="26"/>
        <v>64808</v>
      </c>
      <c r="O61" s="6">
        <f t="shared" si="41"/>
        <v>-1.7137310807121886</v>
      </c>
      <c r="P61" s="6">
        <f t="shared" si="29"/>
        <v>-1.5799090521919523</v>
      </c>
      <c r="R61" s="32">
        <v>42916</v>
      </c>
      <c r="S61">
        <v>94253.1</v>
      </c>
      <c r="T61" s="6">
        <f t="shared" si="30"/>
        <v>8.7481395161011157</v>
      </c>
      <c r="V61" s="32">
        <v>42916</v>
      </c>
      <c r="W61" s="28">
        <v>94840</v>
      </c>
      <c r="X61" s="6">
        <f t="shared" si="31"/>
        <v>2.7630295806696292</v>
      </c>
      <c r="AB61" s="32">
        <v>43190</v>
      </c>
      <c r="AC61" s="29">
        <v>108681</v>
      </c>
      <c r="AD61" s="6">
        <f t="shared" si="37"/>
        <v>24.551330537028115</v>
      </c>
      <c r="AE61" s="88"/>
      <c r="AG61" s="32">
        <v>43190</v>
      </c>
      <c r="AH61" s="29">
        <v>191082</v>
      </c>
      <c r="AI61" s="29">
        <v>18157</v>
      </c>
      <c r="AJ61" s="29">
        <f t="shared" si="7"/>
        <v>209239</v>
      </c>
      <c r="AK61" s="6">
        <f t="shared" si="36"/>
        <v>2.067306988746398</v>
      </c>
      <c r="AL61" s="88">
        <f t="shared" si="34"/>
        <v>0.44471078029395539</v>
      </c>
      <c r="AM61" s="6"/>
      <c r="AN61" s="32">
        <v>43100</v>
      </c>
      <c r="AO61">
        <v>4.21</v>
      </c>
      <c r="AR61" s="32">
        <v>38260</v>
      </c>
      <c r="AS61">
        <v>70507</v>
      </c>
      <c r="AT61">
        <f t="shared" si="38"/>
        <v>24.210767387780983</v>
      </c>
      <c r="AV61" s="32">
        <v>38260</v>
      </c>
      <c r="AW61">
        <v>30349</v>
      </c>
      <c r="AX61">
        <f t="shared" si="39"/>
        <v>20.984652182579232</v>
      </c>
      <c r="AZ61" s="32">
        <v>43159</v>
      </c>
      <c r="BA61">
        <v>24.41</v>
      </c>
    </row>
    <row r="62" spans="3:53" x14ac:dyDescent="0.25">
      <c r="C62" s="32">
        <v>42916</v>
      </c>
      <c r="D62" s="6">
        <v>278</v>
      </c>
      <c r="E62" s="6">
        <f t="shared" si="27"/>
        <v>13.934426229508201</v>
      </c>
      <c r="G62" s="32">
        <v>42916</v>
      </c>
      <c r="H62" s="28">
        <v>53867</v>
      </c>
      <c r="I62" s="6">
        <f t="shared" si="28"/>
        <v>4.3893647533041369</v>
      </c>
      <c r="K62" s="32">
        <v>42947</v>
      </c>
      <c r="L62" s="29">
        <v>50510</v>
      </c>
      <c r="M62" s="29">
        <v>6755</v>
      </c>
      <c r="N62" s="29">
        <f t="shared" si="26"/>
        <v>43755</v>
      </c>
      <c r="O62" s="6">
        <f t="shared" si="42"/>
        <v>14.398138464756327</v>
      </c>
      <c r="P62" s="6">
        <f t="shared" si="29"/>
        <v>11.735427496958305</v>
      </c>
      <c r="R62" s="32">
        <v>42947</v>
      </c>
      <c r="S62">
        <v>84145.1</v>
      </c>
      <c r="T62" s="6">
        <f t="shared" si="30"/>
        <v>8.5131351741018371</v>
      </c>
      <c r="V62" s="32">
        <v>42947</v>
      </c>
      <c r="W62" s="28">
        <v>94320</v>
      </c>
      <c r="X62" s="6">
        <f t="shared" si="31"/>
        <v>5.5742108797850909</v>
      </c>
      <c r="AB62" s="32">
        <v>43220</v>
      </c>
      <c r="AC62" s="29">
        <v>72993</v>
      </c>
      <c r="AD62" s="6">
        <f t="shared" si="37"/>
        <v>75.954584900202477</v>
      </c>
      <c r="AE62" s="88"/>
      <c r="AG62" s="32">
        <v>43220</v>
      </c>
      <c r="AH62" s="29">
        <v>200183</v>
      </c>
      <c r="AI62" s="29">
        <v>19185</v>
      </c>
      <c r="AJ62" s="29">
        <f t="shared" si="7"/>
        <v>219368</v>
      </c>
      <c r="AK62" s="6">
        <f t="shared" si="36"/>
        <v>5.9866555221111506</v>
      </c>
      <c r="AL62" s="88">
        <f t="shared" si="34"/>
        <v>4.8880295933016793</v>
      </c>
      <c r="AM62" s="6"/>
      <c r="AN62" s="32">
        <v>43131</v>
      </c>
      <c r="AO62">
        <v>3.09</v>
      </c>
      <c r="AR62" s="32">
        <v>38291</v>
      </c>
      <c r="AS62">
        <v>73772</v>
      </c>
      <c r="AT62">
        <f t="shared" si="38"/>
        <v>31.21553840133755</v>
      </c>
      <c r="AV62" s="32">
        <v>38291</v>
      </c>
      <c r="AW62">
        <v>28588</v>
      </c>
      <c r="AX62">
        <f t="shared" si="39"/>
        <v>21.827324639904532</v>
      </c>
      <c r="AZ62" s="32">
        <v>43190</v>
      </c>
      <c r="BA62">
        <v>28.17</v>
      </c>
    </row>
    <row r="63" spans="3:53" x14ac:dyDescent="0.25">
      <c r="C63" s="32">
        <v>42947</v>
      </c>
      <c r="D63" s="6">
        <v>273.8</v>
      </c>
      <c r="E63" s="6">
        <f t="shared" si="27"/>
        <v>10.94003241491086</v>
      </c>
      <c r="G63" s="32">
        <v>42947</v>
      </c>
      <c r="H63" s="28">
        <v>54651</v>
      </c>
      <c r="I63" s="6">
        <f t="shared" si="28"/>
        <v>1.3952021373309309</v>
      </c>
      <c r="K63" s="32">
        <v>42978</v>
      </c>
      <c r="L63" s="29">
        <v>47188</v>
      </c>
      <c r="M63" s="29">
        <v>6423</v>
      </c>
      <c r="N63" s="29">
        <f t="shared" si="26"/>
        <v>40765</v>
      </c>
      <c r="O63" s="6">
        <f t="shared" si="41"/>
        <v>34.453642930175789</v>
      </c>
      <c r="P63" s="6">
        <f t="shared" si="29"/>
        <v>27.759577636388254</v>
      </c>
      <c r="R63" s="32">
        <v>42978</v>
      </c>
      <c r="S63">
        <v>82032.5</v>
      </c>
      <c r="T63" s="6">
        <f t="shared" si="30"/>
        <v>10.701841510778355</v>
      </c>
      <c r="V63" s="32">
        <v>42978</v>
      </c>
      <c r="W63" s="28">
        <v>92170</v>
      </c>
      <c r="X63" s="6">
        <f t="shared" si="31"/>
        <v>7.7381648158971306</v>
      </c>
      <c r="AB63" s="32">
        <v>43251</v>
      </c>
      <c r="AC63" s="29">
        <v>76478</v>
      </c>
      <c r="AD63" s="6">
        <f t="shared" si="37"/>
        <v>43.064519146229685</v>
      </c>
      <c r="AE63" s="88"/>
      <c r="AG63" s="32">
        <v>43251</v>
      </c>
      <c r="AH63" s="29">
        <v>199479</v>
      </c>
      <c r="AI63" s="29">
        <v>19673</v>
      </c>
      <c r="AJ63" s="29">
        <f t="shared" si="7"/>
        <v>219152</v>
      </c>
      <c r="AK63" s="6">
        <f t="shared" si="36"/>
        <v>20.466801158757477</v>
      </c>
      <c r="AL63" s="88">
        <f t="shared" si="34"/>
        <v>19.640500923637937</v>
      </c>
      <c r="AM63" s="6"/>
      <c r="AN63" s="32">
        <v>43159</v>
      </c>
      <c r="AO63">
        <v>3.37</v>
      </c>
      <c r="AR63" s="32">
        <v>38321</v>
      </c>
      <c r="AS63">
        <v>70468</v>
      </c>
      <c r="AT63">
        <f t="shared" si="38"/>
        <v>21.170644473485112</v>
      </c>
      <c r="AV63" s="32">
        <v>38321</v>
      </c>
      <c r="AW63">
        <v>28761</v>
      </c>
      <c r="AX63">
        <f t="shared" si="39"/>
        <v>23.015397775876821</v>
      </c>
      <c r="AZ63" s="32">
        <v>43220</v>
      </c>
      <c r="BA63">
        <v>26.09</v>
      </c>
    </row>
    <row r="64" spans="3:53" x14ac:dyDescent="0.25">
      <c r="C64" s="32">
        <v>42978</v>
      </c>
      <c r="D64" s="6">
        <v>284.10000000000002</v>
      </c>
      <c r="E64" s="6">
        <f>100*(D64/D52-1)</f>
        <v>16.339066339066342</v>
      </c>
      <c r="G64" s="32">
        <v>42978</v>
      </c>
      <c r="H64" s="28">
        <v>51990</v>
      </c>
      <c r="I64" s="6">
        <f t="shared" si="28"/>
        <v>-0.29533599263578125</v>
      </c>
      <c r="K64" s="32">
        <v>43008</v>
      </c>
      <c r="L64" s="29">
        <v>109408</v>
      </c>
      <c r="M64" s="29">
        <v>8180</v>
      </c>
      <c r="N64" s="29">
        <f t="shared" si="26"/>
        <v>101228</v>
      </c>
      <c r="O64" s="6">
        <f t="shared" si="42"/>
        <v>50.276866436068346</v>
      </c>
      <c r="P64" s="6">
        <f t="shared" si="29"/>
        <v>46.712617167071201</v>
      </c>
      <c r="R64" s="32">
        <v>43008</v>
      </c>
      <c r="S64">
        <v>81395.100000000006</v>
      </c>
      <c r="T64" s="6">
        <f t="shared" si="30"/>
        <v>5.7645129601813005</v>
      </c>
      <c r="V64" s="32">
        <v>43008</v>
      </c>
      <c r="W64" s="28">
        <v>91430</v>
      </c>
      <c r="X64" s="6">
        <f t="shared" si="31"/>
        <v>5.8830341632889471</v>
      </c>
      <c r="AB64" s="32">
        <v>43281</v>
      </c>
      <c r="AC64" s="29">
        <v>80624</v>
      </c>
      <c r="AD64" s="6">
        <f t="shared" si="37"/>
        <v>41.719107048690461</v>
      </c>
      <c r="AE64" s="88"/>
      <c r="AG64" s="32">
        <v>43281</v>
      </c>
      <c r="AH64" s="29">
        <v>183885</v>
      </c>
      <c r="AI64" s="29">
        <v>16220</v>
      </c>
      <c r="AJ64" s="29">
        <f t="shared" si="7"/>
        <v>200105</v>
      </c>
      <c r="AK64" s="6">
        <f t="shared" ref="AK64" si="43">100*(AJ64/AJ52-1)</f>
        <v>34.325703161710422</v>
      </c>
      <c r="AL64" s="88">
        <f>100*(AH64/AH52-1)</f>
        <v>34.210872040405228</v>
      </c>
      <c r="AM64" s="6"/>
      <c r="AN64" s="32">
        <v>43190</v>
      </c>
      <c r="AO64">
        <v>3.53</v>
      </c>
      <c r="AR64" s="32">
        <v>38352</v>
      </c>
      <c r="AS64">
        <v>60521</v>
      </c>
      <c r="AT64">
        <f t="shared" si="38"/>
        <v>20.581379131716847</v>
      </c>
      <c r="AV64" s="32">
        <v>38352</v>
      </c>
      <c r="AW64">
        <v>32645</v>
      </c>
      <c r="AX64">
        <f t="shared" si="39"/>
        <v>23.697472623242778</v>
      </c>
      <c r="AZ64" s="32">
        <v>43251</v>
      </c>
      <c r="BA64">
        <v>16.55</v>
      </c>
    </row>
    <row r="65" spans="5:50" x14ac:dyDescent="0.25">
      <c r="G65" s="32">
        <v>43008</v>
      </c>
      <c r="H65" s="28">
        <v>52086</v>
      </c>
      <c r="I65" s="6">
        <f t="shared" si="28"/>
        <v>2.4629185191013869</v>
      </c>
      <c r="K65" s="32">
        <v>43039</v>
      </c>
      <c r="L65" s="29">
        <v>97335</v>
      </c>
      <c r="M65" s="29">
        <v>5952</v>
      </c>
      <c r="N65" s="29">
        <f t="shared" si="26"/>
        <v>91383</v>
      </c>
      <c r="O65" s="6">
        <f t="shared" si="41"/>
        <v>-2.6877655552834168</v>
      </c>
      <c r="P65" s="6">
        <f t="shared" si="29"/>
        <v>-2.9183830203169725</v>
      </c>
      <c r="V65" s="32">
        <v>43039</v>
      </c>
      <c r="W65" s="28">
        <v>93210</v>
      </c>
      <c r="X65" s="6">
        <f t="shared" si="31"/>
        <v>2.5751072961373467</v>
      </c>
      <c r="AR65" s="32">
        <v>38383</v>
      </c>
      <c r="AS65">
        <v>77744</v>
      </c>
      <c r="AT65">
        <f t="shared" si="38"/>
        <v>8.1776058552604169</v>
      </c>
      <c r="AV65" s="32">
        <v>38383</v>
      </c>
      <c r="AW65">
        <v>32936</v>
      </c>
      <c r="AX65">
        <f t="shared" si="39"/>
        <v>22.987303958177741</v>
      </c>
    </row>
    <row r="66" spans="5:50" x14ac:dyDescent="0.25">
      <c r="G66" s="32">
        <v>43039</v>
      </c>
      <c r="H66" s="28">
        <v>56415</v>
      </c>
      <c r="I66" s="6">
        <f t="shared" si="28"/>
        <v>3.1843289314847922</v>
      </c>
      <c r="K66" s="32">
        <v>43069</v>
      </c>
      <c r="L66" s="29">
        <v>55567</v>
      </c>
      <c r="M66" s="29">
        <v>7760</v>
      </c>
      <c r="N66" s="29">
        <f t="shared" si="26"/>
        <v>47807</v>
      </c>
      <c r="O66" s="6">
        <f t="shared" si="42"/>
        <v>17.280376812305278</v>
      </c>
      <c r="P66" s="6">
        <f t="shared" si="29"/>
        <v>17.706744619556012</v>
      </c>
      <c r="V66" s="32">
        <v>43069</v>
      </c>
      <c r="W66" s="28">
        <v>95320</v>
      </c>
      <c r="X66" s="6">
        <f t="shared" si="31"/>
        <v>3.0820806748134588</v>
      </c>
      <c r="AR66" s="32">
        <v>38411</v>
      </c>
      <c r="AS66">
        <v>62073</v>
      </c>
      <c r="AT66">
        <f t="shared" si="38"/>
        <v>-4.2364121631003222</v>
      </c>
      <c r="AV66" s="32">
        <v>38411</v>
      </c>
      <c r="AW66">
        <v>32601</v>
      </c>
      <c r="AX66">
        <f t="shared" si="39"/>
        <v>16.987835073743128</v>
      </c>
    </row>
    <row r="67" spans="5:50" x14ac:dyDescent="0.25">
      <c r="G67" s="32">
        <v>43069</v>
      </c>
      <c r="H67" s="28">
        <v>56732</v>
      </c>
      <c r="I67" s="6">
        <f t="shared" si="28"/>
        <v>4.7856522783103372</v>
      </c>
      <c r="K67" s="32">
        <v>43100</v>
      </c>
      <c r="L67" s="29">
        <v>46632</v>
      </c>
      <c r="M67" s="29">
        <v>8262</v>
      </c>
      <c r="N67" s="29">
        <f t="shared" si="26"/>
        <v>38370</v>
      </c>
      <c r="O67" s="6">
        <f t="shared" si="41"/>
        <v>27.738198282175919</v>
      </c>
      <c r="P67" s="6">
        <f t="shared" si="29"/>
        <v>26.384258882835997</v>
      </c>
      <c r="V67" s="32">
        <v>43100</v>
      </c>
      <c r="W67" s="28">
        <v>101090</v>
      </c>
      <c r="X67" s="6">
        <f t="shared" si="31"/>
        <v>6.9735449735449651</v>
      </c>
      <c r="AR67" s="32">
        <v>38442</v>
      </c>
      <c r="AS67">
        <v>89724</v>
      </c>
      <c r="AT67">
        <f t="shared" si="38"/>
        <v>18.87752398113307</v>
      </c>
      <c r="AV67" s="32">
        <v>38442</v>
      </c>
      <c r="AW67">
        <v>39620</v>
      </c>
      <c r="AX67">
        <f t="shared" si="39"/>
        <v>17.895613878474094</v>
      </c>
    </row>
    <row r="68" spans="5:50" x14ac:dyDescent="0.25">
      <c r="G68" s="32">
        <v>43100</v>
      </c>
      <c r="H68" s="28">
        <v>59736</v>
      </c>
      <c r="I68" s="6">
        <f t="shared" si="28"/>
        <v>4.7779414860029457</v>
      </c>
      <c r="K68" s="32">
        <v>43131</v>
      </c>
      <c r="L68" s="29">
        <v>55948</v>
      </c>
      <c r="M68" s="29">
        <v>6195</v>
      </c>
      <c r="N68" s="29">
        <f t="shared" si="26"/>
        <v>49753</v>
      </c>
      <c r="O68" s="6">
        <f t="shared" si="42"/>
        <v>38.122206490658229</v>
      </c>
      <c r="P68" s="6">
        <f t="shared" si="29"/>
        <v>33.149289607082501</v>
      </c>
      <c r="V68" s="32">
        <v>43131</v>
      </c>
      <c r="W68" s="28">
        <v>104690</v>
      </c>
      <c r="X68" s="6">
        <f t="shared" si="31"/>
        <v>6.370656370656369</v>
      </c>
      <c r="AR68" s="32">
        <v>38472</v>
      </c>
      <c r="AS68">
        <v>63932</v>
      </c>
      <c r="AT68">
        <f t="shared" si="38"/>
        <v>13.646786952270906</v>
      </c>
      <c r="AV68" s="32">
        <v>38472</v>
      </c>
      <c r="AW68">
        <v>19141</v>
      </c>
      <c r="AX68">
        <f t="shared" si="39"/>
        <v>-9.0904773213013499</v>
      </c>
    </row>
    <row r="69" spans="5:50" x14ac:dyDescent="0.25">
      <c r="G69" s="32">
        <v>43131</v>
      </c>
      <c r="H69" s="28">
        <v>61865</v>
      </c>
      <c r="I69" s="6">
        <f t="shared" si="28"/>
        <v>13.628432362935072</v>
      </c>
      <c r="K69" s="32">
        <v>43159</v>
      </c>
      <c r="L69" s="29">
        <v>54589</v>
      </c>
      <c r="M69" s="29">
        <v>6782</v>
      </c>
      <c r="N69" s="29">
        <f t="shared" si="26"/>
        <v>47807</v>
      </c>
      <c r="O69" s="6">
        <f t="shared" si="41"/>
        <v>38.603154354632949</v>
      </c>
      <c r="P69" s="6">
        <f t="shared" si="29"/>
        <v>33.348804260204702</v>
      </c>
      <c r="V69" s="32">
        <v>43159</v>
      </c>
      <c r="W69" s="28">
        <v>95840</v>
      </c>
      <c r="X69" s="6">
        <f t="shared" si="31"/>
        <v>4.0947105463234434</v>
      </c>
      <c r="AR69" s="32">
        <v>38503</v>
      </c>
      <c r="AS69">
        <v>68519</v>
      </c>
      <c r="AT69">
        <f t="shared" si="38"/>
        <v>13.034082285789705</v>
      </c>
      <c r="AV69" s="32">
        <v>38503</v>
      </c>
      <c r="AW69">
        <v>26197</v>
      </c>
      <c r="AX69">
        <f t="shared" si="39"/>
        <v>4.5579724605867122</v>
      </c>
    </row>
    <row r="70" spans="5:50" x14ac:dyDescent="0.25">
      <c r="G70" s="32">
        <v>43159</v>
      </c>
      <c r="H70" s="28">
        <v>55252</v>
      </c>
      <c r="I70" s="6">
        <f t="shared" si="28"/>
        <v>8.3478772428669412</v>
      </c>
      <c r="K70" s="32">
        <v>43190</v>
      </c>
      <c r="L70" s="29">
        <v>83114</v>
      </c>
      <c r="M70" s="29">
        <v>9827</v>
      </c>
      <c r="N70" s="29">
        <f t="shared" si="26"/>
        <v>73287</v>
      </c>
      <c r="O70" s="6">
        <f t="shared" si="42"/>
        <v>52.174003322259146</v>
      </c>
      <c r="P70" s="6">
        <f t="shared" si="29"/>
        <v>50.72721337637374</v>
      </c>
      <c r="V70" s="32">
        <v>43190</v>
      </c>
      <c r="W70" s="28">
        <v>112340</v>
      </c>
      <c r="X70" s="6">
        <f t="shared" si="31"/>
        <v>3.9126815280732696</v>
      </c>
      <c r="AR70" s="32">
        <v>38533</v>
      </c>
      <c r="AS70">
        <v>64470</v>
      </c>
      <c r="AT70">
        <f t="shared" si="38"/>
        <v>-0.88552716539064269</v>
      </c>
      <c r="AV70" s="32">
        <v>38533</v>
      </c>
      <c r="AW70">
        <v>29609</v>
      </c>
      <c r="AX70">
        <f t="shared" si="39"/>
        <v>14.37787306369993</v>
      </c>
    </row>
    <row r="71" spans="5:50" x14ac:dyDescent="0.25">
      <c r="G71" s="32">
        <v>43190</v>
      </c>
      <c r="H71" s="28">
        <v>62384</v>
      </c>
      <c r="I71" s="6">
        <f t="shared" si="28"/>
        <v>2.3007166166510773</v>
      </c>
      <c r="K71" s="32">
        <v>43220</v>
      </c>
      <c r="L71" s="29">
        <v>73268</v>
      </c>
      <c r="M71" s="29">
        <v>7163</v>
      </c>
      <c r="N71" s="29">
        <f t="shared" si="26"/>
        <v>66105</v>
      </c>
      <c r="O71" s="6">
        <f t="shared" si="41"/>
        <v>20.37256223027477</v>
      </c>
      <c r="P71" s="6">
        <f t="shared" si="29"/>
        <v>21.843247468112349</v>
      </c>
      <c r="V71" s="32">
        <v>43220</v>
      </c>
      <c r="W71" s="28">
        <v>97980</v>
      </c>
      <c r="X71" s="6">
        <f t="shared" si="31"/>
        <v>8.3010942853984702</v>
      </c>
      <c r="AR71" s="32">
        <v>38564</v>
      </c>
      <c r="AS71">
        <v>63104</v>
      </c>
      <c r="AT71">
        <f t="shared" si="38"/>
        <v>-10.625159334900713</v>
      </c>
      <c r="AV71" s="32">
        <v>38564</v>
      </c>
      <c r="AW71">
        <v>27279</v>
      </c>
      <c r="AX71">
        <f t="shared" si="39"/>
        <v>9.6070395371263153</v>
      </c>
    </row>
    <row r="72" spans="5:50" x14ac:dyDescent="0.25">
      <c r="G72" s="32">
        <v>43220</v>
      </c>
      <c r="H72" s="28">
        <v>56813</v>
      </c>
      <c r="I72" s="6">
        <f t="shared" si="28"/>
        <v>1.7807556566760363</v>
      </c>
      <c r="K72" s="32">
        <v>43251</v>
      </c>
      <c r="L72" s="29">
        <v>77838</v>
      </c>
      <c r="M72" s="29">
        <v>8937</v>
      </c>
      <c r="N72" s="29">
        <f t="shared" si="26"/>
        <v>68901</v>
      </c>
      <c r="O72" s="6">
        <f t="shared" si="42"/>
        <v>19.623945275877631</v>
      </c>
      <c r="P72" s="6">
        <f t="shared" si="29"/>
        <v>20.10183613639871</v>
      </c>
      <c r="V72" s="32">
        <v>43251</v>
      </c>
      <c r="W72" s="28">
        <v>101930</v>
      </c>
      <c r="X72" s="6">
        <f t="shared" si="31"/>
        <v>6.2213422259274731</v>
      </c>
      <c r="AR72" s="32">
        <v>38595</v>
      </c>
      <c r="AS72">
        <v>72272</v>
      </c>
      <c r="AT72">
        <f t="shared" si="38"/>
        <v>15.000397804121256</v>
      </c>
      <c r="AV72" s="32">
        <v>38595</v>
      </c>
      <c r="AW72">
        <v>31137</v>
      </c>
      <c r="AX72">
        <f t="shared" si="39"/>
        <v>19.826823167211849</v>
      </c>
    </row>
    <row r="73" spans="5:50" x14ac:dyDescent="0.25">
      <c r="G73" s="32">
        <v>43251</v>
      </c>
      <c r="H73" s="28">
        <v>59442</v>
      </c>
      <c r="I73" s="6">
        <f t="shared" si="28"/>
        <v>3.0154933971092923</v>
      </c>
      <c r="K73" s="32">
        <v>43281</v>
      </c>
      <c r="L73" s="29">
        <v>96480</v>
      </c>
      <c r="M73" s="29">
        <v>8668</v>
      </c>
      <c r="N73" s="29">
        <f t="shared" si="26"/>
        <v>87812</v>
      </c>
      <c r="O73" s="6">
        <f t="shared" si="41"/>
        <v>35.495617824959893</v>
      </c>
      <c r="P73" s="6">
        <f t="shared" si="29"/>
        <v>34.675246723153585</v>
      </c>
      <c r="V73" s="32">
        <v>43281</v>
      </c>
      <c r="W73" s="28">
        <v>99460</v>
      </c>
      <c r="X73" s="6">
        <f t="shared" si="31"/>
        <v>4.8713622943905577</v>
      </c>
      <c r="AR73" s="32">
        <v>38625</v>
      </c>
      <c r="AS73">
        <v>77384</v>
      </c>
      <c r="AT73">
        <f t="shared" si="38"/>
        <v>9.7536414824060067</v>
      </c>
      <c r="AV73" s="32">
        <v>38625</v>
      </c>
      <c r="AW73">
        <v>35467</v>
      </c>
      <c r="AX73">
        <f t="shared" si="39"/>
        <v>16.863817588717911</v>
      </c>
    </row>
    <row r="74" spans="5:50" x14ac:dyDescent="0.25">
      <c r="AR74" s="32">
        <v>38656</v>
      </c>
      <c r="AS74">
        <v>79407</v>
      </c>
      <c r="AT74">
        <f t="shared" si="38"/>
        <v>7.6383993927235272</v>
      </c>
      <c r="AV74" s="32">
        <v>38656</v>
      </c>
      <c r="AW74">
        <v>35054</v>
      </c>
      <c r="AX74">
        <f t="shared" si="39"/>
        <v>22.61788162865539</v>
      </c>
    </row>
    <row r="75" spans="5:50" x14ac:dyDescent="0.25">
      <c r="AR75" s="32">
        <v>38686</v>
      </c>
      <c r="AS75">
        <v>68841</v>
      </c>
      <c r="AT75">
        <f t="shared" si="38"/>
        <v>-2.3088494068229548</v>
      </c>
      <c r="AV75" s="32">
        <v>38686</v>
      </c>
      <c r="AW75">
        <v>30963</v>
      </c>
      <c r="AX75">
        <f t="shared" si="39"/>
        <v>7.6562011056639179</v>
      </c>
    </row>
    <row r="76" spans="5:50" x14ac:dyDescent="0.25"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R76" s="32">
        <v>38717</v>
      </c>
      <c r="AS76">
        <v>65853</v>
      </c>
      <c r="AT76">
        <f t="shared" si="38"/>
        <v>8.8101650666710718</v>
      </c>
      <c r="AV76" s="32">
        <v>38717</v>
      </c>
      <c r="AW76">
        <v>31936</v>
      </c>
      <c r="AX76">
        <f t="shared" si="39"/>
        <v>-2.1718486751416743</v>
      </c>
    </row>
    <row r="77" spans="5:50" x14ac:dyDescent="0.25"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R77" s="32">
        <v>38748</v>
      </c>
      <c r="AS77">
        <v>84235</v>
      </c>
      <c r="AT77">
        <f t="shared" si="38"/>
        <v>8.3491973657131133</v>
      </c>
      <c r="AV77" s="32">
        <v>38748</v>
      </c>
      <c r="AW77">
        <v>37492</v>
      </c>
      <c r="AX77">
        <f t="shared" si="39"/>
        <v>13.832888025261102</v>
      </c>
    </row>
    <row r="78" spans="5:50" x14ac:dyDescent="0.25"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R78" s="32">
        <v>38776</v>
      </c>
      <c r="AS78">
        <v>63213</v>
      </c>
      <c r="AT78">
        <f t="shared" si="38"/>
        <v>1.8365472910927494</v>
      </c>
      <c r="AV78" s="32">
        <v>38776</v>
      </c>
      <c r="AW78">
        <v>38517</v>
      </c>
      <c r="AX78">
        <f t="shared" si="39"/>
        <v>18.146682617097643</v>
      </c>
    </row>
    <row r="79" spans="5:50" x14ac:dyDescent="0.25"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R79" s="32">
        <v>38807</v>
      </c>
      <c r="AS79">
        <v>110978</v>
      </c>
      <c r="AT79">
        <f t="shared" si="38"/>
        <v>23.688199366947526</v>
      </c>
      <c r="AV79" s="32">
        <v>38807</v>
      </c>
      <c r="AW79">
        <v>48850</v>
      </c>
      <c r="AX79">
        <f t="shared" si="39"/>
        <v>23.296314992428059</v>
      </c>
    </row>
    <row r="80" spans="5:50" x14ac:dyDescent="0.25"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R80" s="32">
        <v>38837</v>
      </c>
      <c r="AS80">
        <v>74542</v>
      </c>
      <c r="AT80">
        <f t="shared" si="38"/>
        <v>16.595757992867433</v>
      </c>
      <c r="AV80" s="32">
        <v>38837</v>
      </c>
      <c r="AW80">
        <v>31814</v>
      </c>
      <c r="AX80">
        <f t="shared" si="39"/>
        <v>66.208662034376474</v>
      </c>
    </row>
    <row r="81" spans="5:50" x14ac:dyDescent="0.25"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49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R81" s="32">
        <v>38868</v>
      </c>
      <c r="AS81">
        <v>88863</v>
      </c>
      <c r="AT81">
        <f t="shared" si="38"/>
        <v>29.691034603540633</v>
      </c>
      <c r="AV81" s="32">
        <v>38868</v>
      </c>
      <c r="AW81">
        <v>36285</v>
      </c>
      <c r="AX81">
        <f t="shared" si="39"/>
        <v>38.508226132763298</v>
      </c>
    </row>
    <row r="82" spans="5:50" x14ac:dyDescent="0.25"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49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R82" s="32">
        <v>38898</v>
      </c>
      <c r="AS82">
        <v>80784</v>
      </c>
      <c r="AT82">
        <f t="shared" si="38"/>
        <v>25.304792926942767</v>
      </c>
      <c r="AV82" s="32">
        <v>38898</v>
      </c>
      <c r="AW82">
        <v>38045</v>
      </c>
      <c r="AX82">
        <f t="shared" si="39"/>
        <v>28.491337093451307</v>
      </c>
    </row>
    <row r="83" spans="5:50" x14ac:dyDescent="0.25"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R83" s="32">
        <v>38929</v>
      </c>
      <c r="AS83">
        <v>80543</v>
      </c>
      <c r="AT83">
        <f t="shared" si="38"/>
        <v>27.635332150101412</v>
      </c>
      <c r="AV83" s="32">
        <v>38929</v>
      </c>
      <c r="AW83">
        <v>36814</v>
      </c>
      <c r="AX83">
        <f t="shared" si="39"/>
        <v>34.953627332380208</v>
      </c>
    </row>
    <row r="84" spans="5:50" x14ac:dyDescent="0.25"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R84" s="32">
        <v>38960</v>
      </c>
      <c r="AS84">
        <v>83864</v>
      </c>
      <c r="AT84">
        <f t="shared" ref="AT84:AT147" si="44">(AS84/AS72-1)*100</f>
        <v>16.039406685853443</v>
      </c>
      <c r="AV84" s="32">
        <v>38960</v>
      </c>
      <c r="AW84">
        <v>39511</v>
      </c>
      <c r="AX84">
        <f t="shared" ref="AX84:AX147" si="45">(AW84/AW72-1)*100</f>
        <v>26.894048880752798</v>
      </c>
    </row>
    <row r="85" spans="5:50" x14ac:dyDescent="0.25"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51"/>
      <c r="Q85" s="51"/>
      <c r="R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R85" s="32">
        <v>38990</v>
      </c>
      <c r="AS85">
        <v>94757</v>
      </c>
      <c r="AT85">
        <f t="shared" si="44"/>
        <v>22.450377338984808</v>
      </c>
      <c r="AV85" s="32">
        <v>38990</v>
      </c>
      <c r="AW85">
        <v>46840</v>
      </c>
      <c r="AX85">
        <f t="shared" si="45"/>
        <v>32.066427947105765</v>
      </c>
    </row>
    <row r="86" spans="5:50" x14ac:dyDescent="0.25"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R86" s="32">
        <v>39021</v>
      </c>
      <c r="AS86">
        <v>92389</v>
      </c>
      <c r="AT86">
        <f t="shared" si="44"/>
        <v>16.348684624781185</v>
      </c>
      <c r="AV86" s="32">
        <v>39021</v>
      </c>
      <c r="AW86">
        <v>43070</v>
      </c>
      <c r="AX86">
        <f t="shared" si="45"/>
        <v>22.867575740286416</v>
      </c>
    </row>
    <row r="87" spans="5:50" x14ac:dyDescent="0.25"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52"/>
      <c r="Q87" s="52"/>
      <c r="R87" s="52"/>
      <c r="U87" s="50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R87" s="32">
        <v>39051</v>
      </c>
      <c r="AS87">
        <v>88501</v>
      </c>
      <c r="AT87">
        <f t="shared" si="44"/>
        <v>28.558562484565876</v>
      </c>
      <c r="AV87" s="32">
        <v>39051</v>
      </c>
      <c r="AW87">
        <v>44186</v>
      </c>
      <c r="AX87">
        <f t="shared" si="45"/>
        <v>42.705810160514154</v>
      </c>
    </row>
    <row r="88" spans="5:50" x14ac:dyDescent="0.25"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U88" s="50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R88" s="32">
        <v>39082</v>
      </c>
      <c r="AS88">
        <v>81033</v>
      </c>
      <c r="AT88">
        <f t="shared" si="44"/>
        <v>23.051341624527353</v>
      </c>
      <c r="AV88" s="32">
        <v>39082</v>
      </c>
      <c r="AW88">
        <v>46711</v>
      </c>
      <c r="AX88">
        <f t="shared" si="45"/>
        <v>46.264403807615231</v>
      </c>
    </row>
    <row r="89" spans="5:50" x14ac:dyDescent="0.25"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52"/>
      <c r="Q89" s="52"/>
      <c r="R89" s="52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R89" s="32">
        <v>39113</v>
      </c>
      <c r="AS89">
        <v>104501</v>
      </c>
      <c r="AT89">
        <f t="shared" si="44"/>
        <v>24.058882887160916</v>
      </c>
      <c r="AV89" s="32">
        <v>39113</v>
      </c>
      <c r="AW89">
        <v>50900</v>
      </c>
      <c r="AX89">
        <f t="shared" si="45"/>
        <v>35.762295956470716</v>
      </c>
    </row>
    <row r="90" spans="5:50" x14ac:dyDescent="0.25"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R90" s="32">
        <v>39141</v>
      </c>
      <c r="AS90">
        <v>92618</v>
      </c>
      <c r="AT90">
        <f t="shared" si="44"/>
        <v>46.517330295983413</v>
      </c>
      <c r="AV90" s="32">
        <v>39141</v>
      </c>
      <c r="AW90">
        <v>48283</v>
      </c>
      <c r="AX90">
        <f t="shared" si="45"/>
        <v>25.35503803515331</v>
      </c>
    </row>
    <row r="91" spans="5:50" x14ac:dyDescent="0.25"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R91" s="32">
        <v>39172</v>
      </c>
      <c r="AS91">
        <v>114145</v>
      </c>
      <c r="AT91">
        <f t="shared" si="44"/>
        <v>2.8537187550685683</v>
      </c>
      <c r="AV91" s="32">
        <v>39172</v>
      </c>
      <c r="AW91">
        <v>55256</v>
      </c>
      <c r="AX91">
        <f t="shared" si="45"/>
        <v>13.113613101330612</v>
      </c>
    </row>
    <row r="92" spans="5:50" x14ac:dyDescent="0.25"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R92" s="32">
        <v>39202</v>
      </c>
      <c r="AS92">
        <v>84283</v>
      </c>
      <c r="AT92">
        <f t="shared" si="44"/>
        <v>13.06780070295941</v>
      </c>
      <c r="AV92" s="32">
        <v>39202</v>
      </c>
      <c r="AW92">
        <v>34872</v>
      </c>
      <c r="AX92">
        <f t="shared" si="45"/>
        <v>9.6121204501163007</v>
      </c>
    </row>
    <row r="93" spans="5:50" x14ac:dyDescent="0.25"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R93" s="32">
        <v>39233</v>
      </c>
      <c r="AS93">
        <v>96923</v>
      </c>
      <c r="AT93">
        <f t="shared" si="44"/>
        <v>9.0701416787639424</v>
      </c>
      <c r="AV93" s="32">
        <v>39233</v>
      </c>
      <c r="AW93">
        <v>37278</v>
      </c>
      <c r="AX93">
        <f t="shared" si="45"/>
        <v>2.7366680446465397</v>
      </c>
    </row>
    <row r="94" spans="5:50" x14ac:dyDescent="0.25"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R94" s="32">
        <v>39263</v>
      </c>
      <c r="AS94">
        <v>94002</v>
      </c>
      <c r="AT94">
        <f t="shared" si="44"/>
        <v>16.362150920974461</v>
      </c>
      <c r="AV94" s="32">
        <v>39263</v>
      </c>
      <c r="AW94">
        <v>40801</v>
      </c>
      <c r="AX94">
        <f t="shared" si="45"/>
        <v>7.244053095019054</v>
      </c>
    </row>
    <row r="95" spans="5:50" x14ac:dyDescent="0.25"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R95" s="32">
        <v>39294</v>
      </c>
      <c r="AS95">
        <v>89250</v>
      </c>
      <c r="AT95">
        <f t="shared" si="44"/>
        <v>10.810374582521142</v>
      </c>
      <c r="AV95" s="32">
        <v>39294</v>
      </c>
      <c r="AW95">
        <v>37752</v>
      </c>
      <c r="AX95">
        <f t="shared" si="45"/>
        <v>2.5479437170641495</v>
      </c>
    </row>
    <row r="96" spans="5:50" x14ac:dyDescent="0.25"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R96" s="32">
        <v>39325</v>
      </c>
      <c r="AS96">
        <v>98893</v>
      </c>
      <c r="AT96">
        <f t="shared" si="44"/>
        <v>17.920681102737767</v>
      </c>
      <c r="AV96" s="32">
        <v>39325</v>
      </c>
      <c r="AW96">
        <v>41328</v>
      </c>
      <c r="AX96">
        <f t="shared" si="45"/>
        <v>4.598719343980151</v>
      </c>
    </row>
    <row r="97" spans="5:50" x14ac:dyDescent="0.25"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53"/>
      <c r="P97" s="52"/>
      <c r="Q97" s="52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R97" s="32">
        <v>39355</v>
      </c>
      <c r="AS97">
        <v>105822</v>
      </c>
      <c r="AT97">
        <f t="shared" si="44"/>
        <v>11.677237565562448</v>
      </c>
      <c r="AV97" s="32">
        <v>39355</v>
      </c>
      <c r="AW97">
        <v>48050</v>
      </c>
      <c r="AX97">
        <f t="shared" si="45"/>
        <v>2.5832621690862423</v>
      </c>
    </row>
    <row r="98" spans="5:50" x14ac:dyDescent="0.25"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53"/>
      <c r="P98" s="52"/>
      <c r="Q98" s="52"/>
      <c r="R98" s="5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R98" s="32">
        <v>39386</v>
      </c>
      <c r="AS98">
        <v>105877</v>
      </c>
      <c r="AT98">
        <f t="shared" si="44"/>
        <v>14.599140590330029</v>
      </c>
      <c r="AV98" s="32">
        <v>39386</v>
      </c>
      <c r="AW98">
        <v>48808</v>
      </c>
      <c r="AX98">
        <f t="shared" si="45"/>
        <v>13.322498258648707</v>
      </c>
    </row>
    <row r="99" spans="5:50" x14ac:dyDescent="0.25"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53"/>
      <c r="P99" s="52"/>
      <c r="Q99" s="52"/>
      <c r="R99" s="5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R99" s="32">
        <v>39416</v>
      </c>
      <c r="AS99">
        <v>103031</v>
      </c>
      <c r="AT99">
        <f t="shared" si="44"/>
        <v>16.417893583123355</v>
      </c>
      <c r="AV99" s="32">
        <v>39416</v>
      </c>
      <c r="AW99">
        <v>44977</v>
      </c>
      <c r="AX99">
        <f t="shared" si="45"/>
        <v>1.7901597791155632</v>
      </c>
    </row>
    <row r="100" spans="5:50" x14ac:dyDescent="0.25"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53"/>
      <c r="P100" s="52"/>
      <c r="Q100" s="52"/>
      <c r="R100" s="5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R100" s="32">
        <v>39447</v>
      </c>
      <c r="AS100">
        <v>88272</v>
      </c>
      <c r="AT100">
        <f t="shared" si="44"/>
        <v>8.9333975047203076</v>
      </c>
      <c r="AV100" s="32">
        <v>39447</v>
      </c>
      <c r="AW100">
        <v>48504</v>
      </c>
      <c r="AX100">
        <f t="shared" si="45"/>
        <v>3.8384962856714777</v>
      </c>
    </row>
    <row r="101" spans="5:50" x14ac:dyDescent="0.25"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53"/>
      <c r="P101" s="52"/>
      <c r="Q101" s="52"/>
      <c r="R101" s="5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R101" s="32">
        <v>39478</v>
      </c>
      <c r="AS101">
        <v>113894</v>
      </c>
      <c r="AT101">
        <f t="shared" si="44"/>
        <v>8.9884307327202642</v>
      </c>
      <c r="AV101" s="32">
        <v>39478</v>
      </c>
      <c r="AW101">
        <v>52229</v>
      </c>
      <c r="AX101">
        <f t="shared" si="45"/>
        <v>2.6110019646365501</v>
      </c>
    </row>
    <row r="102" spans="5:50" x14ac:dyDescent="0.25"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53"/>
      <c r="P102" s="52"/>
      <c r="Q102" s="52"/>
      <c r="R102" s="5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R102" s="32">
        <v>39507</v>
      </c>
      <c r="AS102">
        <v>94757</v>
      </c>
      <c r="AT102">
        <f t="shared" si="44"/>
        <v>2.309486276965611</v>
      </c>
      <c r="AV102" s="32">
        <v>39507</v>
      </c>
      <c r="AW102">
        <v>50454</v>
      </c>
      <c r="AX102">
        <f t="shared" si="45"/>
        <v>4.4964066027380234</v>
      </c>
    </row>
    <row r="103" spans="5:50" x14ac:dyDescent="0.25"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53"/>
      <c r="P103" s="52"/>
      <c r="Q103" s="52"/>
      <c r="R103" s="5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R103" s="32">
        <v>39538</v>
      </c>
      <c r="AS103">
        <v>128098</v>
      </c>
      <c r="AT103">
        <f t="shared" si="44"/>
        <v>12.223925708528615</v>
      </c>
      <c r="AV103" s="32">
        <v>39538</v>
      </c>
      <c r="AW103">
        <v>64123</v>
      </c>
      <c r="AX103">
        <f t="shared" si="45"/>
        <v>16.047126103952515</v>
      </c>
    </row>
    <row r="104" spans="5:50" x14ac:dyDescent="0.25"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53"/>
      <c r="P104" s="52"/>
      <c r="Q104" s="52"/>
      <c r="R104" s="5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R104" s="32">
        <v>39568</v>
      </c>
      <c r="AS104">
        <v>98752</v>
      </c>
      <c r="AT104">
        <f t="shared" si="44"/>
        <v>17.167163010334228</v>
      </c>
      <c r="AV104" s="32">
        <v>39568</v>
      </c>
      <c r="AW104">
        <v>36233</v>
      </c>
      <c r="AX104">
        <f t="shared" si="45"/>
        <v>3.9028446891488766</v>
      </c>
    </row>
    <row r="105" spans="5:50" x14ac:dyDescent="0.25"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53"/>
      <c r="P105" s="52"/>
      <c r="Q105" s="52"/>
      <c r="R105" s="5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R105" s="32">
        <v>39599</v>
      </c>
      <c r="AS105">
        <v>110745</v>
      </c>
      <c r="AT105">
        <f t="shared" si="44"/>
        <v>14.260804968892838</v>
      </c>
      <c r="AV105" s="32">
        <v>39599</v>
      </c>
      <c r="AW105">
        <v>40783</v>
      </c>
      <c r="AX105">
        <f t="shared" si="45"/>
        <v>9.4023284510971639</v>
      </c>
    </row>
    <row r="106" spans="5:50" x14ac:dyDescent="0.25"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53"/>
      <c r="P106" s="52"/>
      <c r="Q106" s="52"/>
      <c r="R106" s="53"/>
      <c r="S106" s="5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R106" s="32">
        <v>39629</v>
      </c>
      <c r="AS106">
        <v>99741</v>
      </c>
      <c r="AT106">
        <f t="shared" si="44"/>
        <v>6.105189251292531</v>
      </c>
      <c r="AV106" s="32">
        <v>39629</v>
      </c>
      <c r="AW106">
        <v>46225</v>
      </c>
      <c r="AX106">
        <f t="shared" si="45"/>
        <v>13.293791818827971</v>
      </c>
    </row>
    <row r="107" spans="5:50" x14ac:dyDescent="0.25">
      <c r="E107" s="13"/>
      <c r="F107" s="13"/>
      <c r="G107" s="13"/>
      <c r="H107" s="13"/>
      <c r="I107" s="13"/>
      <c r="J107" s="13"/>
      <c r="K107" s="13"/>
      <c r="L107" s="52"/>
      <c r="M107" s="52"/>
      <c r="N107" s="52"/>
      <c r="O107" s="53"/>
      <c r="P107" s="52"/>
      <c r="Q107" s="52"/>
      <c r="R107" s="5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R107" s="32">
        <v>39660</v>
      </c>
      <c r="AS107">
        <v>87901</v>
      </c>
      <c r="AT107">
        <f t="shared" si="44"/>
        <v>-1.511484593837531</v>
      </c>
      <c r="AV107" s="32">
        <v>39660</v>
      </c>
      <c r="AW107">
        <v>38807</v>
      </c>
      <c r="AX107">
        <f t="shared" si="45"/>
        <v>2.7945539309175649</v>
      </c>
    </row>
    <row r="108" spans="5:50" x14ac:dyDescent="0.25">
      <c r="E108" s="13"/>
      <c r="F108" s="13"/>
      <c r="G108" s="13"/>
      <c r="H108" s="13"/>
      <c r="I108" s="13"/>
      <c r="J108" s="13"/>
      <c r="K108" s="13"/>
      <c r="L108" s="52"/>
      <c r="M108" s="52"/>
      <c r="N108" s="52"/>
      <c r="O108" s="53"/>
      <c r="P108" s="52"/>
      <c r="Q108" s="52"/>
      <c r="R108" s="5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R108" s="32">
        <v>39691</v>
      </c>
      <c r="AS108">
        <v>96082</v>
      </c>
      <c r="AT108">
        <f t="shared" si="44"/>
        <v>-2.8424660997239393</v>
      </c>
      <c r="AV108" s="32">
        <v>39691</v>
      </c>
      <c r="AW108">
        <v>39775</v>
      </c>
      <c r="AX108">
        <f t="shared" si="45"/>
        <v>-3.7577429345722058</v>
      </c>
    </row>
    <row r="109" spans="5:50" x14ac:dyDescent="0.25">
      <c r="E109" s="13"/>
      <c r="F109" s="13"/>
      <c r="G109" s="13"/>
      <c r="H109" s="13"/>
      <c r="I109" s="13"/>
      <c r="J109" s="13"/>
      <c r="K109" s="13"/>
      <c r="L109" s="52"/>
      <c r="M109" s="52"/>
      <c r="N109" s="52"/>
      <c r="O109" s="53"/>
      <c r="P109" s="52"/>
      <c r="Q109" s="52"/>
      <c r="R109" s="53"/>
      <c r="S109" s="5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R109" s="32">
        <v>39721</v>
      </c>
      <c r="AS109">
        <v>107517</v>
      </c>
      <c r="AT109">
        <f t="shared" si="44"/>
        <v>1.6017463287407052</v>
      </c>
      <c r="AV109" s="32">
        <v>39721</v>
      </c>
      <c r="AW109">
        <v>47766</v>
      </c>
      <c r="AX109">
        <f t="shared" si="45"/>
        <v>-0.59105098855358751</v>
      </c>
    </row>
    <row r="110" spans="5:50" x14ac:dyDescent="0.25">
      <c r="E110" s="13"/>
      <c r="F110" s="13"/>
      <c r="G110" s="13"/>
      <c r="H110" s="13"/>
      <c r="I110" s="13"/>
      <c r="J110" s="13"/>
      <c r="K110" s="13"/>
      <c r="L110" s="52"/>
      <c r="M110" s="52"/>
      <c r="N110" s="52"/>
      <c r="O110" s="53"/>
      <c r="P110" s="13"/>
      <c r="Q110" s="13"/>
      <c r="R110" s="5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R110" s="32">
        <v>39752</v>
      </c>
      <c r="AS110">
        <v>99052</v>
      </c>
      <c r="AT110">
        <f t="shared" si="44"/>
        <v>-6.4461592224940301</v>
      </c>
      <c r="AV110" s="32">
        <v>39752</v>
      </c>
      <c r="AW110">
        <v>31762</v>
      </c>
      <c r="AX110">
        <f t="shared" si="45"/>
        <v>-34.924602524176365</v>
      </c>
    </row>
    <row r="111" spans="5:50" x14ac:dyDescent="0.25">
      <c r="E111" s="13"/>
      <c r="F111" s="13"/>
      <c r="G111" s="13"/>
      <c r="H111" s="13"/>
      <c r="I111" s="13"/>
      <c r="J111" s="13"/>
      <c r="K111" s="13"/>
      <c r="L111" s="49"/>
      <c r="M111" s="49"/>
      <c r="N111" s="49"/>
      <c r="O111" s="53"/>
      <c r="P111" s="13"/>
      <c r="Q111" s="13"/>
      <c r="R111" s="53"/>
      <c r="S111" s="5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R111" s="32">
        <v>39782</v>
      </c>
      <c r="AS111">
        <v>83121</v>
      </c>
      <c r="AT111">
        <f t="shared" si="44"/>
        <v>-19.324281041628243</v>
      </c>
      <c r="AV111" s="32">
        <v>39782</v>
      </c>
      <c r="AW111">
        <v>23370</v>
      </c>
      <c r="AX111">
        <f t="shared" si="45"/>
        <v>-48.040109389243391</v>
      </c>
    </row>
    <row r="112" spans="5:50" x14ac:dyDescent="0.25"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R112" s="32">
        <v>39813</v>
      </c>
      <c r="AS112">
        <v>82174</v>
      </c>
      <c r="AT112">
        <f t="shared" si="44"/>
        <v>-6.9081928584375563</v>
      </c>
      <c r="AV112" s="32">
        <v>39813</v>
      </c>
      <c r="AW112">
        <v>20259</v>
      </c>
      <c r="AX112">
        <f t="shared" si="45"/>
        <v>-58.232310737258786</v>
      </c>
    </row>
    <row r="113" spans="5:50" x14ac:dyDescent="0.25"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R113" s="32">
        <v>39844</v>
      </c>
      <c r="AS113">
        <v>110300</v>
      </c>
      <c r="AT113">
        <f t="shared" si="44"/>
        <v>-3.1555657014416871</v>
      </c>
      <c r="AV113" s="32">
        <v>39844</v>
      </c>
      <c r="AW113">
        <v>24924</v>
      </c>
      <c r="AX113">
        <f t="shared" si="45"/>
        <v>-52.27938501598728</v>
      </c>
    </row>
    <row r="114" spans="5:50" x14ac:dyDescent="0.25"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R114" s="32">
        <v>39872</v>
      </c>
      <c r="AS114">
        <v>115505</v>
      </c>
      <c r="AT114">
        <f t="shared" si="44"/>
        <v>21.896007682809703</v>
      </c>
      <c r="AV114" s="32">
        <v>39872</v>
      </c>
      <c r="AW114">
        <v>33028</v>
      </c>
      <c r="AX114">
        <f t="shared" si="45"/>
        <v>-34.53839140603322</v>
      </c>
    </row>
    <row r="115" spans="5:50" x14ac:dyDescent="0.25"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R115" s="32">
        <v>39903</v>
      </c>
      <c r="AS115">
        <v>129585</v>
      </c>
      <c r="AT115">
        <f t="shared" si="44"/>
        <v>1.1608299895392582</v>
      </c>
      <c r="AV115" s="32">
        <v>39903</v>
      </c>
      <c r="AW115">
        <v>44645</v>
      </c>
      <c r="AX115">
        <f t="shared" si="45"/>
        <v>-30.375996132432981</v>
      </c>
    </row>
    <row r="116" spans="5:50" x14ac:dyDescent="0.25"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R116" s="32">
        <v>39933</v>
      </c>
      <c r="AS116">
        <v>102899</v>
      </c>
      <c r="AT116">
        <f t="shared" si="44"/>
        <v>4.1994086195722646</v>
      </c>
      <c r="AV116" s="32">
        <v>39933</v>
      </c>
      <c r="AW116">
        <v>31513</v>
      </c>
      <c r="AX116">
        <f t="shared" si="45"/>
        <v>-13.026798774597747</v>
      </c>
    </row>
    <row r="117" spans="5:50" x14ac:dyDescent="0.25"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52"/>
      <c r="Q117" s="52"/>
      <c r="R117" s="52"/>
      <c r="S117" s="13"/>
      <c r="T117" s="13"/>
      <c r="U117" s="52"/>
      <c r="V117" s="52"/>
      <c r="W117" s="52"/>
      <c r="X117" s="52"/>
      <c r="Y117" s="52"/>
      <c r="Z117" s="52"/>
      <c r="AA117" s="52"/>
      <c r="AB117" s="52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R117" s="32">
        <v>39964</v>
      </c>
      <c r="AS117">
        <v>113810</v>
      </c>
      <c r="AT117">
        <f t="shared" si="44"/>
        <v>2.7676193056120013</v>
      </c>
      <c r="AV117" s="32">
        <v>39964</v>
      </c>
      <c r="AW117">
        <v>33075</v>
      </c>
      <c r="AX117">
        <f t="shared" si="45"/>
        <v>-18.90003187602678</v>
      </c>
    </row>
    <row r="118" spans="5:50" x14ac:dyDescent="0.25"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R118" s="32">
        <v>39994</v>
      </c>
      <c r="AS118">
        <v>107948</v>
      </c>
      <c r="AT118">
        <f t="shared" si="44"/>
        <v>8.2283113263352128</v>
      </c>
      <c r="AV118" s="32">
        <v>39994</v>
      </c>
      <c r="AW118">
        <v>39256</v>
      </c>
      <c r="AX118">
        <f t="shared" si="45"/>
        <v>-15.076257436452135</v>
      </c>
    </row>
    <row r="119" spans="5:50" x14ac:dyDescent="0.25"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R119" s="32">
        <v>40025</v>
      </c>
      <c r="AS119">
        <v>115084</v>
      </c>
      <c r="AT119">
        <f t="shared" si="44"/>
        <v>30.924562860490788</v>
      </c>
      <c r="AV119" s="32">
        <v>40025</v>
      </c>
      <c r="AW119">
        <v>40790</v>
      </c>
      <c r="AX119">
        <f t="shared" si="45"/>
        <v>5.109902852578152</v>
      </c>
    </row>
    <row r="120" spans="5:50" x14ac:dyDescent="0.25"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R120" s="32">
        <v>40056</v>
      </c>
      <c r="AS120">
        <v>120681</v>
      </c>
      <c r="AT120">
        <f t="shared" si="44"/>
        <v>25.602089881559497</v>
      </c>
      <c r="AV120" s="32">
        <v>40056</v>
      </c>
      <c r="AW120">
        <v>44051</v>
      </c>
      <c r="AX120">
        <f t="shared" si="45"/>
        <v>10.750471401634186</v>
      </c>
    </row>
    <row r="121" spans="5:50" x14ac:dyDescent="0.25"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R121" s="32">
        <v>40086</v>
      </c>
      <c r="AS121">
        <v>129684</v>
      </c>
      <c r="AT121">
        <f t="shared" si="44"/>
        <v>20.617204721113879</v>
      </c>
      <c r="AV121" s="32">
        <v>40086</v>
      </c>
      <c r="AW121">
        <v>49728</v>
      </c>
      <c r="AX121">
        <f t="shared" si="45"/>
        <v>4.1075241803793405</v>
      </c>
    </row>
    <row r="122" spans="5:50" x14ac:dyDescent="0.25"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R122" s="32">
        <v>40117</v>
      </c>
      <c r="AS122">
        <v>132615</v>
      </c>
      <c r="AT122">
        <f t="shared" si="44"/>
        <v>33.884222428623346</v>
      </c>
      <c r="AV122" s="32">
        <v>40117</v>
      </c>
      <c r="AW122">
        <v>46833</v>
      </c>
      <c r="AX122">
        <f t="shared" si="45"/>
        <v>47.449782759272097</v>
      </c>
    </row>
    <row r="123" spans="5:50" x14ac:dyDescent="0.25"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R123" s="32">
        <v>40147</v>
      </c>
      <c r="AS123">
        <v>133703</v>
      </c>
      <c r="AT123">
        <f t="shared" si="44"/>
        <v>60.853454602326721</v>
      </c>
      <c r="AV123" s="32">
        <v>40147</v>
      </c>
      <c r="AW123">
        <v>45691</v>
      </c>
      <c r="AX123">
        <f t="shared" si="45"/>
        <v>95.511339323919557</v>
      </c>
    </row>
    <row r="124" spans="5:50" x14ac:dyDescent="0.25"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R124" s="32">
        <v>40178</v>
      </c>
      <c r="AS124">
        <v>115337</v>
      </c>
      <c r="AT124">
        <f t="shared" si="44"/>
        <v>40.357047241219846</v>
      </c>
      <c r="AV124" s="32">
        <v>40178</v>
      </c>
      <c r="AW124">
        <v>53239</v>
      </c>
      <c r="AX124">
        <f t="shared" si="45"/>
        <v>162.79184559948666</v>
      </c>
    </row>
    <row r="125" spans="5:50" x14ac:dyDescent="0.25"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R125" s="32">
        <v>40209</v>
      </c>
      <c r="AS125">
        <v>145971</v>
      </c>
      <c r="AT125">
        <f t="shared" si="44"/>
        <v>32.339981867633718</v>
      </c>
      <c r="AV125" s="32">
        <v>40209</v>
      </c>
      <c r="AW125">
        <v>58139</v>
      </c>
      <c r="AX125">
        <f t="shared" si="45"/>
        <v>133.26512598298828</v>
      </c>
    </row>
    <row r="126" spans="5:50" x14ac:dyDescent="0.25"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R126" s="32">
        <v>40237</v>
      </c>
      <c r="AS126">
        <v>154132</v>
      </c>
      <c r="AT126">
        <f t="shared" si="44"/>
        <v>33.441842344487263</v>
      </c>
      <c r="AV126" s="32">
        <v>40237</v>
      </c>
      <c r="AW126">
        <v>62297</v>
      </c>
      <c r="AX126">
        <f t="shared" si="45"/>
        <v>88.61874772919947</v>
      </c>
    </row>
    <row r="127" spans="5:50" x14ac:dyDescent="0.25"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R127" s="32">
        <v>40268</v>
      </c>
      <c r="AS127">
        <v>156145</v>
      </c>
      <c r="AT127">
        <f t="shared" si="44"/>
        <v>20.496199405795434</v>
      </c>
      <c r="AV127" s="32">
        <v>40268</v>
      </c>
      <c r="AW127">
        <v>73118</v>
      </c>
      <c r="AX127">
        <f t="shared" si="45"/>
        <v>63.776458729980966</v>
      </c>
    </row>
    <row r="128" spans="5:50" x14ac:dyDescent="0.25"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R128" s="32">
        <v>40298</v>
      </c>
      <c r="AS128">
        <v>143862</v>
      </c>
      <c r="AT128">
        <f t="shared" si="44"/>
        <v>39.80893886237962</v>
      </c>
      <c r="AV128" s="32">
        <v>40298</v>
      </c>
      <c r="AW128">
        <v>53019</v>
      </c>
      <c r="AX128">
        <f t="shared" si="45"/>
        <v>68.244851331196642</v>
      </c>
    </row>
    <row r="129" spans="5:50" x14ac:dyDescent="0.25"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R129" s="32">
        <v>40329</v>
      </c>
      <c r="AS129">
        <v>148425</v>
      </c>
      <c r="AT129">
        <f t="shared" si="44"/>
        <v>30.414726298216333</v>
      </c>
      <c r="AV129" s="32">
        <v>40329</v>
      </c>
      <c r="AW129">
        <v>53322</v>
      </c>
      <c r="AX129">
        <f t="shared" si="45"/>
        <v>61.21541950113378</v>
      </c>
    </row>
    <row r="130" spans="5:50" x14ac:dyDescent="0.25"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R130" s="32">
        <v>40359</v>
      </c>
      <c r="AS130">
        <v>141086</v>
      </c>
      <c r="AT130">
        <f t="shared" si="44"/>
        <v>30.698113906695813</v>
      </c>
      <c r="AV130" s="32">
        <v>40359</v>
      </c>
      <c r="AW130">
        <v>58046</v>
      </c>
      <c r="AX130">
        <f t="shared" si="45"/>
        <v>47.865294477277367</v>
      </c>
    </row>
    <row r="131" spans="5:50" x14ac:dyDescent="0.25"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R131" s="32">
        <v>40390</v>
      </c>
      <c r="AS131">
        <v>158767</v>
      </c>
      <c r="AT131">
        <f t="shared" si="44"/>
        <v>37.957491918946154</v>
      </c>
      <c r="AV131" s="32">
        <v>40390</v>
      </c>
      <c r="AW131">
        <v>57674</v>
      </c>
      <c r="AX131">
        <f t="shared" si="45"/>
        <v>41.392498161314052</v>
      </c>
    </row>
    <row r="132" spans="5:50" x14ac:dyDescent="0.25"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R132" s="32">
        <v>40421</v>
      </c>
      <c r="AS132">
        <v>160713</v>
      </c>
      <c r="AT132">
        <f t="shared" si="44"/>
        <v>33.171750316951297</v>
      </c>
      <c r="AV132" s="32">
        <v>40421</v>
      </c>
      <c r="AW132">
        <v>58613</v>
      </c>
      <c r="AX132">
        <f t="shared" si="45"/>
        <v>33.057138316950805</v>
      </c>
    </row>
    <row r="133" spans="5:50" x14ac:dyDescent="0.25"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R133" s="32">
        <v>40451</v>
      </c>
      <c r="AS133">
        <v>168959</v>
      </c>
      <c r="AT133">
        <f t="shared" si="44"/>
        <v>30.28515468369266</v>
      </c>
      <c r="AV133" s="32">
        <v>40451</v>
      </c>
      <c r="AW133">
        <v>65716</v>
      </c>
      <c r="AX133">
        <f t="shared" si="45"/>
        <v>32.150900900900893</v>
      </c>
    </row>
    <row r="134" spans="5:50" x14ac:dyDescent="0.25"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R134" s="32">
        <v>40482</v>
      </c>
      <c r="AS134">
        <v>181704</v>
      </c>
      <c r="AT134">
        <f t="shared" si="44"/>
        <v>37.016174640877722</v>
      </c>
      <c r="AV134" s="32">
        <v>40482</v>
      </c>
      <c r="AW134">
        <v>58994</v>
      </c>
      <c r="AX134">
        <f t="shared" si="45"/>
        <v>25.966732859308618</v>
      </c>
    </row>
    <row r="135" spans="5:50" x14ac:dyDescent="0.25"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R135" s="32">
        <v>40512</v>
      </c>
      <c r="AS135">
        <v>159939</v>
      </c>
      <c r="AT135">
        <f t="shared" si="44"/>
        <v>19.62259635161514</v>
      </c>
      <c r="AV135" s="32">
        <v>40512</v>
      </c>
      <c r="AW135">
        <v>55170</v>
      </c>
      <c r="AX135">
        <f t="shared" si="45"/>
        <v>20.745879932590672</v>
      </c>
    </row>
    <row r="136" spans="5:50" x14ac:dyDescent="0.25"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R136" s="32">
        <v>40543</v>
      </c>
      <c r="AS136">
        <v>146856</v>
      </c>
      <c r="AT136">
        <f t="shared" si="44"/>
        <v>27.327743915655866</v>
      </c>
      <c r="AV136" s="32">
        <v>40543</v>
      </c>
      <c r="AW136">
        <v>70811</v>
      </c>
      <c r="AX136">
        <f t="shared" si="45"/>
        <v>33.005879148744334</v>
      </c>
    </row>
    <row r="137" spans="5:50" x14ac:dyDescent="0.25"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R137" s="32">
        <v>40574</v>
      </c>
      <c r="AS137">
        <v>182852</v>
      </c>
      <c r="AT137">
        <f t="shared" si="44"/>
        <v>25.265977488679248</v>
      </c>
      <c r="AV137" s="32">
        <v>40574</v>
      </c>
      <c r="AW137">
        <v>68415</v>
      </c>
      <c r="AX137">
        <f t="shared" si="45"/>
        <v>17.674882608920008</v>
      </c>
    </row>
    <row r="138" spans="5:50" x14ac:dyDescent="0.25"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R138" s="32">
        <v>40602</v>
      </c>
      <c r="AS138">
        <v>186890</v>
      </c>
      <c r="AT138">
        <f t="shared" si="44"/>
        <v>21.253211532971726</v>
      </c>
      <c r="AV138" s="32">
        <v>40602</v>
      </c>
      <c r="AW138">
        <v>71077</v>
      </c>
      <c r="AX138">
        <f t="shared" si="45"/>
        <v>14.093776586352469</v>
      </c>
    </row>
    <row r="139" spans="5:50" x14ac:dyDescent="0.25"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R139" s="32">
        <v>40633</v>
      </c>
      <c r="AS139">
        <v>192105</v>
      </c>
      <c r="AT139">
        <f t="shared" si="44"/>
        <v>23.029876076723554</v>
      </c>
      <c r="AV139" s="32">
        <v>40633</v>
      </c>
      <c r="AW139">
        <v>86871</v>
      </c>
      <c r="AX139">
        <f t="shared" si="45"/>
        <v>18.809321917995558</v>
      </c>
    </row>
    <row r="140" spans="5:50" x14ac:dyDescent="0.25"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R140" s="32">
        <v>40663</v>
      </c>
      <c r="AS140">
        <v>162813</v>
      </c>
      <c r="AT140">
        <f t="shared" si="44"/>
        <v>13.173040830796179</v>
      </c>
      <c r="AV140" s="32">
        <v>40663</v>
      </c>
      <c r="AW140">
        <v>59211</v>
      </c>
      <c r="AX140">
        <f t="shared" si="45"/>
        <v>11.678832116788328</v>
      </c>
    </row>
    <row r="141" spans="5:50" x14ac:dyDescent="0.25"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R141" s="32">
        <v>40694</v>
      </c>
      <c r="AS141">
        <v>158809</v>
      </c>
      <c r="AT141">
        <f t="shared" si="44"/>
        <v>6.9961259895570116</v>
      </c>
      <c r="AV141" s="32">
        <v>40694</v>
      </c>
      <c r="AW141">
        <v>65453</v>
      </c>
      <c r="AX141">
        <f t="shared" si="45"/>
        <v>22.750459472637942</v>
      </c>
    </row>
    <row r="142" spans="5:50" x14ac:dyDescent="0.25"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R142" s="32">
        <v>40724</v>
      </c>
      <c r="AS142">
        <v>143851</v>
      </c>
      <c r="AT142">
        <f t="shared" si="44"/>
        <v>1.9597975702762893</v>
      </c>
      <c r="AV142" s="32">
        <v>40724</v>
      </c>
      <c r="AW142">
        <v>67574</v>
      </c>
      <c r="AX142">
        <f t="shared" si="45"/>
        <v>16.414567756606836</v>
      </c>
    </row>
    <row r="143" spans="5:50" x14ac:dyDescent="0.25"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R143" s="32">
        <v>40755</v>
      </c>
      <c r="AS143">
        <v>134473</v>
      </c>
      <c r="AT143">
        <f t="shared" si="44"/>
        <v>-15.301668482745157</v>
      </c>
      <c r="AV143" s="32">
        <v>40755</v>
      </c>
      <c r="AW143">
        <v>71722</v>
      </c>
      <c r="AX143">
        <f t="shared" si="45"/>
        <v>24.357596143842986</v>
      </c>
    </row>
    <row r="144" spans="5:50" x14ac:dyDescent="0.25"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R144" s="32">
        <v>40786</v>
      </c>
      <c r="AS144">
        <v>145066</v>
      </c>
      <c r="AT144">
        <f t="shared" si="44"/>
        <v>-9.7359889990231032</v>
      </c>
      <c r="AV144" s="32">
        <v>40786</v>
      </c>
      <c r="AW144">
        <v>70951</v>
      </c>
      <c r="AX144">
        <f t="shared" si="45"/>
        <v>21.049937727125378</v>
      </c>
    </row>
    <row r="145" spans="5:50" x14ac:dyDescent="0.25"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R145" s="32">
        <v>40816</v>
      </c>
      <c r="AS145">
        <v>166464</v>
      </c>
      <c r="AT145">
        <f t="shared" si="44"/>
        <v>-1.476689611089077</v>
      </c>
      <c r="AV145" s="32">
        <v>40816</v>
      </c>
      <c r="AW145">
        <v>80177</v>
      </c>
      <c r="AX145">
        <f t="shared" si="45"/>
        <v>22.005295514030077</v>
      </c>
    </row>
    <row r="146" spans="5:50" x14ac:dyDescent="0.25"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R146" s="32">
        <v>40847</v>
      </c>
      <c r="AS146">
        <v>140105</v>
      </c>
      <c r="AT146">
        <f t="shared" si="44"/>
        <v>-22.89382732355919</v>
      </c>
      <c r="AV146" s="32">
        <v>40847</v>
      </c>
      <c r="AW146">
        <v>67805</v>
      </c>
      <c r="AX146">
        <f t="shared" si="45"/>
        <v>14.935417161067232</v>
      </c>
    </row>
    <row r="147" spans="5:50" x14ac:dyDescent="0.25"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R147" s="32">
        <v>40877</v>
      </c>
      <c r="AS147">
        <v>172493</v>
      </c>
      <c r="AT147">
        <f t="shared" si="44"/>
        <v>7.8492425237121743</v>
      </c>
      <c r="AV147" s="32">
        <v>40877</v>
      </c>
      <c r="AW147">
        <v>73567</v>
      </c>
      <c r="AX147">
        <f t="shared" si="45"/>
        <v>33.346021388435744</v>
      </c>
    </row>
    <row r="148" spans="5:50" x14ac:dyDescent="0.25"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R148" s="32">
        <v>40908</v>
      </c>
      <c r="AS148">
        <v>161247</v>
      </c>
      <c r="AT148">
        <f t="shared" ref="AT148:AT211" si="46">(AS148/AS136-1)*100</f>
        <v>9.7993953260336664</v>
      </c>
      <c r="AV148" s="32">
        <v>40908</v>
      </c>
      <c r="AW148">
        <v>81223</v>
      </c>
      <c r="AX148">
        <f t="shared" ref="AX148:AX211" si="47">(AW148/AW136-1)*100</f>
        <v>14.703930180339221</v>
      </c>
    </row>
    <row r="149" spans="5:50" x14ac:dyDescent="0.25"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R149" s="32">
        <v>40939</v>
      </c>
      <c r="AS149">
        <v>198079</v>
      </c>
      <c r="AT149">
        <f t="shared" si="46"/>
        <v>8.3274998359328833</v>
      </c>
      <c r="AV149" s="32">
        <v>40939</v>
      </c>
      <c r="AW149">
        <v>80190</v>
      </c>
      <c r="AX149">
        <f t="shared" si="47"/>
        <v>17.211137908353425</v>
      </c>
    </row>
    <row r="150" spans="5:50" x14ac:dyDescent="0.25"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R150" s="32">
        <v>40968</v>
      </c>
      <c r="AS150">
        <v>213362</v>
      </c>
      <c r="AT150">
        <f t="shared" si="46"/>
        <v>14.164481780726623</v>
      </c>
      <c r="AV150" s="32">
        <v>40968</v>
      </c>
      <c r="AW150">
        <v>85308</v>
      </c>
      <c r="AX150">
        <f t="shared" si="47"/>
        <v>20.021948028194771</v>
      </c>
    </row>
    <row r="151" spans="5:50" x14ac:dyDescent="0.25"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R151" s="32">
        <v>40999</v>
      </c>
      <c r="AS151">
        <v>233151</v>
      </c>
      <c r="AT151">
        <f t="shared" si="46"/>
        <v>21.366440228000315</v>
      </c>
      <c r="AV151" s="32">
        <v>40999</v>
      </c>
      <c r="AW151">
        <v>98576</v>
      </c>
      <c r="AX151">
        <f t="shared" si="47"/>
        <v>13.474001680652915</v>
      </c>
    </row>
    <row r="152" spans="5:50" x14ac:dyDescent="0.25"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R152" s="32">
        <v>41029</v>
      </c>
      <c r="AS152">
        <v>168354</v>
      </c>
      <c r="AT152">
        <f t="shared" si="46"/>
        <v>3.4032908920049287</v>
      </c>
      <c r="AV152" s="32">
        <v>41029</v>
      </c>
      <c r="AW152">
        <v>60847</v>
      </c>
      <c r="AX152">
        <f t="shared" si="47"/>
        <v>2.7630001182212816</v>
      </c>
    </row>
    <row r="153" spans="5:50" x14ac:dyDescent="0.25"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R153" s="32">
        <v>41060</v>
      </c>
      <c r="AS153">
        <v>163222</v>
      </c>
      <c r="AT153">
        <f t="shared" si="46"/>
        <v>2.7788097651896271</v>
      </c>
      <c r="AV153" s="32">
        <v>41060</v>
      </c>
      <c r="AW153">
        <v>69894</v>
      </c>
      <c r="AX153">
        <f t="shared" si="47"/>
        <v>6.7850213130032255</v>
      </c>
    </row>
    <row r="154" spans="5:50" x14ac:dyDescent="0.25"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R154" s="32">
        <v>41090</v>
      </c>
      <c r="AS154">
        <v>153450</v>
      </c>
      <c r="AT154">
        <f t="shared" si="46"/>
        <v>6.6728767961293345</v>
      </c>
      <c r="AV154" s="32">
        <v>41090</v>
      </c>
      <c r="AW154">
        <v>73524</v>
      </c>
      <c r="AX154">
        <f t="shared" si="47"/>
        <v>8.805161748601531</v>
      </c>
    </row>
    <row r="155" spans="5:50" x14ac:dyDescent="0.25"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R155" s="32">
        <v>41121</v>
      </c>
      <c r="AS155">
        <v>141646</v>
      </c>
      <c r="AT155">
        <f t="shared" si="46"/>
        <v>5.3341562990339986</v>
      </c>
      <c r="AV155" s="32">
        <v>41121</v>
      </c>
      <c r="AW155">
        <v>73499</v>
      </c>
      <c r="AX155">
        <f t="shared" si="47"/>
        <v>2.4776219291152035</v>
      </c>
    </row>
    <row r="156" spans="5:50" x14ac:dyDescent="0.25"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R156" s="32">
        <v>41152</v>
      </c>
      <c r="AS156">
        <v>115705</v>
      </c>
      <c r="AT156">
        <f t="shared" si="46"/>
        <v>-20.23975294004109</v>
      </c>
      <c r="AV156" s="32">
        <v>41152</v>
      </c>
      <c r="AW156">
        <v>73526</v>
      </c>
      <c r="AX156">
        <f t="shared" si="47"/>
        <v>3.6292652675790293</v>
      </c>
    </row>
    <row r="157" spans="5:50" x14ac:dyDescent="0.25"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R157" s="32">
        <v>41182</v>
      </c>
      <c r="AS157">
        <v>154884</v>
      </c>
      <c r="AT157">
        <f t="shared" si="46"/>
        <v>-6.9564590542099181</v>
      </c>
      <c r="AV157" s="32">
        <v>41182</v>
      </c>
      <c r="AW157">
        <v>78568</v>
      </c>
      <c r="AX157">
        <f t="shared" si="47"/>
        <v>-2.0068099330231903</v>
      </c>
    </row>
    <row r="158" spans="5:50" x14ac:dyDescent="0.25"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R158" s="32">
        <v>41213</v>
      </c>
      <c r="AS158">
        <v>169788</v>
      </c>
      <c r="AT158">
        <f t="shared" si="46"/>
        <v>21.186253167267409</v>
      </c>
      <c r="AV158" s="32">
        <v>41213</v>
      </c>
      <c r="AW158">
        <v>72489</v>
      </c>
      <c r="AX158">
        <f t="shared" si="47"/>
        <v>6.9080451294152301</v>
      </c>
    </row>
    <row r="159" spans="5:50" x14ac:dyDescent="0.25"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R159" s="32">
        <v>41243</v>
      </c>
      <c r="AS159">
        <v>155535</v>
      </c>
      <c r="AT159">
        <f t="shared" si="46"/>
        <v>-9.8311235818265068</v>
      </c>
      <c r="AV159" s="32">
        <v>41243</v>
      </c>
      <c r="AW159">
        <v>67144</v>
      </c>
      <c r="AX159">
        <f t="shared" si="47"/>
        <v>-8.7308168064485372</v>
      </c>
    </row>
    <row r="160" spans="5:50" x14ac:dyDescent="0.25"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R160" s="32">
        <v>41274</v>
      </c>
      <c r="AS160">
        <v>138835</v>
      </c>
      <c r="AT160">
        <f t="shared" si="46"/>
        <v>-13.899173317953206</v>
      </c>
      <c r="AV160" s="32">
        <v>41274</v>
      </c>
      <c r="AW160">
        <v>69507</v>
      </c>
      <c r="AX160">
        <f t="shared" si="47"/>
        <v>-14.424485675239772</v>
      </c>
    </row>
    <row r="161" spans="5:50" x14ac:dyDescent="0.25"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R161" s="32">
        <v>41305</v>
      </c>
      <c r="AS161">
        <v>173449</v>
      </c>
      <c r="AT161">
        <f t="shared" si="46"/>
        <v>-12.434432726336464</v>
      </c>
      <c r="AV161" s="32">
        <v>41305</v>
      </c>
      <c r="AW161">
        <v>68696</v>
      </c>
      <c r="AX161">
        <f t="shared" si="47"/>
        <v>-14.333458037161739</v>
      </c>
    </row>
    <row r="162" spans="5:50" x14ac:dyDescent="0.25"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R162" s="32">
        <v>41333</v>
      </c>
      <c r="AS162">
        <v>158512</v>
      </c>
      <c r="AT162">
        <f t="shared" si="46"/>
        <v>-25.707483056964222</v>
      </c>
      <c r="AV162" s="32">
        <v>41333</v>
      </c>
      <c r="AW162">
        <v>74760</v>
      </c>
      <c r="AX162">
        <f t="shared" si="47"/>
        <v>-12.364608243072162</v>
      </c>
    </row>
    <row r="163" spans="5:50" x14ac:dyDescent="0.25"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R163" s="32">
        <v>41364</v>
      </c>
      <c r="AS163">
        <v>180675</v>
      </c>
      <c r="AT163">
        <f t="shared" si="46"/>
        <v>-22.507302134668095</v>
      </c>
      <c r="AV163" s="32">
        <v>41364</v>
      </c>
      <c r="AW163">
        <v>90804</v>
      </c>
      <c r="AX163">
        <f t="shared" si="47"/>
        <v>-7.8842720337607535</v>
      </c>
    </row>
    <row r="164" spans="5:50" x14ac:dyDescent="0.25"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R164" s="32">
        <v>41394</v>
      </c>
      <c r="AS164">
        <v>150737</v>
      </c>
      <c r="AT164">
        <f t="shared" si="46"/>
        <v>-10.464259833446189</v>
      </c>
      <c r="AV164" s="32">
        <v>41394</v>
      </c>
      <c r="AW164">
        <v>61784</v>
      </c>
      <c r="AX164">
        <f t="shared" si="47"/>
        <v>1.5399280161717099</v>
      </c>
    </row>
    <row r="165" spans="5:50" x14ac:dyDescent="0.25"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R165" s="32">
        <v>41425</v>
      </c>
      <c r="AS165">
        <v>144132</v>
      </c>
      <c r="AT165">
        <f t="shared" si="46"/>
        <v>-11.695727291664115</v>
      </c>
      <c r="AV165" s="32">
        <v>41425</v>
      </c>
      <c r="AW165">
        <v>60366</v>
      </c>
      <c r="AX165">
        <f t="shared" si="47"/>
        <v>-13.632071422439695</v>
      </c>
    </row>
    <row r="166" spans="5:50" x14ac:dyDescent="0.25"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R166" s="32">
        <v>41455</v>
      </c>
      <c r="AS166">
        <v>139624</v>
      </c>
      <c r="AT166">
        <f t="shared" si="46"/>
        <v>-9.0101010101010122</v>
      </c>
      <c r="AV166" s="32">
        <v>41455</v>
      </c>
      <c r="AW166">
        <v>61694</v>
      </c>
      <c r="AX166">
        <f t="shared" si="47"/>
        <v>-16.089984222838805</v>
      </c>
    </row>
    <row r="167" spans="5:50" x14ac:dyDescent="0.25"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R167" s="32">
        <v>41486</v>
      </c>
      <c r="AS167">
        <v>131257</v>
      </c>
      <c r="AT167">
        <f t="shared" si="46"/>
        <v>-7.3344817361591597</v>
      </c>
      <c r="AV167" s="32">
        <v>41486</v>
      </c>
      <c r="AW167">
        <v>61503</v>
      </c>
      <c r="AX167">
        <f t="shared" si="47"/>
        <v>-16.321310494020324</v>
      </c>
    </row>
    <row r="168" spans="5:50" x14ac:dyDescent="0.25"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R168" s="32">
        <v>41517</v>
      </c>
      <c r="AS168">
        <v>133513</v>
      </c>
      <c r="AT168">
        <f t="shared" si="46"/>
        <v>15.390864699019048</v>
      </c>
      <c r="AV168" s="32">
        <v>41517</v>
      </c>
      <c r="AW168">
        <v>58049</v>
      </c>
      <c r="AX168">
        <f t="shared" si="47"/>
        <v>-21.049696705927158</v>
      </c>
    </row>
    <row r="169" spans="5:50" x14ac:dyDescent="0.25"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R169" s="32">
        <v>41547</v>
      </c>
      <c r="AS169">
        <v>156494</v>
      </c>
      <c r="AT169">
        <f t="shared" si="46"/>
        <v>1.0394876165388256</v>
      </c>
      <c r="AV169" s="32">
        <v>41547</v>
      </c>
      <c r="AW169">
        <v>58994</v>
      </c>
      <c r="AX169">
        <f t="shared" si="47"/>
        <v>-24.913450768760814</v>
      </c>
    </row>
    <row r="170" spans="5:50" x14ac:dyDescent="0.25"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R170" s="32">
        <v>41578</v>
      </c>
      <c r="AS170">
        <v>163199</v>
      </c>
      <c r="AT170">
        <f t="shared" si="46"/>
        <v>-3.8807218413551059</v>
      </c>
      <c r="AV170" s="32">
        <v>41578</v>
      </c>
      <c r="AW170">
        <v>60470</v>
      </c>
      <c r="AX170">
        <f t="shared" si="47"/>
        <v>-16.580446688463081</v>
      </c>
    </row>
    <row r="171" spans="5:50" x14ac:dyDescent="0.25"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R171" s="32">
        <v>41608</v>
      </c>
      <c r="AS171">
        <v>142849</v>
      </c>
      <c r="AT171">
        <f t="shared" si="46"/>
        <v>-8.1563635194650708</v>
      </c>
      <c r="AV171" s="32">
        <v>41608</v>
      </c>
      <c r="AW171">
        <v>49890</v>
      </c>
      <c r="AX171">
        <f t="shared" si="47"/>
        <v>-25.697009412605741</v>
      </c>
    </row>
    <row r="172" spans="5:50" x14ac:dyDescent="0.25"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R172" s="32">
        <v>41639</v>
      </c>
      <c r="AS172">
        <v>132524</v>
      </c>
      <c r="AT172">
        <f t="shared" si="46"/>
        <v>-4.5456837252854099</v>
      </c>
      <c r="AV172" s="32">
        <v>41639</v>
      </c>
      <c r="AW172">
        <v>52505</v>
      </c>
      <c r="AX172">
        <f t="shared" si="47"/>
        <v>-24.460845670220266</v>
      </c>
    </row>
    <row r="173" spans="5:50" x14ac:dyDescent="0.25"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R173" s="32">
        <v>41670</v>
      </c>
      <c r="AS173">
        <v>164149</v>
      </c>
      <c r="AT173">
        <f t="shared" si="46"/>
        <v>-5.3618066405686999</v>
      </c>
      <c r="AV173" s="32">
        <v>41670</v>
      </c>
      <c r="AW173">
        <v>55807</v>
      </c>
      <c r="AX173">
        <f t="shared" si="47"/>
        <v>-18.762373355071617</v>
      </c>
    </row>
    <row r="174" spans="5:50" x14ac:dyDescent="0.25"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R174" s="32">
        <v>41698</v>
      </c>
      <c r="AS174">
        <v>160717</v>
      </c>
      <c r="AT174">
        <f t="shared" si="46"/>
        <v>1.3910618754416015</v>
      </c>
      <c r="AV174" s="32">
        <v>41698</v>
      </c>
      <c r="AW174">
        <v>55702</v>
      </c>
      <c r="AX174">
        <f t="shared" si="47"/>
        <v>-25.492241840556453</v>
      </c>
    </row>
    <row r="175" spans="5:50" x14ac:dyDescent="0.25"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R175" s="32">
        <v>41729</v>
      </c>
      <c r="AS175">
        <v>171491</v>
      </c>
      <c r="AT175">
        <f t="shared" si="46"/>
        <v>-5.0831603708316075</v>
      </c>
      <c r="AV175" s="32">
        <v>41729</v>
      </c>
      <c r="AW175">
        <v>72982</v>
      </c>
      <c r="AX175">
        <f t="shared" si="47"/>
        <v>-19.626888683317912</v>
      </c>
    </row>
    <row r="176" spans="5:50" x14ac:dyDescent="0.25"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R176" s="32">
        <v>41759</v>
      </c>
      <c r="AS176">
        <v>135054</v>
      </c>
      <c r="AT176">
        <f t="shared" si="46"/>
        <v>-10.404213962066377</v>
      </c>
      <c r="AV176" s="32">
        <v>41759</v>
      </c>
      <c r="AW176">
        <v>48827</v>
      </c>
      <c r="AX176">
        <f t="shared" si="47"/>
        <v>-20.971448918813927</v>
      </c>
    </row>
    <row r="177" spans="5:50" x14ac:dyDescent="0.25"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R177" s="32">
        <v>41790</v>
      </c>
      <c r="AS177">
        <v>148577</v>
      </c>
      <c r="AT177">
        <f t="shared" si="46"/>
        <v>3.0839785751949567</v>
      </c>
      <c r="AV177" s="32">
        <v>41790</v>
      </c>
      <c r="AW177">
        <v>53329</v>
      </c>
      <c r="AX177">
        <f t="shared" si="47"/>
        <v>-11.657224265314914</v>
      </c>
    </row>
    <row r="178" spans="5:50" x14ac:dyDescent="0.25"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R178" s="32">
        <v>41820</v>
      </c>
      <c r="AS178">
        <v>160232</v>
      </c>
      <c r="AT178">
        <f t="shared" si="46"/>
        <v>14.759640176473955</v>
      </c>
      <c r="AV178" s="32">
        <v>41820</v>
      </c>
      <c r="AW178">
        <v>57735</v>
      </c>
      <c r="AX178">
        <f t="shared" si="47"/>
        <v>-6.4171556391221181</v>
      </c>
    </row>
    <row r="179" spans="5:50" x14ac:dyDescent="0.25"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R179" s="32">
        <v>41851</v>
      </c>
      <c r="AS179">
        <v>137922</v>
      </c>
      <c r="AT179">
        <f t="shared" si="46"/>
        <v>5.077824420792787</v>
      </c>
      <c r="AV179" s="32">
        <v>41851</v>
      </c>
      <c r="AW179">
        <v>55016</v>
      </c>
      <c r="AX179">
        <f t="shared" si="47"/>
        <v>-10.547452969773829</v>
      </c>
    </row>
    <row r="180" spans="5:50" x14ac:dyDescent="0.25"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R180" s="32">
        <v>41882</v>
      </c>
      <c r="AS180">
        <v>153781</v>
      </c>
      <c r="AT180">
        <f t="shared" si="46"/>
        <v>15.180544216668036</v>
      </c>
      <c r="AV180" s="32">
        <v>41882</v>
      </c>
      <c r="AW180">
        <v>55616</v>
      </c>
      <c r="AX180">
        <f t="shared" si="47"/>
        <v>-4.1912866716050212</v>
      </c>
    </row>
    <row r="181" spans="5:50" x14ac:dyDescent="0.25"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R181" s="32">
        <v>41912</v>
      </c>
      <c r="AS181">
        <v>154898</v>
      </c>
      <c r="AT181">
        <f t="shared" si="46"/>
        <v>-1.0198474062903418</v>
      </c>
      <c r="AV181" s="32">
        <v>41912</v>
      </c>
      <c r="AW181">
        <v>64235</v>
      </c>
      <c r="AX181">
        <f t="shared" si="47"/>
        <v>8.8839543004373347</v>
      </c>
    </row>
    <row r="182" spans="5:50" x14ac:dyDescent="0.25"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R182" s="32">
        <v>41943</v>
      </c>
      <c r="AS182">
        <v>159408</v>
      </c>
      <c r="AT182">
        <f t="shared" si="46"/>
        <v>-2.3229309003118925</v>
      </c>
      <c r="AV182" s="32">
        <v>41943</v>
      </c>
      <c r="AW182">
        <v>59472</v>
      </c>
      <c r="AX182">
        <f t="shared" si="47"/>
        <v>-1.6504051595832681</v>
      </c>
    </row>
    <row r="183" spans="5:50" x14ac:dyDescent="0.25"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R183" s="32">
        <v>41973</v>
      </c>
      <c r="AS183">
        <v>156811</v>
      </c>
      <c r="AT183">
        <f t="shared" si="46"/>
        <v>9.7739571155555751</v>
      </c>
      <c r="AV183" s="32">
        <v>41973</v>
      </c>
      <c r="AW183">
        <v>55035</v>
      </c>
      <c r="AX183">
        <f t="shared" si="47"/>
        <v>10.312687913409491</v>
      </c>
    </row>
    <row r="184" spans="5:50" x14ac:dyDescent="0.25"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R184" s="32">
        <v>42004</v>
      </c>
      <c r="AS184">
        <v>152986</v>
      </c>
      <c r="AT184">
        <f t="shared" si="46"/>
        <v>15.44022214844103</v>
      </c>
      <c r="AV184" s="32">
        <v>42004</v>
      </c>
      <c r="AW184">
        <v>57852</v>
      </c>
      <c r="AX184">
        <f t="shared" si="47"/>
        <v>10.183792019807637</v>
      </c>
    </row>
    <row r="185" spans="5:50" x14ac:dyDescent="0.25"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R185" s="32">
        <v>42035</v>
      </c>
      <c r="AS185">
        <v>169527</v>
      </c>
      <c r="AT185">
        <f t="shared" si="46"/>
        <v>3.276291661843822</v>
      </c>
      <c r="AV185" s="32">
        <v>42035</v>
      </c>
      <c r="AW185">
        <v>59583</v>
      </c>
      <c r="AX185">
        <f t="shared" si="47"/>
        <v>6.7661762861289887</v>
      </c>
    </row>
    <row r="186" spans="5:50" x14ac:dyDescent="0.25"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R186" s="32">
        <v>42063</v>
      </c>
      <c r="AS186">
        <v>171703</v>
      </c>
      <c r="AT186">
        <f t="shared" si="46"/>
        <v>6.835617887342349</v>
      </c>
      <c r="AV186" s="32">
        <v>42063</v>
      </c>
      <c r="AW186">
        <v>59426</v>
      </c>
      <c r="AX186">
        <f t="shared" si="47"/>
        <v>6.6855768195037912</v>
      </c>
    </row>
    <row r="187" spans="5:50" x14ac:dyDescent="0.25"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R187" s="32">
        <v>42094</v>
      </c>
      <c r="AS187">
        <v>176260</v>
      </c>
      <c r="AT187">
        <f t="shared" si="46"/>
        <v>2.7809039541433656</v>
      </c>
      <c r="AV187" s="32">
        <v>42094</v>
      </c>
      <c r="AW187">
        <v>74888</v>
      </c>
      <c r="AX187">
        <f t="shared" si="47"/>
        <v>2.6116028609794117</v>
      </c>
    </row>
    <row r="188" spans="5:50" x14ac:dyDescent="0.25"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R188" s="32">
        <v>42124</v>
      </c>
      <c r="AS188">
        <v>159588</v>
      </c>
      <c r="AT188">
        <f t="shared" si="46"/>
        <v>18.166066906570698</v>
      </c>
      <c r="AV188" s="32">
        <v>42124</v>
      </c>
      <c r="AW188">
        <v>52886</v>
      </c>
      <c r="AX188">
        <f t="shared" si="47"/>
        <v>8.3130235320621804</v>
      </c>
    </row>
    <row r="189" spans="5:50" x14ac:dyDescent="0.25"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R189" s="32">
        <v>42155</v>
      </c>
      <c r="AS189">
        <v>160371</v>
      </c>
      <c r="AT189">
        <f t="shared" si="46"/>
        <v>7.9379715568358433</v>
      </c>
      <c r="AV189" s="32">
        <v>42155</v>
      </c>
      <c r="AW189">
        <v>57544</v>
      </c>
      <c r="AX189">
        <f t="shared" si="47"/>
        <v>7.9037671810834542</v>
      </c>
    </row>
    <row r="190" spans="5:50" x14ac:dyDescent="0.25"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R190" s="32">
        <v>42185</v>
      </c>
      <c r="AS190">
        <v>162655</v>
      </c>
      <c r="AT190">
        <f t="shared" si="46"/>
        <v>1.5121823356133657</v>
      </c>
      <c r="AV190" s="32">
        <v>42185</v>
      </c>
      <c r="AW190">
        <v>61724</v>
      </c>
      <c r="AX190">
        <f t="shared" si="47"/>
        <v>6.909153892786013</v>
      </c>
    </row>
    <row r="191" spans="5:50" x14ac:dyDescent="0.25"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R191" s="32">
        <v>42216</v>
      </c>
      <c r="AS191">
        <v>162022</v>
      </c>
      <c r="AT191">
        <f t="shared" si="46"/>
        <v>17.473644523716313</v>
      </c>
      <c r="AV191" s="32">
        <v>42216</v>
      </c>
      <c r="AW191">
        <v>60809</v>
      </c>
      <c r="AX191">
        <f t="shared" si="47"/>
        <v>10.529664097717028</v>
      </c>
    </row>
    <row r="192" spans="5:50" x14ac:dyDescent="0.25"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R192" s="32">
        <v>42247</v>
      </c>
      <c r="AS192">
        <v>162360</v>
      </c>
      <c r="AT192">
        <f t="shared" si="46"/>
        <v>5.5787125847796437</v>
      </c>
      <c r="AV192" s="32">
        <v>42247</v>
      </c>
      <c r="AW192">
        <v>61660</v>
      </c>
      <c r="AX192">
        <f t="shared" si="47"/>
        <v>10.867376294591491</v>
      </c>
    </row>
    <row r="193" spans="5:50" x14ac:dyDescent="0.25"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R193" s="32">
        <v>42277</v>
      </c>
      <c r="AS193">
        <v>169590</v>
      </c>
      <c r="AT193">
        <f t="shared" si="46"/>
        <v>9.4849513873645819</v>
      </c>
      <c r="AV193" s="32">
        <v>42277</v>
      </c>
      <c r="AW193">
        <v>70721</v>
      </c>
      <c r="AX193">
        <f t="shared" si="47"/>
        <v>10.097298980306689</v>
      </c>
    </row>
    <row r="194" spans="5:50" x14ac:dyDescent="0.25"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R194" s="32">
        <v>42308</v>
      </c>
      <c r="AS194">
        <v>194158</v>
      </c>
      <c r="AT194">
        <f t="shared" si="46"/>
        <v>21.799407808892912</v>
      </c>
      <c r="AV194" s="32">
        <v>42308</v>
      </c>
      <c r="AW194">
        <v>66764</v>
      </c>
      <c r="AX194">
        <f t="shared" si="47"/>
        <v>12.261232176486402</v>
      </c>
    </row>
    <row r="195" spans="5:50" x14ac:dyDescent="0.25"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R195" s="32">
        <v>42338</v>
      </c>
      <c r="AS195">
        <v>173111</v>
      </c>
      <c r="AT195">
        <f t="shared" si="46"/>
        <v>10.394678944716883</v>
      </c>
      <c r="AV195" s="32">
        <v>42338</v>
      </c>
      <c r="AW195">
        <v>58903</v>
      </c>
      <c r="AX195">
        <f t="shared" si="47"/>
        <v>7.0282547469791901</v>
      </c>
    </row>
    <row r="196" spans="5:50" x14ac:dyDescent="0.25"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R196" s="32">
        <v>42369</v>
      </c>
      <c r="AS196">
        <v>172671</v>
      </c>
      <c r="AT196">
        <f t="shared" si="46"/>
        <v>12.867190461872324</v>
      </c>
      <c r="AV196" s="32">
        <v>42369</v>
      </c>
      <c r="AW196">
        <v>65694</v>
      </c>
      <c r="AX196">
        <f t="shared" si="47"/>
        <v>13.555278987761877</v>
      </c>
    </row>
    <row r="197" spans="5:50" x14ac:dyDescent="0.25"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R197" s="32">
        <v>42400</v>
      </c>
      <c r="AS197">
        <v>168303</v>
      </c>
      <c r="AT197">
        <f t="shared" si="46"/>
        <v>-0.72200888354067017</v>
      </c>
      <c r="AV197" s="32">
        <v>42400</v>
      </c>
      <c r="AW197">
        <v>71106</v>
      </c>
      <c r="AX197">
        <f t="shared" si="47"/>
        <v>19.339408891797994</v>
      </c>
    </row>
    <row r="198" spans="5:50" x14ac:dyDescent="0.25"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R198" s="32">
        <v>42429</v>
      </c>
      <c r="AS198">
        <v>164559</v>
      </c>
      <c r="AT198">
        <f t="shared" si="46"/>
        <v>-4.1606727896425832</v>
      </c>
      <c r="AV198" s="32">
        <v>42429</v>
      </c>
      <c r="AW198">
        <v>70609</v>
      </c>
      <c r="AX198">
        <f t="shared" si="47"/>
        <v>18.818362332985572</v>
      </c>
    </row>
    <row r="199" spans="5:50" x14ac:dyDescent="0.25"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R199" s="32">
        <v>42460</v>
      </c>
      <c r="AS199">
        <v>175709</v>
      </c>
      <c r="AT199">
        <f t="shared" si="46"/>
        <v>-0.31260637694314752</v>
      </c>
      <c r="AV199" s="32">
        <v>42460</v>
      </c>
      <c r="AW199">
        <v>90408</v>
      </c>
      <c r="AX199">
        <f t="shared" si="47"/>
        <v>20.724281593846804</v>
      </c>
    </row>
    <row r="200" spans="5:50" x14ac:dyDescent="0.25"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R200" s="32">
        <v>42490</v>
      </c>
      <c r="AS200">
        <v>162566</v>
      </c>
      <c r="AT200">
        <f t="shared" si="46"/>
        <v>1.8660550918615515</v>
      </c>
      <c r="AV200" s="32">
        <v>42490</v>
      </c>
      <c r="AW200">
        <v>60716</v>
      </c>
      <c r="AX200">
        <f t="shared" si="47"/>
        <v>14.80543054872745</v>
      </c>
    </row>
    <row r="201" spans="5:50" x14ac:dyDescent="0.25"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R201" s="32">
        <v>42521</v>
      </c>
      <c r="AS201">
        <v>158996</v>
      </c>
      <c r="AT201">
        <f t="shared" si="46"/>
        <v>-0.85738693404667776</v>
      </c>
      <c r="AV201" s="32">
        <v>42521</v>
      </c>
      <c r="AW201">
        <v>66239</v>
      </c>
      <c r="AX201">
        <f t="shared" si="47"/>
        <v>15.110176560544964</v>
      </c>
    </row>
    <row r="202" spans="5:50" x14ac:dyDescent="0.25"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R202" s="32">
        <v>42551</v>
      </c>
      <c r="AS202">
        <v>154237</v>
      </c>
      <c r="AT202">
        <f t="shared" si="46"/>
        <v>-5.1753711844087169</v>
      </c>
      <c r="AV202" s="32">
        <v>42551</v>
      </c>
      <c r="AW202">
        <v>66265</v>
      </c>
      <c r="AX202">
        <f t="shared" si="47"/>
        <v>7.3569438143995747</v>
      </c>
    </row>
    <row r="203" spans="5:50" x14ac:dyDescent="0.25"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R203" s="32">
        <v>42582</v>
      </c>
      <c r="AS203">
        <v>177639</v>
      </c>
      <c r="AT203">
        <f t="shared" si="46"/>
        <v>9.6388144819839372</v>
      </c>
      <c r="AV203" s="32">
        <v>42582</v>
      </c>
      <c r="AW203">
        <v>62058</v>
      </c>
      <c r="AX203">
        <f t="shared" si="47"/>
        <v>2.0539722738410537</v>
      </c>
    </row>
    <row r="204" spans="5:50" x14ac:dyDescent="0.25"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R204" s="32">
        <v>42613</v>
      </c>
      <c r="AS204">
        <v>177829</v>
      </c>
      <c r="AT204">
        <f t="shared" si="46"/>
        <v>9.5275930032027603</v>
      </c>
      <c r="AV204" s="32">
        <v>42613</v>
      </c>
      <c r="AW204">
        <v>63164</v>
      </c>
      <c r="AX204">
        <f t="shared" si="47"/>
        <v>2.4391826143366879</v>
      </c>
    </row>
    <row r="205" spans="5:50" x14ac:dyDescent="0.25"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R205" s="32">
        <v>42643</v>
      </c>
      <c r="AS205">
        <v>195259</v>
      </c>
      <c r="AT205">
        <f t="shared" si="46"/>
        <v>15.135916032784946</v>
      </c>
      <c r="AV205" s="32">
        <v>42643</v>
      </c>
      <c r="AW205">
        <v>71035</v>
      </c>
      <c r="AX205">
        <f t="shared" si="47"/>
        <v>0.44399824663112764</v>
      </c>
    </row>
    <row r="206" spans="5:50" x14ac:dyDescent="0.25"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R206" s="32">
        <v>42674</v>
      </c>
      <c r="AS206">
        <v>195036</v>
      </c>
      <c r="AT206">
        <f t="shared" si="46"/>
        <v>0.45220902563891663</v>
      </c>
      <c r="AV206" s="32">
        <v>42674</v>
      </c>
      <c r="AW206">
        <v>75795</v>
      </c>
      <c r="AX206">
        <f t="shared" si="47"/>
        <v>13.5267509436223</v>
      </c>
    </row>
    <row r="207" spans="5:50" x14ac:dyDescent="0.25"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R207" s="32">
        <v>42704</v>
      </c>
      <c r="AS207">
        <v>173606</v>
      </c>
      <c r="AT207">
        <f t="shared" si="46"/>
        <v>0.28594370086245657</v>
      </c>
      <c r="AV207" s="32">
        <v>42704</v>
      </c>
      <c r="AW207">
        <v>54705</v>
      </c>
      <c r="AX207">
        <f t="shared" si="47"/>
        <v>-7.126971461555442</v>
      </c>
    </row>
    <row r="208" spans="5:50" x14ac:dyDescent="0.25"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R208" s="32">
        <v>42735</v>
      </c>
      <c r="AS208">
        <v>158617</v>
      </c>
      <c r="AT208">
        <f t="shared" si="46"/>
        <v>-8.1391779742979402</v>
      </c>
      <c r="AV208" s="32">
        <v>42735</v>
      </c>
      <c r="AW208">
        <v>61965</v>
      </c>
      <c r="AX208">
        <f t="shared" si="47"/>
        <v>-5.6763174719152492</v>
      </c>
    </row>
    <row r="209" spans="5:50" x14ac:dyDescent="0.25"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R209" s="32">
        <v>42766</v>
      </c>
      <c r="AS209">
        <v>186523</v>
      </c>
      <c r="AT209">
        <f t="shared" si="46"/>
        <v>10.825713148309891</v>
      </c>
      <c r="AV209" s="32">
        <v>42766</v>
      </c>
      <c r="AW209">
        <v>69386</v>
      </c>
      <c r="AX209">
        <f t="shared" si="47"/>
        <v>-2.4189238601524443</v>
      </c>
    </row>
    <row r="210" spans="5:50" x14ac:dyDescent="0.25"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R210" s="32">
        <v>42794</v>
      </c>
      <c r="AS210">
        <v>172623</v>
      </c>
      <c r="AT210">
        <f t="shared" si="46"/>
        <v>4.9003700800320793</v>
      </c>
      <c r="AV210" s="32">
        <v>42794</v>
      </c>
      <c r="AW210">
        <v>74661</v>
      </c>
      <c r="AX210">
        <f t="shared" si="47"/>
        <v>5.7386452151992007</v>
      </c>
    </row>
    <row r="211" spans="5:50" x14ac:dyDescent="0.25"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R211" s="32">
        <v>42825</v>
      </c>
      <c r="AS211">
        <v>190065</v>
      </c>
      <c r="AT211">
        <f t="shared" si="46"/>
        <v>8.1703270748794807</v>
      </c>
      <c r="AV211" s="32">
        <v>42825</v>
      </c>
      <c r="AW211">
        <v>96501</v>
      </c>
      <c r="AX211">
        <f t="shared" si="47"/>
        <v>6.7394478364746435</v>
      </c>
    </row>
    <row r="212" spans="5:50" x14ac:dyDescent="0.25"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R212" s="32">
        <v>42855</v>
      </c>
      <c r="AS212">
        <v>190788</v>
      </c>
      <c r="AT212">
        <f t="shared" ref="AT212:AT214" si="48">(AS212/AS200-1)*100</f>
        <v>17.360333649102522</v>
      </c>
      <c r="AV212" s="32">
        <v>42855</v>
      </c>
      <c r="AW212">
        <v>45552</v>
      </c>
      <c r="AX212">
        <f t="shared" ref="AX212:AX215" si="49">(AW212/AW200-1)*100</f>
        <v>-24.975294815205217</v>
      </c>
    </row>
    <row r="213" spans="5:50" x14ac:dyDescent="0.25"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R213" s="32">
        <v>42886</v>
      </c>
      <c r="AS213">
        <v>166630</v>
      </c>
      <c r="AT213">
        <f t="shared" si="48"/>
        <v>4.8013786510352485</v>
      </c>
      <c r="AV213" s="32">
        <v>42886</v>
      </c>
      <c r="AW213">
        <v>60092</v>
      </c>
      <c r="AX213">
        <f t="shared" si="49"/>
        <v>-9.2800314014402367</v>
      </c>
    </row>
    <row r="214" spans="5:50" x14ac:dyDescent="0.25"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R214" s="32">
        <v>42916</v>
      </c>
      <c r="AS214">
        <v>136895</v>
      </c>
      <c r="AT214">
        <f t="shared" si="48"/>
        <v>-11.243735290494495</v>
      </c>
      <c r="AV214" s="32">
        <v>42916</v>
      </c>
      <c r="AW214">
        <v>63489</v>
      </c>
      <c r="AX214">
        <f t="shared" si="49"/>
        <v>-4.1892401720365235</v>
      </c>
    </row>
    <row r="215" spans="5:50" x14ac:dyDescent="0.25"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R215" s="32">
        <v>42947</v>
      </c>
      <c r="AS215">
        <v>192773</v>
      </c>
      <c r="AT215">
        <f>(AS215/AS203-1)*100</f>
        <v>8.5195255546360862</v>
      </c>
      <c r="AV215" s="32">
        <v>42947</v>
      </c>
      <c r="AW215">
        <v>65586</v>
      </c>
      <c r="AX215">
        <f t="shared" si="49"/>
        <v>5.685004350768641</v>
      </c>
    </row>
    <row r="216" spans="5:50" x14ac:dyDescent="0.25"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R216" s="32">
        <v>42978</v>
      </c>
      <c r="AS216">
        <v>198811</v>
      </c>
      <c r="AT216">
        <f>(AS216/AS204-1)*100</f>
        <v>11.798975420207046</v>
      </c>
    </row>
    <row r="217" spans="5:50" x14ac:dyDescent="0.25"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</row>
    <row r="218" spans="5:50" x14ac:dyDescent="0.25"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</row>
    <row r="219" spans="5:50" x14ac:dyDescent="0.25"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</row>
    <row r="220" spans="5:50" x14ac:dyDescent="0.25"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</row>
    <row r="221" spans="5:50" x14ac:dyDescent="0.25"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</row>
    <row r="222" spans="5:50" x14ac:dyDescent="0.25"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</row>
    <row r="223" spans="5:50" x14ac:dyDescent="0.25"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</row>
    <row r="224" spans="5:50" x14ac:dyDescent="0.25"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</row>
    <row r="225" spans="5:39" x14ac:dyDescent="0.25"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</row>
    <row r="226" spans="5:39" x14ac:dyDescent="0.25"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</row>
    <row r="227" spans="5:39" x14ac:dyDescent="0.25"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</row>
    <row r="228" spans="5:39" x14ac:dyDescent="0.25"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</row>
    <row r="229" spans="5:39" x14ac:dyDescent="0.25"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</row>
    <row r="230" spans="5:39" x14ac:dyDescent="0.25"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</row>
    <row r="231" spans="5:39" x14ac:dyDescent="0.25"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</row>
    <row r="232" spans="5:39" x14ac:dyDescent="0.25"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</row>
    <row r="233" spans="5:39" x14ac:dyDescent="0.25"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</row>
    <row r="234" spans="5:39" x14ac:dyDescent="0.25"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</row>
    <row r="235" spans="5:39" x14ac:dyDescent="0.25"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</row>
    <row r="236" spans="5:39" x14ac:dyDescent="0.25"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</row>
    <row r="237" spans="5:39" x14ac:dyDescent="0.25"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</row>
    <row r="238" spans="5:39" x14ac:dyDescent="0.25"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</row>
    <row r="239" spans="5:39" x14ac:dyDescent="0.25"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</row>
    <row r="240" spans="5:39" x14ac:dyDescent="0.25"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</row>
  </sheetData>
  <mergeCells count="1">
    <mergeCell ref="AN3:AO3"/>
  </mergeCells>
  <hyperlinks>
    <hyperlink ref="X3" r:id="rId1"/>
    <hyperlink ref="T3" r:id="rId2"/>
    <hyperlink ref="AZ2" r:id="rId3"/>
    <hyperlink ref="AZ1" r:id="rId4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1-MAIN sheet (automatic)</vt:lpstr>
      <vt:lpstr>2-CMIE (manual)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Tadit Kundu (Mint, Mumbai)</dc:creator>
  <cp:lastModifiedBy>Tadit Kundu (Mint, Mumbai)</cp:lastModifiedBy>
  <dcterms:created xsi:type="dcterms:W3CDTF">2017-10-30T17:43:25Z</dcterms:created>
  <dcterms:modified xsi:type="dcterms:W3CDTF">2018-07-27T15:51:35Z</dcterms:modified>
</cp:coreProperties>
</file>