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E5B30DBD-BF1B-4B84-8B18-D604FB797CBA}" xr6:coauthVersionLast="47" xr6:coauthVersionMax="47" xr10:uidLastSave="{00000000-0000-0000-0000-000000000000}"/>
  <bookViews>
    <workbookView xWindow="-120" yWindow="-120" windowWidth="20730" windowHeight="11160" activeTab="3" xr2:uid="{00000000-000D-0000-FFFF-FFFF00000000}"/>
  </bookViews>
  <sheets>
    <sheet name="Transactions" sheetId="5" r:id="rId1"/>
    <sheet name="Data Validation" sheetId="3" r:id="rId2"/>
    <sheet name="PivotAnalysis" sheetId="10" r:id="rId3"/>
    <sheet name="Dashboard" sheetId="1" r:id="rId4"/>
  </sheets>
  <definedNames>
    <definedName name="_xlchart.v1.0" hidden="1">PivotAnalysis!$M$22:$N$59</definedName>
    <definedName name="_xlchart.v1.1" hidden="1">PivotAnalysis!$O$21</definedName>
    <definedName name="_xlchart.v1.2" hidden="1">PivotAnalysis!$O$22:$O$59</definedName>
    <definedName name="_xlchart.v1.3" hidden="1">PivotAnalysis!$A$28:$A$42</definedName>
    <definedName name="_xlchart.v1.4" hidden="1">PivotAnalysis!$B$27</definedName>
    <definedName name="_xlchart.v1.5" hidden="1">PivotAnalysis!$B$28:$B$42</definedName>
    <definedName name="BankChargesAndFees">'Data Validation'!$G$18:$K$18</definedName>
    <definedName name="BillsAndUtilities">'Data Validation'!$G$9:$M$9</definedName>
    <definedName name="Education">'Data Validation'!$G$11:$K$11</definedName>
    <definedName name="EntertainmentAndLeisure">'Data Validation'!$G$12:$K$12</definedName>
    <definedName name="ExternalData_1" localSheetId="0" hidden="1">Transactions!$A$1:$E$763</definedName>
    <definedName name="_xlnm.Extract" localSheetId="1">'Data Validation'!$A$2:$A$260</definedName>
    <definedName name="FamilyAndGifts">'Data Validation'!$G$13:$L$13</definedName>
    <definedName name="FoodAndDining">'Data Validation'!$G$5:$K$5</definedName>
    <definedName name="HealthAndMedical">'Data Validation'!$G$10:$K$10</definedName>
    <definedName name="Housing">'Data Validation'!$G$4:$L$4</definedName>
    <definedName name="Income">'Data Validation'!$G$3:$N$3</definedName>
    <definedName name="Investments">'Data Validation'!$G$14:$L$14</definedName>
    <definedName name="LoanAndCreditPayments">'Data Validation'!$G$16:$K$16</definedName>
    <definedName name="PersonalCare">'Data Validation'!$G$7:$K$7</definedName>
    <definedName name="Savings">'Data Validation'!$G$15:$K$15</definedName>
    <definedName name="Shopping">'Data Validation'!$G$8:$L$8</definedName>
    <definedName name="Slicer_Category">#N/A</definedName>
    <definedName name="Slicer_Months__Txn_Date">#N/A</definedName>
    <definedName name="TransfersAndAdjustments">'Data Validation'!$G$17:$M$17</definedName>
    <definedName name="Transportation">'Data Validation'!$G$6:$M$6</definedName>
    <definedName name="UncategorizedOrUnknown">'Data Validation'!$G$19:$H$19</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1" l="1"/>
  <c r="J21" i="1" s="1"/>
  <c r="I22" i="1"/>
  <c r="J22" i="1" s="1"/>
  <c r="H23" i="1"/>
  <c r="I23" i="1"/>
  <c r="J23" i="1" s="1"/>
  <c r="I24" i="1"/>
  <c r="J24" i="1" s="1"/>
  <c r="I25" i="1"/>
  <c r="J25" i="1" s="1"/>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F145" i="5"/>
  <c r="F185" i="5"/>
  <c r="F184" i="5"/>
  <c r="F175" i="5"/>
  <c r="F17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5C1255-3B75-41FD-AC54-AE9D92F275A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AAAC0948-00BC-466A-8F2C-F4E699AEAC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39895319-3A79-4430-8BF2-50E528DDF771}"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4" xr16:uid="{8D4D286D-2D7A-4893-A7E7-2EA0E6A8D058}" keepAlive="1" name="Query - Transactions datasets" description="Connection to the 'Transactions datasets' query in the workbook." type="5" refreshedVersion="8" background="1" saveData="1">
    <dbPr connection="Provider=Microsoft.Mashup.OleDb.1;Data Source=$Workbook$;Location=&quot;Transactions datasets&quot;;Extended Properties=&quot;&quot;" command="SELECT * FROM [Transactions datasets]"/>
  </connection>
  <connection id="5" xr16:uid="{B7C39BA1-816E-4E62-826F-B8FBF726E7DB}" keepAlive="1" name="Query - Transactions_datasets" description="Connection to the 'Transactions_datasets' query in the workbook." type="5" refreshedVersion="8" background="1" saveData="1">
    <dbPr connection="Provider=Microsoft.Mashup.OleDb.1;Data Source=$Workbook$;Location=Transactions_datasets;Extended Properties=&quot;&quot;" command="SELECT * FROM [Transactions_datasets]"/>
  </connection>
  <connection id="6" xr16:uid="{FC8B6710-D32A-4C7C-A2F6-F0DCD8EA744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543969F6-7029-4EF1-B642-FE569A72274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<sst xmlns="http://schemas.openxmlformats.org/spreadsheetml/2006/main" count="3489" uniqueCount="1172">
  <si>
    <t>Txn Date</t>
  </si>
  <si>
    <t>Description</t>
  </si>
  <si>
    <t>Credit</t>
  </si>
  <si>
    <t>Amount</t>
  </si>
  <si>
    <t xml:space="preserve">   by debit card-OTHPG 209411865930rkcollections         8047091893--</t>
  </si>
  <si>
    <t xml:space="preserve">   TO TRANSFER-UPI/DR/209755146997/KALLURI /FDRL/BHARATPE.9/Payme--</t>
  </si>
  <si>
    <t xml:space="preserve">   TO TRANSFER-UPI/DR/210069659020/KAGITHAL/YESB/BHARATPE09/Pay T--</t>
  </si>
  <si>
    <t xml:space="preserve">   ATM WDL-ATM CASH 4802  SBI  KANYAKAPARAMESWA VIZIANAGARAM--</t>
  </si>
  <si>
    <t xml:space="preserve">   TO TRANSFER-UPI/DR/210555820804/rkcollec/INDB/cf.rkcolle/Payme--</t>
  </si>
  <si>
    <t xml:space="preserve">   TO TRANSFER-UPI/DR/210603998275/KANDI SR/PYTM/8978412240/Payme--</t>
  </si>
  <si>
    <t xml:space="preserve">   TO TRANSFER-UPI/DR/210618790418/Mr  SANT/YESB/Q193671782/Payme--</t>
  </si>
  <si>
    <t xml:space="preserve">   TO TRANSFER-UPI/DR/210813267620/GANDRETI/ANDB/9381186646/Welco--</t>
  </si>
  <si>
    <t xml:space="preserve">   TO TRANSFER-UPI/DR/210810686146/GANDRETI/ANDB/9381186646/Payme--</t>
  </si>
  <si>
    <t xml:space="preserve">   BY TRANSFER-UPI/CR/210869143744/GANDRETI/ANDB/9381186646/Payme--</t>
  </si>
  <si>
    <t xml:space="preserve">   BY TRANSFER-UPI/CR/211376321079/UMA THAT/APGV/9014821704/Payme--</t>
  </si>
  <si>
    <t xml:space="preserve">   TO TRANSFER-UPI/DR/211415800427/SANTOSH /UBIN/Q760742169/Payme--</t>
  </si>
  <si>
    <t xml:space="preserve">   TO TRANSFER-UPI/DR/211474931182/BODASING/PYTM/6304838372/Payme--</t>
  </si>
  <si>
    <t xml:space="preserve">   TO TRANSFER-UPI/DR/212115999747/Jio Mobi/YESB/jio@yesban/JIO20--</t>
  </si>
  <si>
    <t xml:space="preserve">   TO TRANSFER-UPI/DR/212309174476/KANNAMMA/YESB/q868548128/UPI--</t>
  </si>
  <si>
    <t xml:space="preserve">   TO TRANSFER-UPI/DR/212318740041/GANGADHA/PYTM/paytmqr281/UPI--</t>
  </si>
  <si>
    <t xml:space="preserve">   TO TRANSFER-UPI/DR/212409315256/Jio Mobi/YESB/jio@yesban/JIO20--</t>
  </si>
  <si>
    <t xml:space="preserve">   by debit card-OTHPG 212503575279LIFE INSURANCE CORPORANOIDA--</t>
  </si>
  <si>
    <t xml:space="preserve">   by debit card-OTHPG 213018791511PayU Gurgaon          Gurgaon--</t>
  </si>
  <si>
    <t xml:space="preserve">   by debit card-SBIPG 213060102489nsdlzcPayTM           Mumbai--</t>
  </si>
  <si>
    <t xml:space="preserve">   by debit card---</t>
  </si>
  <si>
    <t xml:space="preserve">   TO TRANSFER-UPI/DR/213284674483/flipkart/UTIB/flipkart.p/UPI T--</t>
  </si>
  <si>
    <t xml:space="preserve">   BY TRANSFER-UPI/CR/213323360192/PENTA  V/SBIN/7658968068/Payme--</t>
  </si>
  <si>
    <t xml:space="preserve">   TO TRANSFER-UPI/DR/213336768386/PASALA  /SBIN/6303974552/Payme--</t>
  </si>
  <si>
    <t xml:space="preserve">   DEBIT-SWPO 00000021175 08-MAY-22 212805354367 70028023--</t>
  </si>
  <si>
    <t xml:space="preserve">   ATM WDL-ATM CASH 5996  NEAR GURAJADA SCHOOL  VIZIANAGARAM--</t>
  </si>
  <si>
    <t xml:space="preserve">   TO TRANSFER-UPI/DR/213756555216/MVGR Col/PYTM/paytm-4610/OidRE--</t>
  </si>
  <si>
    <t xml:space="preserve">   TO TRANSFER-UPI/DR/213890732609/SAMBHARA/YESB/BHARATPE90/Payme--</t>
  </si>
  <si>
    <t xml:space="preserve">   TO TRANSFER-UPI/DR/214029111537/Pusarla /SBIN/pusarla.pa/Payme--</t>
  </si>
  <si>
    <t xml:space="preserve">   TO TRANSFER-UPI/DR/214041200228/Gayatri /PYTM/paytmqr281/Payme--</t>
  </si>
  <si>
    <t xml:space="preserve">   TO TRANSFER-UPI/DR/214675319160/Jio Mobi/YESB/jio@yesban/Payme--</t>
  </si>
  <si>
    <t xml:space="preserve">   TO TRANSFER-UPI/DR/214841371537/PASALA  /SBIN/6303974552/Payme--</t>
  </si>
  <si>
    <t xml:space="preserve">   TO TRANSFER-UPI/DR/214902471941/KANNAMMA/YESB/Q715257614/Payme--</t>
  </si>
  <si>
    <t xml:space="preserve">   by debit card-OTHPG 215111125753RKCOLLECTIONS         BANGALORE--</t>
  </si>
  <si>
    <t xml:space="preserve">   TO TRANSFER-UPI/DR/215174184460/VENKATES/SBIN/8985274770/Payme--</t>
  </si>
  <si>
    <t xml:space="preserve">   BY TRANSFER-SBILT05062022194657677758---</t>
  </si>
  <si>
    <t xml:space="preserve">   TO TRANSFER-UPI/DR/215627941429/BOGGU  S/SBIN/9491193642/Payme--</t>
  </si>
  <si>
    <t xml:space="preserve">   by debit card-OTHPG 215910540351RKCOLLECTIONS         BANGALORE--</t>
  </si>
  <si>
    <t xml:space="preserve">   TO TRANSFER-UPI/DR/216126998900/PRISM Vi/PYTM/paytm-7023/Oid20--</t>
  </si>
  <si>
    <t xml:space="preserve">   TO TRANSFER-UPI/DR/216138940774/Pusarla /SBIN/pusarla.pa/Payme--</t>
  </si>
  <si>
    <t xml:space="preserve">   TO TRANSFER-UPI/DR/216234083014/Andhras /PYTM/paytm-5598/Oid20--</t>
  </si>
  <si>
    <t xml:space="preserve">   BY TRANSFER-UPI/CR/216371278610/MANGA AL/APGV/8106786853/Payme--</t>
  </si>
  <si>
    <t xml:space="preserve">   TO TRANSFER-UPI/DR/216371221861/PASALA  /SBIN/6303974552/Payme--</t>
  </si>
  <si>
    <t xml:space="preserve">   BY TRANSFER-UPI/CR/216321238725/PASALA  /SBIN/6303974552/Payme--</t>
  </si>
  <si>
    <t xml:space="preserve">   BY TRANSFER-UPI/CR/216418110684/YALLA  S/SBIN/7337485045/Payme--</t>
  </si>
  <si>
    <t xml:space="preserve">   BY TRANSFER-UPI/CR/216414147046/KANDI SR/PYTM/8978412240/Payme--</t>
  </si>
  <si>
    <t xml:space="preserve">   TO TRANSFER-UPI/DR/216783336241/Pusarla /SBIN/pusarla.pa/Payme--</t>
  </si>
  <si>
    <t xml:space="preserve">   TO TRANSFER-UPI/DR/216911257703/SIVACHAR/HDFC/Q77665071@/Payme--</t>
  </si>
  <si>
    <t xml:space="preserve">   TO TRANSFER-UPI/DR/216910776445/CHAMARTH/HDFC/Q74103903@/Payme--</t>
  </si>
  <si>
    <t xml:space="preserve">   TO TRANSFER-UPI/DR/216967163558/M S V  P/YESB/BHARATPE09/Payme--</t>
  </si>
  <si>
    <t xml:space="preserve">   TO TRANSFER-UPI/DR/216946086707/Reliance/YESB/RELIANCESM/Payme--</t>
  </si>
  <si>
    <t xml:space="preserve">   TO TRANSFER-UPI/DR/217026975218/Jio Mobi/YESB/jio@yesban/Payme--</t>
  </si>
  <si>
    <t xml:space="preserve">   TO TRANSFER-UPI/DR/217037014278/PINNINTI/YESB/BHARATPE90/Payme--</t>
  </si>
  <si>
    <t xml:space="preserve">   CREDIT INTEREST---</t>
  </si>
  <si>
    <t xml:space="preserve">   TO TRANSFER-UPI/DR/218107089966/YALLA SA/PYTM/sasiyalla@/Payme--</t>
  </si>
  <si>
    <t xml:space="preserve">   BY TRANSFER-UPI/CR/218333917304/PUSARLA /HDFC/pusarla.pa/Payme--</t>
  </si>
  <si>
    <t xml:space="preserve">   BY TRANSFER-UPI/CR/218307217706/Pusarla /SBIN/pusarla.pa/Payme--</t>
  </si>
  <si>
    <t xml:space="preserve">   TO TRANSFER-UPI/DR/218415026314/VASADI P/PYTM/paytm-6509/Oid20--</t>
  </si>
  <si>
    <t xml:space="preserve">   TO TRANSFER-UPI/DR/218462917251/BOLISETT/SBIN/7093739636/Payme--</t>
  </si>
  <si>
    <t xml:space="preserve">   TO TRANSFER-UPI/DR/218655997698/TAMMINAN/HDFC/7013683336/NA--</t>
  </si>
  <si>
    <t xml:space="preserve">   BY TRANSFER-UPI/CR/218771049758/TAMMINAN/HDFC/7013683336/NA--</t>
  </si>
  <si>
    <t xml:space="preserve">   TO TRANSFER-UPI/DR/219053837072/SK BULLA/CNRB/Q764979101/Payme--</t>
  </si>
  <si>
    <t xml:space="preserve">   TO TRANSFER-UPI/DR/219035682366/Maharaj /SBIN/sbiepay.mv/Colle--</t>
  </si>
  <si>
    <t xml:space="preserve">   TO TRANSFER-UPI/DR/219056306407/SAMBHARA/YESB/BHARATPE90/Payme--</t>
  </si>
  <si>
    <t xml:space="preserve">   TO TRANSFER-UPI/DR/219023573658/RAJU  KA/YESB/BHARATPE90/Payme--</t>
  </si>
  <si>
    <t xml:space="preserve">   BY TRANSFER-UPI/CR/219108131757/PASALA  /SBIN/6303974552/Payme--</t>
  </si>
  <si>
    <t xml:space="preserve">   BY TRANSFER-UPI/CR/219119874422/VENKATES/SBIN/mahantiven/UPI--</t>
  </si>
  <si>
    <t xml:space="preserve">   BY TRANSFER-UPI/CR/219117538842/PASALA  /SBIN/6303974552/Payme--</t>
  </si>
  <si>
    <t xml:space="preserve">   BY TRANSFER-UPI/CR/219129468706/BODASING/PYTM/6304838372/Payme--</t>
  </si>
  <si>
    <t xml:space="preserve">   TO TRANSFER-UPI/DR/219119162290/SEETAM N/SBIN/Q446112329/Payme--</t>
  </si>
  <si>
    <t xml:space="preserve">   BY TRANSFER-UPI/CR/219119091282/VENKATES/SBIN/mahantiven/UPI--</t>
  </si>
  <si>
    <t xml:space="preserve">   BY TRANSFER-UPI/CR/219189525938/PASALA  /SBIN/6303974552/Payme--</t>
  </si>
  <si>
    <t xml:space="preserve">   TO TRANSFER-UPI/DR/219161671930/Jammana /PYTM/paytm-7079/Oid20--</t>
  </si>
  <si>
    <t xml:space="preserve">   TO TRANSFER-UPI/DR/219356717261/Krishnav/PYTM/paytmqr281/Payme--</t>
  </si>
  <si>
    <t xml:space="preserve">   TO TRANSFER-UPI/DR/219766872942/THOTAPAL/SBIN/Q199985638/Payme--</t>
  </si>
  <si>
    <t xml:space="preserve">   TO TRANSFER-UPI/DR/220453318740/AIRPLAZA/YESB/VISHALMEGA/Payme--</t>
  </si>
  <si>
    <t xml:space="preserve">   by debit card-OTHPG 220712238681AMAZON                MUMBAI--</t>
  </si>
  <si>
    <t xml:space="preserve">   TO TRANSFER-UPI/DR/221085252758/SRI VASA/CNRB/9293659392/Payme--</t>
  </si>
  <si>
    <t xml:space="preserve">   TO TRANSFER-UPI/DR/221138144169/SRI VASA/YESB/BHARATPE90/Payme--</t>
  </si>
  <si>
    <t xml:space="preserve">   TO TRANSFER-UPI/DR/221192303258/Jio Mobi/YESB/jio@yesban/Payme--</t>
  </si>
  <si>
    <t xml:space="preserve">   TO TRANSFER-UPI/DR/221566350738/APSRTC/YESB/APSRTCONLI/Payment--</t>
  </si>
  <si>
    <t xml:space="preserve">   TO TRANSFER-UPI/DR/221911227643/Flipkart/UTIB/FKRT@axl/Payment--</t>
  </si>
  <si>
    <t xml:space="preserve">   TO TRANSFER-UPI/DR/222512805603/JioFiber/YESB/jiofiber@y/Payme--</t>
  </si>
  <si>
    <t xml:space="preserve">   TO TRANSFER-UPI/DR/222500864535/KUSUMANC/PYTM/paytm-6898/Payme--</t>
  </si>
  <si>
    <t xml:space="preserve">   TO TRANSFER-UPI/DR/222583014379/PILLA  G/YESB/BHARATPE90/Payme--</t>
  </si>
  <si>
    <t xml:space="preserve">   TO TRANSFER-UPI/DR/222582360109/MEESALA /BARB/6281800492/Payme--</t>
  </si>
  <si>
    <t xml:space="preserve">   by debit card-OTHPOS222607076633RELIANCE TRENDS       VIZIANAGAR--</t>
  </si>
  <si>
    <t xml:space="preserve">   TO TRANSFER-UPI/DR/222969579940/Jammana /PYTM/paytm-7079/Oid20--</t>
  </si>
  <si>
    <t xml:space="preserve">   TO TRANSFER-UPI/DR/222905313146/SANTOSH /UBIN/Q048925632/Payme--</t>
  </si>
  <si>
    <t xml:space="preserve">   TO TRANSFER-UPI/DR/222977134392/KALLURI /FDRL/BHARATPE.9/Payme--</t>
  </si>
  <si>
    <t xml:space="preserve">   by debit card-SBIPG 223120024284PASSPORTSEVAMOPSOBD   Mumbai--</t>
  </si>
  <si>
    <t xml:space="preserve">   TO TRANSFER-UPI/DR/223363172149/Bookmyshow/UTIB/bookmyshow/Mer--</t>
  </si>
  <si>
    <t xml:space="preserve">   TO TRANSFER-UPI/DR/223868862523/Jio Mobi/YESB/jio@yesban/Payme--</t>
  </si>
  <si>
    <t xml:space="preserve">   TO TRANSFER-UPI/DR/224044210457/Jammana /PYTM/paytm-7079/Oid20--</t>
  </si>
  <si>
    <t xml:space="preserve">   TO TRANSFER-UPI/DR/224239984705/SBIMOPS/SBIN/sbimops@sb/Paymen--</t>
  </si>
  <si>
    <t xml:space="preserve">   BY TRANSFER-UPI/CR/224645135998/YALLA SA/PYTM/sasiyalla@/Payme--</t>
  </si>
  <si>
    <t xml:space="preserve">   TO TRANSFER-UPI/DR/224716234194/Bharatpe/ICIC/BHARATPE.9/Payme--</t>
  </si>
  <si>
    <t xml:space="preserve">   TO TRANSFER-UPI/DR/224878824524/VIZIANAG/utib/bijlipay.b/Payme--</t>
  </si>
  <si>
    <t xml:space="preserve">   TO TRANSFER-UPI/DR/225072621208/Bharatpe/ICIC/BHARATPE.9/Payme--</t>
  </si>
  <si>
    <t xml:space="preserve">   TO TRANSFER-UPI/DR/225174694303/KANDREGU/ICIC/9440477045/Payme--</t>
  </si>
  <si>
    <t xml:space="preserve">   TO TRANSFER-UPI/DR/225227184324/Kottali /INDB/im.2010145/NA--</t>
  </si>
  <si>
    <t xml:space="preserve">   TO TRANSFER-UPI/DR/262408486127/PENTA  V/SBIN/7658968068/Payme--</t>
  </si>
  <si>
    <t xml:space="preserve">   TO TRANSFER-UPI/DR/225835733199/Jio Mobi/YESB/jio@yesban/Payme--</t>
  </si>
  <si>
    <t xml:space="preserve">   TO TRANSFER-UPI/DR/226044624450/MITTIRED/FDRL/BHARATPE.9/Pay t--</t>
  </si>
  <si>
    <t xml:space="preserve">   TO TRANSFER-UPI/DR/226054122062/QUEENS N/HDFC/queensnrih/NA--</t>
  </si>
  <si>
    <t xml:space="preserve">   TO TRANSFER-UPI/DR/226054407263/CHALASAN/YESB/Q50275919@/NA--</t>
  </si>
  <si>
    <t xml:space="preserve">   TO TRANSFER-UPI/DR/226069924508/ROWTHU S/APGV/7995737040/NA--</t>
  </si>
  <si>
    <t xml:space="preserve">   BY TRANSFER-UPI/REV/226069924508--</t>
  </si>
  <si>
    <t xml:space="preserve">   TO TRANSFER-UPI/DR/226060073339/ROWTHU S/APGV/7995737040/NA--</t>
  </si>
  <si>
    <t xml:space="preserve">   BY TRANSFER-UPI/REV/226060073339--</t>
  </si>
  <si>
    <t xml:space="preserve">   TO TRANSFER-UPI/DR/226067991356/ROWTHU S/APGV/7995737040/Payme--</t>
  </si>
  <si>
    <t xml:space="preserve">   TO TRANSFER-UPI/DR/263187145440/BOGGU  S/SBIN/9491193642/Payme--</t>
  </si>
  <si>
    <t xml:space="preserve">   TO TRANSFER-UPI/DR/226700773724/THOTAPAL/SBIN/Q199985638/NA--</t>
  </si>
  <si>
    <t xml:space="preserve">   ATM WDL-ATM CASH 7703  NEAR GURAJADA SCHOOL  VIZIANAGARAM--</t>
  </si>
  <si>
    <t xml:space="preserve">   by debit card-SBIPOS004166148687REL RETAIL LTD-TR      VIZIANAGA--</t>
  </si>
  <si>
    <t xml:space="preserve">   by debit card-OTHPOS226812508047SSS Sports Galaxy     VIZIANAGAR--</t>
  </si>
  <si>
    <t xml:space="preserve">   by debit card-OTHPOS227505698122SONOVISION ELECTRONICSVIZIANAGAR--</t>
  </si>
  <si>
    <t xml:space="preserve">   TO TRANSFER-UPI/DR/264178837149/YALLA  S/SBIN/7337485045/Payme--</t>
  </si>
  <si>
    <t xml:space="preserve">   BY TRANSFER-UPI/CR/264209830561/YALLA  S/SBIN/7337485045/Payme--</t>
  </si>
  <si>
    <t xml:space="preserve">   TO TRANSFER-UPI/DR/227809968804/GAYATRI /PYTM/paytm-5918/Oid20--</t>
  </si>
  <si>
    <t xml:space="preserve">   TO TRANSFER-UPI/DR/228292656630/GAYATRI /PYTM/paytmqr281/Payme--</t>
  </si>
  <si>
    <t xml:space="preserve">   by debit card-OTHPG 228409328379RKCOLLECTIONS         BANGALORE--</t>
  </si>
  <si>
    <t xml:space="preserve">   TO TRANSFER-UPI/DR/265026719962/YALLA  S/SBIN/7337485045/Payme--</t>
  </si>
  <si>
    <t xml:space="preserve">   TO TRANSFER-UPI/DR/265223761565/BHASKAR /SBIN/bhaskarmoi/Payme--</t>
  </si>
  <si>
    <t xml:space="preserve">   BY TRANSFER-UPI/CR/228619846531/UMA THAT/APGV/9014821704/Payme--</t>
  </si>
  <si>
    <t xml:space="preserve">   BY TRANSFER-UPI/CR/228617946148/UMA THAT/APGV/9014821704/Payme--</t>
  </si>
  <si>
    <t xml:space="preserve">   TO TRANSFER-UPI/DR/228686146788/UMA THAT/APGV/9014821704/Payme--</t>
  </si>
  <si>
    <t xml:space="preserve">   TO TRANSFER-UPI/DR/228717363176/Jio Mobi/YESB/jio@yesban/Payme--</t>
  </si>
  <si>
    <t xml:space="preserve">   TO TRANSFER-UPI/DR/265392374492/PhonePe/YESB/EURONET@yb/Paymen--</t>
  </si>
  <si>
    <t xml:space="preserve">   TO TRANSFER-UPI/DR/228848989081/BODASING/PYTM/6304838372/Payme--</t>
  </si>
  <si>
    <t xml:space="preserve">   TO TRANSFER-UPI/DR/265530556758/PhonePe/UTIB/EURONET@ax/Paymen--</t>
  </si>
  <si>
    <t xml:space="preserve">   TO TRANSFER-UPI/DR/265866611305/LENSKART/YESB/LENSKARTOF/Payme--</t>
  </si>
  <si>
    <t xml:space="preserve">   TO TRANSFER-UPI/DR/265840308858/AIRPLAZA/YESB/VISHALMEGA/Payme--</t>
  </si>
  <si>
    <t xml:space="preserve">   BY TRANSFER-NEFT*HDFC0000240*N294222175990148*RELIANCE JIO INF--</t>
  </si>
  <si>
    <t xml:space="preserve">   TO TRANSFER-UPI/DR/266189002890/PASALA  /SBIN/6303974552/Payme--</t>
  </si>
  <si>
    <t xml:space="preserve">   TO TRANSFER-UPI/DR/229573970839/REVELLA /ICIC/Q809726767/Payme--</t>
  </si>
  <si>
    <t xml:space="preserve">   TO TRANSFER-UPI/DR/229684103371/Jio Mobi/YESB/jio@yesban/Payme--</t>
  </si>
  <si>
    <t xml:space="preserve">   TO TRANSFER-UPI/DR/266720235750/BOGGU  S/SBIN/9491193642/Payme--</t>
  </si>
  <si>
    <t xml:space="preserve">   TO TRANSFER-UPI/DR/230287825426/Jio Mobi/YESB/jio@yesban/Payme--</t>
  </si>
  <si>
    <t xml:space="preserve">   TO TRANSFER-UPI/DR/230206573082/Jio Mobi/YESB/jio@yesban/Payme--</t>
  </si>
  <si>
    <t xml:space="preserve">   by debit card-SBIPOS004229836888KHAZANA JEWELLERY PVT  VIZIANAGA--</t>
  </si>
  <si>
    <t xml:space="preserve">   ATM WDL-ATM CASH 23091 CHINTALAVALASA         VIZIANAGARAM--</t>
  </si>
  <si>
    <t xml:space="preserve">   by debit card-OTHPOS230912232754RELIANCE TRENDS       VIZIANAGAR--</t>
  </si>
  <si>
    <t xml:space="preserve">   TO TRANSFER-UPI/DR/267616698066/Flipkart/YESB/FKRT@ybl/Payment--</t>
  </si>
  <si>
    <t xml:space="preserve">   TO TRANSFER-UPI/DR/231277013170/RELIANCE/SBIN/reliancere/NA--</t>
  </si>
  <si>
    <t xml:space="preserve">   TO TRANSFER-UPI/DR/231363978523/UDEMY/HDFC/billdeskpg/Pay--</t>
  </si>
  <si>
    <t xml:space="preserve">   TO TRANSFER-UPI/DR/231402606419/NTR UNIV/HDFC/billdeskpg/Pay--</t>
  </si>
  <si>
    <t xml:space="preserve">   BY TRANSFER-UPI/CR/268066981027/YALLA  S/SBIN/7337485045/Payme--</t>
  </si>
  <si>
    <t xml:space="preserve">   TO TRANSFER-UPI/DR/268295448231/Flipkart/UTIB/FKRT@axl/Payment--</t>
  </si>
  <si>
    <t xml:space="preserve">   TO TRANSFER-UPI/DR/232192855245/TADDI AP/UBIN/9052284244/Payme--</t>
  </si>
  <si>
    <t xml:space="preserve">   by debit card-OTHPOS232115010107MANDI CROODS VZM      VIZAYANAGA--</t>
  </si>
  <si>
    <t xml:space="preserve">   by debit card-SBIPOS004252437923OJAS ASSOCIATES        VISAKHAPA--</t>
  </si>
  <si>
    <t xml:space="preserve">   by debit card-OTHPOS232412530718MAX RETAIL DIVISION   VIZIANAGAR--</t>
  </si>
  <si>
    <t xml:space="preserve">   by debit card-OTHPOS233010519322159 REFUEL VIZIANAGARAVISAKHAPAT--</t>
  </si>
  <si>
    <t xml:space="preserve">   by debit card-OTHPOS233010520163159 REFUEL VIZIANAGARAVISAKHAPAT--</t>
  </si>
  <si>
    <t xml:space="preserve">   BY TRANSFER-UPI/CR/233003358847/BODASING/PYTM/6304838372/Payme--</t>
  </si>
  <si>
    <t xml:space="preserve">   BY TRANSFER-UPI/CR/269687312167/PASALA  /SBIN/6303974552/Payme--</t>
  </si>
  <si>
    <t xml:space="preserve">   TO TRANSFER-UPI/DR/269706359272/KANNAMMA/YESB/Q715257614/Payme--</t>
  </si>
  <si>
    <t xml:space="preserve">   TO TRANSFER-UPI/DR/233145774786/SHAIK  ALI/PYTM/paytmqr281/Pay--</t>
  </si>
  <si>
    <t xml:space="preserve">   TO TRANSFER-UPI/DR/233674959417/Jio Mobi/YESB/jio@yesban/Payme--</t>
  </si>
  <si>
    <t xml:space="preserve">   TO TRANSFER-UPI/DR/270300206866/KANNAMMA/YESB/Q715257614/Payme--</t>
  </si>
  <si>
    <t xml:space="preserve">   TO TRANSFER-UPI/DR/233761378573/VANAMU R/PYTM/paytm-6157/Oid20--</t>
  </si>
  <si>
    <t xml:space="preserve">   by debit card-SBIPOS004273804879OJAS ASSOCIATES        VISAKHAPA--</t>
  </si>
  <si>
    <t xml:space="preserve">   TO TRANSFER-UPI/DR/270345563988/BONDA AL/YESB/Q19850483@/Payme--</t>
  </si>
  <si>
    <t xml:space="preserve">   TO TRANSFER-UPI/DR/233821325622/SHAIK  ALI/PYTM/paytmqr281/Pay--</t>
  </si>
  <si>
    <t xml:space="preserve">   TO TRANSFER-UPI/DR/233913099839/VAKADA D/PYTM/8186809896/Payme--</t>
  </si>
  <si>
    <t xml:space="preserve">   BY TRANSFER-UPI/CR/234094055332/THATRAJU/UBIN/rakshitath/UPI--</t>
  </si>
  <si>
    <t xml:space="preserve">   BY TRANSFER-UPI/CR/234055677803/THATRAJU/UBIN/9110705959/NA--</t>
  </si>
  <si>
    <t xml:space="preserve">   BY TRANSFER-UPI/CR/234108553968/BOLISETT/SBIN/7093739636/NA--</t>
  </si>
  <si>
    <t xml:space="preserve">   TO TRANSFER-UPI/DR/234151045396/THATRAJU/UBIN/rakshitath/UPI--</t>
  </si>
  <si>
    <t xml:space="preserve">   BY TRANSFER-UPI/CR/234243177467/THATRAJU/UBIN/9110705959/NA--</t>
  </si>
  <si>
    <t xml:space="preserve">   TO TRANSFER-UPI/DR/234412280586/Jio Mobi/YESB/jio@yesban/Payme--</t>
  </si>
  <si>
    <t xml:space="preserve">   by debit card-SBIPOS004284663343RSBROTHERS RETAIL IND  VIZIANAGA--</t>
  </si>
  <si>
    <t xml:space="preserve">   BY TRANSFER-UPI/CR/234507149633/BODASING/PYTM/6304838372/Payme--</t>
  </si>
  <si>
    <t xml:space="preserve">   TO TRANSFER-UPI/DR/271158459819/SISM VIZ/YESB/Q185711749/Payme--</t>
  </si>
  <si>
    <t xml:space="preserve">   DEBIT-ATMCard AMC  459200*6149 SILVER-GLOBAL--</t>
  </si>
  <si>
    <t xml:space="preserve">   TO TRANSFER-UPI/DR/235200859278/BODASING/PYTM/6304838372/Payme--</t>
  </si>
  <si>
    <t xml:space="preserve">   TO TRANSFER-UPI/DR/271886794906/KANNAMMA/YESB/Q183576408/Payme--</t>
  </si>
  <si>
    <t xml:space="preserve">   by debit card-OTHPG 235311162254RKCOLLECTIONS         BANGALORE--</t>
  </si>
  <si>
    <t xml:space="preserve">   TO TRANSFER-UPI/DR/272090218765/GAYATRI /YESB/Q738459076/Payme--</t>
  </si>
  <si>
    <t xml:space="preserve">   TO TRANSFER-UPI/DR/272533699102/PUDI SAR/UTIB/9642279879/Payme--</t>
  </si>
  <si>
    <t xml:space="preserve">   by debit card-OTHPOS236010664858QUEENS NRI HOSPITAL   VISHAKAPAT--</t>
  </si>
  <si>
    <t xml:space="preserve">   TO TRANSFER-UPI/DR/272633163836/CHALASAN/YESB/Q61942792@/Payme--</t>
  </si>
  <si>
    <t xml:space="preserve">   by debit card-OTHPOS236209478278QUEENS NRI HOSPITAL   VISHAKAPAT--</t>
  </si>
  <si>
    <t xml:space="preserve">   TO TRANSFER-UPI/DR/236229918768/Mohan Me/UTIB/gpay-11173/Payme--</t>
  </si>
  <si>
    <t xml:space="preserve">   by debit card-OTHPG 236303765877RKCOLLECTIONS         BANGALORE--</t>
  </si>
  <si>
    <t xml:space="preserve">   BY TRANSFER-UPI/CR/236391532507/UMA THAT/APGV/9014821704/Payme--</t>
  </si>
  <si>
    <t xml:space="preserve">   TO TRANSFER-UPI/DR/236434599130/Razorpay/ICIC/rpy.qrbalr/Payme--</t>
  </si>
  <si>
    <t xml:space="preserve">   TO TRANSFER-UPI/DR/236593862824/Ajio/PYTM/paytm-5394/UPI--</t>
  </si>
  <si>
    <t xml:space="preserve">   TO TRANSFER-UPI/DR/236518899765/VOLLA LE/IOBA/8328631332/Payme--</t>
  </si>
  <si>
    <t xml:space="preserve">   TO TRANSFER-UPI/DR/300107018785/SANTOSH /UBIN/Q048925632/Payme--</t>
  </si>
  <si>
    <t xml:space="preserve">   TO TRANSFER-UPI/DR/300178480151/THATRAJU/UBIN/rakshitath/UPI--</t>
  </si>
  <si>
    <t xml:space="preserve">   by debit card-OTHPOS300205852724QUEENS NRI HOSPITAL   VISHAKAPAT--</t>
  </si>
  <si>
    <t xml:space="preserve">   TO TRANSFER-UPI/DR/336899134982/KUNCHA R/YESB/Q896774269/Payme--</t>
  </si>
  <si>
    <t xml:space="preserve">   TO TRANSFER-UPI/DR/300226923241/Mohan Me/UTIB/gpay-11173/Payme--</t>
  </si>
  <si>
    <t xml:space="preserve">   TO TRANSFER-UPI/DR/300270994380/Helapuri/PYTM/paytmqr281/Payme--</t>
  </si>
  <si>
    <t xml:space="preserve">   TO TRANSFER-UPI/DR/300218332624/Bank Acc/UBIN/1030120100/Payme--</t>
  </si>
  <si>
    <t xml:space="preserve">   BY TRANSFER-UPI/CR/300284536899/THATRAJU/UBIN/rakshitath/UPI--</t>
  </si>
  <si>
    <t xml:space="preserve">   TO TRANSFER-UPI/DR/300297692104/THATRAJU/UBIN/rakshitath/UPI--</t>
  </si>
  <si>
    <t xml:space="preserve">   TO TRANSFER-UPI/DR/300437094191/SANTOSH /UBIN/Q760742169/Payme--</t>
  </si>
  <si>
    <t xml:space="preserve">   TO TRANSFER-UPI/DR/300504508483/Jio Mobi/YESB/jio@yesban/Payme--</t>
  </si>
  <si>
    <t xml:space="preserve">   TO TRANSFER-UPI/DR/337199971325/Flipkart/YESB/FKRT@ybl/Payment--</t>
  </si>
  <si>
    <t xml:space="preserve">   TO TRANSFER-UPI/DR/300548193922/Amazon I/YESB/amazon@yap/You a--</t>
  </si>
  <si>
    <t xml:space="preserve">   TO TRANSFER-UPI/DR/300706151582/Sky inte/PYTM/paytmqr281/Payme--</t>
  </si>
  <si>
    <t xml:space="preserve">   TO TRANSFER-UPI/DR/300848730448/SHAIK  ALI/PYTM/paytmqr281/Pay--</t>
  </si>
  <si>
    <t xml:space="preserve">   TO TRANSFER-UPI/DR/337444096565/RAMESH  /YESB/Q598675718/Payme--</t>
  </si>
  <si>
    <t xml:space="preserve">   TO TRANSFER-UPI/DR/337419881516/Madan  G/SBIN/6302126480/Payme--</t>
  </si>
  <si>
    <t xml:space="preserve">   TO TRANSFER-UPI/DR/337908248576/Flipkart/YESB/FKRT@ybl/Payment--</t>
  </si>
  <si>
    <t xml:space="preserve">   BY TRANSFER-UPI/CR/301442694515/PhonePe/YESB/phonepemer/R02 Ph--</t>
  </si>
  <si>
    <t xml:space="preserve">   BY TRANSFER-UPI/CR/301950161705/PhonePe/YESB/phonepemer/R02 Ph--</t>
  </si>
  <si>
    <t xml:space="preserve">   TO TRANSFER-UPI/DR/338776493761/BODASING/PYTM/6304838372/Payme--</t>
  </si>
  <si>
    <t xml:space="preserve">   TO TRANSFER-UPI/DR/338766608615/GANGA  S/SBIN/6305910485/Payme--</t>
  </si>
  <si>
    <t xml:space="preserve">   TO TRANSFER-UPI/DR/338702964818/OJAS ASS/YESB/Q182375917/Payme--</t>
  </si>
  <si>
    <t xml:space="preserve">   TO TRANSFER-UPI/DR/338732041223/YAMPADA /YESB/Q460381730/Payme--</t>
  </si>
  <si>
    <t xml:space="preserve">   TO TRANSFER-UPI/DR/338805618573/SANYASI /SBIN/9490027344/Payme--</t>
  </si>
  <si>
    <t xml:space="preserve">   TO TRANSFER-UPI/DR/302275605395/Amazon I/YESB/amazon@yap/You a--</t>
  </si>
  <si>
    <t xml:space="preserve">   by debit card-OTHPG 302505890771RKCOLLECTIONS         BANGALORE--</t>
  </si>
  <si>
    <t xml:space="preserve">   by debit card-OTHPG 302605541402RKCOLLECTIONS         BANGALORE--</t>
  </si>
  <si>
    <t xml:space="preserve">   TO TRANSFER-UPI/DR/302863274621/G pramil/PYTM/paytm-7505/Oid20--</t>
  </si>
  <si>
    <t xml:space="preserve">   TO TRANSFER-UPI/DR/339509378074/YARRAMSE/YESB/Q871658027/Payme--</t>
  </si>
  <si>
    <t xml:space="preserve">   BY TRANSFER-UPI/CR/302979974643/VENKATES/SBIN/mahantiven/UPI--</t>
  </si>
  <si>
    <t xml:space="preserve">   TO TRANSFER-UPI/DR/339504791321/Madan  G/SBIN/6302126480/Payme--</t>
  </si>
  <si>
    <t xml:space="preserve">   TO TRANSFER-UPI/DR/339744167402/Vodafone/PYTM/vilpreap@p/OidVi--</t>
  </si>
  <si>
    <t xml:space="preserve">   TO TRANSFER-UPI/DR/339890907332/Kumarapu/SBIN/9542911255/Payme--</t>
  </si>
  <si>
    <t xml:space="preserve">   TO TRANSFER-UPI/DR/340059265785/GAYATRI /YESB/Q738459076/Payme--</t>
  </si>
  <si>
    <t xml:space="preserve">   BY TRANSFER-UPI/CR/303421068494/VENKATES/SBIN/mahantiven/UPI--</t>
  </si>
  <si>
    <t xml:space="preserve">   TO TRANSFER-UPI/DR/303425525866/mahantiv/SBIN/mahantiven/UPI--</t>
  </si>
  <si>
    <t xml:space="preserve">   by debit card-OTHPOS303510768662QUEENS NRI HOSPITAL   VISHAKAPAT--</t>
  </si>
  <si>
    <t xml:space="preserve">   by debit card-OTHPOS303511790039QUEENS NRI HOSPITAL   VISHAKAPAT--</t>
  </si>
  <si>
    <t xml:space="preserve">   TO TRANSFER-UPI/DR/303548635290/Mohan Me/UTIB/gpay-11173/Payme--</t>
  </si>
  <si>
    <t xml:space="preserve">   BY TRANSFER-UPI/CR/340246754003/SANYASI /SBIN/9490027344/Payme--</t>
  </si>
  <si>
    <t xml:space="preserve">   ATM WDL-ATM CASH 7585  NEAR GURAJADA SCHOOL  VIZIANAGARAM--</t>
  </si>
  <si>
    <t xml:space="preserve">   TO TRANSFER-UPI/DR/340756209371/PASALA  /SBIN/6303974552/Payme--</t>
  </si>
  <si>
    <t xml:space="preserve">   TO TRANSFER-UPI/DR/304305011073/SHAIK  ALI/PYTM/paytmqr281/Pay--</t>
  </si>
  <si>
    <t xml:space="preserve">   TO TRANSFER-UPI/DR/304379275955/SANTOSH /UBIN/Q760742169/Payme--</t>
  </si>
  <si>
    <t xml:space="preserve">   TO TRANSFER-UPI/DR/341461336807/PIONEER /PYTM/paytm-5150/Oid20--</t>
  </si>
  <si>
    <t xml:space="preserve">   TO TRANSFER-UPI/DR/341553778048/RELLI SR/YESB/Q143232201/Payme--</t>
  </si>
  <si>
    <t xml:space="preserve">   TO TRANSFER-UPI/DR/305047058993/Seera Ve/INDB/im.2010178/Payme--</t>
  </si>
  <si>
    <t xml:space="preserve">   BY TRANSFER-UPI/CR/341668607773/PASALA  /SBIN/6303974552/Payme--</t>
  </si>
  <si>
    <t xml:space="preserve">   TO TRANSFER-UPI/DR/342231624660/SANYASI /SBIN/9490027344/Payme--</t>
  </si>
  <si>
    <t xml:space="preserve">   by debit card-SBIPOS004413141473REL RETAIL LTD-TR      VIZIANAGA--</t>
  </si>
  <si>
    <t xml:space="preserve">   by debit card-SBIPOS004413144570REL RETAIL LTD-TR      VIZIANAGA--</t>
  </si>
  <si>
    <t xml:space="preserve">   BY TRANSFER-UPI/CR/342247923980/BODASING/PYTM/6304838372/Payme--</t>
  </si>
  <si>
    <t xml:space="preserve">   ATM WDL-ATM CASH 2344  NEAR GURAJADA SCHOOL  VIZIANAGARAM--</t>
  </si>
  <si>
    <t xml:space="preserve">   TO TRANSFER-UPI/DR/305785571865/Seera Ve/INDB/im.2010178/Payme--</t>
  </si>
  <si>
    <t xml:space="preserve">   BY TRANSFER-UPI/CR/342314628999/PASALA  /SBIN/6303974552/Payme--</t>
  </si>
  <si>
    <t xml:space="preserve">   BY TRANSFER-UPI/CR/305726046031/VENKATES/SBIN/mahantiven/UPI--</t>
  </si>
  <si>
    <t xml:space="preserve">   TO TRANSFER-UPI/DR/305746163705/SVC Ranj/PYTM/paytm-6523/Payme--</t>
  </si>
  <si>
    <t xml:space="preserve">   BY TRANSFER-UPI/CR/305726740908/VENKATES/SBIN/mahantiven/UPI--</t>
  </si>
  <si>
    <t xml:space="preserve">   BY TRANSFER-UPI/CR/342380545532/PASALA  /SBIN/6303974552/Payme--</t>
  </si>
  <si>
    <t xml:space="preserve">   BY TRANSFER-UPI/CR/306310272377/THATRAJU/SBIN/naiduts157/UPI--</t>
  </si>
  <si>
    <t xml:space="preserve">   TO TRANSFER-UPI/DR/306342938294/Jio Mobi/YESB/jio@yesban/JIO20--</t>
  </si>
  <si>
    <t xml:space="preserve">   TO TRANSFER-UPI/DR/306347172734/THATRAJU/SBIN/9110705959/Payme--</t>
  </si>
  <si>
    <t xml:space="preserve">   TO TRANSFER-UPI/DR/306391843068/Ajio/PYTM/paytm-5394/UPI--</t>
  </si>
  <si>
    <t xml:space="preserve">   TO TRANSFER-UPI/DR/306422823112/Sai Nath/PYTM/paytmqr281/Payme--</t>
  </si>
  <si>
    <t xml:space="preserve">   BY TRANSFER-UPI/CR/343361958123/PENTA  V/SBIN/7658968068/Payme--</t>
  </si>
  <si>
    <t xml:space="preserve">   TO TRANSFER-UPI/DR/343530902834/VENKATES/SBIN/8985274770/Payme--</t>
  </si>
  <si>
    <t xml:space="preserve">   TO TRANSFER-UPI/DR/307052508563/THATRAJU/SBIN/9110705959/Payme--</t>
  </si>
  <si>
    <t xml:space="preserve">   TO TRANSFER-UPI/DR/343687082646/PALLA  R/YESB/Q391906780/Payme--</t>
  </si>
  <si>
    <t xml:space="preserve">   TO TRANSFER-UPI/DR/307748702677/THATRAJU/SBIN/9110705959/Payme--</t>
  </si>
  <si>
    <t xml:space="preserve">   BY TRANSFER-UPI/CR/307864504106/MANGA AL/APGV/8106786853/Payme--</t>
  </si>
  <si>
    <t xml:space="preserve">   TO TRANSFER-UPI/DR/307961838839/JioFiber/YESB/jiofiber@y/Payme--</t>
  </si>
  <si>
    <t xml:space="preserve">   TO TRANSFER-UPI/DR/345712714960/YADLA SA/YESB/Q098908689/Payme--</t>
  </si>
  <si>
    <t xml:space="preserve">   TO TRANSFER-UPI/DR/345784776355/MANDAPAT/CNRB/9666855044/Payme--</t>
  </si>
  <si>
    <t xml:space="preserve">   TO TRANSFER-UPI/DR/345791132925/MANDAPAT/CNRB/9666855044/Payme--</t>
  </si>
  <si>
    <t xml:space="preserve">   BY TRANSFER-UPI/CR/345774953272/PASALA  /SBIN/6303974552/Payme--</t>
  </si>
  <si>
    <t xml:space="preserve">   TO TRANSFER-UPI/DR/309162504510/Lasya Ki/UTIB/gpay-11205/Payme--</t>
  </si>
  <si>
    <t xml:space="preserve">   TO TRANSFER-UPI/DR/309111660602/Amazon I/YESB/amazon@yap/You a--</t>
  </si>
  <si>
    <t xml:space="preserve">   TO TRANSFER-UPI/DR/345830138876/BODASING/PYTM/6304838372/Payme--</t>
  </si>
  <si>
    <t xml:space="preserve">   TO TRANSFER-UPI/DR/346431604111/BOGERLA /YESB/Q922919321/Payme--</t>
  </si>
  <si>
    <t xml:space="preserve">   TO TRANSFER-UPI/DR/346476656575/Vag Singh/SBIN/paytm-7699/Oid2--</t>
  </si>
  <si>
    <t xml:space="preserve">   TO TRANSFER-UPI/DR/309804773332/Relli Sr/PYTM/paytmqrzxz/Payme--</t>
  </si>
  <si>
    <t xml:space="preserve">   by debit card-OTHPOS309907605793SOUTH INDIA SHOPPING MVIZIANAGAR--</t>
  </si>
  <si>
    <t xml:space="preserve">   TO TRANSFER-UPI/DR/309984666764/THATRAJU/SBIN/9110705959/Payme--</t>
  </si>
  <si>
    <t xml:space="preserve">   TO TRANSFER-UPI/DR/309972510473/HEMARAJ /PYTM/paytmqr281/Payme--</t>
  </si>
  <si>
    <t xml:space="preserve">   TO TRANSFER-UPI/DR/346909753209/SANYASI /SBIN/9490027344/Payme--</t>
  </si>
  <si>
    <t xml:space="preserve">   TO TRANSFER-UPI/DR/310488761237/Sahasra /UTIB/9491930658/Payme--</t>
  </si>
  <si>
    <t xml:space="preserve">   TO TRANSFER-UPI/DR/310517943500/KOLLABAT/FDRL/BHARATPE.9/Payme--</t>
  </si>
  <si>
    <t xml:space="preserve">   TO TRANSFER-UPI/DR/347219217643/PALLA  R/YESB/Q391906780/Payme--</t>
  </si>
  <si>
    <t xml:space="preserve">   TO TRANSFER-UPI/DR/347576172917/PhonePe/YESB/BILLDESKHE/Paymen--</t>
  </si>
  <si>
    <t xml:space="preserve">   TO TRANSFER-UPI/DR/310951298878/Jio Plat/YESB/jiopostpai/Payme--</t>
  </si>
  <si>
    <t xml:space="preserve">   TO TRANSFER-UPI/DR/347808477897/THOTAPAL/SBIN/Q199985638/Payme--</t>
  </si>
  <si>
    <t xml:space="preserve">   by debit card-OTHPOS311205941796SVC CINEMAS PRIVATE LIVISAKHAPAT--</t>
  </si>
  <si>
    <t xml:space="preserve">   TO TRANSFER-UPI/DR/348131806565/Bharti A/YESB/AIRTELPRED/Payme--</t>
  </si>
  <si>
    <t xml:space="preserve">   TO TRANSFER-UPI/DR/311667487986/KONDAPAL/ANDB/8464927401/Payme--</t>
  </si>
  <si>
    <t xml:space="preserve">   BY TRANSFER-UPI/CR/348346749435/PASALA  /SBIN/6303974552/Payme--</t>
  </si>
  <si>
    <t xml:space="preserve">   TO TRANSFER-UPI/DR/348519169949/D SANYAS/YESB/Q910292507/Payme--</t>
  </si>
  <si>
    <t xml:space="preserve">   TO TRANSFER-UPI/DR/348599621555/NANURAM /ICIC/Q05130869@/Payme--</t>
  </si>
  <si>
    <t xml:space="preserve">   ATM WDL-ATM CASH 5878  NEAR GURAJADA SCHOOL  VIZIANAGARAM--</t>
  </si>
  <si>
    <t xml:space="preserve">   BY TRANSFER-UPI/CR/348544391669/BODASING/PYTM/6304838372/Payme--</t>
  </si>
  <si>
    <t xml:space="preserve">   TO TRANSFER-UPI/DR/348642724662/D SANYAS/YESB/Q910292507/Payme--</t>
  </si>
  <si>
    <t xml:space="preserve">   TO TRANSFER-UPI/DR/348634187813/SURAVARA/YESB/Q409594341/Payme--</t>
  </si>
  <si>
    <t xml:space="preserve">   BY TRANSFER-UPI/CR/348629196462/BODASING/PYTM/6304838372/Payme--</t>
  </si>
  <si>
    <t xml:space="preserve">   BY TRANSFER-UPI/CR/348684818259/PASALA  /SBIN/6303974552/Payme--</t>
  </si>
  <si>
    <t xml:space="preserve">   TO TRANSFER-UPI/DR/348681330492/DHARAMVE/YESB/Q663330299/Payme--</t>
  </si>
  <si>
    <t xml:space="preserve">   TO TRANSFER-UPI/DR/312072675769/HOTEL SH/PYTM/paytmqr281/Payme--</t>
  </si>
  <si>
    <t xml:space="preserve">   TO TRANSFER-UPI/DR/348749089102/RANJITH /YESB/Q996517425/Payme--</t>
  </si>
  <si>
    <t xml:space="preserve">   BY TRANSFER-UPI/CR/348720158762/PASALA  /SBIN/6303974552/Payme--</t>
  </si>
  <si>
    <t xml:space="preserve">   TO TRANSFER-UPI/DR/312671653969/SANYASI /SBIN/9490027344/Payme--</t>
  </si>
  <si>
    <t xml:space="preserve">   BY TRANSFER-UPI/CR/349243395816/BODASING/PYTM/6304838372/Payme--</t>
  </si>
  <si>
    <t xml:space="preserve">   ATM WDL-ATM CASH 7262  NEAR GURAJADA SCHOOL  VIZIANAGARAM--</t>
  </si>
  <si>
    <t xml:space="preserve">   TO TRANSFER-UPI/DR/349386987899/SANYASI /SBIN/9490027344/Payme--</t>
  </si>
  <si>
    <t xml:space="preserve">   TO TRANSFER-UPI/DR/312730012775/THATRAJU/SBIN/9110705959/Payme--</t>
  </si>
  <si>
    <t xml:space="preserve">   TO TRANSFER-UPI/DR/313371118692/JAI HANU/PYTM/paytmqr281/Payme--</t>
  </si>
  <si>
    <t xml:space="preserve">   TO TRANSFER-UPI/DR/313446907442/Seera Ve/INDB/im.2010178/Payme--</t>
  </si>
  <si>
    <t xml:space="preserve">   BY TRANSFER-UPI/CR/350045112300/PASALA  /SBIN/6303974552/Payme--</t>
  </si>
  <si>
    <t xml:space="preserve">   BY TRANSFER-UPI/CR/350010548398/MALAKA A/UTIB/rajaavinas/UPI--</t>
  </si>
  <si>
    <t xml:space="preserve">   BY TRANSFER-SBILT20052023215839652590---</t>
  </si>
  <si>
    <t xml:space="preserve">   ATM WDL-ATM CASH 1807  SBI MAIN BRANCH VIZIANVIZIANAGARAM--</t>
  </si>
  <si>
    <t xml:space="preserve">   TO TRANSFER-UPI/DR/314276321087/Jio Post/PYTM/paytm-5381/Payme--</t>
  </si>
  <si>
    <t xml:space="preserve">   TO TRANSFER-UPI/DR/350987317609/Bharti A/YESB/AIRTELPRED/Payme--</t>
  </si>
  <si>
    <t xml:space="preserve">   TO TRANSFER-UPI/DR/351068480024/PRUDHVI /SBIN/7794959096/Payme--</t>
  </si>
  <si>
    <t xml:space="preserve">   BY TRANSFER-UPI/CR/351021374305/PRUDHVI /SBIN/7794959096/Payme--</t>
  </si>
  <si>
    <t xml:space="preserve">   BY TRANSFER-UPI/CR/314588179174/THATRAJU/SBIN/naiduts157/UPI--</t>
  </si>
  <si>
    <t xml:space="preserve">   ATM WDL-ATM CASH 1426  NEAR GURAJADA SCHOOL  VIZIANAGARAM--</t>
  </si>
  <si>
    <t xml:space="preserve">   ATM WDL-ATM CASH 1430  NEAR GURAJADA SCHOOL  VIZIANAGARAM--</t>
  </si>
  <si>
    <t xml:space="preserve">   TO TRANSFER-UPI/DR/351268588311/IRCTC We/PYTM/paytm-6515/NA--</t>
  </si>
  <si>
    <t xml:space="preserve">   TO TRANSFER-UPI/DR/314795378263/Jio Prep/PYTM/paytm-jiom/Payme--</t>
  </si>
  <si>
    <t xml:space="preserve">   TO TRANSFER-UPI/DR/351312437069/SETTI V /YESB/Q038994054/Payme--</t>
  </si>
  <si>
    <t xml:space="preserve">   TO TRANSFER-UPI/DR/351302821872/SETTI V /YESB/Q875605077/Payme--</t>
  </si>
  <si>
    <t xml:space="preserve">   by debit card-OTHPOS314808097411SOUTH INDIA SHOPPING MVIZIANAGAR--</t>
  </si>
  <si>
    <t xml:space="preserve">   TO TRANSFER-UPI/DR/351438484086/Flipkart/YESB/FKRT@ybl/Payment--</t>
  </si>
  <si>
    <t xml:space="preserve">   TO TRANSFER-UPI/DR/351575675157/MUGIDI  /YESB/Q669779434/Payme--</t>
  </si>
  <si>
    <t xml:space="preserve">   TO TRANSFER-UPI/DR/315352025902/IRCTC We/PYTM/paytm-6515/NA--</t>
  </si>
  <si>
    <t xml:space="preserve">   TO TRANSFER-UPI/DR/352032279123/MUGIDI  /YESB/Q669779434/Payme--</t>
  </si>
  <si>
    <t xml:space="preserve">   TO TRANSFER-UPI/DR/352107824173/KANNAMMA/YESB/Q715257614/Payme--</t>
  </si>
  <si>
    <t xml:space="preserve">   TO TRANSFER-UPI/DR/352106158772/VENKATES/SBIN/8985274770/Payme--</t>
  </si>
  <si>
    <t xml:space="preserve">   TO TRANSFER-UPI/DR/352703277667/RAJA BHA/YESB/Q766352787/Payme--</t>
  </si>
  <si>
    <t xml:space="preserve">   TO TRANSFER-UPI/DR/352846499232/PALLA  R/YESB/Q391906780/Payme--</t>
  </si>
  <si>
    <t xml:space="preserve">   TO TRANSFER-UPI/DR/316239076355/RAMESH G/PYTM/paytmqr1vq/Payme--</t>
  </si>
  <si>
    <t xml:space="preserve">   TO TRANSFER-UPI/DR/352822448151/RAJA BHA/YESB/Q766352787/Payme--</t>
  </si>
  <si>
    <t xml:space="preserve">   TO TRANSFER-UPI/DR/316848417545/SRINIVAS/FDRL/BHARATPE.9/Pay t--</t>
  </si>
  <si>
    <t xml:space="preserve">   TO TRANSFER-UPI/DR/316839959360/VENKATES/SBIN/8985274770/NA--</t>
  </si>
  <si>
    <t xml:space="preserve">   TO TRANSFER-UPI/DR/316864020629/NEELAPU /YESB/BHARATPE90/Pay t--</t>
  </si>
  <si>
    <t xml:space="preserve">   TO TRANSFER-UPI/DR/316991428078/Jio Post/PYTM/paytm-5381/Payme--</t>
  </si>
  <si>
    <t xml:space="preserve">   BY TRANSFER-UPI/CR/316934865676/THATRAJU/UBIN/rakshitath/UPI--</t>
  </si>
  <si>
    <t xml:space="preserve">   TO TRANSFER-UPI/DR/316949991365/THATRAJU/SBIN/9110705959/pleas--</t>
  </si>
  <si>
    <t xml:space="preserve">   TO TRANSFER-UPI/DR/316944924137/YANDAMUR/PYTM/paytm-6097/Oid20--</t>
  </si>
  <si>
    <t xml:space="preserve">   BY TRANSFER-UPI/CR/316917503882/Moida Sa/SBIN/8639273288/Payme--</t>
  </si>
  <si>
    <t xml:space="preserve">   BY TRANSFER-UPI/CR/316953628671/MEESALA /HDFC/meealasait/Payme--</t>
  </si>
  <si>
    <t xml:space="preserve">   BY TRANSFER-UPI/CR/316945780082/VENKATES/SBIN/8985274770/NA--</t>
  </si>
  <si>
    <t xml:space="preserve">   TO TRANSFER-UPI/DR/353656258639/TEKKALI /PUNB/chinni.rs4/Payme--</t>
  </si>
  <si>
    <t xml:space="preserve">   TO TRANSFER-UPI/DR/353718913158/Bharti A/UTIB/AIRTELPRED/Payme--</t>
  </si>
  <si>
    <t xml:space="preserve">   TO TRANSFER-UPI/DR/317390726368/MUGIDI R/PYTM/paytmqr1ad/Payme--</t>
  </si>
  <si>
    <t xml:space="preserve">   ATM WDL-ATM CASH 7881  NEAR GURAJADA SCHOOL  VIZIANAGARAM--</t>
  </si>
  <si>
    <t xml:space="preserve">   TO TRANSFER-UPI/DR/317481461953/Jio Prep/PYTM/paytm-jiom/Payme--</t>
  </si>
  <si>
    <t xml:space="preserve">   TO TRANSFER-UPI/DR/317440796215/SHAIK AN/TMBL/Q685937362/Payme--</t>
  </si>
  <si>
    <t xml:space="preserve">   TO TRANSFER-UPI/DR/317580466206/flip side/UTIB/amznpl1332/UPI--</t>
  </si>
  <si>
    <t xml:space="preserve">   TO TRANSFER-UPI/DR/354253635796/Wow Momo/PYTM/paytm-5661/Oid20--</t>
  </si>
  <si>
    <t xml:space="preserve">   TO TRANSFER-UPI/DR/317681249616/BODHANPO/PYTM/paytmqrpn1/Payme--</t>
  </si>
  <si>
    <t xml:space="preserve">   BY TRANSFER-UPI/CR/354419699159/LALAM  A/SBIN/8185030519/Payme--</t>
  </si>
  <si>
    <t xml:space="preserve">   BY TRANSFER-UPI/CR/318013902413/MANGA AL/APGV/8106786853/Payme--</t>
  </si>
  <si>
    <t xml:space="preserve">   TO TRANSFER-UPI/DR/354630211978/PALLA  R/YESB/Q391906780/Payme--</t>
  </si>
  <si>
    <t xml:space="preserve">   TO TRANSFER-UPI/DR/318303553688/THATRAJU/SBIN/9110705959/Payme--</t>
  </si>
  <si>
    <t xml:space="preserve">   TO TRANSFER-UPI/DR/354938228246/SETTI V /YESB/Q215010953/Payme--</t>
  </si>
  <si>
    <t xml:space="preserve">   TO TRANSFER-UPI/DR/355048196362/PhonePe/YESB/BILLDESKHE/Paymen--</t>
  </si>
  <si>
    <t xml:space="preserve">   TO TRANSFER-UPI/DR/319041004983/TRAIN TH/ICIC/eazypay.58/Payme--</t>
  </si>
  <si>
    <t xml:space="preserve">   BY TRANSFER-UPI/CR/355655312357/VENKATES/SBIN/8985274770/Payme--</t>
  </si>
  <si>
    <t xml:space="preserve">   TO TRANSFER-UPI/DR/319485222451/Jio Post/PYTM/paytm-5381/Payme--</t>
  </si>
  <si>
    <t xml:space="preserve">   TO TRANSFER-UPI/DR/319607887690/INOX NCS/PYTM/paytm-7811/Payme--</t>
  </si>
  <si>
    <t xml:space="preserve">   TO TRANSFER-UPI/DR/319778669761/ADIMULAM/PYTM/paytm-6185/Oid20--</t>
  </si>
  <si>
    <t xml:space="preserve">   TO TRANSFER-UPI/DR/356979647252/Mr TRINA/PYTM/paytm-6536/Oid20--</t>
  </si>
  <si>
    <t xml:space="preserve">   BY TRANSFER-UPI/CR/357086555472/PASALA  /SBIN/6303974552/Payme--</t>
  </si>
  <si>
    <t xml:space="preserve">   by debit card-OTHPOS320415376288EASYBUY               VISHAKAPAT--</t>
  </si>
  <si>
    <t xml:space="preserve">   TO TRANSFER-UPI/DR/321080655044/Battula /PYTM/paytm-6828/Oid20--</t>
  </si>
  <si>
    <t xml:space="preserve">   TO TRANSFER-UPI/DR/321122764834/VECHALAP/PYTM/paytmqr1u3/Payme--</t>
  </si>
  <si>
    <t xml:space="preserve">   TO TRANSFER-UPI/DR/357772879273/LASSI SHOP/PYTM/paytm-3328/Oid--</t>
  </si>
  <si>
    <t xml:space="preserve">   TO TRANSFER-UPI/DR/321137198692/SMT S VA/YESB/BHARATPE90/Pay t--</t>
  </si>
  <si>
    <t xml:space="preserve">   TO TRANSFER-UPI/DR/321129486945/RAJANA  /FDRL/BHARATPE.9/Pay t--</t>
  </si>
  <si>
    <t xml:space="preserve">   TO TRANSFER-UPI/DR/357725183960/KAMLESH /PYTM/paytm-5586/Oid20--</t>
  </si>
  <si>
    <t xml:space="preserve">   TO TRANSFER-UPI/DR/321182273818/SRI SAMP/PYTM/paytm-6525/Oid20--</t>
  </si>
  <si>
    <t xml:space="preserve">   TO TRANSFER-UPI/DR/321182304834/SRI SAMP/PYTM/paytm-6525/Oid20--</t>
  </si>
  <si>
    <t xml:space="preserve">   TO TRANSFER-UPI/DR/358038886492/PhonePe/YESB/BILLDESKHE/Paymen--</t>
  </si>
  <si>
    <t xml:space="preserve">   TO TRANSFER-UPI/DR/321780872515/THATRAJU/SBIN/9110705959/Payme--</t>
  </si>
  <si>
    <t xml:space="preserve">   BY TRANSFER-UPI/CR/321744398328/MANGA AL/APGV/8106786853/Payme--</t>
  </si>
  <si>
    <t xml:space="preserve">   TO TRANSFER-UPI/DR/322506641141/THATRAJU/SBIN/9110705959/Payme--</t>
  </si>
  <si>
    <t xml:space="preserve">   TO TRANSFER-UPI/DR/322546104897/THATRAJU/SBIN/9110705959/Payme--</t>
  </si>
  <si>
    <t xml:space="preserve">   TO TRANSFER-UPI/DR/322512996969/THATRAJU/SBIN/9110705959/Payme--</t>
  </si>
  <si>
    <t xml:space="preserve">   TO TRANSFER-UPI/DR/322509053534/EASYBUY /PYTM/paytm-6747/Payme--</t>
  </si>
  <si>
    <t xml:space="preserve">   TO TRANSFER-UPI/DR/359199695888/SOHANLAL/YESB/Q646036917/Payme--</t>
  </si>
  <si>
    <t xml:space="preserve">   BY TRANSFER-UPI/CR/359215248264/PASALA  /SBIN/6303974552/Payme--</t>
  </si>
  <si>
    <t xml:space="preserve">   TO TRANSFER-UPI/DR/359436444525/PhonePe/YESB/EURONET@yb/Paymen--</t>
  </si>
  <si>
    <t xml:space="preserve">   TO TRANSFER-UPI/DR/359753604121/Jio Prep/PYTM/paytm-jiom/NA--</t>
  </si>
  <si>
    <t xml:space="preserve">   TO TRANSFER-UPI/DR/359753820446/Jio Post/PYTM/paytm-5381/NA--</t>
  </si>
  <si>
    <t xml:space="preserve">   TO TRANSFER-UPI/DR/323151774491/RAYAPALL/KVBL/srinu.raya/Payme--</t>
  </si>
  <si>
    <t xml:space="preserve">   TO TRANSFER-UPI/DR/323268581157/RAVVA ES/PYTM/paytm-2496/Oid20--</t>
  </si>
  <si>
    <t xml:space="preserve">   TO TRANSFER-UPI/DR/323222253661/NEELAPU /YESB/BHARATPE90/Pay t--</t>
  </si>
  <si>
    <t xml:space="preserve">   TO TRANSFER-UPI/DR/359899834346/VECHALAP/PYTM/paytm-5018/Oid20--</t>
  </si>
  <si>
    <t xml:space="preserve">   BY TRANSFER-UPI/CR/323364034419/THATRAJU/SBIN/9490027344/Pay t--</t>
  </si>
  <si>
    <t xml:space="preserve">   TO TRANSFER-UPI/DR/323634528287/THATRAJU/SBIN/9110705959/Payme--</t>
  </si>
  <si>
    <t xml:space="preserve">   TO TRANSFER-UPI/DR/360320501223/MOTHIKA /KKBK/mothikasum/Payme--</t>
  </si>
  <si>
    <t xml:space="preserve">   TO TRANSFER-UPI/DR/360597712550/PASALA  /SBIN/6303974552/Payme--</t>
  </si>
  <si>
    <t xml:space="preserve">   TO TRANSFER-UPI/DR/360817625767/GONUGUNT/YESB/Q815170178/Payme--</t>
  </si>
  <si>
    <t xml:space="preserve">   TO TRANSFER-UPI/DR/360856672386/SWEET IN/YESB/Q821835848/Payme--</t>
  </si>
  <si>
    <t xml:space="preserve">   TO TRANSFER-UPI/DR/324362766554/THATRAJU/SBIN/9110705959/Payme--</t>
  </si>
  <si>
    <t xml:space="preserve">   TO TRANSFER-UPI/DR/324376975746/TATRAJU /UBIN/7671866812/Payme--</t>
  </si>
  <si>
    <t xml:space="preserve">   TO TRANSFER-UPI/DR/324611137295/DmartIndia/ICIC/DMartindia/Pay--</t>
  </si>
  <si>
    <t xml:space="preserve">   BY TRANSFER-UPI/CR/325210340855/MANGA AL/APGV/8106786853/Payme--</t>
  </si>
  <si>
    <t xml:space="preserve">   TO TRANSFER-UPI/DR/325357964787/THATRAJU/SBIN/9110705959/Payme--</t>
  </si>
  <si>
    <t xml:space="preserve">   TO TRANSFER-UPI/DR/325794256902/THATRAJU/SBIN/9110705959/Payme--</t>
  </si>
  <si>
    <t xml:space="preserve">   TO TRANSFER-UPI/DR/325868193188/Jio Post/PYTM/paytm-5381/NA--</t>
  </si>
  <si>
    <t xml:space="preserve">   TO TRANSFER-UPI/DR/362505595898/KANNAMMA/YESB/Q823668549/Payme--</t>
  </si>
  <si>
    <t xml:space="preserve">   TO TRANSFER-UPI/DR/326002008645/VECHALAP/PYTM/paytmqr1wr/Payme--</t>
  </si>
  <si>
    <t xml:space="preserve">   TO TRANSFER-UPI/DR/362689188739/KANNAMMA/YESB/Q823668549/Payme--</t>
  </si>
  <si>
    <t xml:space="preserve">   TO TRANSFER-UPI/DR/362620008566/PASALA  /SBIN/6303974552/Payme--</t>
  </si>
  <si>
    <t xml:space="preserve">   TO TRANSFER-UPI/DR/326224012511/Dream Ch/UTIB/7827638885/Payme--</t>
  </si>
  <si>
    <t xml:space="preserve">   TO TRANSFER-UPI/DR/362917360055/TEKKALI /PUNB/chinni.rs4/Payme--</t>
  </si>
  <si>
    <t xml:space="preserve">   TO TRANSFER-UPI/DR/363029439647/BODASING/PYTM/6304838372/Payme--</t>
  </si>
  <si>
    <t xml:space="preserve">   TO TRANSFER-UPI/DR/326862881511/Amazon Pay/UTIB/amazonupi@/You--</t>
  </si>
  <si>
    <t xml:space="preserve">   BY TRANSFER-UPI/CR/326847210982/ARUNDHAT/SBIN/arundhathi/UPI--</t>
  </si>
  <si>
    <t xml:space="preserve">   TO TRANSFER-UPI/DR/363613029435/SRIKANTH/HDFC/9494914823/Payme--</t>
  </si>
  <si>
    <t xml:space="preserve">   TO TRANSFER-UPI/DR/363958580548/Jio Prep/PYTM/paytm-jiom/NA--</t>
  </si>
  <si>
    <t xml:space="preserve">   TO TRANSFER-UPI/DR/364023899995/REVELLA /YESB/Q809726767/Payme--</t>
  </si>
  <si>
    <t xml:space="preserve">   TO TRANSFER-UPI/DR/364276375821/Amazon Pay/UTIB/amazonupi@/You--</t>
  </si>
  <si>
    <t xml:space="preserve">   TO TRANSFER-UPI/DR/328041277172/SANTOSH /UBIN/Q091607706/Payme--</t>
  </si>
  <si>
    <t xml:space="preserve">   TO TRANSFER-UPI/DR/364711959068/KANNAMMA/YESB/Q823668549/Payme--</t>
  </si>
  <si>
    <t xml:space="preserve">   TO TRANSFER-UPI/DR/328111871479/Amazon I/YESB/amazon@yap/You a--</t>
  </si>
  <si>
    <t xml:space="preserve">   TO TRANSFER-UPI/DR/328147682458/UPILITE--</t>
  </si>
  <si>
    <t xml:space="preserve">   TO TRANSFER-UPI/DR/364748807003/Axis/UTIB/amazonupi@/Request--</t>
  </si>
  <si>
    <t xml:space="preserve">   TO TRANSFER-UPI/DR/328209350054/THATRAJU/SBIN/9110705959/Payme--</t>
  </si>
  <si>
    <t xml:space="preserve">   BY TRANSFER-UPI/CR/328203839029/Amazon I/YESB/amazon.ref/Refun--</t>
  </si>
  <si>
    <t xml:space="preserve">   BY TRANSFER-UPI/CR/364803839128/Amazon I/YESB/amazon.ref/Refun--</t>
  </si>
  <si>
    <t xml:space="preserve">   TO TRANSFER-UPI/DR/328221407077/Amazon Pay/UTIB/amazonupi@/Ama--</t>
  </si>
  <si>
    <t xml:space="preserve">   TO TRANSFER-UPI/DR/364896130489/Axis/UTIB/amazonupi@/Request--</t>
  </si>
  <si>
    <t xml:space="preserve">   BY TRANSFER-UPI/CR/328294538690/Amazon P/UTIB/amazon.ref/Refun--</t>
  </si>
  <si>
    <t xml:space="preserve">   BY TRANSFER-UPI/CR/328598105654/UMA THAT/APGV/9014821704/Payme--</t>
  </si>
  <si>
    <t xml:space="preserve">   BY TRANSFER-UPI/CR/328513572685/UMA THAT/APGV/9014821704/Payme--</t>
  </si>
  <si>
    <t xml:space="preserve">   BY TRANSFER-UPI/CR/365172249443/SHYAM SU/SBIN/a29992844@/Payme--</t>
  </si>
  <si>
    <t xml:space="preserve">   TO TRANSFER-UPI/DR/365296154647/VENKATES/SBIN/8985274770/Payme--</t>
  </si>
  <si>
    <t xml:space="preserve">   TO TRANSFER-UPI/DR/365365487749/Jio Post/PYTM/paytm-5381/NA--</t>
  </si>
  <si>
    <t xml:space="preserve">   ATM WDL-ATM CASH 2610  PRADEEPNAGAR          VIZIANAGARAM--</t>
  </si>
  <si>
    <t xml:space="preserve">   ATM WDL-ATM CASH 2612  PRADEEPNAGAR          VIZIANAGARAM--</t>
  </si>
  <si>
    <t xml:space="preserve">   TO TRANSFER-UPI/DR/365544793616/PGOWRI/YESB/Q060813263/Payment--</t>
  </si>
  <si>
    <t xml:space="preserve">   TO TRANSFER-UPI/DR/365840505026/Amazon Pay/UTIB/amazonupi@/You--</t>
  </si>
  <si>
    <t xml:space="preserve">   TO TRANSFER-UPI/DR/329464032583/VECHALAP/PYTM/paytm-5018/Oid20--</t>
  </si>
  <si>
    <t xml:space="preserve">   BY TRANSFER-UPI/CR/329580977970/MANGA AL/APGV/8106786853/Payme--</t>
  </si>
  <si>
    <t xml:space="preserve">   BY TRANSFER-UPI/CR/329679789513/BODASING/APGV/bodasingis/Payme--</t>
  </si>
  <si>
    <t xml:space="preserve">   BY TRANSFER-UPI/CR/329751740686/MANGA AL/APGV/8106786853/Payme--</t>
  </si>
  <si>
    <t xml:space="preserve">   TO TRANSFER-UPI/DR/329737019246/MANGA AL/APGV/8106786853/Payme--</t>
  </si>
  <si>
    <t xml:space="preserve">   ATM WDL-ATM CASH 3678  NEAR GURAJADA SCHOOL  VIZIANAGARAM--</t>
  </si>
  <si>
    <t xml:space="preserve">   TO TRANSFER-UPI/DR/330236607078/THATRAJU/SBIN/9110705959/Payme--</t>
  </si>
  <si>
    <t xml:space="preserve">   TO TRANSFER-UPI/DR/330258985546/SANTOSH /UBIN/Q091607706/Payme--</t>
  </si>
  <si>
    <t xml:space="preserve">   TO TRANSFER-UPI/DR/367282084177/MOTHIKA /KKBK/mothikasum/Payme--</t>
  </si>
  <si>
    <t xml:space="preserve">   TO TRANSFER-UPI/DR/330832686239/AVTAR  S/SBIN/6305637658/Payme--</t>
  </si>
  <si>
    <t xml:space="preserve">   TO TRANSFER-UPI/DR/330867518995/Sahasra /UTIB/9491930658/Payme--</t>
  </si>
  <si>
    <t xml:space="preserve">   TO TRANSFER-UPI/DR/367415407498/KANAKALA/YESB/pawansakhi/Payme--</t>
  </si>
  <si>
    <t xml:space="preserve">   TO TRANSFER-UPI/DR/367490911796/GORUSU S/YESB/Q102762159/Payme--</t>
  </si>
  <si>
    <t xml:space="preserve">   TO TRANSFER-UPI/DR/330939293738/THATRAJU/SBIN/9110705959/Payme--</t>
  </si>
  <si>
    <t xml:space="preserve">   TO TRANSFER-UPI/DR/331573261424/Jio Prep/PYTM/paytm-jiom/Payme--</t>
  </si>
  <si>
    <t xml:space="preserve">   TO TRANSFER-UPI/DR/331571349541/BOATLIFE/HDFC/boatlifest/Payme--</t>
  </si>
  <si>
    <t xml:space="preserve">   TO TRANSFER-UPI/DR/368137782438/PASALA  /SBIN/6303974552/Payme--</t>
  </si>
  <si>
    <t xml:space="preserve">   TO TRANSFER-UPI/DR/331518687491/Xiaomi C/HDFC/mi.payu@hd/Upi T--</t>
  </si>
  <si>
    <t xml:space="preserve">   TO TRANSFER-UPI/DR/331536726417/South In/PYTM/paytm-7418/Payme--</t>
  </si>
  <si>
    <t xml:space="preserve">   TO TRANSFER-UPI/DR/331586723222/South In/PYTM/paytm-7418/Payme--</t>
  </si>
  <si>
    <t xml:space="preserve">   TO TRANSFER-UPI/DR/368169451388/RELLI SR/YESB/Q079331214/Payme--</t>
  </si>
  <si>
    <t xml:space="preserve">   TO TRANSFER-UPI/DR/368165479228/GAYATRI /YESB/Q738459076/Payme--</t>
  </si>
  <si>
    <t xml:space="preserve">   TO TRANSFER-UPI/DR/331882702648/GOLAGANA/UBIN/golaganisa/Payme--</t>
  </si>
  <si>
    <t xml:space="preserve">   TO TRANSFER-UPI/DR/331865689424/Jio Post/PYTM/paytm-5381/UPI--</t>
  </si>
  <si>
    <t xml:space="preserve">   TO TRANSFER-UPI/DR/368588110527/GAYATRI /YESB/Q738459076/Payme--</t>
  </si>
  <si>
    <t xml:space="preserve">   TO TRANSFER-UPI/DR/332268282335/D2H TV QR/HDFC/dthtvq@hdf/Paym--</t>
  </si>
  <si>
    <t xml:space="preserve">   ATM WDL-ATM CASH 8317  NEAR GURAJADA SCHOOL  VIZIANAGARAM--</t>
  </si>
  <si>
    <t xml:space="preserve">   TO TRANSFER-UPI/DR/332338258642/Dmart In/ICIC/dmartsouth/Payme--</t>
  </si>
  <si>
    <t xml:space="preserve">   TO TRANSFER-UPI/DR/368987213176/NARASIMH/SBIN/9704190782/Payme--</t>
  </si>
  <si>
    <t xml:space="preserve">   TO TRANSFER-UPI/DR/332372323748/HIGH TIDE/HDFC/hightide.6/Paym--</t>
  </si>
  <si>
    <t xml:space="preserve">   BY TRANSFER-UPI/CR/369069176453/MOTHIKA /KKBK/mothikasum/Payme--</t>
  </si>
  <si>
    <t xml:space="preserve">   BY TRANSFER-UPI/CR/332831139524/KUMARAPU/ANDB/9490948418/Payme--</t>
  </si>
  <si>
    <t xml:space="preserve">   TO TRANSFER-UPI/DR/369586667438/TALE SIR/YESB/Q572679159/Payme--</t>
  </si>
  <si>
    <t xml:space="preserve">   TO TRANSFER-UPI/DR/369557315873/SANTOSH /YESB/Q091607706/Payme--</t>
  </si>
  <si>
    <t xml:space="preserve">   TO TRANSFER-UPI/DR/332905461191/Sahasra /UTIB/9491930658/Payme--</t>
  </si>
  <si>
    <t xml:space="preserve">   TO TRANSFER-UPI/DR/369531712220/BHAGIRAT/YESB/Q635085629/Payme--</t>
  </si>
  <si>
    <t xml:space="preserve">   TO TRANSFER-UPI/DR/333095548138/JNTUK AP/SBIN/sbiepay.jn/Colle--</t>
  </si>
  <si>
    <t xml:space="preserve">   TO TRANSFER-UPI/DR/333675170004/VARANASI/PYTM/paytmqr281/Payme--</t>
  </si>
  <si>
    <t xml:space="preserve">   TO TRANSFER-UPI/DR/334160839600/Jio Prep/PYTM/paytm-jiom/NA--</t>
  </si>
  <si>
    <t xml:space="preserve">   TO TRANSFER-UPI/DR/334489933525/Jio Prep/PYTM/paytm-jiom/Payme--</t>
  </si>
  <si>
    <t xml:space="preserve">   TO TRANSFER-UPI/DR/334465389776/SMART 2999/PYTM/paytm-7325/Oid--</t>
  </si>
  <si>
    <t xml:space="preserve">   TO TRANSFER-UPI/DR/334487853198/Battula /PYTM/paytm-6828/Oid20--</t>
  </si>
  <si>
    <t xml:space="preserve">   TO TRANSFER-UPI/DR/334492366424/LIFE STY/HDFC/lifestylei/Payme--</t>
  </si>
  <si>
    <t xml:space="preserve">   BY TRANSFER-UPI/CR/371413727611/THATRAJU/SBIN/9110705959/Payme--</t>
  </si>
  <si>
    <t xml:space="preserve">   by debit card-SBIPOS004882984267S R SHOPPING MALL      VIZIANAGA--</t>
  </si>
  <si>
    <t xml:space="preserve">   TO TRANSFER-UPI/DR/371775684160/SR Shopp/YESB/Q856906798/Payme--</t>
  </si>
  <si>
    <t xml:space="preserve">   TO TRANSFER-UPI/DR/371768911717/SR Shopp/YESB/Q856906798/Payme--</t>
  </si>
  <si>
    <t xml:space="preserve">   TO TRANSFER-UPI/DR/371743566344/MANDALA /UBIN/9392398368/Payme--</t>
  </si>
  <si>
    <t xml:space="preserve">   TO TRANSFER-UPI/DR/372023610619/SIRIKI S/YESB/Q763620933/Payme--</t>
  </si>
  <si>
    <t xml:space="preserve">   TO TRANSFER-UPI/DR/372050387816/APOLLO P/YESB/APOLLOPHAR/Payme--</t>
  </si>
  <si>
    <t xml:space="preserve">   TO TRANSFER-UPI/DR/335420137662/SGMEDICI/PYTM/paytmqr1e9/Payme--</t>
  </si>
  <si>
    <t xml:space="preserve">   TO TRANSFER-UPI/DR/372063559634/Jio Post/PYTM/paytm-5381/NA--</t>
  </si>
  <si>
    <t xml:space="preserve">   TO TRANSFER-UPI/DR/335613388124/CRACKU/HDFC/cracku.eas/Pay--</t>
  </si>
  <si>
    <t xml:space="preserve">   TO TRANSFER-UPI/DR/335606794652/NANHI PA/PYTM/paytm-4833/Oid20--</t>
  </si>
  <si>
    <t xml:space="preserve">   TO TRANSFER-UPI/DR/372244859443/HIMAMSU /YESB/Q201771938/Payme--</t>
  </si>
  <si>
    <t xml:space="preserve">   TO TRANSFER-UPI/DR/372298022742/HIMAMSU /YESB/Q201771938/Payme--</t>
  </si>
  <si>
    <t xml:space="preserve">   TO TRANSFER-UPI/DR/372264877202/PADMAVAT/YESB/Q539264441/Payme--</t>
  </si>
  <si>
    <t xml:space="preserve">   TO TRANSFER-UPI/DR/335776847163/CL Educa/PYTM/paytm-8734/Oid19--</t>
  </si>
  <si>
    <t xml:space="preserve">   ATM WDL-ATM CASH 3516  NEAR GURAJADA SCHOOL  VIZIANAGARAM--</t>
  </si>
  <si>
    <t xml:space="preserve">   TO TRANSFER-UPI/DR/335866485897/Jio Prep/PYTM/paytm-jiom/NA--</t>
  </si>
  <si>
    <t xml:space="preserve">   TO TRANSFER-UPI/DR/372472889028/SISM VIZ/YESB/Q218825067/Payme--</t>
  </si>
  <si>
    <t xml:space="preserve">   TO TRANSFER-UPI/DR/372469037248/THATRAJU/SBIN/9110705959/Payme--</t>
  </si>
  <si>
    <t xml:space="preserve">   TO TRANSFER-UPI/DR/372524662102/Amazon Pay/UTIB/amazonupi@/You--</t>
  </si>
  <si>
    <t xml:space="preserve">   TO TRANSFER-UPI/DR/335945670525/Sahasra /UTIB/9491930658/Payme--</t>
  </si>
  <si>
    <t xml:space="preserve">   BY TRANSFER-UPI/CR/336135127710/Amazon P/UTIB/amazon.ref/Refun--</t>
  </si>
  <si>
    <t xml:space="preserve">   TO TRANSFER-UPI/DR/373193287737/NIDDANA /SBIN/9989575284/Payme--</t>
  </si>
  <si>
    <t xml:space="preserve">   BY TRANSFER-UPI/CR/400133936962/MANGA AL/APGV/8106786853/Payme--</t>
  </si>
  <si>
    <t xml:space="preserve">   TO TRANSFER-UPI/DR/401288963965/GODAVARI/SBIN/godavari-t/Payme--</t>
  </si>
  <si>
    <t xml:space="preserve">   TO TRANSFER-UPI/DR/437924348681/THOTAPAL/SBIN/Q963340092/Payme--</t>
  </si>
  <si>
    <t xml:space="preserve">   by debit card-OTHPOS402010187541SVC CINEMAS PRIVATE LIVizianagar--</t>
  </si>
  <si>
    <t xml:space="preserve">   TO TRANSFER-UPI/DR/402135977439/Jio Post/PYTM/paytm-5381/Payme--</t>
  </si>
  <si>
    <t xml:space="preserve">   TO TRANSFER-UPI/DR/402355301770/Dream Ch/UTIB/7827638885/Payme--</t>
  </si>
  <si>
    <t xml:space="preserve">   by debit card-SBIPOS004947741233KHAZANA JEWELLERY PVT LVIZIANAGA--</t>
  </si>
  <si>
    <t xml:space="preserve">   TO TRANSFER-UPI/DR/439177000355/RAVVA  S/YESB/Q981933084/Payme--</t>
  </si>
  <si>
    <t xml:space="preserve">   TO TRANSFER-UPI/DR/439307538102/Kumarapu/SBIN/9542911255/Payme--</t>
  </si>
  <si>
    <t xml:space="preserve">   TO TRANSFER-UPI/DR/439351629204/SATTARU /SBIN/9000933300/Payme--</t>
  </si>
  <si>
    <t xml:space="preserve">   TO TRANSFER-UPI/DR/439450160105/AAROGYA /YESB/Q658661061/Payme--</t>
  </si>
  <si>
    <t xml:space="preserve">   TO TRANSFER-UPI/DR/439594139321/NEYIGAPU/SBIN/srinuneyig/Payme--</t>
  </si>
  <si>
    <t xml:space="preserve">   BY TRANSFER-UPI/CR/402921624146/MANGA AL/APGV/8106786853/Payme--</t>
  </si>
  <si>
    <t xml:space="preserve">   TO TRANSFER-UPI/DR/403341600153/Jio Prep/PYTM/paytm-jiom/Payme--</t>
  </si>
  <si>
    <t xml:space="preserve">   TO TRANSFER-UPI/DR/403584960214/SHAIK ALI/PYTM/paytmqr3w2/Paym--</t>
  </si>
  <si>
    <t xml:space="preserve">   TO TRANSFER-UPI/DR/403578576647/Pvr Shop/UTIB/gpay-11232/Payme--</t>
  </si>
  <si>
    <t xml:space="preserve">   TO TRANSFER-UPI/DR/440174391529/KANNAMMA/YESB/Q660293913/Payme--</t>
  </si>
  <si>
    <t xml:space="preserve">   by debit card-OTHPOS403708459053ZEESHAN               VISHAKAPAT--</t>
  </si>
  <si>
    <t xml:space="preserve">   TO TRANSFER-UPI/DR/440334205690/Mr  RAMA/YESB/Q962710964/Payme--</t>
  </si>
  <si>
    <t xml:space="preserve">   TO TRANSFER-UPI/DR/440342304718/RAJAMAHE/YESB/Q904528339/Payme--</t>
  </si>
  <si>
    <t xml:space="preserve">   TO TRANSFER-UPI/DR/403779462159/Sahasra /UTIB/9491930658/Payme--</t>
  </si>
  <si>
    <t xml:space="preserve">   by debit card-OTHPOS403812510377RAZVI FASHION         Vizianagar--</t>
  </si>
  <si>
    <t xml:space="preserve">   TO TRANSFER-UPI/DR/440764029242/POTNURU /YESB/Q002040026/Payme--</t>
  </si>
  <si>
    <t xml:space="preserve">   BY TRANSFER-UPI/CR/440769337194/PASALA  /SBIN/6303974552/Payme--</t>
  </si>
  <si>
    <t xml:space="preserve">   TO TRANSFER-UPI/DR/440737394068/BODASING/PYTM/6304838372/Payme--</t>
  </si>
  <si>
    <t xml:space="preserve">   TO TRANSFER-UPI/DR/440800798151/HIMAMSU /YESB/Q201771938/Payme--</t>
  </si>
  <si>
    <t xml:space="preserve">   TO TRANSFER-UPI/DR/404208821682/KRISHNA /PYTM/paytmqr281/Payme--</t>
  </si>
  <si>
    <t xml:space="preserve">   TO TRANSFER-UPI/DR/404233593420/KRISHNA /PYTM/paytmqr281/Payme--</t>
  </si>
  <si>
    <t xml:space="preserve">   TO TRANSFER-UPI/DR/404282417844/Shivam L/PYTM/paytmqr281/Payme--</t>
  </si>
  <si>
    <t xml:space="preserve">   TO TRANSFER-UPI/DR/440849955832/BUTTI NA/BKID/buttimouli/Payme--</t>
  </si>
  <si>
    <t xml:space="preserve">   TO TRANSFER-UPI/DR/404235585999/OM SPORT/PYTM/paytmqr281/Payme--</t>
  </si>
  <si>
    <t xml:space="preserve">   TO TRANSFER-UPI/DR/440893244165/THATRAJU/SBIN/9110705959/Payme--</t>
  </si>
  <si>
    <t xml:space="preserve">   TO TRANSFER-UPI/DR/441101168855/VENKATES/SBIN/8985274770/Payme--</t>
  </si>
  <si>
    <t xml:space="preserve">   TO TRANSFER-UPI/DR/404568986040/UMA THAT/APGV/9014821704/Payme--</t>
  </si>
  <si>
    <t xml:space="preserve">   ATM WDL-ATM CASH 5322  SBI MAIN BRANCH VIZIANVIZIANAGARAM--</t>
  </si>
  <si>
    <t xml:space="preserve">   ATM WDL-ATM CASH 5324  SBI MAIN BRANCH VIZIANVIZIANAGARAM--</t>
  </si>
  <si>
    <t xml:space="preserve">   BY TRANSFER-UPI/CR/404538088323/UMA THAT/APGV/9014821704/Payme--</t>
  </si>
  <si>
    <t xml:space="preserve">   TO TRANSFER-UPI/DR/441148479630/SANYASI /SBIN/9490027344/Payme--</t>
  </si>
  <si>
    <t xml:space="preserve">   TO TRANSFER-UPI/DR/404691453958/Pvr Shop/UTIB/gpay-11232/Payme--</t>
  </si>
  <si>
    <t xml:space="preserve">   TO TRANSFER-UPI/DR/441519204263/Kumarapu/SBIN/9542911255/Payme--</t>
  </si>
  <si>
    <t xml:space="preserve">   TO TRANSFER-UPI/DR/405004182150/Jio Post/PYTM/paytm-5381/Payme--</t>
  </si>
  <si>
    <t xml:space="preserve">   by debit card-SBIPOS004992090077ECOR- VIZIANAGARAM     VIZIANAGA--</t>
  </si>
  <si>
    <t xml:space="preserve">   by debit card-SBIPOS004992093287ECOR- VIZIANAGARAM     VIZIANAGA--</t>
  </si>
  <si>
    <t xml:space="preserve">   TO TRANSFER-UPI/DR/405518533793/Tirupath/PYTM/paytm-7619/OidID--</t>
  </si>
  <si>
    <t xml:space="preserve">   TO TRANSFER-UPI/DR/445855222411/BSE/YESB/BSELTD@ybl/Payment--</t>
  </si>
  <si>
    <t xml:space="preserve">   TO TRANSFER-UPI/DR/409573602150/Munakala/SBIN/9182591950/Payme--</t>
  </si>
  <si>
    <t xml:space="preserve">   TO TRANSFER-UPI/DR/410423958934/Amazon I/YESB/amazon@yap/Reque--</t>
  </si>
  <si>
    <t xml:space="preserve">   by debit card-OTHPOS410509690882PVR INOX NCS MALL BOCHVIZIANAGAR--</t>
  </si>
  <si>
    <t xml:space="preserve">   BY TRANSFER-UPI/CR/447320853657/PASALA  /SBIN/6303974552/Payme--</t>
  </si>
  <si>
    <t xml:space="preserve">   BY TRANSFER-UPI/CR/447379627449/VENKATES/SBIN/8985274770/Payme--</t>
  </si>
  <si>
    <t xml:space="preserve">   TO TRANSFER-UPI/DR/410766918221/KOLLABAT/YESB/paytmqr1br/Payme--</t>
  </si>
  <si>
    <t xml:space="preserve">   TO TRANSFER-UPI/DR/447688016696/PASALA  /SBIN/6303974552/Payme--</t>
  </si>
  <si>
    <t xml:space="preserve">   BY TRANSFER-UPI/CR/447698420205/PASALA  /SBIN/6303974552/Payme--</t>
  </si>
  <si>
    <t xml:space="preserve">   TO TRANSFER-UPI/DR/447787784351/PASALA  /SBIN/6303974552/Payme--</t>
  </si>
  <si>
    <t xml:space="preserve">   BY TRANSFER-UPI/CR/447786214632/PASALA  /SBIN/6303974552/Payme--</t>
  </si>
  <si>
    <t xml:space="preserve">   BY TRANSFER-UPI/CR/447799098931/PENTA  V/SBIN/7658968068/Payme--</t>
  </si>
  <si>
    <t xml:space="preserve">   TO TRANSFER-UPI/DR/447968904024/Jio Post/YESB/paytm-5381/UPI--</t>
  </si>
  <si>
    <t xml:space="preserve">   TO TRANSFER-UPI/DR/448106045074/PASALA  /SBIN/6303974552/Payme--</t>
  </si>
  <si>
    <t xml:space="preserve">   BY TRANSFER-UPI/CR/448424103394/PASALA  /SBIN/6303974552/Payme--</t>
  </si>
  <si>
    <t xml:space="preserve">   TO TRANSFER-UPI/DR/411944570818/Jio Prep/YESB/paytm-jiom/UPI--</t>
  </si>
  <si>
    <t xml:space="preserve">   TO TRANSFER-UPI/DR/412425912798/ICCL/YESB/ICCLMF@ybl/Collect--</t>
  </si>
  <si>
    <t xml:space="preserve">   TO TRANSFER-UPI/DR/449876334406/SWEET IN/YESB/Q821835848/Payme--</t>
  </si>
  <si>
    <t xml:space="preserve">   TO TRANSFER-UPI/DR/450560650680/SISM VIZ/YESB/Q126086009/Payme--</t>
  </si>
  <si>
    <t xml:space="preserve">   TO TRANSFER-UPI/DR/413975476553/SREE KRI/UTIB/gpay-11235/Payme--</t>
  </si>
  <si>
    <t xml:space="preserve">   TO TRANSFER-UPI/DR/450667389346/PALLA  R/YESB/Q391906780/Payme--</t>
  </si>
  <si>
    <t xml:space="preserve">   TO TRANSFER-UPI/DR/450961041029/KANNAMMA/YESB/Q822932958/Payme--</t>
  </si>
  <si>
    <t xml:space="preserve">   TO TRANSFER-UPI/DR/450954791561/KANNAMMA/YESB/Q823668549/Payme--</t>
  </si>
  <si>
    <t xml:space="preserve">   TO TRANSFER-UPI/DR/414425265200/Jio Post/YESB/paytm-5381/Payme--</t>
  </si>
  <si>
    <t xml:space="preserve">   TO TRANSFER-UPI/DR/414700075644/Jio Prep/YESB/paytm-jiom/Payme--</t>
  </si>
  <si>
    <t xml:space="preserve">   BY TRANSFER-UPI/CR/414910747710/Tirupath/YESB/paytm-7619/colle--</t>
  </si>
  <si>
    <t xml:space="preserve">   TO TRANSFER-UPI/DR/451697531066/INDIRA M/YESB/Q229240927/Payme--</t>
  </si>
  <si>
    <t xml:space="preserve">   TO TRANSFER-UPI/DR/415156779313/EO TTD/YESB/paytm-8013/Payment--</t>
  </si>
  <si>
    <t xml:space="preserve">   TO TRANSFER-UPI/DR/415166059237/EO TTD/YESB/paytm-8013/Payment--</t>
  </si>
  <si>
    <t xml:space="preserve">   TO TRANSFER-UPI/DR/415148857266/EO TTD/YESB/paytm-8013/Payment--</t>
  </si>
  <si>
    <t xml:space="preserve">   TO TRANSFER-UPI/DR/415126358771/EO TTD/YESB/paytm-8013/Payment--</t>
  </si>
  <si>
    <t xml:space="preserve">   TO TRANSFER-UPI/DR/415261463002/RAJANI B/YESB/paytm.s10g/Payme--</t>
  </si>
  <si>
    <t xml:space="preserve">   BY TRANSFER-UPI/CR/415218305089/Tirupath/YESB/paytm-7619/colle--</t>
  </si>
  <si>
    <t xml:space="preserve">   TO TRANSFER-UPI/DR/415590870984/ICCL/YESB/ICCLMF@ybl/Collect--</t>
  </si>
  <si>
    <t xml:space="preserve">   TO TRANSFER-UPI/DR/415914116006/KALLEPAL/APGV/kallepalli/Payme--</t>
  </si>
  <si>
    <t xml:space="preserve">   TO TRANSFER-UPI/DR/416054788499/CAREERLA/HDFC/careerlaun/PAYME--</t>
  </si>
  <si>
    <t xml:space="preserve">   BY TRANSFER-UPI/CR/452759792459/PASALA  /SBIN/6303974552/Payme--</t>
  </si>
  <si>
    <t xml:space="preserve">   BY TRANSFER-UPI/CR/452791491590/SANYASI /SBIN/9490027344/Payme--</t>
  </si>
  <si>
    <t xml:space="preserve">   TO TRANSFER-UPI/DR/416258808602/Pvr Shop/UTIB/gpay-11232/Payme--</t>
  </si>
  <si>
    <t xml:space="preserve">   TO TRANSFER-UPI/DR/453383252391/REVELLA /YESB/Q988815477/Payme--</t>
  </si>
  <si>
    <t xml:space="preserve">   TO TRANSFER-UPI/DR/416831132101/SEVEN ST/KVBL/kvbupiqr.1/Payme--</t>
  </si>
  <si>
    <t xml:space="preserve">   TO TRANSFER-UPI/DR/417304152134/Jio Post/YESB/paytm-5381/Payme--</t>
  </si>
  <si>
    <t xml:space="preserve">   TO TRANSFER-UPI/DR/454506296596/DAKAMARR/UBIN/8019916223/Payme--</t>
  </si>
  <si>
    <t xml:space="preserve">   by debit card-SBIPOS005225471902S R SHOPPING MALL      VIZIANAGA--</t>
  </si>
  <si>
    <t xml:space="preserve">   TO TRANSFER-UPI/DR/454844077641/SREE COL/YESB/Q961197461/Payme--</t>
  </si>
  <si>
    <t xml:space="preserve">   by debit card-OTHPG 418315930336REL*Jio Payment SolutiNavi Mumba--</t>
  </si>
  <si>
    <t xml:space="preserve">   by debit card-OTHPG 418416992671REL*Jio Payment SolutiNavi Mumba--</t>
  </si>
  <si>
    <t xml:space="preserve">   TO TRANSFER-UPI/DR/418501730957/ICCL/YESB/ICCLMF@ybl/Collect--</t>
  </si>
  <si>
    <t xml:space="preserve">   TO TRANSFER-UPI/DR/456187536150/KAPILAVA/YESB/Q496797612/Payme--</t>
  </si>
  <si>
    <t xml:space="preserve">   TO TRANSFER-UPI/DR/456817518699/Jio Post/YESB/paytm-5381/NA--</t>
  </si>
  <si>
    <t xml:space="preserve">   TO TRANSFER-UPI/DR/457838530536/Protean /YESB/paytm-3896/NA--</t>
  </si>
  <si>
    <t xml:space="preserve">   TO TRANSFER-UPI/DR/457992175793/SRIKANTH/SBIN/9494914823/Payme--</t>
  </si>
  <si>
    <t xml:space="preserve">   TO TRANSFER-UPI/DR/421693981175/ICCL/YESB/ICCLMF@ybl/Collect--</t>
  </si>
  <si>
    <t xml:space="preserve">   TO TRANSFER-UPI/DR/458370919715/KANNAMMA/YESB/Q660293913/Payme--</t>
  </si>
  <si>
    <t xml:space="preserve">   TO TRANSFER-UPI/DR/458352165796/CRAYONZ /YESB/Q822525616/Payme--</t>
  </si>
  <si>
    <t xml:space="preserve">   BY TRANSFER-UPI/CR/013277033872/SANYASI /SBIN/9490027344/Payme--</t>
  </si>
  <si>
    <t xml:space="preserve">   ATM WDL-ATM CASH 5105  ONSITE,VUDA COLONY,VIZVIZIANAGARAM--</t>
  </si>
  <si>
    <t xml:space="preserve">   TO TRANSFER-UPI/DR/458571710516/ANUMALA /YESB/Q002869101/Payme--</t>
  </si>
  <si>
    <t xml:space="preserve">   TO TRANSFER-UPI/DR/890223444429/CHANDAKA/SBIN/6302640030/Payme--</t>
  </si>
  <si>
    <t xml:space="preserve">   by debit card-OTHPG 422715039392INDIANINSTITUTEMACALCUJoka--</t>
  </si>
  <si>
    <t xml:space="preserve">   by debit card-OTHPG 422711134205XLRI JAMSHEDPUR       JAMSHEDPUR--</t>
  </si>
  <si>
    <t xml:space="preserve">   TO TRANSFER-UPI/DR/811587191572/THATRAJU/SBIN/9110705959/Payme--</t>
  </si>
  <si>
    <t xml:space="preserve">   TO TRANSFER-UPI/DR/423260961252/JAMI TAT/YESB/paytmqr281/Payme--</t>
  </si>
  <si>
    <t xml:space="preserve">   TO TRANSFER-UPI/DR/423209991282/vizag Au/YESB/paytm-5119/Payme--</t>
  </si>
  <si>
    <t xml:space="preserve">   TO TRANSFER-UPI/DR/423430126576/Rkcollec/HDFC/rkcollecti/29894--</t>
  </si>
  <si>
    <t xml:space="preserve">   TO TRANSFER-UPI/DR/423549349670/RELIANCE/CITI/jio@citiba/JIO20--</t>
  </si>
  <si>
    <t xml:space="preserve">   TO TRANSFER-UPI/DR/460581543938/LATCHIRE/YESB/Q005282530/Payme--</t>
  </si>
  <si>
    <t xml:space="preserve">   TO TRANSFER-UPI/DR/424756126860/ICCL/YESB/ICCLMF@ybl/Collect--</t>
  </si>
  <si>
    <t xml:space="preserve">   ATM WDL-ATM CASH 3397  NEAR GURAJADA SCHOOL  VIZIANAGARAM--</t>
  </si>
  <si>
    <t xml:space="preserve">   ATM WDL-ATM CASH 3398  NEAR GURAJADA SCHOOL  VIZIANAGARAM--</t>
  </si>
  <si>
    <t xml:space="preserve">   TO TRANSFER-UPI/DR/461844268993/PASUMART/YESB/Q577876201/Payme--</t>
  </si>
  <si>
    <t xml:space="preserve">   TO TRANSFER-UPI/DR/801385589370/BODASING/SBIN/6304838372/Payme--</t>
  </si>
  <si>
    <t xml:space="preserve">   TO TRANSFER-UPI/DR/426161711809/RELIANCE/CITI/jio@citiba/JIO20--</t>
  </si>
  <si>
    <t xml:space="preserve">   TO TRANSFER-UPI/DR/426288390829/National/ICIC/nationalor/Payvi--</t>
  </si>
  <si>
    <t xml:space="preserve">   TO TRANSFER-UPI/DR/193079126834/VENKATES/SBIN/8985274770/Payme--</t>
  </si>
  <si>
    <t xml:space="preserve">   TO TRANSFER-UPI/DR/284228041377/Indian R/SBIN/railsbiupi/Payme--</t>
  </si>
  <si>
    <t xml:space="preserve">   TO TRANSFER-UPI/DR/386046270933/Indian R/SBIN/railsbiupi/Payme--</t>
  </si>
  <si>
    <t xml:space="preserve">   TO TRANSFER-UPI/DR/427026110634/Axis/UTIB/amazonupi@/Request--</t>
  </si>
  <si>
    <t xml:space="preserve">   BY TRANSFER-UPI/CR/427177025443/Amazon P/UTIB/amazon.ref/Refun--</t>
  </si>
  <si>
    <t xml:space="preserve">   TO TRANSFER-UPI/DR/427177818982/Axis/UTIB/amazonupi@/Request--</t>
  </si>
  <si>
    <t xml:space="preserve">   BY TRANSFER-UPI/CR/427179153101/Amazon P/UTIB/amazon.ref/Refun--</t>
  </si>
  <si>
    <t xml:space="preserve">   TO TRANSFER-UPI/DR/427439066205/Axis/UTIB/amazonupi@/Request--</t>
  </si>
  <si>
    <t xml:space="preserve">   TO TRANSFER-UPI/DR/427792395957/ICCL/YESB/ICCLMF@ybl/Collect--</t>
  </si>
  <si>
    <t xml:space="preserve">   BY TRANSFER-UPI/CR/477824812774/Amazon P/UTIB/amazon.ref/Refun--</t>
  </si>
  <si>
    <t xml:space="preserve">   TO TRANSFER-UPI/DR/256605986202/SVN OPTICS/YESB/q96740025@/Pay--</t>
  </si>
  <si>
    <t xml:space="preserve">   TO TRANSFER-UPI/DR/021149550684/RIYAZ TU/BARB/riyaztumbi/Payme--</t>
  </si>
  <si>
    <t xml:space="preserve">   TO TRANSFER-UPI/DR/667914689656/VENUGOPA/YESB/Q788493858/Payme--</t>
  </si>
  <si>
    <t xml:space="preserve">   TO TRANSFER-UPI/DR/868622253504/VARANASI/YESB/paytmqr10i/Payme--</t>
  </si>
  <si>
    <t xml:space="preserve">   TO TRANSFER-UPI/DR/668430001424/THATRAJU/SBIN/9110705959/Payme--</t>
  </si>
  <si>
    <t xml:space="preserve">   TO TRANSFER-UPI/DR/938277540636/VECHALAP/YESB/paytmqr5c5/Payme--</t>
  </si>
  <si>
    <t xml:space="preserve">   TO TRANSFER-UPI/DR/008133318041/PATHIVAD/YESB/Q198692414/Payme--</t>
  </si>
  <si>
    <t xml:space="preserve">   TO TRANSFER-UPI/DR/265876066463/SATYANAR/YESB/Q345943854/Payme--</t>
  </si>
  <si>
    <t xml:space="preserve">   TO TRANSFER-UPI/DR/288648926729/SARIPALL/CNRB/premsundar/Payme--</t>
  </si>
  <si>
    <t xml:space="preserve">   BY TRANSFER-UPI/REV/288648926729--</t>
  </si>
  <si>
    <t xml:space="preserve">   TO TRANSFER-UPI/DR/270519451217/SARIPALL/CNRB/premsundar/Payme--</t>
  </si>
  <si>
    <t xml:space="preserve">   BY TRANSFER-UPI/REV/270519451217--</t>
  </si>
  <si>
    <t xml:space="preserve">   TO TRANSFER-UPI/DR/545031695002/SARIPALL/SBIN/9676049495/Payme--</t>
  </si>
  <si>
    <t xml:space="preserve">   TO TRANSFER-UPI/DR/318708637444/THOTAPAL/SBIN/Q675916196/Payme--</t>
  </si>
  <si>
    <t xml:space="preserve">   TO TRANSFER-UPI/DR/429520968352/RELIANCE/CITI/jio@citiba/JIO20--</t>
  </si>
  <si>
    <t xml:space="preserve">   TO TRANSFER-UPI/DR/429501749034/Amazon P/RATN/amazonpayg/Reque--</t>
  </si>
  <si>
    <t xml:space="preserve">   TO TRANSFER-UPI/DR/553652505051/SETTI V /YESB/Q749013375/Payme--</t>
  </si>
  <si>
    <t xml:space="preserve">   TO TRANSFER-UPI/DR/093793347036/SETTI V /YESB/Q358537876/Payme--</t>
  </si>
  <si>
    <t xml:space="preserve">   TO TRANSFER-UPI/DR/430856481765/ICCL/YESB/ICCLMF@ybl/Collect--</t>
  </si>
  <si>
    <t xml:space="preserve">   TO TRANSFER-UPI/DR/702456812580/SANTOSH /YESB/Q651147492/Payme--</t>
  </si>
  <si>
    <t xml:space="preserve">   BY TRANSFER-UPI/CR/491063243669/SANYASI /SBIN/9490027344/Payme--</t>
  </si>
  <si>
    <t xml:space="preserve">   TO TRANSFER-UPI/DR/968846243489/WORLDLIN/YESB/tpslgovedu/Payme--</t>
  </si>
  <si>
    <t xml:space="preserve">   TO TRANSFER-UPI/DR/599600195269/SEPOY RA/YESB/Q830360841/Payme--</t>
  </si>
  <si>
    <t xml:space="preserve">   BY TRANSFER-UPI/CR/218125272327/THATRAJU/SBIN/9110705959/Payme--</t>
  </si>
  <si>
    <t xml:space="preserve">   TO TRANSFER-UPI/DR/254929430407/Rkcollec/HDFC/rkcollecti/32476--</t>
  </si>
  <si>
    <t xml:space="preserve">   TO TRANSFER-UPI/DR/432624328226/RELIANCE/CITI/jio@citiba/JIO20--</t>
  </si>
  <si>
    <t xml:space="preserve">   TO TRANSFER-UPI/DR/860872694758/KILIMI  /SBIN/kilimiramb/Payme--</t>
  </si>
  <si>
    <t xml:space="preserve">   TO TRANSFER-UPI/DR/433856482296/ICCL/YESB/ICCLMF@ybl/Collect--</t>
  </si>
  <si>
    <t xml:space="preserve">   TO TRANSFER-UPI/DR/126202326696/VICTORY /YESB/BHARATPE90/Pay T--</t>
  </si>
  <si>
    <t xml:space="preserve">   TO TRANSFER-UPI/DR/671615061729/APOLLO P/UTIB/APOLLOPHAR/Payme--</t>
  </si>
  <si>
    <t xml:space="preserve">   TO TRANSFER-UPI/DR/151996633617/RELIANCE/CITI/jio@citiba/JIO20--</t>
  </si>
  <si>
    <t xml:space="preserve">   TO TRANSFER-UPI/DR/955207142310/SOUTH IN/HDFC/southindia/Payme--</t>
  </si>
  <si>
    <t xml:space="preserve">   TO TRANSFER-UPI/DR/436190272878/Amazon Pay/UTIB/amazonpayg/Req--</t>
  </si>
  <si>
    <t xml:space="preserve">   TO TRANSFER-UPI/DR/436122469445/Axis/UTIB/amazonupi@/Request--</t>
  </si>
  <si>
    <t xml:space="preserve">   TO TRANSFER-UPI/DR/500395489219/ICCL/YESB/ICCLMF@ybl/Collect--</t>
  </si>
  <si>
    <t xml:space="preserve">   TO TRANSFER-UPI/DR/500408943147/Pvr Shop/UTIB/gpay-11237/UPI--</t>
  </si>
  <si>
    <t xml:space="preserve">   TO TRANSFER-UPI/DR/716940456443/IBPS BIL/HDFC/ibps.billd/Pay--</t>
  </si>
  <si>
    <t xml:space="preserve">   BY TRANSFER-UPI/CR/338714532893/PENTA  V/SBIN/7658968068/Payme--</t>
  </si>
  <si>
    <t xml:space="preserve">   TO TRANSFER-UPI/DR/502228539454/RELIANCE/CITI/jio@citiba/JIO20--</t>
  </si>
  <si>
    <t xml:space="preserve">   TO TRANSFER-UPI/DR/140851932717/Pvr Shop/UTIB/gpay-11234/Payme--</t>
  </si>
  <si>
    <t xml:space="preserve">   TO TRANSFER-UPI/DR/185082233524/KANNAMMA/YESB/Q823668549/Payme--</t>
  </si>
  <si>
    <t xml:space="preserve">   TO TRANSFER-UPI/DR/742269719587/KARRI SR/YESB/Q714332231/Payme--</t>
  </si>
  <si>
    <t xml:space="preserve">   TO TRANSFER-UPI/DR/503285655047/GOOGLE I/UTIB/playstore@/UPI--</t>
  </si>
  <si>
    <t xml:space="preserve">   TO TRANSFER-UPI/DR/503484181334/ICCL/YESB/ICCLMF@ybl/Collect--</t>
  </si>
  <si>
    <t xml:space="preserve">   TO TRANSFER-UPI/DR/311527823320/VECHALAP/YESB/paytmqr5jp/Payme--</t>
  </si>
  <si>
    <t xml:space="preserve">   TO TRANSFER-UPI/DR/503814753248/MANDANGI/YESB/paytmqr64p/Sent--</t>
  </si>
  <si>
    <t xml:space="preserve">   TO TRANSFER-UPI/DR/505241989178/RELIANCE/CITI/jio@citiba/JIO20--</t>
  </si>
  <si>
    <t xml:space="preserve">   TO TRANSFER-UPI/DR/789045548571/Indian I/SBIN/sbiepay.10/IIM C--</t>
  </si>
  <si>
    <t xml:space="preserve">   TO TRANSFER-UPI/DR/211460771932/INDIAN I/HDFC/indianinst/Payme--</t>
  </si>
  <si>
    <t xml:space="preserve">   BY TRANSFER-UPI/CR/184894379925/PENTA  V/SBIN/7658968068/Payme--</t>
  </si>
  <si>
    <t xml:space="preserve">   TO TRANSFER-UPI/DR/194015626389/PENTA  V/SBIN/7658968068/Payme--</t>
  </si>
  <si>
    <t xml:space="preserve">   BY TRANSFER-UPI/CR/941861333140/VENKATES/SBIN/8985274770/Payme--</t>
  </si>
  <si>
    <t xml:space="preserve">   TO TRANSFER-UPI/DR/506246927624/ICCL/YESB/ICCLMF@ybl/Collect--</t>
  </si>
  <si>
    <t xml:space="preserve">   TO TRANSFER-UPI/DR/378472670005/Coursera/ICIC/coursera30/Payme--</t>
  </si>
  <si>
    <t xml:space="preserve">   TO TRANSFER-UPI/DR/820093679708/KILAARI /YESB/Q879191082/Payme--</t>
  </si>
  <si>
    <t xml:space="preserve">   TO TRANSFER-UPI/DR/996144372648/KARROTHU/UBIN/saikumarka/Payme--</t>
  </si>
  <si>
    <t xml:space="preserve">   TO TRANSFER-UPI/DR/112729310259/KONAPALA/CNRB/4328804502/Payme--</t>
  </si>
  <si>
    <t xml:space="preserve">   TO TRANSFER-UPI/DR/883337730847/KARRI SR/YESB/Q714332231/Payme--</t>
  </si>
  <si>
    <t xml:space="preserve">   TO TRANSFER-UPI/DR/524031213316/VARANASI/YESB/paytmqr5xq/Payme--</t>
  </si>
  <si>
    <t xml:space="preserve">   TO TRANSFER-UPI/DR/578012214892/THATRAJU/IPOS/7816019145/Payme--</t>
  </si>
  <si>
    <t xml:space="preserve">   BY TRANSFER-UPI/CR/293301135023/PENTA  V/SBIN/7658968068/Payme--</t>
  </si>
  <si>
    <t xml:space="preserve">   TO TRANSFER-UPI/DR/236725186481/BOMMANA /UTIB/6303429186/Payme--</t>
  </si>
  <si>
    <t xml:space="preserve">   TO TRANSFER-UPI/DR/822467265833/RELLI SR/YESB/Q055843188/Payme--</t>
  </si>
  <si>
    <t xml:space="preserve">   TO TRANSFER-UPI/DR/667096952383/MUNIRA  /YESB/Q895155828/Payme--</t>
  </si>
  <si>
    <t xml:space="preserve">   BY TRANSFER-UPI/CR/741776460363/VENKATES/SBIN/8985274770/Payme--</t>
  </si>
  <si>
    <t xml:space="preserve">   BY TRANSFER-UPI/CR/625284377591/PASALA  /SBIN/6303974552/Payme--</t>
  </si>
  <si>
    <t xml:space="preserve">   TO TRANSFER-UPI/DR/302331426344/PENTA  V/SBIN/7658968068/Payme--</t>
  </si>
  <si>
    <t xml:space="preserve">   TO TRANSFER-UPI/DR/247697206511/PASUMART/YESB/paytm.s18b/Payme--</t>
  </si>
  <si>
    <t xml:space="preserve">   BY TRANSFER-UPI/CR/323008554622/PENTA  V/SBIN/7658968068/Payme--</t>
  </si>
  <si>
    <t xml:space="preserve">   TO TRANSFER-UPI/DR/507208644288/RELIANCE/CITI/jio@citiba/JIO20--</t>
  </si>
  <si>
    <t xml:space="preserve">   TO TRANSFER-UPI/DR/497226921029/SRI GOWR/YESB/paytmqr5yc/Payme--</t>
  </si>
  <si>
    <t xml:space="preserve">   TO TRANSFER-UPI/DR/564545456475/STYLE UN/HDFC/STYLEUNION/Payme--</t>
  </si>
  <si>
    <t xml:space="preserve">   TO TRANSFER-UPI/DR/545653177059/Goibibo/YESB/goibiboonl/Paymen--</t>
  </si>
  <si>
    <t xml:space="preserve">   BY TRANSFER-UPI/CR/319939515365/PASALA  /SBIN/6303974552/Payme--</t>
  </si>
  <si>
    <t xml:space="preserve">   TO TRANSFER-UPI/DR/130468508377/RAVVA ES/YESB/paytmqr66x/Payme--</t>
  </si>
  <si>
    <t xml:space="preserve">Payee Details </t>
  </si>
  <si>
    <t>MVGR Col</t>
  </si>
  <si>
    <t>Krishnav</t>
  </si>
  <si>
    <t>Flipkart</t>
  </si>
  <si>
    <t>PASSPORTSEVAMOPSOBD   Mumbai</t>
  </si>
  <si>
    <t>SBIMOPS</t>
  </si>
  <si>
    <t>MITTIRED</t>
  </si>
  <si>
    <t>SSS Sports</t>
  </si>
  <si>
    <t>PhonePe</t>
  </si>
  <si>
    <t>ATMCard AMC</t>
  </si>
  <si>
    <t>Ajio</t>
  </si>
  <si>
    <t>Helapuri</t>
  </si>
  <si>
    <t>Sky inte</t>
  </si>
  <si>
    <t>Madan  G</t>
  </si>
  <si>
    <t>G pramil</t>
  </si>
  <si>
    <t>Vodafone</t>
  </si>
  <si>
    <t>Seera Ve</t>
  </si>
  <si>
    <t>Vag Singh</t>
  </si>
  <si>
    <t>Wow Momo</t>
  </si>
  <si>
    <t xml:space="preserve">Battula </t>
  </si>
  <si>
    <t>DmartIndia</t>
  </si>
  <si>
    <t>D2H TV QR</t>
  </si>
  <si>
    <t>JNTUK AP</t>
  </si>
  <si>
    <t>SMART 2999</t>
  </si>
  <si>
    <t>Pvr Shop</t>
  </si>
  <si>
    <t>vizag Au</t>
  </si>
  <si>
    <t>Coursera</t>
  </si>
  <si>
    <t>Goibibo</t>
  </si>
  <si>
    <t>Category</t>
  </si>
  <si>
    <t>Sub-Category</t>
  </si>
  <si>
    <t>Payment Type</t>
  </si>
  <si>
    <t>Sub-category</t>
  </si>
  <si>
    <t>Subcategories</t>
  </si>
  <si>
    <t>Income</t>
  </si>
  <si>
    <t>Housing</t>
  </si>
  <si>
    <t>Transportation</t>
  </si>
  <si>
    <t>Shopping</t>
  </si>
  <si>
    <t>Education</t>
  </si>
  <si>
    <t>Investments</t>
  </si>
  <si>
    <t>Savings</t>
  </si>
  <si>
    <t>Interest</t>
  </si>
  <si>
    <t xml:space="preserve">   TO TRANSFER-UPI/DR/210060569043/PayTM Wallet</t>
  </si>
  <si>
    <t>PayTM Wallet</t>
  </si>
  <si>
    <t xml:space="preserve">   BY TRANSFER-UPI/CR/210077953469/PayTM Wallet</t>
  </si>
  <si>
    <t xml:space="preserve">   BY TRANSFER-NEFT*UTIB0000193*AXISP00277787550*Mordor Intelligence Company</t>
  </si>
  <si>
    <t>Mordor Intelligence Company</t>
  </si>
  <si>
    <t xml:space="preserve">   BY TRANSFER-NEFT*UTIB0000193*AXISP00285743099*Mordor Intelligence Company</t>
  </si>
  <si>
    <t xml:space="preserve">   BY TRANSFER-NEFT*UTIB0000193*AXISP00293131889*Mordor Intelligence Company</t>
  </si>
  <si>
    <t xml:space="preserve">   BY TRANSFER-NEFT*UTIB0000193*AXISP00300692176*Mordor Intelligence Company</t>
  </si>
  <si>
    <t xml:space="preserve">   BY TRANSFER-NEFT*UTIB0000193*AXISP00308675881*Mordor Intelligence Company</t>
  </si>
  <si>
    <t xml:space="preserve">   BY TRANSFER-NEFT*UTIB0000193*AXISP00317018031*Mordor Intelligence Company</t>
  </si>
  <si>
    <t xml:space="preserve">   BY TRANSFER-NEFT*UTIB0000193*AXISP00325460528*Mordor Intelligence Company</t>
  </si>
  <si>
    <t xml:space="preserve">   BY TRANSFER-NEFT*UTIB0000193*AXISP00333925188*Mordor Intelligence Company</t>
  </si>
  <si>
    <t xml:space="preserve">   BY TRANSFER-NEFT*UTIB0000193*AXISP00342851445*Mordor Intelligence Company</t>
  </si>
  <si>
    <t xml:space="preserve">   BY TRANSFER-NEFT*UTIB0000193*AXISP00351352631*Mordor Intelligence Company</t>
  </si>
  <si>
    <t xml:space="preserve">   BY TRANSFER-NEFT*UTIB0000193*AXISP00359669710*Mordor Intelligence Company</t>
  </si>
  <si>
    <t xml:space="preserve">   BY TRANSFER-NEFT*UTIB0000193*AXISP00367761370*Mordor Intelligence Company</t>
  </si>
  <si>
    <t xml:space="preserve">   BY TRANSFER-NEFT*UTIB0000193*AXISP00378374380*Mordor Intelligence Company</t>
  </si>
  <si>
    <t xml:space="preserve">   BY TRANSFER-NEFT*UTIB0000193*AXISP00386896979*Mordor Intelligence Company</t>
  </si>
  <si>
    <t xml:space="preserve">   BY TRANSFER-NEFT*UTIB0000193*AXISP00395040534*Mordor Intelligence Company</t>
  </si>
  <si>
    <t xml:space="preserve">   BY TRANSFER-NEFT*UTIB0000193*AXISP00403571708*Mordor Intelligence Company</t>
  </si>
  <si>
    <t xml:space="preserve">   BY TRANSFER-NEFT*UTIB0000193*AXISP00412264897*Mordor Intelligence Company</t>
  </si>
  <si>
    <t xml:space="preserve">   BY TRANSFER-NEFT*UTIB0000193*AXISP00421030696*Mordor Intelligence Company</t>
  </si>
  <si>
    <t xml:space="preserve">   BY TRANSFER-NEFT*UTIB0000193*AXISP00430542566*Mordor Intelligence Company</t>
  </si>
  <si>
    <t xml:space="preserve">   BY TRANSFER-NEFT*UTIB0000193*AXISP00439876699*Mordor Intelligence Company</t>
  </si>
  <si>
    <t xml:space="preserve">   BY TRANSFER-NEFT*UTIB0000193*AXISP00449480452*Mordor Intelligence Company</t>
  </si>
  <si>
    <t xml:space="preserve">   BY TRANSFER-NEFT*UTIB0000193*AXISP00458912924*Mordor Intelligence Company</t>
  </si>
  <si>
    <t>Kalluri Xerox</t>
  </si>
  <si>
    <t xml:space="preserve">Kalluri Xerox </t>
  </si>
  <si>
    <t xml:space="preserve">   BY TRANSFER-UPI/CR/209818370429/Vatti Sai Ram</t>
  </si>
  <si>
    <t>Vatti Sai Ram</t>
  </si>
  <si>
    <t xml:space="preserve">   BY TRANSFER-UPI/CR/210555933035/Vatti Sai Ram</t>
  </si>
  <si>
    <t xml:space="preserve">   BY TRANSFER-UPI/CR/211158945146/Vatti Sai Ram</t>
  </si>
  <si>
    <t xml:space="preserve">   TO TRANSFER-UPI/DR/211165795122/Vatti Sai Ram</t>
  </si>
  <si>
    <t xml:space="preserve">   TO TRANSFER-UPI/DR/211348543752/Vatti Sai Ram</t>
  </si>
  <si>
    <t xml:space="preserve">   TO TRANSFER-UPI/DR/211540050561/Vatti Sai Ram</t>
  </si>
  <si>
    <t xml:space="preserve">   BY TRANSFER-UPI/CR/213157997045/Vatti Sai Ram</t>
  </si>
  <si>
    <t xml:space="preserve">   TO TRANSFER-UPI/DR/213212817541/Vatti Sai Ram</t>
  </si>
  <si>
    <t xml:space="preserve">   TO TRANSFER-UPI/DR/213563782752/Vatti Sai Ram</t>
  </si>
  <si>
    <t xml:space="preserve">   BY TRANSFER-UPI/CR/213910545867/Vatti Sai Ram</t>
  </si>
  <si>
    <t xml:space="preserve">   TO TRANSFER-UPI/DR/214077836879/Vatti Sai Ram</t>
  </si>
  <si>
    <t xml:space="preserve">   BY TRANSFER-UPI/CR/214094197807/Vatti Sai Ram</t>
  </si>
  <si>
    <t xml:space="preserve">   TO TRANSFER-UPI/DR/214464500348/Vatti Sai Ram</t>
  </si>
  <si>
    <t xml:space="preserve">   BY TRANSFER-UPI/CR/263137740742/Vatti Sai Ram</t>
  </si>
  <si>
    <t xml:space="preserve">   BY TRANSFER-UPI/CR/266898358142/Vatti Sai Ram</t>
  </si>
  <si>
    <t xml:space="preserve">   TO TRANSFER-UPI/DR/210492305668/Chandana Shop</t>
  </si>
  <si>
    <t xml:space="preserve">   TO TRANSFER-UPI/DR/218352096601/Chandana Shop</t>
  </si>
  <si>
    <t xml:space="preserve">   TO TRANSFER-UPI/DR/220560075276/Chandana Shop</t>
  </si>
  <si>
    <t xml:space="preserve">   TO TRANSFER-UPI/DR/223365083348/Chandana Shop</t>
  </si>
  <si>
    <t xml:space="preserve">   TO TRANSFER-UPI/DR/229587344695/Chandana Shop</t>
  </si>
  <si>
    <t xml:space="preserve">   TO TRANSFER-UPI/DR/231640648261/Chandana Shop</t>
  </si>
  <si>
    <t xml:space="preserve">   TO TRANSFER-UPI/DR/360837649266/Chandana Shop</t>
  </si>
  <si>
    <t xml:space="preserve">   TO TRANSFER-UPI/DR/403740312930/Chandana Shop</t>
  </si>
  <si>
    <t xml:space="preserve">   TO TRANSFER-UPI/DR/410294179387/Chandana Shop</t>
  </si>
  <si>
    <t>SBI ATM WDL</t>
  </si>
  <si>
    <t>Kandi Sravan</t>
  </si>
  <si>
    <t>RK Collections</t>
  </si>
  <si>
    <t>Santosh Shop</t>
  </si>
  <si>
    <t>G Prameela</t>
  </si>
  <si>
    <t>Mother</t>
  </si>
  <si>
    <t>B Sasidhar</t>
  </si>
  <si>
    <t>Jio Mobile Payment</t>
  </si>
  <si>
    <t>Jio Fiber</t>
  </si>
  <si>
    <t>LIC</t>
  </si>
  <si>
    <t>Debit Card</t>
  </si>
  <si>
    <t>S Mart Retail</t>
  </si>
  <si>
    <t xml:space="preserve">P Lokesh  </t>
  </si>
  <si>
    <t xml:space="preserve">P Pavan </t>
  </si>
  <si>
    <t>M Venkatesh</t>
  </si>
  <si>
    <t xml:space="preserve">Gayatri Sweets </t>
  </si>
  <si>
    <t>Gayatri Sweets</t>
  </si>
  <si>
    <t>Y SasiBhushan</t>
  </si>
  <si>
    <t>SAMBHARA Xerox</t>
  </si>
  <si>
    <t>SBI Compensation</t>
  </si>
  <si>
    <t>B Sushma</t>
  </si>
  <si>
    <t>College Mess</t>
  </si>
  <si>
    <t>Andhra Spicy Restaurant</t>
  </si>
  <si>
    <t>N Manga</t>
  </si>
  <si>
    <t>Gangadha Shop</t>
  </si>
  <si>
    <t>P Vamsi</t>
  </si>
  <si>
    <t>SivaChat</t>
  </si>
  <si>
    <t>Chamar Juice</t>
  </si>
  <si>
    <t>M S V P Retail</t>
  </si>
  <si>
    <t>B Dhanush</t>
  </si>
  <si>
    <t>T Yashwanth</t>
  </si>
  <si>
    <t xml:space="preserve">MVGR Col </t>
  </si>
  <si>
    <t>SK BULLA Xerox</t>
  </si>
  <si>
    <t>RAJU Xerox</t>
  </si>
  <si>
    <t>Jammana Chat</t>
  </si>
  <si>
    <t xml:space="preserve">Jammana Chat </t>
  </si>
  <si>
    <t>Indian Hair Style Saloon</t>
  </si>
  <si>
    <t>Amazon</t>
  </si>
  <si>
    <t>Vishal Mart</t>
  </si>
  <si>
    <t>Vasavi Medicals</t>
  </si>
  <si>
    <t>APSRTC Bus Booking</t>
  </si>
  <si>
    <t>Kusumanchi Retail</t>
  </si>
  <si>
    <t xml:space="preserve">Sai Gift Shop </t>
  </si>
  <si>
    <t>Reliance Trends</t>
  </si>
  <si>
    <t>Jio refund</t>
  </si>
  <si>
    <t xml:space="preserve">SS Enterprises Grocery </t>
  </si>
  <si>
    <t>BookMyShow</t>
  </si>
  <si>
    <t>Refund</t>
  </si>
  <si>
    <t>Clothes Shop</t>
  </si>
  <si>
    <t>Kottali Shop</t>
  </si>
  <si>
    <t>Queens NRI Hospital</t>
  </si>
  <si>
    <t>Medical Shop</t>
  </si>
  <si>
    <t>Reliance SMart</t>
  </si>
  <si>
    <t>Bhaskar Juice</t>
  </si>
  <si>
    <t>Lenskart</t>
  </si>
  <si>
    <t>Udemy</t>
  </si>
  <si>
    <t>NTRUHS Counselling Fees</t>
  </si>
  <si>
    <t>Max Retail</t>
  </si>
  <si>
    <t>Refuel</t>
  </si>
  <si>
    <t>Shaik Ali Chicken Shop</t>
  </si>
  <si>
    <t>Vanamu R</t>
  </si>
  <si>
    <t>T Rakshitha</t>
  </si>
  <si>
    <t>Grocery Shop</t>
  </si>
  <si>
    <t>V Nagendra</t>
  </si>
  <si>
    <t>RS Brothers Retail</t>
  </si>
  <si>
    <t>SISM</t>
  </si>
  <si>
    <t>Sarat Mobile</t>
  </si>
  <si>
    <t>SaveTheChildren</t>
  </si>
  <si>
    <t>Vinay Tharak</t>
  </si>
  <si>
    <t>Kuncha R</t>
  </si>
  <si>
    <t>Seetam N</t>
  </si>
  <si>
    <t>Pinninti</t>
  </si>
  <si>
    <t>Rowthu S</t>
  </si>
  <si>
    <t>Ojas Associates</t>
  </si>
  <si>
    <t>Yampada</t>
  </si>
  <si>
    <t>Father</t>
  </si>
  <si>
    <t>Yarramse</t>
  </si>
  <si>
    <t>Pioneer</t>
  </si>
  <si>
    <t>Sai Nath Stores</t>
  </si>
  <si>
    <t>Yadla Sa</t>
  </si>
  <si>
    <t>MVSS Varma</t>
  </si>
  <si>
    <t>Lasya Kirana</t>
  </si>
  <si>
    <t>Bogerla</t>
  </si>
  <si>
    <t>Sahasra Clinic</t>
  </si>
  <si>
    <t>Hemaraj</t>
  </si>
  <si>
    <t>Airtel Recharge</t>
  </si>
  <si>
    <t>K Srinu</t>
  </si>
  <si>
    <t>D Sanyasi</t>
  </si>
  <si>
    <t>Nanuram</t>
  </si>
  <si>
    <t>Suravara</t>
  </si>
  <si>
    <t>Hotel Shalimar</t>
  </si>
  <si>
    <t>Ranjith Juice</t>
  </si>
  <si>
    <t>Jai Hanuman Badam Milk</t>
  </si>
  <si>
    <t>M Avinash</t>
  </si>
  <si>
    <t>Prudhvi</t>
  </si>
  <si>
    <t>IRCTC</t>
  </si>
  <si>
    <t>Mugidi</t>
  </si>
  <si>
    <t>Raja B</t>
  </si>
  <si>
    <t>Ramesh G</t>
  </si>
  <si>
    <t>Srinivas</t>
  </si>
  <si>
    <t>Y Pushpa</t>
  </si>
  <si>
    <t>M Sudheer</t>
  </si>
  <si>
    <t>M Tarun</t>
  </si>
  <si>
    <t>flipSide Adventure</t>
  </si>
  <si>
    <t>Shaik A Charminar</t>
  </si>
  <si>
    <t>BodhanPo</t>
  </si>
  <si>
    <t>L Akhilesh</t>
  </si>
  <si>
    <t>Inox NCS</t>
  </si>
  <si>
    <t>Adimulam Nanaji</t>
  </si>
  <si>
    <t>Trinadh K</t>
  </si>
  <si>
    <t>EasyBuy</t>
  </si>
  <si>
    <t>V Chakradhar</t>
  </si>
  <si>
    <t>Lassi Shop</t>
  </si>
  <si>
    <t>Kamlesh</t>
  </si>
  <si>
    <t xml:space="preserve">Ranjana  </t>
  </si>
  <si>
    <t>Sri Samp Agencies</t>
  </si>
  <si>
    <t>Sohanlal</t>
  </si>
  <si>
    <t>R Srinu</t>
  </si>
  <si>
    <t>Ravva Eswar</t>
  </si>
  <si>
    <t>Neelapu</t>
  </si>
  <si>
    <t>M Sumanth</t>
  </si>
  <si>
    <t>Gonugunt</t>
  </si>
  <si>
    <t>Sweet India</t>
  </si>
  <si>
    <t>S Vandana</t>
  </si>
  <si>
    <t>T Dharani</t>
  </si>
  <si>
    <t>Dream Charitable Foundation</t>
  </si>
  <si>
    <t>Tekkali Chinni</t>
  </si>
  <si>
    <t>UPILite Money</t>
  </si>
  <si>
    <t>T Shyam</t>
  </si>
  <si>
    <t>P Gowri</t>
  </si>
  <si>
    <t>Sai Avtar</t>
  </si>
  <si>
    <t>Kanakala</t>
  </si>
  <si>
    <t>Gorusu S</t>
  </si>
  <si>
    <t>BoatLife</t>
  </si>
  <si>
    <t>Xiaomi</t>
  </si>
  <si>
    <t>Golagana</t>
  </si>
  <si>
    <t>Narasimha Enterprises</t>
  </si>
  <si>
    <t>High Tide Restaurant</t>
  </si>
  <si>
    <t xml:space="preserve">M Sumanth </t>
  </si>
  <si>
    <t>Tale Sir</t>
  </si>
  <si>
    <t>Bhagirat</t>
  </si>
  <si>
    <t>Varanasi</t>
  </si>
  <si>
    <t>Battula</t>
  </si>
  <si>
    <t>Style Union</t>
  </si>
  <si>
    <t>SR Shopping Mall</t>
  </si>
  <si>
    <t>Siriki S</t>
  </si>
  <si>
    <t>Apollo Pharmacy</t>
  </si>
  <si>
    <t>SG Medicine</t>
  </si>
  <si>
    <t>CrackU</t>
  </si>
  <si>
    <t>Nanhi Pari Foundation</t>
  </si>
  <si>
    <t>Padmavati Hospital</t>
  </si>
  <si>
    <t>Career Launcher</t>
  </si>
  <si>
    <t>Godavari Tiffins</t>
  </si>
  <si>
    <t>SVC Cinemas</t>
  </si>
  <si>
    <t>Khazana Jewellery</t>
  </si>
  <si>
    <t>Ravva</t>
  </si>
  <si>
    <t>S Rakesh</t>
  </si>
  <si>
    <t>Aarogya</t>
  </si>
  <si>
    <t>N Srinu</t>
  </si>
  <si>
    <t>Zeeshan Restaurant</t>
  </si>
  <si>
    <t>Razvi Fashion</t>
  </si>
  <si>
    <t>Potnuru Fancy</t>
  </si>
  <si>
    <t>Himamsu Book Depot</t>
  </si>
  <si>
    <t>Krishna Shopping</t>
  </si>
  <si>
    <t>Shivam</t>
  </si>
  <si>
    <t>Butti Mouli</t>
  </si>
  <si>
    <t>OM Sports</t>
  </si>
  <si>
    <t>TTD</t>
  </si>
  <si>
    <t>Chandana Chat Shop</t>
  </si>
  <si>
    <t>Taddi Apparao</t>
  </si>
  <si>
    <t>Dharmaveer Collections</t>
  </si>
  <si>
    <t>K sankar Rao</t>
  </si>
  <si>
    <t>Kollabattula</t>
  </si>
  <si>
    <t>ICICI Mutual Funds</t>
  </si>
  <si>
    <t>Palla R</t>
  </si>
  <si>
    <t>Indira M</t>
  </si>
  <si>
    <t>Rajani B</t>
  </si>
  <si>
    <t>Seven Star Electricals</t>
  </si>
  <si>
    <t>D Ravi Teja</t>
  </si>
  <si>
    <t>Sree Collections</t>
  </si>
  <si>
    <t>PAN Card</t>
  </si>
  <si>
    <t>Srikanth Xerox</t>
  </si>
  <si>
    <t>Rama Fancy</t>
  </si>
  <si>
    <t>Rajamahendra Fancy</t>
  </si>
  <si>
    <t>C Lokesh</t>
  </si>
  <si>
    <t>PGDBA Exam</t>
  </si>
  <si>
    <t>XLRI Exam</t>
  </si>
  <si>
    <t>Jami T Shop</t>
  </si>
  <si>
    <t>Pasumart</t>
  </si>
  <si>
    <t>Sree Krishna Jersey</t>
  </si>
  <si>
    <t>National NGO</t>
  </si>
  <si>
    <t>SVN Opticals</t>
  </si>
  <si>
    <t>Riyaz Mobiles</t>
  </si>
  <si>
    <t>Suzuki Showroom</t>
  </si>
  <si>
    <t>Satya Narayana</t>
  </si>
  <si>
    <t>S Premsundar</t>
  </si>
  <si>
    <t xml:space="preserve">Anumala </t>
  </si>
  <si>
    <t>K Kusuma</t>
  </si>
  <si>
    <t>IBPS Exam</t>
  </si>
  <si>
    <t>SriManya Medical Store</t>
  </si>
  <si>
    <t>Crayonz Foot Prints</t>
  </si>
  <si>
    <t>Devi Clinic</t>
  </si>
  <si>
    <t xml:space="preserve">Devi Clinic </t>
  </si>
  <si>
    <t>Rishi Food Court</t>
  </si>
  <si>
    <t>House of Biryani's inn</t>
  </si>
  <si>
    <t>K RamBabu</t>
  </si>
  <si>
    <t>Victory Bazaar</t>
  </si>
  <si>
    <t>Programming Hub App Subscription</t>
  </si>
  <si>
    <t>M Tabitha Kumari</t>
  </si>
  <si>
    <t>PGDBA Application</t>
  </si>
  <si>
    <t>IIMK Application</t>
  </si>
  <si>
    <t>Kilaari</t>
  </si>
  <si>
    <t>K Annapurna</t>
  </si>
  <si>
    <t>K Malleswari</t>
  </si>
  <si>
    <t>B Srikant</t>
  </si>
  <si>
    <t>Sri Gowri Fancy</t>
  </si>
  <si>
    <t>Sonovision Electronics</t>
  </si>
  <si>
    <t>Mandi Croods</t>
  </si>
  <si>
    <t>Salary</t>
  </si>
  <si>
    <t>Books/Study Materials</t>
  </si>
  <si>
    <t>Borrowing/Settling Money</t>
  </si>
  <si>
    <t>Column1</t>
  </si>
  <si>
    <t>Column2</t>
  </si>
  <si>
    <t>Column3</t>
  </si>
  <si>
    <t>Column4</t>
  </si>
  <si>
    <t>Column5</t>
  </si>
  <si>
    <t>Column6</t>
  </si>
  <si>
    <t>Column7</t>
  </si>
  <si>
    <t>Rent</t>
  </si>
  <si>
    <t>Groceries</t>
  </si>
  <si>
    <t>Fuel</t>
  </si>
  <si>
    <t>Salon/Parlour</t>
  </si>
  <si>
    <t>Clothing</t>
  </si>
  <si>
    <t>Mobile Recharge/Bill</t>
  </si>
  <si>
    <t>Doctor Visits</t>
  </si>
  <si>
    <t>Tuition Fees</t>
  </si>
  <si>
    <t>Gifts</t>
  </si>
  <si>
    <t>Mutual Funds</t>
  </si>
  <si>
    <t>Recurring Deposits</t>
  </si>
  <si>
    <t>Personal Loan EMI</t>
  </si>
  <si>
    <t>ATM Charges</t>
  </si>
  <si>
    <t>To be reviewed</t>
  </si>
  <si>
    <t>Movies and Shows</t>
  </si>
  <si>
    <t>Freelance/Consulting</t>
  </si>
  <si>
    <t>Business Income</t>
  </si>
  <si>
    <t>Interest Income</t>
  </si>
  <si>
    <t>Investment Returns</t>
  </si>
  <si>
    <t>Refunds/Reimbursements</t>
  </si>
  <si>
    <t>Government Benefits</t>
  </si>
  <si>
    <t>Other Income</t>
  </si>
  <si>
    <t>Home Loan EMI</t>
  </si>
  <si>
    <t>Maintenance Charges</t>
  </si>
  <si>
    <t>Utilities (Electricity, Water, Gas)</t>
  </si>
  <si>
    <t>Property Tax</t>
  </si>
  <si>
    <t>Furniture/Appliances</t>
  </si>
  <si>
    <t>Restaurants</t>
  </si>
  <si>
    <t>Cafes/Takeout</t>
  </si>
  <si>
    <t>Online Food Delivery</t>
  </si>
  <si>
    <t>Snacks and Beverages</t>
  </si>
  <si>
    <t>Cab/Ride Share (Uber, Ola)</t>
  </si>
  <si>
    <t>Public Transport</t>
  </si>
  <si>
    <t>Vehicle EMI</t>
  </si>
  <si>
    <t>Vehicle Maintenance</t>
  </si>
  <si>
    <t>Parking/Tolls</t>
  </si>
  <si>
    <t>Travel Tickets (Train/Flight/Bus)</t>
  </si>
  <si>
    <t>Toiletries</t>
  </si>
  <si>
    <t>Gym/Fitness Membership</t>
  </si>
  <si>
    <t>Wellness/Health Products</t>
  </si>
  <si>
    <t>Spa and Massage</t>
  </si>
  <si>
    <t>Accessories</t>
  </si>
  <si>
    <t>Electronics</t>
  </si>
  <si>
    <t>Gadgets</t>
  </si>
  <si>
    <t>Home Decor</t>
  </si>
  <si>
    <t>Online Shopping (Amazon, Flipkart)</t>
  </si>
  <si>
    <t>Internet</t>
  </si>
  <si>
    <t>Electricity</t>
  </si>
  <si>
    <t>Water and Sewage</t>
  </si>
  <si>
    <t>Gas Bill</t>
  </si>
  <si>
    <t>Subscription Services (Netflix, Spotify, etc.)</t>
  </si>
  <si>
    <t>Pharmacy/Medicines</t>
  </si>
  <si>
    <t>Health Insurance Premiums</t>
  </si>
  <si>
    <t>Lab Tests</t>
  </si>
  <si>
    <t>Emergency Visits</t>
  </si>
  <si>
    <t>Online Courses</t>
  </si>
  <si>
    <t>Coaching/Workshops</t>
  </si>
  <si>
    <t>Certification Exams</t>
  </si>
  <si>
    <t>Events/Concerts</t>
  </si>
  <si>
    <t>Hobbies</t>
  </si>
  <si>
    <t>Games</t>
  </si>
  <si>
    <t>Weekend Trips</t>
  </si>
  <si>
    <t>Donations/Charity</t>
  </si>
  <si>
    <t>Family Support</t>
  </si>
  <si>
    <t>Pet Expenses</t>
  </si>
  <si>
    <t>Kids’ School Fees</t>
  </si>
  <si>
    <t>Occasions (Weddings, Birthdays)</t>
  </si>
  <si>
    <t>Stocks</t>
  </si>
  <si>
    <t>Fixed Deposits</t>
  </si>
  <si>
    <t>SIPs</t>
  </si>
  <si>
    <t>Gold/Silver</t>
  </si>
  <si>
    <t>Real Estate Purchase</t>
  </si>
  <si>
    <t>Emergency Fund</t>
  </si>
  <si>
    <t>Piggy Bank (Cash)</t>
  </si>
  <si>
    <t>Auto-transfers to savings</t>
  </si>
  <si>
    <t>Credit Card Payments</t>
  </si>
  <si>
    <t>Education Loan</t>
  </si>
  <si>
    <t>Vehicle Loan</t>
  </si>
  <si>
    <t>Bank Transfers (to self)</t>
  </si>
  <si>
    <t>Wallet Load (Paytm, PhonePe)</t>
  </si>
  <si>
    <t>UPI/IMPS Self-transfer</t>
  </si>
  <si>
    <t>ATM Withdrawal</t>
  </si>
  <si>
    <t>Credit Card Refund</t>
  </si>
  <si>
    <t>Balance Adjustments</t>
  </si>
  <si>
    <t>Account Maintenance</t>
  </si>
  <si>
    <t>Penalties</t>
  </si>
  <si>
    <t>Late Payment Fees</t>
  </si>
  <si>
    <t>Forex Charges</t>
  </si>
  <si>
    <t>Unidentified</t>
  </si>
  <si>
    <t>FoodAndDining</t>
  </si>
  <si>
    <t>BillsAndUtilities</t>
  </si>
  <si>
    <t>HealthAndMedical</t>
  </si>
  <si>
    <t>EntertainmentAndLeisure</t>
  </si>
  <si>
    <t>FamilyAndGifts</t>
  </si>
  <si>
    <t>LoanAndCreditPayments</t>
  </si>
  <si>
    <t>TransfersAndAdjustments</t>
  </si>
  <si>
    <t>BankChargesAndFees</t>
  </si>
  <si>
    <t>PersonalCare</t>
  </si>
  <si>
    <t>UncategorizedOrUnknown</t>
  </si>
  <si>
    <t>e-PAN Card</t>
  </si>
  <si>
    <t>Vasadi P</t>
  </si>
  <si>
    <t>Government Services</t>
  </si>
  <si>
    <t>Pilla G</t>
  </si>
  <si>
    <t>Ramesh</t>
  </si>
  <si>
    <t>Ganga S</t>
  </si>
  <si>
    <t>Mandala</t>
  </si>
  <si>
    <t>Sri Sai Stationery</t>
  </si>
  <si>
    <t>Tea Time</t>
  </si>
  <si>
    <t>NEFT</t>
  </si>
  <si>
    <t>UPI</t>
  </si>
  <si>
    <t>ATM</t>
  </si>
  <si>
    <t>Others</t>
  </si>
  <si>
    <t>Debit</t>
  </si>
  <si>
    <t>Grand Total</t>
  </si>
  <si>
    <t>Sum of Debit</t>
  </si>
  <si>
    <t>Jan</t>
  </si>
  <si>
    <t>Feb</t>
  </si>
  <si>
    <t>Mar</t>
  </si>
  <si>
    <t>Apr</t>
  </si>
  <si>
    <t>May</t>
  </si>
  <si>
    <t>Jun</t>
  </si>
  <si>
    <t>Jul</t>
  </si>
  <si>
    <t>Aug</t>
  </si>
  <si>
    <t>Sep</t>
  </si>
  <si>
    <t>Oct</t>
  </si>
  <si>
    <t>Nov</t>
  </si>
  <si>
    <t>Dec</t>
  </si>
  <si>
    <t>Category Type</t>
  </si>
  <si>
    <t>Expense</t>
  </si>
  <si>
    <t>(All)</t>
  </si>
  <si>
    <t>Sum of Amount</t>
  </si>
  <si>
    <t>Month</t>
  </si>
  <si>
    <t>Net Income</t>
  </si>
  <si>
    <t>Column Labels</t>
  </si>
  <si>
    <t>Net Amount</t>
  </si>
  <si>
    <t>Total Net Amount</t>
  </si>
  <si>
    <t>Row Labels</t>
  </si>
  <si>
    <t>Net</t>
  </si>
  <si>
    <t>ATM WDL</t>
  </si>
  <si>
    <t>e-Shopping</t>
  </si>
  <si>
    <t>e-Courses</t>
  </si>
  <si>
    <t>Settle Money</t>
  </si>
  <si>
    <t>Top 5 Sub-Categories in Selected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</si>
</sst>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3" fontId="0" fillId="0" borderId="0" xfId="0" applyNumberFormat="1"/>
    <xf numFmtId="0" fontId="2" fillId="0" borderId="0" xfId="0" applyFont="1"/>
    <xf numFmtId="164" fontId="2" fillId="0" borderId="0" xfId="0" applyNumberFormat="1" applyFont="1"/>
    <xf numFmtId="0" fontId="3" fillId="0" borderId="0" xfId="0" applyFont="1"/>
  </cellXfs>
  <cellStyles count="1">
    <cellStyle name="Normal" xfId="0" builtinId="0"/>
  </cellStyles>
  <dxfs count="27">
    <dxf>
      <numFmt numFmtId="164" formatCode="&quot;₹&quot;\ #,##0"/>
    </dxf>
    <dxf>
      <numFmt numFmtId="164" formatCode="&quot;₹&quot;\ #,##0"/>
    </dxf>
    <dxf>
      <numFmt numFmtId="164" formatCode="&quot;₹&quot;\ #,##0"/>
    </dxf>
    <dxf>
      <numFmt numFmtId="164" formatCode="&quot;₹&quot;\ #,##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Finances CaseStudy.xlsx]PivotAnalysis!PTPayTypePie</c:name>
    <c:fmtId val="4"/>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b="1">
                <a:solidFill>
                  <a:schemeClr val="bg1"/>
                </a:solidFill>
              </a:rPr>
              <a:t>Total</a:t>
            </a:r>
            <a:r>
              <a:rPr lang="en-US" sz="900" b="1" baseline="0">
                <a:solidFill>
                  <a:schemeClr val="bg1"/>
                </a:solidFill>
              </a:rPr>
              <a:t> Spent by Payment Type</a:t>
            </a:r>
            <a:endParaRPr lang="en-US" sz="900" b="1">
              <a:solidFill>
                <a:schemeClr val="bg1"/>
              </a:solidFill>
            </a:endParaRPr>
          </a:p>
        </c:rich>
      </c:tx>
      <c:layout>
        <c:manualLayout>
          <c:xMode val="edge"/>
          <c:yMode val="edge"/>
          <c:x val="0.15073286052009457"/>
          <c:y val="0"/>
        </c:manualLayout>
      </c:layout>
      <c:overlay val="0"/>
      <c:spPr>
        <a:noFill/>
        <a:ln>
          <a:noFill/>
        </a:ln>
        <a:effectLst/>
      </c:sp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marker>
          <c:symbol val="none"/>
        </c:marker>
        <c:dLbl>
          <c:idx val="0"/>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0826306286182312"/>
              <c:y val="7.4294060753360647E-2"/>
            </c:manualLayout>
          </c:layout>
          <c:spPr>
            <a:noFill/>
            <a:ln>
              <a:noFill/>
            </a:ln>
          </c:spPr>
          <c:txPr>
            <a:bodyPr rot="0" vert="horz" lIns="38100" tIns="19050" rIns="38100" bIns="19050">
              <a:no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7011820330969269"/>
                  <c:h val="0.26175034350438781"/>
                </c:manualLayout>
              </c15:layout>
            </c:ext>
          </c:extLst>
        </c:dLbl>
      </c:pivotFmt>
      <c:pivotFmt>
        <c:idx val="9"/>
        <c:spPr>
          <a:solidFill>
            <a:schemeClr val="accent5"/>
          </a:solidFill>
          <a:ln w="19050">
            <a:solidFill>
              <a:schemeClr val="lt1"/>
            </a:solidFill>
          </a:ln>
          <a:effectLst/>
        </c:spPr>
        <c:dLbl>
          <c:idx val="0"/>
          <c:layout>
            <c:manualLayout>
              <c:x val="-9.3348969676662757E-3"/>
              <c:y val="0"/>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133806146572104"/>
                  <c:h val="0.22841696642646514"/>
                </c:manualLayout>
              </c15:layout>
            </c:ext>
          </c:extLst>
        </c:dLbl>
      </c:pivotFmt>
      <c:pivotFmt>
        <c:idx val="10"/>
        <c:spPr>
          <a:solidFill>
            <a:schemeClr val="accent4"/>
          </a:solidFill>
          <a:ln w="19050">
            <a:solidFill>
              <a:schemeClr val="lt1"/>
            </a:solidFill>
          </a:ln>
          <a:effectLst/>
        </c:spPr>
        <c:dLbl>
          <c:idx val="0"/>
          <c:layout>
            <c:manualLayout>
              <c:x val="-2.3035312075352282E-2"/>
              <c:y val="-3.5120964886956396E-17"/>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6609929078014188"/>
                  <c:h val="0.22841696642646514"/>
                </c:manualLayout>
              </c15:layout>
            </c:ext>
          </c:extLst>
        </c:dLbl>
      </c:pivotFmt>
      <c:pivotFmt>
        <c:idx val="11"/>
        <c:spPr>
          <a:solidFill>
            <a:schemeClr val="accent6">
              <a:lumMod val="60000"/>
            </a:schemeClr>
          </a:solidFill>
          <a:ln w="19050">
            <a:solidFill>
              <a:schemeClr val="lt1"/>
            </a:solidFill>
          </a:ln>
          <a:effectLst/>
        </c:spPr>
        <c:dLbl>
          <c:idx val="0"/>
          <c:layout>
            <c:manualLayout>
              <c:x val="1.3821138506308485E-2"/>
              <c:y val="-2.5612055009450761E-2"/>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25338753928232371"/>
              <c:y val="-1.9209041257088076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1943324024138509"/>
          <c:y val="0.13739842205740738"/>
          <c:w val="0.77518649922145721"/>
          <c:h val="0.75169601419167154"/>
        </c:manualLayout>
      </c:layout>
      <c:doughnutChart>
        <c:varyColors val="1"/>
        <c:ser>
          <c:idx val="0"/>
          <c:order val="0"/>
          <c:tx>
            <c:strRef>
              <c:f>PivotAnalysis!$B$18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AE3-4FEC-A626-71931CF82D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AE3-4FEC-A626-71931CF82D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AE3-4FEC-A626-71931CF82D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8AE3-4FEC-A626-71931CF82D81}"/>
              </c:ext>
            </c:extLst>
          </c:dPt>
          <c:dPt>
            <c:idx val="4"/>
            <c:bubble3D val="0"/>
            <c:extLst>
              <c:ext xmlns:c16="http://schemas.microsoft.com/office/drawing/2014/chart" uri="{C3380CC4-5D6E-409C-BE32-E72D297353CC}">
                <c16:uniqueId val="{00000009-8AE3-4FEC-A626-71931CF82D81}"/>
              </c:ext>
            </c:extLst>
          </c:dPt>
          <c:dLbls>
            <c:dLbl>
              <c:idx val="0"/>
              <c:layout>
                <c:manualLayout>
                  <c:x val="-0.10826306286182312"/>
                  <c:y val="7.4294060753360647E-2"/>
                </c:manualLayout>
              </c:layout>
              <c:spPr>
                <a:noFill/>
                <a:ln>
                  <a:noFill/>
                </a:ln>
              </c:spPr>
              <c:txPr>
                <a:bodyPr rot="0" vert="horz" lIns="38100" tIns="19050" rIns="38100" bIns="19050">
                  <a:no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7011820330969269"/>
                      <c:h val="0.26175034350438781"/>
                    </c:manualLayout>
                  </c15:layout>
                </c:ext>
                <c:ext xmlns:c16="http://schemas.microsoft.com/office/drawing/2014/chart" uri="{C3380CC4-5D6E-409C-BE32-E72D297353CC}">
                  <c16:uniqueId val="{00000001-8AE3-4FEC-A626-71931CF82D81}"/>
                </c:ext>
              </c:extLst>
            </c:dLbl>
            <c:dLbl>
              <c:idx val="1"/>
              <c:layout>
                <c:manualLayout>
                  <c:x val="-9.3348969676662757E-3"/>
                  <c:y val="0"/>
                </c:manualLayout>
              </c:layout>
              <c:showLegendKey val="0"/>
              <c:showVal val="0"/>
              <c:showCatName val="0"/>
              <c:showSerName val="0"/>
              <c:showPercent val="1"/>
              <c:showBubbleSize val="0"/>
              <c:separator>, </c:separator>
              <c:extLst>
                <c:ext xmlns:c15="http://schemas.microsoft.com/office/drawing/2012/chart" uri="{CE6537A1-D6FC-4f65-9D91-7224C49458BB}">
                  <c15:layout>
                    <c:manualLayout>
                      <c:w val="0.3133806146572104"/>
                      <c:h val="0.22841696642646514"/>
                    </c:manualLayout>
                  </c15:layout>
                </c:ext>
                <c:ext xmlns:c16="http://schemas.microsoft.com/office/drawing/2014/chart" uri="{C3380CC4-5D6E-409C-BE32-E72D297353CC}">
                  <c16:uniqueId val="{00000003-8AE3-4FEC-A626-71931CF82D81}"/>
                </c:ext>
              </c:extLst>
            </c:dLbl>
            <c:dLbl>
              <c:idx val="2"/>
              <c:layout>
                <c:manualLayout>
                  <c:x val="-2.3035312075352282E-2"/>
                  <c:y val="-3.5120964886956396E-17"/>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6609929078014188"/>
                      <c:h val="0.22841696642646514"/>
                    </c:manualLayout>
                  </c15:layout>
                </c:ext>
                <c:ext xmlns:c16="http://schemas.microsoft.com/office/drawing/2014/chart" uri="{C3380CC4-5D6E-409C-BE32-E72D297353CC}">
                  <c16:uniqueId val="{00000005-8AE3-4FEC-A626-71931CF82D81}"/>
                </c:ext>
              </c:extLst>
            </c:dLbl>
            <c:dLbl>
              <c:idx val="3"/>
              <c:layout>
                <c:manualLayout>
                  <c:x val="1.3821138506308485E-2"/>
                  <c:y val="-2.5612055009450761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AE3-4FEC-A626-71931CF82D81}"/>
                </c:ext>
              </c:extLst>
            </c:dLbl>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PivotAnalysis!$A$19:$A$23</c:f>
              <c:strCache>
                <c:ptCount val="4"/>
                <c:pt idx="0">
                  <c:v>UPI</c:v>
                </c:pt>
                <c:pt idx="1">
                  <c:v>ATM</c:v>
                </c:pt>
                <c:pt idx="2">
                  <c:v>Debit Card</c:v>
                </c:pt>
                <c:pt idx="3">
                  <c:v>Others</c:v>
                </c:pt>
              </c:strCache>
            </c:strRef>
          </c:cat>
          <c:val>
            <c:numRef>
              <c:f>PivotAnalysis!$B$19:$B$23</c:f>
              <c:numCache>
                <c:formatCode>"₹"\ #,##0</c:formatCode>
                <c:ptCount val="4"/>
                <c:pt idx="0">
                  <c:v>731886.63999999943</c:v>
                </c:pt>
                <c:pt idx="1">
                  <c:v>145610</c:v>
                </c:pt>
                <c:pt idx="2">
                  <c:v>144206.22999999998</c:v>
                </c:pt>
                <c:pt idx="3">
                  <c:v>295</c:v>
                </c:pt>
              </c:numCache>
            </c:numRef>
          </c:val>
          <c:extLst>
            <c:ext xmlns:c16="http://schemas.microsoft.com/office/drawing/2014/chart" uri="{C3380CC4-5D6E-409C-BE32-E72D297353CC}">
              <c16:uniqueId val="{0000000A-8AE3-4FEC-A626-71931CF82D81}"/>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layout>
        <c:manualLayout>
          <c:xMode val="edge"/>
          <c:yMode val="edge"/>
          <c:x val="0"/>
          <c:y val="0.89961130673823486"/>
          <c:w val="0.9847307384449282"/>
          <c:h val="0.1003886932617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0"/>
          </a:schemeClr>
        </a:gs>
        <a:gs pos="100000">
          <a:schemeClr val="accent5"/>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Finances CaseStudy.xlsx]PivotAnalysis!PTExpBar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All Expenses </a:t>
            </a:r>
          </a:p>
        </c:rich>
      </c:tx>
      <c:layout>
        <c:manualLayout>
          <c:xMode val="edge"/>
          <c:yMode val="edge"/>
          <c:x val="6.2650749495640253E-3"/>
          <c:y val="5.6102003846108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PivotAnalysis!$E$3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0-E1ED-4D1D-AD77-E4768FA9A33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E1ED-4D1D-AD77-E4768FA9A33B}"/>
              </c:ext>
            </c:extLst>
          </c:dPt>
          <c:dLbls>
            <c:dLbl>
              <c:idx val="3"/>
              <c:layout>
                <c:manualLayout>
                  <c:x val="0"/>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ED-4D1D-AD77-E4768FA9A33B}"/>
                </c:ext>
              </c:extLst>
            </c:dLbl>
            <c:dLbl>
              <c:idx val="4"/>
              <c:layout>
                <c:manualLayout>
                  <c:x val="-5.0925337632079971E-17"/>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ED-4D1D-AD77-E4768FA9A33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PivotAnalysis!$E$4:$E$16</c:f>
              <c:numCache>
                <c:formatCode>0</c:formatCode>
                <c:ptCount val="12"/>
                <c:pt idx="0">
                  <c:v>91558.640000000014</c:v>
                </c:pt>
                <c:pt idx="1">
                  <c:v>226689.64</c:v>
                </c:pt>
                <c:pt idx="2">
                  <c:v>19112.09</c:v>
                </c:pt>
                <c:pt idx="3">
                  <c:v>119254.37000000001</c:v>
                </c:pt>
                <c:pt idx="4">
                  <c:v>130354.20000000003</c:v>
                </c:pt>
                <c:pt idx="5">
                  <c:v>73068.69</c:v>
                </c:pt>
                <c:pt idx="6">
                  <c:v>23319.54</c:v>
                </c:pt>
                <c:pt idx="7">
                  <c:v>36867.74</c:v>
                </c:pt>
                <c:pt idx="8">
                  <c:v>66470.89</c:v>
                </c:pt>
                <c:pt idx="9">
                  <c:v>81686.000000000015</c:v>
                </c:pt>
                <c:pt idx="10">
                  <c:v>61689.34</c:v>
                </c:pt>
                <c:pt idx="11">
                  <c:v>91926.73000000001</c:v>
                </c:pt>
              </c:numCache>
            </c:numRef>
          </c:val>
          <c:extLst>
            <c:ext xmlns:c16="http://schemas.microsoft.com/office/drawing/2014/chart" uri="{C3380CC4-5D6E-409C-BE32-E72D297353CC}">
              <c16:uniqueId val="{00000002-E1ED-4D1D-AD77-E4768FA9A33B}"/>
            </c:ext>
          </c:extLst>
        </c:ser>
        <c:dLbls>
          <c:dLblPos val="outEnd"/>
          <c:showLegendKey val="0"/>
          <c:showVal val="1"/>
          <c:showCatName val="0"/>
          <c:showSerName val="0"/>
          <c:showPercent val="0"/>
          <c:showBubbleSize val="0"/>
        </c:dLbls>
        <c:gapWidth val="50"/>
        <c:overlap val="-27"/>
        <c:axId val="920071864"/>
        <c:axId val="920072584"/>
      </c:barChart>
      <c:catAx>
        <c:axId val="92007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72584"/>
        <c:crosses val="autoZero"/>
        <c:auto val="1"/>
        <c:lblAlgn val="ctr"/>
        <c:lblOffset val="100"/>
        <c:noMultiLvlLbl val="0"/>
      </c:catAx>
      <c:valAx>
        <c:axId val="920072584"/>
        <c:scaling>
          <c:orientation val="minMax"/>
        </c:scaling>
        <c:delete val="1"/>
        <c:axPos val="l"/>
        <c:numFmt formatCode="0" sourceLinked="0"/>
        <c:majorTickMark val="none"/>
        <c:minorTickMark val="none"/>
        <c:tickLblPos val="nextTo"/>
        <c:crossAx val="92007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Finances CaseStudy.xlsx]PivotAnalysis!PTNetIncBar</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Net</a:t>
            </a:r>
            <a:r>
              <a:rPr lang="en-US" sz="1100" baseline="0"/>
              <a:t> Income</a:t>
            </a:r>
            <a:endParaRPr lang="en-US" sz="1100"/>
          </a:p>
        </c:rich>
      </c:tx>
      <c:layout>
        <c:manualLayout>
          <c:xMode val="edge"/>
          <c:yMode val="edge"/>
          <c:x val="1.7447731052506535E-2"/>
          <c:y val="0.203703633431363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
              <c:y val="-6.576226164500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0"/>
              <c:y val="-8.182651867311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layout>
            <c:manualLayout>
              <c:x val="-2.0640794925397038E-16"/>
              <c:y val="-4.0160642570281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PivotAnalysis!$H$3</c:f>
              <c:strCache>
                <c:ptCount val="1"/>
                <c:pt idx="0">
                  <c:v>Total</c:v>
                </c:pt>
              </c:strCache>
            </c:strRef>
          </c:tx>
          <c:spPr>
            <a:solidFill>
              <a:schemeClr val="accent4"/>
            </a:solidFill>
            <a:ln>
              <a:noFill/>
            </a:ln>
            <a:effectLst/>
          </c:spPr>
          <c:invertIfNegative val="0"/>
          <c:dPt>
            <c:idx val="4"/>
            <c:invertIfNegative val="0"/>
            <c:bubble3D val="0"/>
            <c:spPr>
              <a:solidFill>
                <a:schemeClr val="accent4"/>
              </a:solidFill>
              <a:ln>
                <a:noFill/>
              </a:ln>
              <a:effectLst/>
            </c:spPr>
            <c:extLst>
              <c:ext xmlns:c16="http://schemas.microsoft.com/office/drawing/2014/chart" uri="{C3380CC4-5D6E-409C-BE32-E72D297353CC}">
                <c16:uniqueId val="{00000000-F855-435D-BBAB-FBC9230AB55D}"/>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1-F855-435D-BBAB-FBC9230AB55D}"/>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4-F855-435D-BBAB-FBC9230AB55D}"/>
              </c:ext>
            </c:extLst>
          </c:dPt>
          <c:dLbls>
            <c:dLbl>
              <c:idx val="4"/>
              <c:layout>
                <c:manualLayout>
                  <c:x val="0"/>
                  <c:y val="-6.57622616450052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55-435D-BBAB-FBC9230AB55D}"/>
                </c:ext>
              </c:extLst>
            </c:dLbl>
            <c:dLbl>
              <c:idx val="5"/>
              <c:layout>
                <c:manualLayout>
                  <c:x val="0"/>
                  <c:y val="-8.1826518673117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55-435D-BBAB-FBC9230AB55D}"/>
                </c:ext>
              </c:extLst>
            </c:dLbl>
            <c:dLbl>
              <c:idx val="11"/>
              <c:layout>
                <c:manualLayout>
                  <c:x val="-2.0640794925397038E-16"/>
                  <c:y val="-4.01606425702812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55-435D-BBAB-FBC9230AB5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PivotAnalysis!$G$4:$G$16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PivotAnalysis!$H$4:$H$16</c:f>
              <c:numCache>
                <c:formatCode>0</c:formatCode>
                <c:ptCount val="12"/>
                <c:pt idx="0">
                  <c:v>-36765.64</c:v>
                </c:pt>
                <c:pt idx="1">
                  <c:v>-147799.64000000001</c:v>
                </c:pt>
                <c:pt idx="2">
                  <c:v>30846.91</c:v>
                </c:pt>
                <c:pt idx="3">
                  <c:v>-54483.369999999995</c:v>
                </c:pt>
                <c:pt idx="4">
                  <c:v>-7526.1999999999944</c:v>
                </c:pt>
                <c:pt idx="5">
                  <c:v>-2089.6899999999991</c:v>
                </c:pt>
                <c:pt idx="6">
                  <c:v>51366.46</c:v>
                </c:pt>
                <c:pt idx="7">
                  <c:v>63694.69999999999</c:v>
                </c:pt>
                <c:pt idx="8">
                  <c:v>16191.11</c:v>
                </c:pt>
                <c:pt idx="9">
                  <c:v>88248.999999999985</c:v>
                </c:pt>
                <c:pt idx="10">
                  <c:v>44622.66</c:v>
                </c:pt>
                <c:pt idx="11">
                  <c:v>-21439.729999999996</c:v>
                </c:pt>
              </c:numCache>
            </c:numRef>
          </c:val>
          <c:extLst>
            <c:ext xmlns:c16="http://schemas.microsoft.com/office/drawing/2014/chart" uri="{C3380CC4-5D6E-409C-BE32-E72D297353CC}">
              <c16:uniqueId val="{00000003-F855-435D-BBAB-FBC9230AB55D}"/>
            </c:ext>
          </c:extLst>
        </c:ser>
        <c:dLbls>
          <c:dLblPos val="outEnd"/>
          <c:showLegendKey val="0"/>
          <c:showVal val="1"/>
          <c:showCatName val="0"/>
          <c:showSerName val="0"/>
          <c:showPercent val="0"/>
          <c:showBubbleSize val="0"/>
        </c:dLbls>
        <c:gapWidth val="50"/>
        <c:overlap val="-27"/>
        <c:axId val="926304352"/>
        <c:axId val="926300392"/>
      </c:barChart>
      <c:catAx>
        <c:axId val="9263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0392"/>
        <c:crosses val="autoZero"/>
        <c:auto val="1"/>
        <c:lblAlgn val="ctr"/>
        <c:lblOffset val="100"/>
        <c:noMultiLvlLbl val="0"/>
      </c:catAx>
      <c:valAx>
        <c:axId val="926300392"/>
        <c:scaling>
          <c:orientation val="minMax"/>
          <c:max val="100000"/>
          <c:min val="-150000"/>
        </c:scaling>
        <c:delete val="1"/>
        <c:axPos val="l"/>
        <c:numFmt formatCode="0" sourceLinked="1"/>
        <c:majorTickMark val="out"/>
        <c:minorTickMark val="none"/>
        <c:tickLblPos val="nextTo"/>
        <c:crossAx val="9263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Finances CaseStudy.xlsx]PivotAnalysis!PTCatExpLine</c:name>
    <c:fmtId val="2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0977841606278"/>
          <c:y val="5.2464838918214525E-2"/>
          <c:w val="0.88829022158393722"/>
          <c:h val="0.85825044667172301"/>
        </c:manualLayout>
      </c:layout>
      <c:lineChart>
        <c:grouping val="standard"/>
        <c:varyColors val="0"/>
        <c:ser>
          <c:idx val="0"/>
          <c:order val="0"/>
          <c:tx>
            <c:strRef>
              <c:f>PivotAnalysis!$N$3:$N$4</c:f>
              <c:strCache>
                <c:ptCount val="1"/>
                <c:pt idx="0">
                  <c:v>TransfersAndAdjustments</c:v>
                </c:pt>
              </c:strCache>
            </c:strRef>
          </c:tx>
          <c:spPr>
            <a:ln w="28575" cap="rnd">
              <a:solidFill>
                <a:schemeClr val="accent1"/>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PivotAnalysis!$N$5:$N$16</c:f>
              <c:numCache>
                <c:formatCode>0</c:formatCode>
                <c:ptCount val="12"/>
                <c:pt idx="0">
                  <c:v>-49470</c:v>
                </c:pt>
                <c:pt idx="1">
                  <c:v>-150853</c:v>
                </c:pt>
                <c:pt idx="2">
                  <c:v>8038</c:v>
                </c:pt>
                <c:pt idx="3">
                  <c:v>-81395</c:v>
                </c:pt>
                <c:pt idx="4">
                  <c:v>-58475</c:v>
                </c:pt>
                <c:pt idx="5">
                  <c:v>-50889</c:v>
                </c:pt>
                <c:pt idx="6">
                  <c:v>7490</c:v>
                </c:pt>
                <c:pt idx="7">
                  <c:v>-5045</c:v>
                </c:pt>
                <c:pt idx="8">
                  <c:v>-13803</c:v>
                </c:pt>
                <c:pt idx="9">
                  <c:v>66551</c:v>
                </c:pt>
                <c:pt idx="10">
                  <c:v>11489</c:v>
                </c:pt>
                <c:pt idx="11">
                  <c:v>-3627</c:v>
                </c:pt>
              </c:numCache>
            </c:numRef>
          </c:val>
          <c:smooth val="0"/>
          <c:extLst>
            <c:ext xmlns:c16="http://schemas.microsoft.com/office/drawing/2014/chart" uri="{C3380CC4-5D6E-409C-BE32-E72D297353CC}">
              <c16:uniqueId val="{00000000-DA4D-4C82-9043-5351B6029A15}"/>
            </c:ext>
          </c:extLst>
        </c:ser>
        <c:ser>
          <c:idx val="1"/>
          <c:order val="1"/>
          <c:tx>
            <c:strRef>
              <c:f>PivotAnalysis!$O$3:$O$4</c:f>
              <c:strCache>
                <c:ptCount val="1"/>
                <c:pt idx="0">
                  <c:v>Shopping</c:v>
                </c:pt>
              </c:strCache>
            </c:strRef>
          </c:tx>
          <c:spPr>
            <a:ln w="28575" cap="rnd">
              <a:solidFill>
                <a:schemeClr val="accent2"/>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PivotAnalysis!$O$5:$O$16</c:f>
              <c:numCache>
                <c:formatCode>0</c:formatCode>
                <c:ptCount val="12"/>
                <c:pt idx="0">
                  <c:v>-26469</c:v>
                </c:pt>
                <c:pt idx="1">
                  <c:v>-5338</c:v>
                </c:pt>
                <c:pt idx="2">
                  <c:v>-1880</c:v>
                </c:pt>
                <c:pt idx="3">
                  <c:v>-14219.73</c:v>
                </c:pt>
                <c:pt idx="4">
                  <c:v>-11275</c:v>
                </c:pt>
                <c:pt idx="5">
                  <c:v>-2949</c:v>
                </c:pt>
                <c:pt idx="6">
                  <c:v>-2402</c:v>
                </c:pt>
                <c:pt idx="7">
                  <c:v>-5273</c:v>
                </c:pt>
                <c:pt idx="8">
                  <c:v>-20250</c:v>
                </c:pt>
                <c:pt idx="9">
                  <c:v>-6525.3600000000006</c:v>
                </c:pt>
                <c:pt idx="10">
                  <c:v>-20359</c:v>
                </c:pt>
                <c:pt idx="11">
                  <c:v>-34117</c:v>
                </c:pt>
              </c:numCache>
            </c:numRef>
          </c:val>
          <c:smooth val="0"/>
          <c:extLst>
            <c:ext xmlns:c16="http://schemas.microsoft.com/office/drawing/2014/chart" uri="{C3380CC4-5D6E-409C-BE32-E72D297353CC}">
              <c16:uniqueId val="{00000001-DA4D-4C82-9043-5351B6029A15}"/>
            </c:ext>
          </c:extLst>
        </c:ser>
        <c:ser>
          <c:idx val="2"/>
          <c:order val="2"/>
          <c:tx>
            <c:strRef>
              <c:f>PivotAnalysis!$P$3:$P$4</c:f>
              <c:strCache>
                <c:ptCount val="1"/>
                <c:pt idx="0">
                  <c:v>FoodAndDining</c:v>
                </c:pt>
              </c:strCache>
            </c:strRef>
          </c:tx>
          <c:spPr>
            <a:ln w="28575" cap="rnd">
              <a:solidFill>
                <a:schemeClr val="accent3"/>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PivotAnalysis!$P$5:$P$16</c:f>
              <c:numCache>
                <c:formatCode>0</c:formatCode>
                <c:ptCount val="12"/>
                <c:pt idx="0">
                  <c:v>-2097</c:v>
                </c:pt>
                <c:pt idx="1">
                  <c:v>-5644</c:v>
                </c:pt>
                <c:pt idx="2">
                  <c:v>-687</c:v>
                </c:pt>
                <c:pt idx="3">
                  <c:v>-3075</c:v>
                </c:pt>
                <c:pt idx="4">
                  <c:v>-2061</c:v>
                </c:pt>
                <c:pt idx="5">
                  <c:v>-5251.75</c:v>
                </c:pt>
                <c:pt idx="6">
                  <c:v>-1490</c:v>
                </c:pt>
                <c:pt idx="7">
                  <c:v>-1628</c:v>
                </c:pt>
                <c:pt idx="8">
                  <c:v>-4158.25</c:v>
                </c:pt>
                <c:pt idx="9">
                  <c:v>-2176</c:v>
                </c:pt>
                <c:pt idx="10">
                  <c:v>-12405.7</c:v>
                </c:pt>
                <c:pt idx="11">
                  <c:v>-2004.03</c:v>
                </c:pt>
              </c:numCache>
            </c:numRef>
          </c:val>
          <c:smooth val="0"/>
          <c:extLst>
            <c:ext xmlns:c16="http://schemas.microsoft.com/office/drawing/2014/chart" uri="{C3380CC4-5D6E-409C-BE32-E72D297353CC}">
              <c16:uniqueId val="{00000002-DA4D-4C82-9043-5351B6029A15}"/>
            </c:ext>
          </c:extLst>
        </c:ser>
        <c:ser>
          <c:idx val="3"/>
          <c:order val="3"/>
          <c:tx>
            <c:strRef>
              <c:f>PivotAnalysis!$Q$3:$Q$4</c:f>
              <c:strCache>
                <c:ptCount val="1"/>
                <c:pt idx="0">
                  <c:v>BillsAndUtilities</c:v>
                </c:pt>
              </c:strCache>
            </c:strRef>
          </c:tx>
          <c:spPr>
            <a:ln w="28575" cap="rnd">
              <a:solidFill>
                <a:schemeClr val="accent4"/>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PivotAnalysis!$Q$5:$Q$16</c:f>
              <c:numCache>
                <c:formatCode>0</c:formatCode>
                <c:ptCount val="12"/>
                <c:pt idx="0">
                  <c:v>24.3599999999999</c:v>
                </c:pt>
                <c:pt idx="1">
                  <c:v>-1808.6400000000003</c:v>
                </c:pt>
                <c:pt idx="2">
                  <c:v>-1808.6400000000003</c:v>
                </c:pt>
                <c:pt idx="3">
                  <c:v>-2539.6400000000003</c:v>
                </c:pt>
                <c:pt idx="4">
                  <c:v>-3121.9</c:v>
                </c:pt>
                <c:pt idx="5">
                  <c:v>-2631.6400000000003</c:v>
                </c:pt>
                <c:pt idx="6">
                  <c:v>-8089.54</c:v>
                </c:pt>
                <c:pt idx="7">
                  <c:v>-6980.4599999999991</c:v>
                </c:pt>
                <c:pt idx="8">
                  <c:v>-6443.6399999999994</c:v>
                </c:pt>
                <c:pt idx="9">
                  <c:v>-2916.6400000000003</c:v>
                </c:pt>
                <c:pt idx="10">
                  <c:v>-2032.6400000000003</c:v>
                </c:pt>
                <c:pt idx="11">
                  <c:v>-2838.6400000000003</c:v>
                </c:pt>
              </c:numCache>
            </c:numRef>
          </c:val>
          <c:smooth val="0"/>
          <c:extLst>
            <c:ext xmlns:c16="http://schemas.microsoft.com/office/drawing/2014/chart" uri="{C3380CC4-5D6E-409C-BE32-E72D297353CC}">
              <c16:uniqueId val="{00000003-DA4D-4C82-9043-5351B6029A15}"/>
            </c:ext>
          </c:extLst>
        </c:ser>
        <c:dLbls>
          <c:showLegendKey val="0"/>
          <c:showVal val="0"/>
          <c:showCatName val="0"/>
          <c:showSerName val="0"/>
          <c:showPercent val="0"/>
          <c:showBubbleSize val="0"/>
        </c:dLbls>
        <c:smooth val="0"/>
        <c:axId val="847434104"/>
        <c:axId val="847435904"/>
      </c:lineChart>
      <c:catAx>
        <c:axId val="84743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35904"/>
        <c:crosses val="autoZero"/>
        <c:auto val="1"/>
        <c:lblAlgn val="ctr"/>
        <c:lblOffset val="100"/>
        <c:noMultiLvlLbl val="0"/>
      </c:catAx>
      <c:valAx>
        <c:axId val="847435904"/>
        <c:scaling>
          <c:orientation val="minMax"/>
          <c:max val="90000"/>
          <c:min val="-1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34104"/>
        <c:crosses val="autoZero"/>
        <c:crossBetween val="between"/>
      </c:valAx>
      <c:spPr>
        <a:noFill/>
        <a:ln>
          <a:noFill/>
        </a:ln>
        <a:effectLst/>
      </c:spPr>
    </c:plotArea>
    <c:legend>
      <c:legendPos val="b"/>
      <c:layout>
        <c:manualLayout>
          <c:xMode val="edge"/>
          <c:yMode val="edge"/>
          <c:x val="0"/>
          <c:y val="0.83470028454643097"/>
          <c:w val="1"/>
          <c:h val="0.16067010939003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40000"/>
          <a:lumOff val="60000"/>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All Expenses (YTD)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All Expenses (YTD)</a:t>
          </a:r>
        </a:p>
      </cx:txPr>
    </cx:title>
    <cx:plotArea>
      <cx:plotAreaRegion>
        <cx:series layoutId="treemap" uniqueId="{D7D8CE61-55EA-4B2A-BC19-A5ACE1F3F5A8}">
          <cx:tx>
            <cx:txData>
              <cx:f>_xlchart.v1.1</cx:f>
              <cx:v>Sum of Debit</cx:v>
            </cx:txData>
          </cx:tx>
          <cx:dataLabels>
            <cx:numFmt formatCode="#,##0" sourceLinked="0"/>
            <cx:txPr>
              <a:bodyPr spcFirstLastPara="1" vertOverflow="ellipsis" horzOverflow="overflow" wrap="square" lIns="0" tIns="0" rIns="0" bIns="0" anchor="ctr" anchorCtr="1"/>
              <a:lstStyle/>
              <a:p>
                <a:pPr algn="ctr" rtl="0">
                  <a:defRPr sz="900" b="0"/>
                </a:pPr>
                <a:endParaRPr lang="en-US" sz="900" b="0" i="0" u="none" strike="noStrike" baseline="0">
                  <a:solidFill>
                    <a:sysClr val="window" lastClr="FFFFFF"/>
                  </a:solidFill>
                  <a:latin typeface="Calibri" panose="020F0502020204030204"/>
                </a:endParaRPr>
              </a:p>
            </cx:txPr>
            <cx:visibility seriesName="0" categoryName="1" value="1"/>
            <cx:separator>
</cx:separator>
            <cx:dataLabel idx="0">
              <cx:numFmt formatCode="#,##0" sourceLinked="0"/>
              <cx:txPr>
                <a:bodyPr spcFirstLastPara="1" vertOverflow="ellipsis" horzOverflow="overflow" wrap="square" lIns="0" tIns="0" rIns="0" bIns="0" anchor="ctr" anchorCtr="1"/>
                <a:lstStyle/>
                <a:p>
                  <a:pPr algn="ctr" rtl="0">
                    <a:defRPr sz="700" b="1"/>
                  </a:pPr>
                  <a:r>
                    <a:rPr lang="en-US" sz="700" b="1" i="0" u="none" strike="noStrike" baseline="0">
                      <a:solidFill>
                        <a:sysClr val="window" lastClr="FFFFFF"/>
                      </a:solidFill>
                      <a:latin typeface="Calibri" panose="020F0502020204030204"/>
                    </a:rPr>
                    <a:t>PersonalCare</a:t>
                  </a:r>
                </a:p>
              </cx:txPr>
              <cx:visibility seriesName="0" categoryName="1" value="1"/>
              <cx:separator>
</cx:separator>
            </cx:dataLabel>
            <cx:dataLabel idx="51">
              <cx:numFmt formatCode="#,##0" sourceLinked="0"/>
              <cx:txPr>
                <a:bodyPr spcFirstLastPara="1" vertOverflow="ellipsis" horzOverflow="overflow" wrap="square" lIns="0" tIns="0" rIns="0" bIns="0" anchor="ctr" anchorCtr="1"/>
                <a:lstStyle/>
                <a:p>
                  <a:pPr algn="ctr" rtl="0">
                    <a:defRPr sz="600" b="0"/>
                  </a:pPr>
                  <a:r>
                    <a:rPr lang="en-US" sz="600" b="0" i="0" u="none" strike="noStrike" baseline="0">
                      <a:solidFill>
                        <a:sysClr val="window" lastClr="FFFFFF"/>
                      </a:solidFill>
                      <a:latin typeface="Calibri" panose="020F0502020204030204"/>
                    </a:rPr>
                    <a:t>Books/Study Materials
340</a:t>
                  </a:r>
                </a:p>
              </cx:txPr>
              <cx:visibility seriesName="0" categoryName="1" value="1"/>
              <cx:separator>
</cx:separator>
            </cx:dataLabel>
            <cx:dataLabel idx="52">
              <cx:numFmt formatCode="#,##0" sourceLinked="0"/>
              <cx:txPr>
                <a:bodyPr spcFirstLastPara="1" vertOverflow="ellipsis" horzOverflow="overflow" wrap="square" lIns="0" tIns="0" rIns="0" bIns="0" anchor="ctr" anchorCtr="1"/>
                <a:lstStyle/>
                <a:p>
                  <a:pPr algn="ctr" rtl="0">
                    <a:defRPr sz="400" b="0"/>
                  </a:pPr>
                  <a:r>
                    <a:rPr lang="en-US" sz="400" b="0" i="0" u="none" strike="noStrike" baseline="0">
                      <a:solidFill>
                        <a:sysClr val="window" lastClr="FFFFFF"/>
                      </a:solidFill>
                      <a:latin typeface="Calibri" panose="020F0502020204030204"/>
                    </a:rPr>
                    <a:t>Mobile Recharge/Bill
18,411</a:t>
                  </a:r>
                </a:p>
              </cx:txPr>
              <cx:visibility seriesName="0" categoryName="1" value="1"/>
              <cx:separator>
</cx:separator>
            </cx:dataLabel>
            <cx:dataLabel idx="53">
              <cx:numFmt formatCode="#,##0" sourceLinked="0"/>
              <cx:txPr>
                <a:bodyPr spcFirstLastPara="1" vertOverflow="ellipsis" horzOverflow="overflow" wrap="square" lIns="0" tIns="0" rIns="0" bIns="0" anchor="ctr" anchorCtr="1"/>
                <a:lstStyle/>
                <a:p>
                  <a:pPr algn="ctr" rtl="0">
                    <a:defRPr sz="400" b="0"/>
                  </a:pPr>
                  <a:r>
                    <a:rPr lang="en-US" sz="400" b="0" i="0" u="none" strike="noStrike" baseline="0">
                      <a:solidFill>
                        <a:sysClr val="window" lastClr="FFFFFF"/>
                      </a:solidFill>
                      <a:latin typeface="Calibri" panose="020F0502020204030204"/>
                    </a:rPr>
                    <a:t>Restaurants
10,430</a:t>
                  </a:r>
                </a:p>
              </cx:txPr>
              <cx:visibility seriesName="0" categoryName="1" value="1"/>
              <cx:separator>
</cx:separator>
            </cx:dataLabel>
            <cx:dataLabel idx="54">
              <cx:numFmt formatCode="#,##0" sourceLinked="0"/>
              <cx:txPr>
                <a:bodyPr spcFirstLastPara="1" vertOverflow="ellipsis" horzOverflow="overflow" wrap="square" lIns="0" tIns="0" rIns="0" bIns="0" anchor="ctr" anchorCtr="1"/>
                <a:lstStyle/>
                <a:p>
                  <a:pPr algn="ctr" rtl="0">
                    <a:defRPr sz="500"/>
                  </a:pPr>
                  <a:r>
                    <a:rPr lang="en-US" sz="500" b="0" i="0" u="none" strike="noStrike" baseline="0">
                      <a:solidFill>
                        <a:sysClr val="window" lastClr="FFFFFF"/>
                      </a:solidFill>
                      <a:latin typeface="Calibri" panose="020F0502020204030204"/>
                    </a:rPr>
                    <a:t>Snacks and Beverages
6,917</a:t>
                  </a:r>
                </a:p>
              </cx:txPr>
              <cx:visibility seriesName="0" categoryName="1" value="1"/>
              <cx:separator>
</cx:separator>
            </cx:dataLabel>
            <cx:dataLabel idx="55">
              <cx:numFmt formatCode="#,##0" sourceLinked="0"/>
              <cx:txPr>
                <a:bodyPr spcFirstLastPara="1" vertOverflow="ellipsis" horzOverflow="overflow" wrap="square" lIns="0" tIns="0" rIns="0" bIns="0" anchor="ctr" anchorCtr="1"/>
                <a:lstStyle/>
                <a:p>
                  <a:pPr algn="ctr" rtl="0">
                    <a:defRPr sz="500" b="0"/>
                  </a:pPr>
                  <a:r>
                    <a:rPr lang="en-US" sz="500" b="0" i="0" u="none" strike="noStrike" baseline="0">
                      <a:solidFill>
                        <a:sysClr val="window" lastClr="FFFFFF"/>
                      </a:solidFill>
                      <a:latin typeface="Calibri" panose="020F0502020204030204"/>
                    </a:rPr>
                    <a:t>Pharmacy/Medicines
29,784</a:t>
                  </a:r>
                </a:p>
              </cx:txPr>
              <cx:visibility seriesName="0" categoryName="1" value="1"/>
              <cx:separator>
</cx:separator>
            </cx:dataLabel>
            <cx:dataLabel idx="56">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Accessories
29,209</a:t>
                  </a:r>
                </a:p>
              </cx:txPr>
              <cx:visibility seriesName="0" categoryName="1" value="1"/>
              <cx:separator>
</cx:separator>
            </cx:dataLabel>
            <cx:dataLabel idx="57">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Clothing
68,524</a:t>
                  </a:r>
                </a:p>
              </cx:txPr>
              <cx:visibility seriesName="0" categoryName="1" value="1"/>
              <cx:separator>
</cx:separator>
            </cx:dataLabel>
            <cx:dataLabel idx="61">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Online Shopping (Amazon, Flipkart)
61,136</a:t>
                  </a:r>
                </a:p>
              </cx:txPr>
              <cx:visibility seriesName="0" categoryName="1" value="1"/>
              <cx:separator>
</cx:separator>
            </cx:dataLabel>
            <cx:dataLabel idx="62">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Furniture/Appliances
17,800</a:t>
                  </a:r>
                </a:p>
              </cx:txPr>
              <cx:visibility seriesName="0" categoryName="1" value="1"/>
              <cx:separator>
</cx:separator>
            </cx:dataLabel>
            <cx:dataLabel idx="63">
              <cx:numFmt formatCode="#,##0" sourceLinked="0"/>
              <cx:txPr>
                <a:bodyPr spcFirstLastPara="1" vertOverflow="ellipsis" horzOverflow="overflow" wrap="square" lIns="0" tIns="0" rIns="0" bIns="0" anchor="ctr" anchorCtr="1"/>
                <a:lstStyle/>
                <a:p>
                  <a:pPr algn="ctr" rtl="0">
                    <a:defRPr sz="800" b="0"/>
                  </a:pPr>
                  <a:r>
                    <a:rPr lang="en-US" sz="800" b="0" i="0" u="none" strike="noStrike" baseline="0">
                      <a:solidFill>
                        <a:sysClr val="window" lastClr="FFFFFF"/>
                      </a:solidFill>
                      <a:latin typeface="Calibri" panose="020F0502020204030204"/>
                    </a:rPr>
                    <a:t>Tuition Fees
21,550</a:t>
                  </a:r>
                </a:p>
              </cx:txPr>
              <cx:visibility seriesName="0" categoryName="1" value="1"/>
              <cx:separator>
</cx:separator>
            </cx:dataLabel>
            <cx:dataLabel idx="64">
              <cx:numFmt formatCode="#,##0" sourceLinked="0"/>
              <cx:txPr>
                <a:bodyPr spcFirstLastPara="1" vertOverflow="ellipsis" horzOverflow="overflow" wrap="square" lIns="0" tIns="0" rIns="0" bIns="0" anchor="ctr" anchorCtr="1"/>
                <a:lstStyle/>
                <a:p>
                  <a:pPr algn="ctr" rtl="0">
                    <a:defRPr sz="400"/>
                  </a:pPr>
                  <a:r>
                    <a:rPr lang="en-US" sz="400" b="0" i="0" u="none" strike="noStrike" baseline="0">
                      <a:solidFill>
                        <a:sysClr val="window" lastClr="FFFFFF"/>
                      </a:solidFill>
                      <a:latin typeface="Calibri" panose="020F0502020204030204"/>
                    </a:rPr>
                    <a:t>Health Insurance Premiums
7,377</a:t>
                  </a:r>
                </a:p>
              </cx:txPr>
              <cx:visibility seriesName="0" categoryName="1" value="1"/>
              <cx:separator>
</cx:separator>
            </cx:dataLabel>
            <cx:dataLabel idx="65">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Lab Tests
13,607</a:t>
                  </a:r>
                </a:p>
              </cx:txPr>
              <cx:visibility seriesName="0" categoryName="1" value="1"/>
              <cx:separator>
</cx:separator>
            </cx:dataLabel>
            <cx:dataLabel idx="66">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Pharmacy/Medicines
29,784</a:t>
                  </a:r>
                </a:p>
              </cx:txPr>
              <cx:visibility seriesName="0" categoryName="1" value="1"/>
              <cx:separator>
</cx:separator>
            </cx:dataLabel>
            <cx:dataLabel idx="68">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Groceries
25,111</a:t>
                  </a:r>
                </a:p>
              </cx:txPr>
              <cx:visibility seriesName="0" categoryName="1" value="1"/>
              <cx:separator>
</cx:separator>
            </cx:dataLabel>
            <cx:dataLabel idx="69">
              <cx:numFmt formatCode="#,##0" sourceLinked="0"/>
              <cx:txPr>
                <a:bodyPr spcFirstLastPara="1" vertOverflow="ellipsis" horzOverflow="overflow" wrap="square" lIns="0" tIns="0" rIns="0" bIns="0" anchor="ctr" anchorCtr="1"/>
                <a:lstStyle/>
                <a:p>
                  <a:pPr algn="ctr" rtl="0">
                    <a:defRPr sz="400"/>
                  </a:pPr>
                  <a:r>
                    <a:rPr lang="en-US" sz="400" b="0" i="0" u="none" strike="noStrike" baseline="0">
                      <a:solidFill>
                        <a:sysClr val="window" lastClr="FFFFFF"/>
                      </a:solidFill>
                      <a:latin typeface="Calibri" panose="020F0502020204030204"/>
                    </a:rPr>
                    <a:t>Restaurants
10,430</a:t>
                  </a:r>
                </a:p>
              </cx:txPr>
              <cx:visibility seriesName="0" categoryName="1" value="1"/>
              <cx:separator>
</cx:separator>
            </cx:dataLabel>
            <cx:dataLabel idx="78">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Online Courses
33,133</a:t>
                  </a:r>
                </a:p>
              </cx:txPr>
              <cx:visibility seriesName="0" categoryName="1" value="1"/>
              <cx:separator>
</cx:separator>
            </cx:dataLabel>
            <cx:dataLabel idx="79">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Tuition Fees
21,550</a:t>
                  </a:r>
                </a:p>
              </cx:txPr>
              <cx:visibility seriesName="0" categoryName="1" value="1"/>
              <cx:separator>
</cx:separator>
            </cx:dataLabel>
            <cx:dataLabel idx="81">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Internet
22,795</a:t>
                  </a:r>
                </a:p>
              </cx:txPr>
              <cx:visibility seriesName="0" categoryName="1" value="1"/>
              <cx:separator>
</cx:separator>
            </cx:dataLabel>
            <cx:dataLabel idx="82">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Mobile Recharge/Bill
18,411</a:t>
                  </a:r>
                </a:p>
              </cx:txPr>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Expense by Category (YTD)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Expense by Category (YTD)</a:t>
          </a:r>
        </a:p>
      </cx:txPr>
    </cx:title>
    <cx:plotArea>
      <cx:plotAreaRegion>
        <cx:series layoutId="waterfall" uniqueId="{C123704C-1FEA-4BD2-8994-AA9E6A32EBE0}">
          <cx:tx>
            <cx:txData>
              <cx:f>_xlchart.v1.4</cx:f>
              <cx:v>Sum of Amount</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svgsilh.com/image/963210.html" TargetMode="External"/><Relationship Id="rId18" Type="http://schemas.openxmlformats.org/officeDocument/2006/relationships/chart" Target="../charts/chart3.xml"/><Relationship Id="rId3" Type="http://schemas.openxmlformats.org/officeDocument/2006/relationships/image" Target="../media/image2.svg"/><Relationship Id="rId21" Type="http://schemas.microsoft.com/office/2014/relationships/chartEx" Target="../charts/chartEx2.xml"/><Relationship Id="rId7" Type="http://schemas.openxmlformats.org/officeDocument/2006/relationships/hyperlink" Target="https://openclipart.org/detail/204749/found-icons-in-hk-4-by-wanglizhong-204749" TargetMode="External"/><Relationship Id="rId12" Type="http://schemas.openxmlformats.org/officeDocument/2006/relationships/image" Target="../media/image6.svg"/><Relationship Id="rId17" Type="http://schemas.openxmlformats.org/officeDocument/2006/relationships/chart" Target="../charts/chart2.xml"/><Relationship Id="rId2" Type="http://schemas.openxmlformats.org/officeDocument/2006/relationships/image" Target="../media/image1.png"/><Relationship Id="rId16" Type="http://schemas.openxmlformats.org/officeDocument/2006/relationships/hyperlink" Target="https://www.pngall.com/hospital-png" TargetMode="External"/><Relationship Id="rId20" Type="http://schemas.microsoft.com/office/2014/relationships/chartEx" Target="../charts/chartEx1.xml"/><Relationship Id="rId1" Type="http://schemas.openxmlformats.org/officeDocument/2006/relationships/chart" Target="../charts/chart1.xml"/><Relationship Id="rId6" Type="http://schemas.microsoft.com/office/2007/relationships/hdphoto" Target="../media/hdphoto1.wdp"/><Relationship Id="rId11" Type="http://schemas.openxmlformats.org/officeDocument/2006/relationships/image" Target="../media/image5.png"/><Relationship Id="rId5" Type="http://schemas.openxmlformats.org/officeDocument/2006/relationships/image" Target="../media/image3.png"/><Relationship Id="rId15" Type="http://schemas.microsoft.com/office/2007/relationships/hdphoto" Target="../media/hdphoto3.wdp"/><Relationship Id="rId10" Type="http://schemas.openxmlformats.org/officeDocument/2006/relationships/hyperlink" Target="http://www.pngall.com/serving-food-png" TargetMode="External"/><Relationship Id="rId19" Type="http://schemas.openxmlformats.org/officeDocument/2006/relationships/chart" Target="../charts/chart4.xml"/><Relationship Id="rId4" Type="http://schemas.openxmlformats.org/officeDocument/2006/relationships/hyperlink" Target="https://svgsilh.com/000000/image/1723059.html" TargetMode="External"/><Relationship Id="rId9" Type="http://schemas.microsoft.com/office/2007/relationships/hdphoto" Target="../media/hdphoto2.wdp"/><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9526</xdr:colOff>
      <xdr:row>1</xdr:row>
      <xdr:rowOff>2</xdr:rowOff>
    </xdr:from>
    <xdr:to>
      <xdr:col>10</xdr:col>
      <xdr:colOff>28575</xdr:colOff>
      <xdr:row>9</xdr:row>
      <xdr:rowOff>133350</xdr:rowOff>
    </xdr:to>
    <xdr:graphicFrame macro="">
      <xdr:nvGraphicFramePr>
        <xdr:cNvPr id="22" name="Chart 21">
          <a:extLst>
            <a:ext uri="{FF2B5EF4-FFF2-40B4-BE49-F238E27FC236}">
              <a16:creationId xmlns:a16="http://schemas.microsoft.com/office/drawing/2014/main" id="{3AE7CBC6-8278-4F93-A753-B115A7A2C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0</xdr:row>
      <xdr:rowOff>9525</xdr:rowOff>
    </xdr:from>
    <xdr:to>
      <xdr:col>21</xdr:col>
      <xdr:colOff>47625</xdr:colOff>
      <xdr:row>1</xdr:row>
      <xdr:rowOff>38100</xdr:rowOff>
    </xdr:to>
    <xdr:sp macro="" textlink="">
      <xdr:nvSpPr>
        <xdr:cNvPr id="2" name="Rectangle: Rounded Corners 1">
          <a:extLst>
            <a:ext uri="{FF2B5EF4-FFF2-40B4-BE49-F238E27FC236}">
              <a16:creationId xmlns:a16="http://schemas.microsoft.com/office/drawing/2014/main" id="{68FE6837-4B02-F50C-52A3-EECBBD75F03B}"/>
            </a:ext>
          </a:extLst>
        </xdr:cNvPr>
        <xdr:cNvSpPr/>
      </xdr:nvSpPr>
      <xdr:spPr>
        <a:xfrm>
          <a:off x="19050" y="9525"/>
          <a:ext cx="12830175" cy="552450"/>
        </a:xfrm>
        <a:prstGeom prst="roundRect">
          <a:avLst/>
        </a:prstGeom>
        <a:gradFill flip="none" rotWithShape="1">
          <a:gsLst>
            <a:gs pos="0">
              <a:schemeClr val="accent5">
                <a:lumMod val="50000"/>
              </a:schemeClr>
            </a:gs>
            <a:gs pos="50000">
              <a:schemeClr val="accent5"/>
            </a:gs>
            <a:gs pos="100000">
              <a:schemeClr val="accent5"/>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Personal Finance </a:t>
          </a:r>
          <a:r>
            <a:rPr lang="en-IN" sz="2800"/>
            <a:t>Dashboard</a:t>
          </a:r>
          <a:endParaRPr lang="en-IN" sz="2400"/>
        </a:p>
      </xdr:txBody>
    </xdr:sp>
    <xdr:clientData/>
  </xdr:twoCellAnchor>
  <xdr:twoCellAnchor editAs="oneCell">
    <xdr:from>
      <xdr:col>12</xdr:col>
      <xdr:colOff>413869</xdr:colOff>
      <xdr:row>0</xdr:row>
      <xdr:rowOff>47625</xdr:rowOff>
    </xdr:from>
    <xdr:to>
      <xdr:col>13</xdr:col>
      <xdr:colOff>241930</xdr:colOff>
      <xdr:row>0</xdr:row>
      <xdr:rowOff>411958</xdr:rowOff>
    </xdr:to>
    <xdr:pic>
      <xdr:nvPicPr>
        <xdr:cNvPr id="7" name="Graphic 6">
          <a:extLst>
            <a:ext uri="{FF2B5EF4-FFF2-40B4-BE49-F238E27FC236}">
              <a16:creationId xmlns:a16="http://schemas.microsoft.com/office/drawing/2014/main" id="{B8B8F8B5-FEF4-6F0F-DCA9-5FD65195761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 uri="{837473B0-CC2E-450A-ABE3-18F120FF3D39}">
              <a1611:picAttrSrcUrl xmlns:a1611="http://schemas.microsoft.com/office/drawing/2016/11/main" r:id="rId4"/>
            </a:ext>
          </a:extLst>
        </a:blip>
        <a:stretch>
          <a:fillRect/>
        </a:stretch>
      </xdr:blipFill>
      <xdr:spPr>
        <a:xfrm flipH="1">
          <a:off x="7729069" y="47625"/>
          <a:ext cx="437661" cy="364333"/>
        </a:xfrm>
        <a:prstGeom prst="rect">
          <a:avLst/>
        </a:prstGeom>
      </xdr:spPr>
    </xdr:pic>
    <xdr:clientData/>
  </xdr:twoCellAnchor>
  <xdr:twoCellAnchor editAs="oneCell">
    <xdr:from>
      <xdr:col>14</xdr:col>
      <xdr:colOff>547096</xdr:colOff>
      <xdr:row>0</xdr:row>
      <xdr:rowOff>65152</xdr:rowOff>
    </xdr:from>
    <xdr:to>
      <xdr:col>15</xdr:col>
      <xdr:colOff>223855</xdr:colOff>
      <xdr:row>0</xdr:row>
      <xdr:rowOff>410146</xdr:rowOff>
    </xdr:to>
    <xdr:pic>
      <xdr:nvPicPr>
        <xdr:cNvPr id="9" name="Picture 8">
          <a:extLst>
            <a:ext uri="{FF2B5EF4-FFF2-40B4-BE49-F238E27FC236}">
              <a16:creationId xmlns:a16="http://schemas.microsoft.com/office/drawing/2014/main" id="{E53A34EA-408A-373F-4A9D-CF4FA83E3F17}"/>
            </a:ext>
          </a:extLst>
        </xdr:cNvPr>
        <xdr:cNvPicPr>
          <a:picLocks noChangeAspect="1"/>
        </xdr:cNvPicPr>
      </xdr:nvPicPr>
      <xdr:blipFill>
        <a:blip xmlns:r="http://schemas.openxmlformats.org/officeDocument/2006/relationships" r:embed="rId5" cstate="print">
          <a:biLevel thresh="25000"/>
          <a:extLst>
            <a:ext uri="{BEBA8EAE-BF5A-486C-A8C5-ECC9F3942E4B}">
              <a14:imgProps xmlns:a14="http://schemas.microsoft.com/office/drawing/2010/main">
                <a14:imgLayer r:embed="rId6">
                  <a14:imgEffect>
                    <a14:artisticPhotocopy/>
                  </a14:imgEffect>
                  <a14:imgEffect>
                    <a14:sharpenSoften amount="-50000"/>
                  </a14:imgEffect>
                  <a14:imgEffect>
                    <a14:saturation sat="99000"/>
                  </a14:imgEffect>
                  <a14:imgEffect>
                    <a14:brightnessContrast bright="100000" contras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rot="21140965">
          <a:off x="9081496" y="65152"/>
          <a:ext cx="286359" cy="344994"/>
        </a:xfrm>
        <a:prstGeom prst="rect">
          <a:avLst/>
        </a:prstGeom>
      </xdr:spPr>
    </xdr:pic>
    <xdr:clientData/>
  </xdr:twoCellAnchor>
  <xdr:twoCellAnchor editAs="oneCell">
    <xdr:from>
      <xdr:col>16</xdr:col>
      <xdr:colOff>529021</xdr:colOff>
      <xdr:row>0</xdr:row>
      <xdr:rowOff>47625</xdr:rowOff>
    </xdr:from>
    <xdr:to>
      <xdr:col>17</xdr:col>
      <xdr:colOff>317889</xdr:colOff>
      <xdr:row>0</xdr:row>
      <xdr:rowOff>413749</xdr:rowOff>
    </xdr:to>
    <xdr:pic>
      <xdr:nvPicPr>
        <xdr:cNvPr id="11" name="Picture 10">
          <a:extLst>
            <a:ext uri="{FF2B5EF4-FFF2-40B4-BE49-F238E27FC236}">
              <a16:creationId xmlns:a16="http://schemas.microsoft.com/office/drawing/2014/main" id="{1C3D37F7-A0E6-D1C5-2ABA-29DD6EFA8A0C}"/>
            </a:ext>
          </a:extLst>
        </xdr:cNvPr>
        <xdr:cNvPicPr>
          <a:picLocks noChangeAspect="1"/>
        </xdr:cNvPicPr>
      </xdr:nvPicPr>
      <xdr:blipFill>
        <a:blip xmlns:r="http://schemas.openxmlformats.org/officeDocument/2006/relationships" r:embed="rId8" cstate="print">
          <a:biLevel thresh="25000"/>
          <a:extLst>
            <a:ext uri="{BEBA8EAE-BF5A-486C-A8C5-ECC9F3942E4B}">
              <a14:imgProps xmlns:a14="http://schemas.microsoft.com/office/drawing/2010/main">
                <a14:imgLayer r:embed="rId9">
                  <a14:imgEffect>
                    <a14:brightnessContrast bright="-40000" contras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282621" y="47625"/>
          <a:ext cx="398468" cy="366124"/>
        </a:xfrm>
        <a:prstGeom prst="rect">
          <a:avLst/>
        </a:prstGeom>
      </xdr:spPr>
    </xdr:pic>
    <xdr:clientData/>
  </xdr:twoCellAnchor>
  <xdr:twoCellAnchor>
    <xdr:from>
      <xdr:col>11</xdr:col>
      <xdr:colOff>22977</xdr:colOff>
      <xdr:row>0</xdr:row>
      <xdr:rowOff>95250</xdr:rowOff>
    </xdr:from>
    <xdr:to>
      <xdr:col>12</xdr:col>
      <xdr:colOff>423027</xdr:colOff>
      <xdr:row>0</xdr:row>
      <xdr:rowOff>371475</xdr:rowOff>
    </xdr:to>
    <xdr:sp macro="" textlink="PivotAnalysis!B10">
      <xdr:nvSpPr>
        <xdr:cNvPr id="3" name="TextBox 2">
          <a:extLst>
            <a:ext uri="{FF2B5EF4-FFF2-40B4-BE49-F238E27FC236}">
              <a16:creationId xmlns:a16="http://schemas.microsoft.com/office/drawing/2014/main" id="{77A93946-925E-6D63-E5C1-A37A1B77267E}"/>
            </a:ext>
          </a:extLst>
        </xdr:cNvPr>
        <xdr:cNvSpPr txBox="1"/>
      </xdr:nvSpPr>
      <xdr:spPr>
        <a:xfrm>
          <a:off x="6728577" y="95250"/>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FCBDD3-0096-443A-B429-2C9D561A93FD}" type="TxLink">
            <a:rPr lang="en-US" sz="900" b="1" i="0" u="none" strike="noStrike">
              <a:solidFill>
                <a:schemeClr val="accent5">
                  <a:lumMod val="20000"/>
                  <a:lumOff val="80000"/>
                </a:schemeClr>
              </a:solidFill>
              <a:latin typeface="Calibri"/>
              <a:cs typeface="Calibri"/>
            </a:rPr>
            <a:pPr/>
            <a:t>₹ 17,800</a:t>
          </a:fld>
          <a:endParaRPr lang="en-IN" sz="900" b="1">
            <a:solidFill>
              <a:schemeClr val="accent5">
                <a:lumMod val="20000"/>
                <a:lumOff val="80000"/>
              </a:schemeClr>
            </a:solidFill>
          </a:endParaRPr>
        </a:p>
      </xdr:txBody>
    </xdr:sp>
    <xdr:clientData/>
  </xdr:twoCellAnchor>
  <xdr:twoCellAnchor>
    <xdr:from>
      <xdr:col>10</xdr:col>
      <xdr:colOff>132234</xdr:colOff>
      <xdr:row>0</xdr:row>
      <xdr:rowOff>371475</xdr:rowOff>
    </xdr:from>
    <xdr:to>
      <xdr:col>12</xdr:col>
      <xdr:colOff>318252</xdr:colOff>
      <xdr:row>1</xdr:row>
      <xdr:rowOff>95250</xdr:rowOff>
    </xdr:to>
    <xdr:sp macro="" textlink="">
      <xdr:nvSpPr>
        <xdr:cNvPr id="5" name="TextBox 4">
          <a:extLst>
            <a:ext uri="{FF2B5EF4-FFF2-40B4-BE49-F238E27FC236}">
              <a16:creationId xmlns:a16="http://schemas.microsoft.com/office/drawing/2014/main" id="{42F2BD65-700E-7EB1-941D-B1C752F197E3}"/>
            </a:ext>
          </a:extLst>
        </xdr:cNvPr>
        <xdr:cNvSpPr txBox="1"/>
      </xdr:nvSpPr>
      <xdr:spPr>
        <a:xfrm>
          <a:off x="6228234" y="371475"/>
          <a:ext cx="140521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Housing</a:t>
          </a:r>
        </a:p>
      </xdr:txBody>
    </xdr:sp>
    <xdr:clientData/>
  </xdr:twoCellAnchor>
  <xdr:twoCellAnchor editAs="oneCell">
    <xdr:from>
      <xdr:col>10</xdr:col>
      <xdr:colOff>182145</xdr:colOff>
      <xdr:row>0</xdr:row>
      <xdr:rowOff>47625</xdr:rowOff>
    </xdr:from>
    <xdr:to>
      <xdr:col>11</xdr:col>
      <xdr:colOff>113186</xdr:colOff>
      <xdr:row>0</xdr:row>
      <xdr:rowOff>407891</xdr:rowOff>
    </xdr:to>
    <xdr:pic>
      <xdr:nvPicPr>
        <xdr:cNvPr id="6" name="Graphic 5">
          <a:extLst>
            <a:ext uri="{FF2B5EF4-FFF2-40B4-BE49-F238E27FC236}">
              <a16:creationId xmlns:a16="http://schemas.microsoft.com/office/drawing/2014/main" id="{2D6D88D0-FF78-4358-904A-C0DE455598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 uri="{837473B0-CC2E-450A-ABE3-18F120FF3D39}">
              <a1611:picAttrSrcUrl xmlns:a1611="http://schemas.microsoft.com/office/drawing/2016/11/main" r:id="rId13"/>
            </a:ext>
          </a:extLst>
        </a:blip>
        <a:stretch>
          <a:fillRect/>
        </a:stretch>
      </xdr:blipFill>
      <xdr:spPr>
        <a:xfrm>
          <a:off x="6278145" y="47625"/>
          <a:ext cx="540641" cy="360266"/>
        </a:xfrm>
        <a:prstGeom prst="rect">
          <a:avLst/>
        </a:prstGeom>
      </xdr:spPr>
    </xdr:pic>
    <xdr:clientData/>
  </xdr:twoCellAnchor>
  <xdr:twoCellAnchor editAs="oneCell">
    <xdr:from>
      <xdr:col>19</xdr:col>
      <xdr:colOff>13453</xdr:colOff>
      <xdr:row>0</xdr:row>
      <xdr:rowOff>47625</xdr:rowOff>
    </xdr:from>
    <xdr:to>
      <xdr:col>19</xdr:col>
      <xdr:colOff>327777</xdr:colOff>
      <xdr:row>0</xdr:row>
      <xdr:rowOff>361949</xdr:rowOff>
    </xdr:to>
    <xdr:pic>
      <xdr:nvPicPr>
        <xdr:cNvPr id="8" name="Picture 7">
          <a:extLst>
            <a:ext uri="{FF2B5EF4-FFF2-40B4-BE49-F238E27FC236}">
              <a16:creationId xmlns:a16="http://schemas.microsoft.com/office/drawing/2014/main" id="{FDC65A22-37BB-41AB-BCA5-AD5E3048AB62}"/>
            </a:ext>
          </a:extLst>
        </xdr:cNvPr>
        <xdr:cNvPicPr>
          <a:picLocks noChangeAspect="1"/>
        </xdr:cNvPicPr>
      </xdr:nvPicPr>
      <xdr:blipFill>
        <a:blip xmlns:r="http://schemas.openxmlformats.org/officeDocument/2006/relationships" r:embed="rId14" cstate="print">
          <a:biLevel thresh="25000"/>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1595853" y="47625"/>
          <a:ext cx="314324" cy="314324"/>
        </a:xfrm>
        <a:prstGeom prst="rect">
          <a:avLst/>
        </a:prstGeom>
        <a:noFill/>
        <a:ln>
          <a:noFill/>
        </a:ln>
      </xdr:spPr>
    </xdr:pic>
    <xdr:clientData/>
  </xdr:twoCellAnchor>
  <xdr:twoCellAnchor>
    <xdr:from>
      <xdr:col>13</xdr:col>
      <xdr:colOff>270627</xdr:colOff>
      <xdr:row>0</xdr:row>
      <xdr:rowOff>95250</xdr:rowOff>
    </xdr:from>
    <xdr:to>
      <xdr:col>15</xdr:col>
      <xdr:colOff>65559</xdr:colOff>
      <xdr:row>0</xdr:row>
      <xdr:rowOff>371475</xdr:rowOff>
    </xdr:to>
    <xdr:sp macro="" textlink="PivotAnalysis!B5">
      <xdr:nvSpPr>
        <xdr:cNvPr id="10" name="TextBox 9">
          <a:extLst>
            <a:ext uri="{FF2B5EF4-FFF2-40B4-BE49-F238E27FC236}">
              <a16:creationId xmlns:a16="http://schemas.microsoft.com/office/drawing/2014/main" id="{FE88C029-B124-6CA3-B2FD-F894AB646A30}"/>
            </a:ext>
          </a:extLst>
        </xdr:cNvPr>
        <xdr:cNvSpPr txBox="1"/>
      </xdr:nvSpPr>
      <xdr:spPr>
        <a:xfrm>
          <a:off x="8195427" y="95250"/>
          <a:ext cx="101413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B6CC14-D783-4B7C-8147-DADC96804B39}" type="TxLink">
            <a:rPr lang="en-US" sz="900" b="1" i="0" u="none" strike="noStrike">
              <a:solidFill>
                <a:schemeClr val="accent5">
                  <a:lumMod val="20000"/>
                  <a:lumOff val="80000"/>
                </a:schemeClr>
              </a:solidFill>
              <a:latin typeface="Calibri"/>
              <a:ea typeface="+mn-ea"/>
              <a:cs typeface="Calibri"/>
            </a:rPr>
            <a:pPr marL="0" indent="0"/>
            <a:t>₹ 61,367</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12</xdr:col>
      <xdr:colOff>225383</xdr:colOff>
      <xdr:row>0</xdr:row>
      <xdr:rowOff>371475</xdr:rowOff>
    </xdr:from>
    <xdr:to>
      <xdr:col>14</xdr:col>
      <xdr:colOff>415883</xdr:colOff>
      <xdr:row>1</xdr:row>
      <xdr:rowOff>95250</xdr:rowOff>
    </xdr:to>
    <xdr:sp macro="" textlink="">
      <xdr:nvSpPr>
        <xdr:cNvPr id="13" name="TextBox 12">
          <a:extLst>
            <a:ext uri="{FF2B5EF4-FFF2-40B4-BE49-F238E27FC236}">
              <a16:creationId xmlns:a16="http://schemas.microsoft.com/office/drawing/2014/main" id="{BF3F3B5C-2D73-5755-8242-3C5506078248}"/>
            </a:ext>
          </a:extLst>
        </xdr:cNvPr>
        <xdr:cNvSpPr txBox="1"/>
      </xdr:nvSpPr>
      <xdr:spPr>
        <a:xfrm>
          <a:off x="7540583"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Education</a:t>
          </a:r>
        </a:p>
      </xdr:txBody>
    </xdr:sp>
    <xdr:clientData/>
  </xdr:twoCellAnchor>
  <xdr:twoCellAnchor>
    <xdr:from>
      <xdr:col>15</xdr:col>
      <xdr:colOff>337302</xdr:colOff>
      <xdr:row>0</xdr:row>
      <xdr:rowOff>95250</xdr:rowOff>
    </xdr:from>
    <xdr:to>
      <xdr:col>17</xdr:col>
      <xdr:colOff>132235</xdr:colOff>
      <xdr:row>0</xdr:row>
      <xdr:rowOff>371475</xdr:rowOff>
    </xdr:to>
    <xdr:sp macro="" textlink="PivotAnalysis!B7">
      <xdr:nvSpPr>
        <xdr:cNvPr id="14" name="TextBox 13">
          <a:extLst>
            <a:ext uri="{FF2B5EF4-FFF2-40B4-BE49-F238E27FC236}">
              <a16:creationId xmlns:a16="http://schemas.microsoft.com/office/drawing/2014/main" id="{1C6BDB39-64B9-1390-2903-DC3771BF54AD}"/>
            </a:ext>
          </a:extLst>
        </xdr:cNvPr>
        <xdr:cNvSpPr txBox="1"/>
      </xdr:nvSpPr>
      <xdr:spPr>
        <a:xfrm>
          <a:off x="9481302" y="95250"/>
          <a:ext cx="101413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BAF9B4-5C1E-4A04-87C2-1DC4200594E2}" type="TxLink">
            <a:rPr lang="en-US" sz="900" b="1" i="0" u="none" strike="noStrike">
              <a:solidFill>
                <a:schemeClr val="accent5">
                  <a:lumMod val="20000"/>
                  <a:lumOff val="80000"/>
                </a:schemeClr>
              </a:solidFill>
              <a:latin typeface="Calibri"/>
              <a:ea typeface="+mn-ea"/>
              <a:cs typeface="Calibri"/>
            </a:rPr>
            <a:pPr marL="0" indent="0"/>
            <a:t>₹ 42,786</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14</xdr:col>
      <xdr:colOff>323014</xdr:colOff>
      <xdr:row>0</xdr:row>
      <xdr:rowOff>371475</xdr:rowOff>
    </xdr:from>
    <xdr:to>
      <xdr:col>16</xdr:col>
      <xdr:colOff>513514</xdr:colOff>
      <xdr:row>1</xdr:row>
      <xdr:rowOff>95250</xdr:rowOff>
    </xdr:to>
    <xdr:sp macro="" textlink="">
      <xdr:nvSpPr>
        <xdr:cNvPr id="15" name="TextBox 14">
          <a:extLst>
            <a:ext uri="{FF2B5EF4-FFF2-40B4-BE49-F238E27FC236}">
              <a16:creationId xmlns:a16="http://schemas.microsoft.com/office/drawing/2014/main" id="{1ACA5AD9-1E66-7DBE-FD17-5A16B609327F}"/>
            </a:ext>
          </a:extLst>
        </xdr:cNvPr>
        <xdr:cNvSpPr txBox="1"/>
      </xdr:nvSpPr>
      <xdr:spPr>
        <a:xfrm>
          <a:off x="8857414"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Bills and Utilities</a:t>
          </a:r>
        </a:p>
      </xdr:txBody>
    </xdr:sp>
    <xdr:clientData/>
  </xdr:twoCellAnchor>
  <xdr:twoCellAnchor>
    <xdr:from>
      <xdr:col>17</xdr:col>
      <xdr:colOff>345146</xdr:colOff>
      <xdr:row>0</xdr:row>
      <xdr:rowOff>95250</xdr:rowOff>
    </xdr:from>
    <xdr:to>
      <xdr:col>19</xdr:col>
      <xdr:colOff>135596</xdr:colOff>
      <xdr:row>0</xdr:row>
      <xdr:rowOff>371475</xdr:rowOff>
    </xdr:to>
    <xdr:sp macro="" textlink="PivotAnalysis!B8">
      <xdr:nvSpPr>
        <xdr:cNvPr id="16" name="TextBox 15">
          <a:extLst>
            <a:ext uri="{FF2B5EF4-FFF2-40B4-BE49-F238E27FC236}">
              <a16:creationId xmlns:a16="http://schemas.microsoft.com/office/drawing/2014/main" id="{873F2310-6979-05E0-64BD-508EBF5B122F}"/>
            </a:ext>
          </a:extLst>
        </xdr:cNvPr>
        <xdr:cNvSpPr txBox="1"/>
      </xdr:nvSpPr>
      <xdr:spPr>
        <a:xfrm>
          <a:off x="10708346" y="95250"/>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085C45-A565-4CC1-8F09-5BB4CB24C476}" type="TxLink">
            <a:rPr lang="en-US" sz="900" b="1" i="0" u="none" strike="noStrike">
              <a:solidFill>
                <a:schemeClr val="accent5">
                  <a:lumMod val="20000"/>
                  <a:lumOff val="80000"/>
                </a:schemeClr>
              </a:solidFill>
              <a:latin typeface="Calibri"/>
              <a:ea typeface="+mn-ea"/>
              <a:cs typeface="Calibri"/>
            </a:rPr>
            <a:pPr marL="0" indent="0"/>
            <a:t>₹ 42,678</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16</xdr:col>
      <xdr:colOff>420645</xdr:colOff>
      <xdr:row>0</xdr:row>
      <xdr:rowOff>371475</xdr:rowOff>
    </xdr:from>
    <xdr:to>
      <xdr:col>19</xdr:col>
      <xdr:colOff>1545</xdr:colOff>
      <xdr:row>1</xdr:row>
      <xdr:rowOff>95250</xdr:rowOff>
    </xdr:to>
    <xdr:sp macro="" textlink="">
      <xdr:nvSpPr>
        <xdr:cNvPr id="18" name="TextBox 17">
          <a:extLst>
            <a:ext uri="{FF2B5EF4-FFF2-40B4-BE49-F238E27FC236}">
              <a16:creationId xmlns:a16="http://schemas.microsoft.com/office/drawing/2014/main" id="{4C64DF86-72A3-DCE9-E001-0604448C57C1}"/>
            </a:ext>
          </a:extLst>
        </xdr:cNvPr>
        <xdr:cNvSpPr txBox="1"/>
      </xdr:nvSpPr>
      <xdr:spPr>
        <a:xfrm>
          <a:off x="10174245"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Food</a:t>
          </a:r>
          <a:r>
            <a:rPr lang="en-IN" sz="900" b="1" baseline="0">
              <a:solidFill>
                <a:schemeClr val="accent5">
                  <a:lumMod val="20000"/>
                  <a:lumOff val="80000"/>
                </a:schemeClr>
              </a:solidFill>
            </a:rPr>
            <a:t> and Dining</a:t>
          </a:r>
          <a:endParaRPr lang="en-IN" sz="900" b="1">
            <a:solidFill>
              <a:schemeClr val="accent5">
                <a:lumMod val="20000"/>
                <a:lumOff val="80000"/>
              </a:schemeClr>
            </a:solidFill>
          </a:endParaRPr>
        </a:p>
      </xdr:txBody>
    </xdr:sp>
    <xdr:clientData/>
  </xdr:twoCellAnchor>
  <xdr:twoCellAnchor>
    <xdr:from>
      <xdr:col>19</xdr:col>
      <xdr:colOff>337302</xdr:colOff>
      <xdr:row>0</xdr:row>
      <xdr:rowOff>95250</xdr:rowOff>
    </xdr:from>
    <xdr:to>
      <xdr:col>21</xdr:col>
      <xdr:colOff>132234</xdr:colOff>
      <xdr:row>0</xdr:row>
      <xdr:rowOff>371475</xdr:rowOff>
    </xdr:to>
    <xdr:sp macro="" textlink="PivotAnalysis!B6">
      <xdr:nvSpPr>
        <xdr:cNvPr id="19" name="TextBox 18">
          <a:extLst>
            <a:ext uri="{FF2B5EF4-FFF2-40B4-BE49-F238E27FC236}">
              <a16:creationId xmlns:a16="http://schemas.microsoft.com/office/drawing/2014/main" id="{951B7E16-C4EF-BBA3-FAF8-254936CBA786}"/>
            </a:ext>
          </a:extLst>
        </xdr:cNvPr>
        <xdr:cNvSpPr txBox="1"/>
      </xdr:nvSpPr>
      <xdr:spPr>
        <a:xfrm>
          <a:off x="11919702" y="95250"/>
          <a:ext cx="101413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B88A35-68DF-4992-9275-9F880B220F08}" type="TxLink">
            <a:rPr lang="en-US" sz="900" b="1" i="0" u="none" strike="noStrike">
              <a:solidFill>
                <a:schemeClr val="accent5">
                  <a:lumMod val="20000"/>
                  <a:lumOff val="80000"/>
                </a:schemeClr>
              </a:solidFill>
              <a:latin typeface="Calibri"/>
              <a:ea typeface="+mn-ea"/>
              <a:cs typeface="Calibri"/>
            </a:rPr>
            <a:pPr marL="0" indent="0"/>
            <a:t>₹ 50,968</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18</xdr:col>
      <xdr:colOff>518277</xdr:colOff>
      <xdr:row>0</xdr:row>
      <xdr:rowOff>371475</xdr:rowOff>
    </xdr:from>
    <xdr:to>
      <xdr:col>21</xdr:col>
      <xdr:colOff>103659</xdr:colOff>
      <xdr:row>1</xdr:row>
      <xdr:rowOff>95250</xdr:rowOff>
    </xdr:to>
    <xdr:sp macro="" textlink="">
      <xdr:nvSpPr>
        <xdr:cNvPr id="20" name="TextBox 19">
          <a:extLst>
            <a:ext uri="{FF2B5EF4-FFF2-40B4-BE49-F238E27FC236}">
              <a16:creationId xmlns:a16="http://schemas.microsoft.com/office/drawing/2014/main" id="{E81D9039-9C50-8631-3559-97C3AE1B8D3B}"/>
            </a:ext>
          </a:extLst>
        </xdr:cNvPr>
        <xdr:cNvSpPr txBox="1"/>
      </xdr:nvSpPr>
      <xdr:spPr>
        <a:xfrm>
          <a:off x="11491077" y="371475"/>
          <a:ext cx="141418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Health and Medical</a:t>
          </a:r>
        </a:p>
      </xdr:txBody>
    </xdr:sp>
    <xdr:clientData/>
  </xdr:twoCellAnchor>
  <xdr:twoCellAnchor>
    <xdr:from>
      <xdr:col>9</xdr:col>
      <xdr:colOff>179300</xdr:colOff>
      <xdr:row>0</xdr:row>
      <xdr:rowOff>85725</xdr:rowOff>
    </xdr:from>
    <xdr:to>
      <xdr:col>10</xdr:col>
      <xdr:colOff>164732</xdr:colOff>
      <xdr:row>1</xdr:row>
      <xdr:rowOff>57150</xdr:rowOff>
    </xdr:to>
    <xdr:sp macro="" textlink="">
      <xdr:nvSpPr>
        <xdr:cNvPr id="21" name="TextBox 20">
          <a:extLst>
            <a:ext uri="{FF2B5EF4-FFF2-40B4-BE49-F238E27FC236}">
              <a16:creationId xmlns:a16="http://schemas.microsoft.com/office/drawing/2014/main" id="{1A74C9E2-A07D-4D4C-9F76-6066B89EA9E2}"/>
            </a:ext>
          </a:extLst>
        </xdr:cNvPr>
        <xdr:cNvSpPr txBox="1"/>
      </xdr:nvSpPr>
      <xdr:spPr>
        <a:xfrm>
          <a:off x="5665700" y="85725"/>
          <a:ext cx="633132"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000" b="1">
              <a:solidFill>
                <a:schemeClr val="accent5">
                  <a:lumMod val="20000"/>
                  <a:lumOff val="80000"/>
                </a:schemeClr>
              </a:solidFill>
            </a:rPr>
            <a:t>Spend</a:t>
          </a:r>
        </a:p>
        <a:p>
          <a:pPr algn="r"/>
          <a:r>
            <a:rPr lang="en-IN" sz="1000" b="1">
              <a:solidFill>
                <a:schemeClr val="accent5">
                  <a:lumMod val="20000"/>
                  <a:lumOff val="80000"/>
                </a:schemeClr>
              </a:solidFill>
            </a:rPr>
            <a:t>YTD</a:t>
          </a:r>
        </a:p>
      </xdr:txBody>
    </xdr:sp>
    <xdr:clientData/>
  </xdr:twoCellAnchor>
  <xdr:twoCellAnchor>
    <xdr:from>
      <xdr:col>0</xdr:col>
      <xdr:colOff>142875</xdr:colOff>
      <xdr:row>0</xdr:row>
      <xdr:rowOff>514350</xdr:rowOff>
    </xdr:from>
    <xdr:to>
      <xdr:col>7</xdr:col>
      <xdr:colOff>56368</xdr:colOff>
      <xdr:row>10</xdr:row>
      <xdr:rowOff>66675</xdr:rowOff>
    </xdr:to>
    <xdr:graphicFrame macro="">
      <xdr:nvGraphicFramePr>
        <xdr:cNvPr id="4" name="Chart 3">
          <a:extLst>
            <a:ext uri="{FF2B5EF4-FFF2-40B4-BE49-F238E27FC236}">
              <a16:creationId xmlns:a16="http://schemas.microsoft.com/office/drawing/2014/main" id="{3DB93058-E7F1-466A-968A-1164A720A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165289</xdr:colOff>
      <xdr:row>8</xdr:row>
      <xdr:rowOff>99733</xdr:rowOff>
    </xdr:from>
    <xdr:to>
      <xdr:col>7</xdr:col>
      <xdr:colOff>70036</xdr:colOff>
      <xdr:row>16</xdr:row>
      <xdr:rowOff>156883</xdr:rowOff>
    </xdr:to>
    <xdr:graphicFrame macro="">
      <xdr:nvGraphicFramePr>
        <xdr:cNvPr id="12" name="Chart 11">
          <a:extLst>
            <a:ext uri="{FF2B5EF4-FFF2-40B4-BE49-F238E27FC236}">
              <a16:creationId xmlns:a16="http://schemas.microsoft.com/office/drawing/2014/main" id="{674B3A9A-5F6E-46BC-B0B2-BA912AAB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67236</xdr:colOff>
      <xdr:row>1</xdr:row>
      <xdr:rowOff>78442</xdr:rowOff>
    </xdr:from>
    <xdr:to>
      <xdr:col>6</xdr:col>
      <xdr:colOff>554315</xdr:colOff>
      <xdr:row>16</xdr:row>
      <xdr:rowOff>179295</xdr:rowOff>
    </xdr:to>
    <xdr:sp macro="" textlink="">
      <xdr:nvSpPr>
        <xdr:cNvPr id="17" name="Rectangle: Rounded Corners 16">
          <a:extLst>
            <a:ext uri="{FF2B5EF4-FFF2-40B4-BE49-F238E27FC236}">
              <a16:creationId xmlns:a16="http://schemas.microsoft.com/office/drawing/2014/main" id="{2D1FF071-35D8-F5D3-D9DC-48460A6DA052}"/>
            </a:ext>
          </a:extLst>
        </xdr:cNvPr>
        <xdr:cNvSpPr/>
      </xdr:nvSpPr>
      <xdr:spPr>
        <a:xfrm>
          <a:off x="67236" y="602317"/>
          <a:ext cx="4144679" cy="2958353"/>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47627</xdr:colOff>
      <xdr:row>17</xdr:row>
      <xdr:rowOff>28575</xdr:rowOff>
    </xdr:from>
    <xdr:to>
      <xdr:col>6</xdr:col>
      <xdr:colOff>561975</xdr:colOff>
      <xdr:row>25</xdr:row>
      <xdr:rowOff>76199</xdr:rowOff>
    </xdr:to>
    <xdr:graphicFrame macro="">
      <xdr:nvGraphicFramePr>
        <xdr:cNvPr id="23" name="Chart 22">
          <a:extLst>
            <a:ext uri="{FF2B5EF4-FFF2-40B4-BE49-F238E27FC236}">
              <a16:creationId xmlns:a16="http://schemas.microsoft.com/office/drawing/2014/main" id="{3FD49D73-2907-4A81-9AA1-7A39260AA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85262</xdr:colOff>
      <xdr:row>1</xdr:row>
      <xdr:rowOff>57150</xdr:rowOff>
    </xdr:from>
    <xdr:to>
      <xdr:col>20</xdr:col>
      <xdr:colOff>323849</xdr:colOff>
      <xdr:row>16</xdr:row>
      <xdr:rowOff>47625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3640AD0B-FA22-4108-9FF1-4EBA94E1B8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6219362" y="581025"/>
              <a:ext cx="6334587" cy="2847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66676</xdr:colOff>
      <xdr:row>1</xdr:row>
      <xdr:rowOff>81244</xdr:rowOff>
    </xdr:from>
    <xdr:to>
      <xdr:col>20</xdr:col>
      <xdr:colOff>314326</xdr:colOff>
      <xdr:row>16</xdr:row>
      <xdr:rowOff>95250</xdr:rowOff>
    </xdr:to>
    <xdr:sp macro="" textlink="">
      <xdr:nvSpPr>
        <xdr:cNvPr id="25" name="Rectangle: Rounded Corners 24">
          <a:extLst>
            <a:ext uri="{FF2B5EF4-FFF2-40B4-BE49-F238E27FC236}">
              <a16:creationId xmlns:a16="http://schemas.microsoft.com/office/drawing/2014/main" id="{D27AB75C-BA68-4ACB-90C8-60202C47B7B5}"/>
            </a:ext>
          </a:extLst>
        </xdr:cNvPr>
        <xdr:cNvSpPr/>
      </xdr:nvSpPr>
      <xdr:spPr>
        <a:xfrm>
          <a:off x="6162676" y="605119"/>
          <a:ext cx="6343650" cy="2871506"/>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56561</xdr:colOff>
      <xdr:row>16</xdr:row>
      <xdr:rowOff>133351</xdr:rowOff>
    </xdr:from>
    <xdr:to>
      <xdr:col>20</xdr:col>
      <xdr:colOff>323850</xdr:colOff>
      <xdr:row>26</xdr:row>
      <xdr:rowOff>0</xdr:rowOff>
    </xdr:to>
    <xdr:grpSp>
      <xdr:nvGrpSpPr>
        <xdr:cNvPr id="32" name="Group 31">
          <a:extLst>
            <a:ext uri="{FF2B5EF4-FFF2-40B4-BE49-F238E27FC236}">
              <a16:creationId xmlns:a16="http://schemas.microsoft.com/office/drawing/2014/main" id="{F795921C-C3D8-1F7D-0969-019EC8232D67}"/>
            </a:ext>
          </a:extLst>
        </xdr:cNvPr>
        <xdr:cNvGrpSpPr/>
      </xdr:nvGrpSpPr>
      <xdr:grpSpPr>
        <a:xfrm>
          <a:off x="6190661" y="3514726"/>
          <a:ext cx="6363289" cy="1771649"/>
          <a:chOff x="6181725" y="3514726"/>
          <a:chExt cx="6362700" cy="1771649"/>
        </a:xfrm>
      </xdr:grpSpPr>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B2035E22-9F68-40A6-874B-2189B3FFFBFA}"/>
                  </a:ext>
                </a:extLst>
              </xdr:cNvPr>
              <xdr:cNvGraphicFramePr/>
            </xdr:nvGraphicFramePr>
            <xdr:xfrm>
              <a:off x="6181725" y="3524250"/>
              <a:ext cx="6296025" cy="1762125"/>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6181725" y="3524250"/>
                <a:ext cx="6296025" cy="1762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31" name="Rectangle: Rounded Corners 30">
            <a:extLst>
              <a:ext uri="{FF2B5EF4-FFF2-40B4-BE49-F238E27FC236}">
                <a16:creationId xmlns:a16="http://schemas.microsoft.com/office/drawing/2014/main" id="{18E5B101-5CB5-4D9E-99BB-4F19E3ACE0BB}"/>
              </a:ext>
            </a:extLst>
          </xdr:cNvPr>
          <xdr:cNvSpPr/>
        </xdr:nvSpPr>
        <xdr:spPr>
          <a:xfrm>
            <a:off x="6191544" y="3514726"/>
            <a:ext cx="6352881" cy="1685924"/>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0</xdr:colOff>
      <xdr:row>17</xdr:row>
      <xdr:rowOff>180974</xdr:rowOff>
    </xdr:from>
    <xdr:to>
      <xdr:col>10</xdr:col>
      <xdr:colOff>28576</xdr:colOff>
      <xdr:row>25</xdr:row>
      <xdr:rowOff>95249</xdr:rowOff>
    </xdr:to>
    <xdr:sp macro="" textlink="">
      <xdr:nvSpPr>
        <xdr:cNvPr id="27" name="Rectangle: Rounded Corners 26">
          <a:extLst>
            <a:ext uri="{FF2B5EF4-FFF2-40B4-BE49-F238E27FC236}">
              <a16:creationId xmlns:a16="http://schemas.microsoft.com/office/drawing/2014/main" id="{9E6AC6DB-F451-F293-C2C4-BCDF7C86CE71}"/>
            </a:ext>
          </a:extLst>
        </xdr:cNvPr>
        <xdr:cNvSpPr/>
      </xdr:nvSpPr>
      <xdr:spPr>
        <a:xfrm>
          <a:off x="4267200" y="3752849"/>
          <a:ext cx="1895476" cy="1438275"/>
        </a:xfrm>
        <a:prstGeom prst="roundRect">
          <a:avLst>
            <a:gd name="adj" fmla="val 6783"/>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47625</xdr:colOff>
      <xdr:row>19</xdr:row>
      <xdr:rowOff>66675</xdr:rowOff>
    </xdr:from>
    <xdr:to>
      <xdr:col>10</xdr:col>
      <xdr:colOff>0</xdr:colOff>
      <xdr:row>19</xdr:row>
      <xdr:rowOff>66675</xdr:rowOff>
    </xdr:to>
    <xdr:cxnSp macro="">
      <xdr:nvCxnSpPr>
        <xdr:cNvPr id="29" name="Straight Connector 28">
          <a:extLst>
            <a:ext uri="{FF2B5EF4-FFF2-40B4-BE49-F238E27FC236}">
              <a16:creationId xmlns:a16="http://schemas.microsoft.com/office/drawing/2014/main" id="{27A1F9F4-4857-BE8D-B451-17DEE3C4CB6D}"/>
            </a:ext>
          </a:extLst>
        </xdr:cNvPr>
        <xdr:cNvCxnSpPr/>
      </xdr:nvCxnSpPr>
      <xdr:spPr>
        <a:xfrm>
          <a:off x="4314825" y="4019550"/>
          <a:ext cx="1819275"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7</xdr:col>
      <xdr:colOff>0</xdr:colOff>
      <xdr:row>9</xdr:row>
      <xdr:rowOff>152400</xdr:rowOff>
    </xdr:from>
    <xdr:to>
      <xdr:col>8</xdr:col>
      <xdr:colOff>457200</xdr:colOff>
      <xdr:row>17</xdr:row>
      <xdr:rowOff>133350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5D6F0098-0CC3-482E-BBB2-A09DADD098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67200" y="2200275"/>
              <a:ext cx="1066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342901</xdr:colOff>
      <xdr:row>9</xdr:row>
      <xdr:rowOff>152400</xdr:rowOff>
    </xdr:from>
    <xdr:to>
      <xdr:col>10</xdr:col>
      <xdr:colOff>28575</xdr:colOff>
      <xdr:row>17</xdr:row>
      <xdr:rowOff>142875</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E7639AF3-7457-4EC6-9262-6CEFC1544A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19701" y="2200275"/>
              <a:ext cx="942974"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0.31313</cdr:x>
      <cdr:y>0.44828</cdr:y>
    </cdr:from>
    <cdr:to>
      <cdr:x>0.70707</cdr:x>
      <cdr:y>0.6092</cdr:y>
    </cdr:to>
    <cdr:sp macro="" textlink="PivotAnalysis!$B$23">
      <cdr:nvSpPr>
        <cdr:cNvPr id="2" name="TextBox 1">
          <a:extLst xmlns:a="http://schemas.openxmlformats.org/drawingml/2006/main">
            <a:ext uri="{FF2B5EF4-FFF2-40B4-BE49-F238E27FC236}">
              <a16:creationId xmlns:a16="http://schemas.microsoft.com/office/drawing/2014/main" id="{B4B0FA6C-3245-9393-0323-2B4661A4D067}"/>
            </a:ext>
          </a:extLst>
        </cdr:cNvPr>
        <cdr:cNvSpPr txBox="1"/>
      </cdr:nvSpPr>
      <cdr:spPr>
        <a:xfrm xmlns:a="http://schemas.openxmlformats.org/drawingml/2006/main">
          <a:off x="590549" y="742956"/>
          <a:ext cx="742951"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AD45D9E-35A0-460F-8B5A-29F8FF65DF6F}" type="TxLink">
            <a:rPr lang="en-US" sz="900" b="0" i="0" u="none" strike="noStrike" kern="1200">
              <a:solidFill>
                <a:schemeClr val="bg1"/>
              </a:solidFill>
              <a:latin typeface="Calibri"/>
              <a:cs typeface="Calibri"/>
            </a:rPr>
            <a:pPr/>
            <a:t>₹ 10,21,998</a:t>
          </a:fld>
          <a:endParaRPr lang="en-IN" sz="900" kern="12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6.803717129631" createdVersion="8" refreshedVersion="8" minRefreshableVersion="3" recordCount="762" xr:uid="{7AD08DCE-6A2F-43A6-B75D-745C35677220}">
  <cacheSource type="worksheet">
    <worksheetSource name="Transactions_datasets"/>
  </cacheSource>
  <cacheFields count="13">
    <cacheField name="Txn Date" numFmtId="14">
      <sharedItems containsSemiMixedTypes="0" containsNonDate="0" containsDate="1" containsString="0" minDate="2022-04-04T00:00:00" maxDate="2025-04-01T00:00:00" count="428">
        <d v="2022-04-04T00:00:00"/>
        <d v="2022-04-07T00:00:00"/>
        <d v="2022-04-08T00:00:00"/>
        <d v="2022-04-10T00:00:00"/>
        <d v="2022-04-14T00:00:00"/>
        <d v="2022-04-15T00:00:00"/>
        <d v="2022-04-16T00:00:00"/>
        <d v="2022-04-18T00:00:00"/>
        <d v="2022-04-21T00:00:00"/>
        <d v="2022-04-23T00:00:00"/>
        <d v="2022-04-24T00:00:00"/>
        <d v="2022-04-25T00:00:00"/>
        <d v="2022-05-01T00:00:00"/>
        <d v="2022-05-03T00:00:00"/>
        <d v="2022-05-04T00:00:00"/>
        <d v="2022-05-05T00:00:00"/>
        <d v="2022-05-10T00:00:00"/>
        <d v="2022-05-11T00:00:00"/>
        <d v="2022-05-12T00:00:00"/>
        <d v="2022-05-13T00:00:00"/>
        <d v="2022-05-14T00:00:00"/>
        <d v="2022-05-15T00:00:00"/>
        <d v="2022-05-17T00:00:00"/>
        <d v="2022-05-18T00:00:00"/>
        <d v="2022-05-19T00:00:00"/>
        <d v="2022-05-20T00:00:00"/>
        <d v="2022-05-24T00:00:00"/>
        <d v="2022-05-26T00:00:00"/>
        <d v="2022-05-28T00:00:00"/>
        <d v="2022-05-29T00:00:00"/>
        <d v="2022-05-31T00:00:00"/>
        <d v="2022-06-03T00:00:00"/>
        <d v="2022-06-05T00:00:00"/>
        <d v="2022-06-08T00:00:00"/>
        <d v="2022-06-10T00:00:00"/>
        <d v="2022-06-11T00:00:00"/>
        <d v="2022-06-12T00:00:00"/>
        <d v="2022-06-13T00:00:00"/>
        <d v="2022-06-16T00:00:00"/>
        <d v="2022-06-18T00:00:00"/>
        <d v="2022-06-19T00:00:00"/>
        <d v="2022-06-25T00:00:00"/>
        <d v="2022-06-30T00:00:00"/>
        <d v="2022-07-02T00:00:00"/>
        <d v="2022-07-03T00:00:00"/>
        <d v="2022-07-05T00:00:00"/>
        <d v="2022-07-06T00:00:00"/>
        <d v="2022-07-09T00:00:00"/>
        <d v="2022-07-10T00:00:00"/>
        <d v="2022-07-12T00:00:00"/>
        <d v="2022-07-16T00:00:00"/>
        <d v="2022-07-23T00:00:00"/>
        <d v="2022-07-24T00:00:00"/>
        <d v="2022-07-26T00:00:00"/>
        <d v="2022-07-29T00:00:00"/>
        <d v="2022-07-30T00:00:00"/>
        <d v="2022-08-03T00:00:00"/>
        <d v="2022-08-07T00:00:00"/>
        <d v="2022-08-13T00:00:00"/>
        <d v="2022-08-14T00:00:00"/>
        <d v="2022-08-17T00:00:00"/>
        <d v="2022-08-19T00:00:00"/>
        <d v="2022-08-21T00:00:00"/>
        <d v="2022-08-26T00:00:00"/>
        <d v="2022-08-28T00:00:00"/>
        <d v="2022-08-30T00:00:00"/>
        <d v="2022-09-03T00:00:00"/>
        <d v="2022-09-04T00:00:00"/>
        <d v="2022-09-05T00:00:00"/>
        <d v="2022-09-07T00:00:00"/>
        <d v="2022-09-08T00:00:00"/>
        <d v="2022-09-09T00:00:00"/>
        <d v="2022-09-15T00:00:00"/>
        <d v="2022-09-17T00:00:00"/>
        <d v="2022-09-22T00:00:00"/>
        <d v="2022-09-24T00:00:00"/>
        <d v="2022-09-25T00:00:00"/>
        <d v="2022-10-02T00:00:00"/>
        <d v="2022-10-03T00:00:00"/>
        <d v="2022-10-04T00:00:00"/>
        <d v="2022-10-05T00:00:00"/>
        <d v="2022-10-09T00:00:00"/>
        <d v="2022-10-11T00:00:00"/>
        <d v="2022-10-13T00:00:00"/>
        <d v="2022-10-14T00:00:00"/>
        <d v="2022-10-15T00:00:00"/>
        <d v="2022-10-16T00:00:00"/>
        <d v="2022-10-19T00:00:00"/>
        <d v="2022-10-21T00:00:00"/>
        <d v="2022-10-22T00:00:00"/>
        <d v="2022-10-23T00:00:00"/>
        <d v="2022-10-28T00:00:00"/>
        <d v="2022-10-29T00:00:00"/>
        <d v="2022-11-02T00:00:00"/>
        <d v="2022-11-05T00:00:00"/>
        <d v="2022-11-06T00:00:00"/>
        <d v="2022-11-08T00:00:00"/>
        <d v="2022-11-09T00:00:00"/>
        <d v="2022-11-10T00:00:00"/>
        <d v="2022-11-12T00:00:00"/>
        <d v="2022-11-13T00:00:00"/>
        <d v="2022-11-17T00:00:00"/>
        <d v="2022-11-19T00:00:00"/>
        <d v="2022-11-20T00:00:00"/>
        <d v="2022-11-26T00:00:00"/>
        <d v="2022-11-27T00:00:00"/>
        <d v="2022-12-01T00:00:00"/>
        <d v="2022-12-02T00:00:00"/>
        <d v="2022-12-03T00:00:00"/>
        <d v="2022-12-04T00:00:00"/>
        <d v="2022-12-05T00:00:00"/>
        <d v="2022-12-06T00:00:00"/>
        <d v="2022-12-07T00:00:00"/>
        <d v="2022-12-08T00:00:00"/>
        <d v="2022-12-10T00:00:00"/>
        <d v="2022-12-11T00:00:00"/>
        <d v="2022-12-12T00:00:00"/>
        <d v="2022-12-18T00:00:00"/>
        <d v="2022-12-19T00:00:00"/>
        <d v="2022-12-20T00:00:00"/>
        <d v="2022-12-25T00:00:00"/>
        <d v="2022-12-26T00:00:00"/>
        <d v="2022-12-28T00:00:00"/>
        <d v="2022-12-29T00:00:00"/>
        <d v="2022-12-30T00:00:00"/>
        <d v="2022-12-31T00:00:00"/>
        <d v="2023-01-01T00:00:00"/>
        <d v="2023-01-02T00:00:00"/>
        <d v="2023-01-03T00:00:00"/>
        <d v="2023-01-04T00:00:00"/>
        <d v="2023-01-05T00:00:00"/>
        <d v="2023-01-07T00:00:00"/>
        <d v="2023-01-08T00:00:00"/>
        <d v="2023-01-13T00:00:00"/>
        <d v="2023-01-14T00:00:00"/>
        <d v="2023-01-19T00:00:00"/>
        <d v="2023-01-21T00:00:00"/>
        <d v="2023-01-22T00:00:00"/>
        <d v="2023-01-25T00:00:00"/>
        <d v="2023-01-26T00:00:00"/>
        <d v="2023-01-28T00:00:00"/>
        <d v="2023-01-29T00:00:00"/>
        <d v="2023-01-31T00:00:00"/>
        <d v="2023-02-01T00:00:00"/>
        <d v="2023-02-02T00:00:00"/>
        <d v="2023-02-03T00:00:00"/>
        <d v="2023-02-04T00:00:00"/>
        <d v="2023-02-05T00:00:00"/>
        <d v="2023-02-10T00:00:00"/>
        <d v="2023-02-12T00:00:00"/>
        <d v="2023-02-17T00:00:00"/>
        <d v="2023-02-18T00:00:00"/>
        <d v="2023-02-19T00:00:00"/>
        <d v="2023-02-25T00:00:00"/>
        <d v="2023-02-26T00:00:00"/>
        <d v="2023-03-02T00:00:00"/>
        <d v="2023-03-04T00:00:00"/>
        <d v="2023-03-05T00:00:00"/>
        <d v="2023-03-08T00:00:00"/>
        <d v="2023-03-10T00:00:00"/>
        <d v="2023-03-11T00:00:00"/>
        <d v="2023-03-18T00:00:00"/>
        <d v="2023-03-19T00:00:00"/>
        <d v="2023-03-20T00:00:00"/>
        <d v="2023-04-01T00:00:00"/>
        <d v="2023-04-02T00:00:00"/>
        <d v="2023-04-04T00:00:00"/>
        <d v="2023-04-08T00:00:00"/>
        <d v="2023-04-09T00:00:00"/>
        <d v="2023-04-13T00:00:00"/>
        <d v="2023-04-14T00:00:00"/>
        <d v="2023-04-15T00:00:00"/>
        <d v="2023-04-16T00:00:00"/>
        <d v="2023-04-19T00:00:00"/>
        <d v="2023-04-22T00:00:00"/>
        <d v="2023-04-25T00:00:00"/>
        <d v="2023-04-26T00:00:00"/>
        <d v="2023-04-27T00:00:00"/>
        <d v="2023-04-29T00:00:00"/>
        <d v="2023-04-30T00:00:00"/>
        <d v="2023-05-01T00:00:00"/>
        <d v="2023-05-03T00:00:00"/>
        <d v="2023-05-06T00:00:00"/>
        <d v="2023-05-07T00:00:00"/>
        <d v="2023-05-13T00:00:00"/>
        <d v="2023-05-14T00:00:00"/>
        <d v="2023-05-20T00:00:00"/>
        <d v="2023-05-21T00:00:00"/>
        <d v="2023-05-22T00:00:00"/>
        <d v="2023-05-23T00:00:00"/>
        <d v="2023-05-24T00:00:00"/>
        <d v="2023-05-25T00:00:00"/>
        <d v="2023-05-26T00:00:00"/>
        <d v="2023-05-27T00:00:00"/>
        <d v="2023-05-28T00:00:00"/>
        <d v="2023-05-29T00:00:00"/>
        <d v="2023-06-02T00:00:00"/>
        <d v="2023-06-03T00:00:00"/>
        <d v="2023-06-04T00:00:00"/>
        <d v="2023-06-10T00:00:00"/>
        <d v="2023-06-11T00:00:00"/>
        <d v="2023-06-17T00:00:00"/>
        <d v="2023-06-18T00:00:00"/>
        <d v="2023-06-19T00:00:00"/>
        <d v="2023-06-20T00:00:00"/>
        <d v="2023-06-22T00:00:00"/>
        <d v="2023-06-23T00:00:00"/>
        <d v="2023-06-24T00:00:00"/>
        <d v="2023-06-25T00:00:00"/>
        <d v="2023-06-27T00:00:00"/>
        <d v="2023-06-29T00:00:00"/>
        <d v="2023-07-02T00:00:00"/>
        <d v="2023-07-03T00:00:00"/>
        <d v="2023-07-04T00:00:00"/>
        <d v="2023-07-09T00:00:00"/>
        <d v="2023-07-13T00:00:00"/>
        <d v="2023-07-15T00:00:00"/>
        <d v="2023-07-16T00:00:00"/>
        <d v="2023-07-22T00:00:00"/>
        <d v="2023-07-23T00:00:00"/>
        <d v="2023-07-29T00:00:00"/>
        <d v="2023-07-30T00:00:00"/>
        <d v="2023-08-02T00:00:00"/>
        <d v="2023-08-03T00:00:00"/>
        <d v="2023-08-05T00:00:00"/>
        <d v="2023-08-13T00:00:00"/>
        <d v="2023-08-14T00:00:00"/>
        <d v="2023-08-16T00:00:00"/>
        <d v="2023-08-19T00:00:00"/>
        <d v="2023-08-20T00:00:00"/>
        <d v="2023-08-21T00:00:00"/>
        <d v="2023-08-24T00:00:00"/>
        <d v="2023-08-25T00:00:00"/>
        <d v="2023-08-27T00:00:00"/>
        <d v="2023-08-30T00:00:00"/>
        <d v="2023-08-31T00:00:00"/>
        <d v="2023-09-02T00:00:00"/>
        <d v="2023-09-03T00:00:00"/>
        <d v="2023-09-09T00:00:00"/>
        <d v="2023-09-10T00:00:00"/>
        <d v="2023-09-14T00:00:00"/>
        <d v="2023-09-15T00:00:00"/>
        <d v="2023-09-16T00:00:00"/>
        <d v="2023-09-17T00:00:00"/>
        <d v="2023-09-19T00:00:00"/>
        <d v="2023-09-20T00:00:00"/>
        <d v="2023-09-21T00:00:00"/>
        <d v="2023-09-25T00:00:00"/>
        <d v="2023-09-27T00:00:00"/>
        <d v="2023-09-30T00:00:00"/>
        <d v="2023-10-01T00:00:00"/>
        <d v="2023-10-03T00:00:00"/>
        <d v="2023-10-04T00:00:00"/>
        <d v="2023-10-07T00:00:00"/>
        <d v="2023-10-08T00:00:00"/>
        <d v="2023-10-09T00:00:00"/>
        <d v="2023-10-12T00:00:00"/>
        <d v="2023-10-13T00:00:00"/>
        <d v="2023-10-14T00:00:00"/>
        <d v="2023-10-15T00:00:00"/>
        <d v="2023-10-16T00:00:00"/>
        <d v="2023-10-19T00:00:00"/>
        <d v="2023-10-21T00:00:00"/>
        <d v="2023-10-22T00:00:00"/>
        <d v="2023-10-23T00:00:00"/>
        <d v="2023-10-24T00:00:00"/>
        <d v="2023-10-28T00:00:00"/>
        <d v="2023-10-29T00:00:00"/>
        <d v="2023-11-02T00:00:00"/>
        <d v="2023-11-03T00:00:00"/>
        <d v="2023-11-04T00:00:00"/>
        <d v="2023-11-05T00:00:00"/>
        <d v="2023-11-11T00:00:00"/>
        <d v="2023-11-14T00:00:00"/>
        <d v="2023-11-15T00:00:00"/>
        <d v="2023-11-18T00:00:00"/>
        <d v="2023-11-19T00:00:00"/>
        <d v="2023-11-20T00:00:00"/>
        <d v="2023-11-24T00:00:00"/>
        <d v="2023-11-25T00:00:00"/>
        <d v="2023-11-26T00:00:00"/>
        <d v="2023-12-02T00:00:00"/>
        <d v="2023-12-04T00:00:00"/>
        <d v="2023-12-07T00:00:00"/>
        <d v="2023-12-10T00:00:00"/>
        <d v="2023-12-14T00:00:00"/>
        <d v="2023-12-15T00:00:00"/>
        <d v="2023-12-16T00:00:00"/>
        <d v="2023-12-17T00:00:00"/>
        <d v="2023-12-20T00:00:00"/>
        <d v="2023-12-22T00:00:00"/>
        <d v="2023-12-23T00:00:00"/>
        <d v="2023-12-24T00:00:00"/>
        <d v="2023-12-25T00:00:00"/>
        <d v="2023-12-27T00:00:00"/>
        <d v="2023-12-31T00:00:00"/>
        <d v="2024-01-01T00:00:00"/>
        <d v="2024-01-03T00:00:00"/>
        <d v="2024-01-12T00:00:00"/>
        <d v="2024-01-13T00:00:00"/>
        <d v="2024-01-20T00:00:00"/>
        <d v="2024-01-21T00:00:00"/>
        <d v="2024-01-23T00:00:00"/>
        <d v="2024-01-25T00:00:00"/>
        <d v="2024-01-27T00:00:00"/>
        <d v="2024-01-28T00:00:00"/>
        <d v="2024-01-29T00:00:00"/>
        <d v="2024-02-02T00:00:00"/>
        <d v="2024-02-04T00:00:00"/>
        <d v="2024-02-06T00:00:00"/>
        <d v="2024-02-07T00:00:00"/>
        <d v="2024-02-10T00:00:00"/>
        <d v="2024-02-11T00:00:00"/>
        <d v="2024-02-14T00:00:00"/>
        <d v="2024-02-15T00:00:00"/>
        <d v="2024-02-18T00:00:00"/>
        <d v="2024-02-19T00:00:00"/>
        <d v="2024-02-20T00:00:00"/>
        <d v="2024-02-24T00:00:00"/>
        <d v="2024-04-01T00:00:00"/>
        <d v="2024-04-04T00:00:00"/>
        <d v="2024-04-11T00:00:00"/>
        <d v="2024-04-13T00:00:00"/>
        <d v="2024-04-14T00:00:00"/>
        <d v="2024-04-16T00:00:00"/>
        <d v="2024-04-19T00:00:00"/>
        <d v="2024-04-20T00:00:00"/>
        <d v="2024-04-22T00:00:00"/>
        <d v="2024-04-24T00:00:00"/>
        <d v="2024-04-27T00:00:00"/>
        <d v="2024-04-28T00:00:00"/>
        <d v="2024-05-03T00:00:00"/>
        <d v="2024-05-11T00:00:00"/>
        <d v="2024-05-18T00:00:00"/>
        <d v="2024-05-19T00:00:00"/>
        <d v="2024-05-22T00:00:00"/>
        <d v="2024-05-23T00:00:00"/>
        <d v="2024-05-26T00:00:00"/>
        <d v="2024-05-28T00:00:00"/>
        <d v="2024-05-29T00:00:00"/>
        <d v="2024-05-30T00:00:00"/>
        <d v="2024-05-31T00:00:00"/>
        <d v="2024-06-03T00:00:00"/>
        <d v="2024-06-07T00:00:00"/>
        <d v="2024-06-08T00:00:00"/>
        <d v="2024-06-09T00:00:00"/>
        <d v="2024-06-10T00:00:00"/>
        <d v="2024-06-15T00:00:00"/>
        <d v="2024-06-16T00:00:00"/>
        <d v="2024-06-21T00:00:00"/>
        <d v="2024-06-25T00:00:00"/>
        <d v="2024-06-27T00:00:00"/>
        <d v="2024-06-30T00:00:00"/>
        <d v="2024-07-01T00:00:00"/>
        <d v="2024-07-02T00:00:00"/>
        <d v="2024-07-03T00:00:00"/>
        <d v="2024-07-13T00:00:00"/>
        <d v="2024-07-20T00:00:00"/>
        <d v="2024-07-30T00:00:00"/>
        <d v="2024-07-31T00:00:00"/>
        <d v="2024-08-03T00:00:00"/>
        <d v="2024-08-04T00:00:00"/>
        <d v="2024-08-05T00:00:00"/>
        <d v="2024-08-06T00:00:00"/>
        <d v="2024-08-14T00:00:00"/>
        <d v="2024-08-18T00:00:00"/>
        <d v="2024-08-19T00:00:00"/>
        <d v="2024-08-21T00:00:00"/>
        <d v="2024-08-22T00:00:00"/>
        <d v="2024-08-26T00:00:00"/>
        <d v="2024-09-03T00:00:00"/>
        <d v="2024-09-08T00:00:00"/>
        <d v="2024-09-15T00:00:00"/>
        <d v="2024-09-17T00:00:00"/>
        <d v="2024-09-18T00:00:00"/>
        <d v="2024-09-19T00:00:00"/>
        <d v="2024-09-23T00:00:00"/>
        <d v="2024-09-25T00:00:00"/>
        <d v="2024-09-26T00:00:00"/>
        <d v="2024-09-27T00:00:00"/>
        <d v="2024-09-30T00:00:00"/>
        <d v="2024-10-03T00:00:00"/>
        <d v="2024-10-05T00:00:00"/>
        <d v="2024-10-07T00:00:00"/>
        <d v="2024-10-08T00:00:00"/>
        <d v="2024-10-11T00:00:00"/>
        <d v="2024-10-12T00:00:00"/>
        <d v="2024-10-15T00:00:00"/>
        <d v="2024-10-19T00:00:00"/>
        <d v="2024-10-21T00:00:00"/>
        <d v="2024-10-22T00:00:00"/>
        <d v="2024-11-03T00:00:00"/>
        <d v="2024-11-17T00:00:00"/>
        <d v="2024-11-19T00:00:00"/>
        <d v="2024-11-20T00:00:00"/>
        <d v="2024-11-21T00:00:00"/>
        <d v="2024-11-28T00:00:00"/>
        <d v="2024-12-03T00:00:00"/>
        <d v="2024-12-04T00:00:00"/>
        <d v="2024-12-22T00:00:00"/>
        <d v="2024-12-25T00:00:00"/>
        <d v="2024-12-26T00:00:00"/>
        <d v="2025-01-03T00:00:00"/>
        <d v="2025-01-04T00:00:00"/>
        <d v="2025-01-11T00:00:00"/>
        <d v="2025-01-16T00:00:00"/>
        <d v="2025-01-22T00:00:00"/>
        <d v="2025-01-29T00:00:00"/>
        <d v="2025-01-31T00:00:00"/>
        <d v="2025-02-01T00:00:00"/>
        <d v="2025-02-03T00:00:00"/>
        <d v="2025-02-04T00:00:00"/>
        <d v="2025-02-07T00:00:00"/>
        <d v="2025-02-21T00:00:00"/>
        <d v="2025-03-01T00:00:00"/>
        <d v="2025-03-02T00:00:00"/>
        <d v="2025-03-03T00:00:00"/>
        <d v="2025-03-05T00:00:00"/>
        <d v="2025-03-06T00:00:00"/>
        <d v="2025-03-10T00:00:00"/>
        <d v="2025-03-13T00:00:00"/>
        <d v="2025-03-14T00:00:00"/>
        <d v="2025-03-15T00:00:00"/>
        <d v="2025-03-16T00:00:00"/>
        <d v="2025-03-19T00:00:00"/>
        <d v="2025-03-25T00:00:00"/>
        <d v="2025-03-30T00:00:00"/>
        <d v="2025-03-31T00:00:00"/>
      </sharedItems>
      <fieldGroup par="12"/>
    </cacheField>
    <cacheField name="Description" numFmtId="0">
      <sharedItems/>
    </cacheField>
    <cacheField name="Debit" numFmtId="0">
      <sharedItems containsSemiMixedTypes="0" containsString="0" containsNumber="1" minValue="0" maxValue="75000"/>
    </cacheField>
    <cacheField name="Credit" numFmtId="0">
      <sharedItems containsSemiMixedTypes="0" containsString="0" containsNumber="1" minValue="0" maxValue="50003"/>
    </cacheField>
    <cacheField name="Amount" numFmtId="0">
      <sharedItems containsSemiMixedTypes="0" containsString="0" containsNumber="1" minValue="-75000" maxValue="50003"/>
    </cacheField>
    <cacheField name="Payee Details " numFmtId="0">
      <sharedItems count="259">
        <s v="RK Collections"/>
        <s v="Mordor Intelligence Company"/>
        <s v="Kalluri Xerox"/>
        <s v="Vatti Sai Ram"/>
        <s v="MVGR Col"/>
        <s v="PayTM Wallet"/>
        <s v="Chandana Chat Shop"/>
        <s v="SBI ATM WDL"/>
        <s v="Kandi Sravan"/>
        <s v="Santosh Shop"/>
        <s v="G Prameela"/>
        <s v="Mother"/>
        <s v="B Sasidhar"/>
        <s v="Jio Mobile Payment"/>
        <s v="S Mart Retail"/>
        <s v="Gangadha Shop"/>
        <s v="LIC"/>
        <s v="e-PAN Card"/>
        <s v="Debit Card"/>
        <s v="Flipkart"/>
        <s v="P Vamsi"/>
        <s v="P Lokesh  "/>
        <s v="SAMBHARA Xerox"/>
        <s v="P Pavan "/>
        <s v="Gayatri Sweets "/>
        <s v="M Venkatesh"/>
        <s v="SBI Compensation"/>
        <s v="B Sushma"/>
        <s v="College Mess"/>
        <s v="Andhra Spicy Restaurant"/>
        <s v="N Manga"/>
        <s v="Y SasiBhushan"/>
        <s v="SivaChat"/>
        <s v="Chamar Juice"/>
        <s v="M S V P Retail"/>
        <s v="Reliance SMart"/>
        <s v="Pinninti"/>
        <s v="Interest"/>
        <s v="Vasadi P"/>
        <s v="B Dhanush"/>
        <s v="T Yashwanth"/>
        <s v="SK BULLA Xerox"/>
        <s v="MVGR Col "/>
        <s v="RAJU Xerox"/>
        <s v="Seetam N"/>
        <s v="Jammana Chat"/>
        <s v="Krishnav"/>
        <s v="Indian Hair Style Saloon"/>
        <s v="Vishal Mart"/>
        <s v="Amazon"/>
        <s v="Vasavi Medicals"/>
        <s v="APSRTC Bus Booking"/>
        <s v="Jio Fiber"/>
        <s v="Kusumanchi Retail"/>
        <s v="Pilla G"/>
        <s v="Sai Gift Shop "/>
        <s v="Reliance Trends"/>
        <s v="Jammana Chat "/>
        <s v="Kalluri Xerox "/>
        <s v="PASSPORTSEVAMOPSOBD   Mumbai"/>
        <s v="BookMyShow"/>
        <s v="SBIMOPS"/>
        <s v="Clothes Shop"/>
        <s v="Kottali Shop"/>
        <s v="MITTIRED"/>
        <s v="Queens NRI Hospital"/>
        <s v="Medical Shop"/>
        <s v="Rowthu S"/>
        <s v="Refund"/>
        <s v="SSS Sports"/>
        <s v="Sonovision Electronics"/>
        <s v="Gayatri Sweets"/>
        <s v="Bhaskar Juice"/>
        <s v="PhonePe"/>
        <s v="Lenskart"/>
        <s v="Jio refund"/>
        <s v="SS Enterprises Grocery "/>
        <s v="Khazana Jewellery"/>
        <s v="Udemy"/>
        <s v="NTRUHS Counselling Fees"/>
        <s v="Taddi Apparao"/>
        <s v="Mandi Croods"/>
        <s v="Ojas Associates"/>
        <s v="Max Retail"/>
        <s v="Refuel"/>
        <s v="Shaik Ali Chicken Shop"/>
        <s v="Vanamu R"/>
        <s v="Grocery Shop"/>
        <s v="V Nagendra"/>
        <s v="T Rakshitha"/>
        <s v="RS Brothers Retail"/>
        <s v="SISM"/>
        <s v="ATMCard AMC"/>
        <s v="Sarat Mobile"/>
        <s v="SaveTheChildren"/>
        <s v="Ajio"/>
        <s v="Vinay Tharak"/>
        <s v="Kuncha R"/>
        <s v="Helapuri"/>
        <s v="Sky inte"/>
        <s v="Ramesh"/>
        <s v="Madan  G"/>
        <s v="Ganga S"/>
        <s v="Yampada"/>
        <s v="Father"/>
        <s v="G pramil"/>
        <s v="Yarramse"/>
        <s v="Vodafone"/>
        <s v="K sankar Rao"/>
        <s v="Pioneer"/>
        <s v="Seera Ve"/>
        <s v="SVC Cinemas"/>
        <s v="Sai Nath Stores"/>
        <s v="Palla R"/>
        <s v="Yadla Sa"/>
        <s v="MVSS Varma"/>
        <s v="Lasya Kirana"/>
        <s v="Bogerla"/>
        <s v="Vag Singh"/>
        <s v="Hemaraj"/>
        <s v="Sahasra Clinic"/>
        <s v="Kollabattula"/>
        <s v="Airtel Recharge"/>
        <s v="K Srinu"/>
        <s v="D Sanyasi"/>
        <s v="Nanuram"/>
        <s v="Suravara"/>
        <s v="Dharmaveer Collections"/>
        <s v="Hotel Shalimar"/>
        <s v="Ranjith Juice"/>
        <s v="Jai Hanuman Badam Milk"/>
        <s v="M Avinash"/>
        <s v="Prudhvi"/>
        <s v="IRCTC"/>
        <s v="Devi Clinic "/>
        <s v="Mugidi"/>
        <s v="Raja B"/>
        <s v="Ramesh G"/>
        <s v="Srinivas"/>
        <s v="Neelapu"/>
        <s v="Y Pushpa"/>
        <s v="M Sudheer"/>
        <s v="M Tarun"/>
        <s v="Tekkali Chinni"/>
        <s v="Shaik A Charminar"/>
        <s v="flipSide Adventure"/>
        <s v="Wow Momo"/>
        <s v="BodhanPo"/>
        <s v="L Akhilesh"/>
        <s v="Inox NCS"/>
        <s v="Adimulam Nanaji"/>
        <s v="Trinadh K"/>
        <s v="EasyBuy"/>
        <s v="Battula "/>
        <s v="V Chakradhar"/>
        <s v="Lassi Shop"/>
        <s v="S Vandana"/>
        <s v="Ranjana  "/>
        <s v="Kamlesh"/>
        <s v="Sri Samp Agencies"/>
        <s v="Sohanlal"/>
        <s v="R Srinu"/>
        <s v="Ravva Eswar"/>
        <s v="M Sumanth"/>
        <s v="Gonugunt"/>
        <s v="Sweet India"/>
        <s v="T Dharani"/>
        <s v="DmartIndia"/>
        <s v="Dream Charitable Foundation"/>
        <s v="Srikanth Xerox"/>
        <s v="UPILite Money"/>
        <s v="T Shyam"/>
        <s v="P Gowri"/>
        <s v="Sai Avtar"/>
        <s v="Kanakala"/>
        <s v="Gorusu S"/>
        <s v="BoatLife"/>
        <s v="Xiaomi"/>
        <s v="Golagana"/>
        <s v="D2H TV QR"/>
        <s v="Narasimha Enterprises"/>
        <s v="High Tide Restaurant"/>
        <s v="M Sumanth "/>
        <s v="Tale Sir"/>
        <s v="Bhagirat"/>
        <s v="JNTUK AP"/>
        <s v="Varanasi"/>
        <s v="SMART 2999"/>
        <s v="Battula"/>
        <s v="Style Union"/>
        <s v="SR Shopping Mall"/>
        <s v="Mandala"/>
        <s v="Siriki S"/>
        <s v="Apollo Pharmacy"/>
        <s v="SG Medicine"/>
        <s v="CrackU"/>
        <s v="Nanhi Pari Foundation"/>
        <s v="Himamsu Book Depot"/>
        <s v="Padmavati Hospital"/>
        <s v="Career Launcher"/>
        <s v="Godavari Tiffins"/>
        <s v="Ravva"/>
        <s v="S Rakesh"/>
        <s v="Aarogya"/>
        <s v="N Srinu"/>
        <s v="Pvr Shop"/>
        <s v="Zeeshan Restaurant"/>
        <s v="Rama Fancy"/>
        <s v="Rajamahendra Fancy"/>
        <s v="Razvi Fashion"/>
        <s v="Potnuru Fancy"/>
        <s v="Krishna Shopping"/>
        <s v="Shivam"/>
        <s v="Butti Mouli"/>
        <s v="OM Sports"/>
        <s v="TTD"/>
        <s v="ICICI Mutual Funds"/>
        <s v="Sree Krishna Jersey"/>
        <s v="Indira M"/>
        <s v="Rajani B"/>
        <s v="K Kusuma"/>
        <s v="Seven Star Electricals"/>
        <s v="D Ravi Teja"/>
        <s v="Sree Collections"/>
        <s v="SriManya Medical Store"/>
        <s v="PAN Card"/>
        <s v="Crayonz Foot Prints"/>
        <s v="Anumala "/>
        <s v="C Lokesh"/>
        <s v="PGDBA Exam"/>
        <s v="XLRI Exam"/>
        <s v="Jami T Shop"/>
        <s v="vizag Au"/>
        <s v="Sri Sai Stationery"/>
        <s v="Pasumart"/>
        <s v="National NGO"/>
        <s v="SVN Opticals"/>
        <s v="Riyaz Mobiles"/>
        <s v="Suzuki Showroom"/>
        <s v="Tea Time"/>
        <s v="Satya Narayana"/>
        <s v="S Premsundar"/>
        <s v="Devi Clinic"/>
        <s v="House of Biryani's inn"/>
        <s v="Rishi Food Court"/>
        <s v="K RamBabu"/>
        <s v="Victory Bazaar"/>
        <s v="IBPS Exam"/>
        <s v="Programming Hub App Subscription"/>
        <s v="M Tabitha Kumari"/>
        <s v="PGDBA Application"/>
        <s v="IIMK Application"/>
        <s v="Coursera"/>
        <s v="Kilaari"/>
        <s v="K Annapurna"/>
        <s v="K Malleswari"/>
        <s v="B Srikant"/>
        <s v="Sri Gowri Fancy"/>
        <s v="Goibibo"/>
      </sharedItems>
    </cacheField>
    <cacheField name="Sub-Category" numFmtId="0">
      <sharedItems count="41">
        <s v="Clothing"/>
        <s v="Salary"/>
        <s v="Books/Study Materials"/>
        <s v="Borrowing/Settling Money"/>
        <s v="Tuition Fees"/>
        <s v="Wallet Load (Paytm, PhonePe)"/>
        <s v="Snacks and Beverages"/>
        <s v="ATM Withdrawal"/>
        <s v="Groceries"/>
        <s v="Mobile Recharge/Bill"/>
        <s v="Health Insurance Premiums"/>
        <s v="Government Services"/>
        <s v="Online Shopping (Amazon, Flipkart)"/>
        <s v="Refunds/Reimbursements"/>
        <s v="Restaurants"/>
        <s v="Interest Income"/>
        <s v="Home Decor"/>
        <s v="Salon/Parlour"/>
        <s v="Pharmacy/Medicines"/>
        <s v="Public Transport"/>
        <s v="Internet"/>
        <s v="Gifts"/>
        <s v="Movies and Shows"/>
        <s v="Accessories"/>
        <s v="Lab Tests"/>
        <s v="Furniture/Appliances"/>
        <s v="Online Courses"/>
        <s v="Donations/Charity"/>
        <s v="Fuel"/>
        <s v="Weekend Trips"/>
        <s v="Account Maintenance"/>
        <s v="Games"/>
        <s v="Cafes/Takeout"/>
        <s v="Travel Tickets (Train/Flight/Bus)"/>
        <s v="Electronics"/>
        <s v="UPI/IMPS Self-transfer"/>
        <s v="Vehicle Maintenance"/>
        <s v="Doctor Visits"/>
        <s v="SIPs"/>
        <s v="Gadgets"/>
        <s v="Certification Exams"/>
      </sharedItems>
    </cacheField>
    <cacheField name="Category" numFmtId="0">
      <sharedItems count="14">
        <s v="Shopping"/>
        <s v="Income"/>
        <s v="Education"/>
        <s v="TransfersAndAdjustments"/>
        <s v="FoodAndDining"/>
        <s v="BillsAndUtilities"/>
        <s v="HealthAndMedical"/>
        <s v="PersonalCare"/>
        <s v="Transportation"/>
        <s v="FamilyAndGifts"/>
        <s v="EntertainmentAndLeisure"/>
        <s v="Housing"/>
        <s v="BankChargesAndFees"/>
        <s v="Investments"/>
      </sharedItems>
    </cacheField>
    <cacheField name="Payment Type" numFmtId="0">
      <sharedItems count="5">
        <s v="Debit Card"/>
        <s v="NEFT"/>
        <s v="UPI"/>
        <s v="ATM"/>
        <s v="Others"/>
      </sharedItems>
    </cacheField>
    <cacheField name="Category Type" numFmtId="0">
      <sharedItems count="2">
        <s v="Expense"/>
        <s v="Income"/>
      </sharedItems>
    </cacheField>
    <cacheField name="Months (Txn Date)" numFmtId="0" databaseField="0">
      <fieldGroup base="0">
        <rangePr groupBy="months" startDate="2022-04-04T00:00:00" endDate="2025-04-01T00:00:00"/>
        <groupItems count="14">
          <s v="&lt;04-04-2022"/>
          <s v="Jan"/>
          <s v="Feb"/>
          <s v="Mar"/>
          <s v="Apr"/>
          <s v="May"/>
          <s v="Jun"/>
          <s v="Jul"/>
          <s v="Aug"/>
          <s v="Sep"/>
          <s v="Oct"/>
          <s v="Nov"/>
          <s v="Dec"/>
          <s v="&gt;01-04-2025"/>
        </groupItems>
      </fieldGroup>
    </cacheField>
    <cacheField name="Quarters (Txn Date)" numFmtId="0" databaseField="0">
      <fieldGroup base="0">
        <rangePr groupBy="quarters" startDate="2022-04-04T00:00:00" endDate="2025-04-01T00:00:00"/>
        <groupItems count="6">
          <s v="&lt;04-04-2022"/>
          <s v="Qtr1"/>
          <s v="Qtr2"/>
          <s v="Qtr3"/>
          <s v="Qtr4"/>
          <s v="&gt;01-04-2025"/>
        </groupItems>
      </fieldGroup>
    </cacheField>
    <cacheField name="Years (Txn Date)" numFmtId="0" databaseField="0">
      <fieldGroup base="0">
        <rangePr groupBy="years" startDate="2022-04-04T00:00:00" endDate="2025-04-01T00:00:00"/>
        <groupItems count="6">
          <s v="&lt;04-04-2022"/>
          <s v="2022"/>
          <s v="2023"/>
          <s v="2024"/>
          <s v="2025"/>
          <s v="&gt;01-04-2025"/>
        </groupItems>
      </fieldGroup>
    </cacheField>
  </cacheFields>
  <extLst>
    <ext xmlns:x14="http://schemas.microsoft.com/office/spreadsheetml/2009/9/main" uri="{725AE2AE-9491-48be-B2B4-4EB974FC3084}">
      <x14:pivotCacheDefinition pivotCacheId="1649614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2">
  <r>
    <x v="0"/>
    <s v="   by debit card-OTHPG 209411865930rkcollections         8047091893--"/>
    <n v="700"/>
    <n v="0"/>
    <n v="-700"/>
    <x v="0"/>
    <x v="0"/>
    <x v="0"/>
    <x v="0"/>
    <x v="0"/>
  </r>
  <r>
    <x v="0"/>
    <s v="   BY TRANSFER-NEFT*UTIB0000193*AXISP00277787550*Mordor Intelligence Company"/>
    <n v="0"/>
    <n v="23278"/>
    <n v="23278"/>
    <x v="1"/>
    <x v="1"/>
    <x v="1"/>
    <x v="1"/>
    <x v="1"/>
  </r>
  <r>
    <x v="1"/>
    <s v="   TO TRANSFER-UPI/DR/209755146997/KALLURI /FDRL/BHARATPE.9/Payme--"/>
    <n v="10"/>
    <n v="0"/>
    <n v="-10"/>
    <x v="2"/>
    <x v="2"/>
    <x v="2"/>
    <x v="2"/>
    <x v="0"/>
  </r>
  <r>
    <x v="2"/>
    <s v="   BY TRANSFER-UPI/CR/209818370429/Vatti Sai Ram"/>
    <n v="0"/>
    <n v="2200"/>
    <n v="2200"/>
    <x v="3"/>
    <x v="3"/>
    <x v="3"/>
    <x v="2"/>
    <x v="0"/>
  </r>
  <r>
    <x v="3"/>
    <s v="   TO TRANSFER-UPI/DR/210069659020/KAGITHAL/YESB/BHARATPE09/Pay T--"/>
    <n v="300"/>
    <n v="0"/>
    <n v="-300"/>
    <x v="4"/>
    <x v="4"/>
    <x v="2"/>
    <x v="2"/>
    <x v="0"/>
  </r>
  <r>
    <x v="3"/>
    <s v="   TO TRANSFER-UPI/DR/210060569043/PayTM Wallet"/>
    <n v="20"/>
    <n v="0"/>
    <n v="-20"/>
    <x v="5"/>
    <x v="5"/>
    <x v="3"/>
    <x v="2"/>
    <x v="0"/>
  </r>
  <r>
    <x v="3"/>
    <s v="   BY TRANSFER-UPI/CR/210077953469/PayTM Wallet"/>
    <n v="0"/>
    <n v="20"/>
    <n v="20"/>
    <x v="5"/>
    <x v="5"/>
    <x v="3"/>
    <x v="2"/>
    <x v="0"/>
  </r>
  <r>
    <x v="4"/>
    <s v="   TO TRANSFER-UPI/DR/210492305668/Chandana Shop"/>
    <n v="75"/>
    <n v="0"/>
    <n v="-75"/>
    <x v="6"/>
    <x v="6"/>
    <x v="4"/>
    <x v="2"/>
    <x v="0"/>
  </r>
  <r>
    <x v="5"/>
    <s v="   ATM WDL-ATM CASH 4802  SBI  KANYAKAPARAMESWA VIZIANAGARAM--"/>
    <n v="6500"/>
    <n v="0"/>
    <n v="-6500"/>
    <x v="7"/>
    <x v="7"/>
    <x v="3"/>
    <x v="3"/>
    <x v="0"/>
  </r>
  <r>
    <x v="5"/>
    <s v="   TO TRANSFER-UPI/DR/210555820804/rkcollec/INDB/cf.rkcolle/Payme--"/>
    <n v="3700"/>
    <n v="0"/>
    <n v="-3700"/>
    <x v="0"/>
    <x v="0"/>
    <x v="0"/>
    <x v="2"/>
    <x v="0"/>
  </r>
  <r>
    <x v="5"/>
    <s v="   BY TRANSFER-UPI/CR/210555933035/Vatti Sai Ram"/>
    <n v="0"/>
    <n v="500"/>
    <n v="500"/>
    <x v="3"/>
    <x v="3"/>
    <x v="3"/>
    <x v="2"/>
    <x v="0"/>
  </r>
  <r>
    <x v="6"/>
    <s v="   TO TRANSFER-UPI/DR/210603998275/KANDI SR/PYTM/8978412240/Payme--"/>
    <n v="200"/>
    <n v="0"/>
    <n v="-200"/>
    <x v="8"/>
    <x v="3"/>
    <x v="3"/>
    <x v="2"/>
    <x v="0"/>
  </r>
  <r>
    <x v="6"/>
    <s v="   TO TRANSFER-UPI/DR/210618790418/Mr  SANT/YESB/Q193671782/Payme--"/>
    <n v="41"/>
    <n v="0"/>
    <n v="-41"/>
    <x v="9"/>
    <x v="8"/>
    <x v="4"/>
    <x v="2"/>
    <x v="0"/>
  </r>
  <r>
    <x v="7"/>
    <s v="   TO TRANSFER-UPI/DR/210813267620/GANDRETI/ANDB/9381186646/Welco--"/>
    <n v="1"/>
    <n v="0"/>
    <n v="-1"/>
    <x v="10"/>
    <x v="3"/>
    <x v="3"/>
    <x v="2"/>
    <x v="0"/>
  </r>
  <r>
    <x v="7"/>
    <s v="   TO TRANSFER-UPI/DR/210810686146/GANDRETI/ANDB/9381186646/Payme--"/>
    <n v="999"/>
    <n v="0"/>
    <n v="-999"/>
    <x v="10"/>
    <x v="3"/>
    <x v="3"/>
    <x v="2"/>
    <x v="0"/>
  </r>
  <r>
    <x v="7"/>
    <s v="   BY TRANSFER-UPI/CR/210869143744/GANDRETI/ANDB/9381186646/Payme--"/>
    <n v="0"/>
    <n v="1000"/>
    <n v="1000"/>
    <x v="10"/>
    <x v="3"/>
    <x v="3"/>
    <x v="2"/>
    <x v="0"/>
  </r>
  <r>
    <x v="8"/>
    <s v="   BY TRANSFER-UPI/CR/211158945146/Vatti Sai Ram"/>
    <n v="0"/>
    <n v="500"/>
    <n v="500"/>
    <x v="3"/>
    <x v="3"/>
    <x v="3"/>
    <x v="2"/>
    <x v="0"/>
  </r>
  <r>
    <x v="8"/>
    <s v="   TO TRANSFER-UPI/DR/211165795122/Vatti Sai Ram"/>
    <n v="200"/>
    <n v="0"/>
    <n v="-200"/>
    <x v="3"/>
    <x v="3"/>
    <x v="3"/>
    <x v="2"/>
    <x v="0"/>
  </r>
  <r>
    <x v="9"/>
    <s v="   BY TRANSFER-UPI/CR/211376321079/UMA THAT/APGV/9014821704/Payme--"/>
    <n v="0"/>
    <n v="500"/>
    <n v="500"/>
    <x v="11"/>
    <x v="3"/>
    <x v="3"/>
    <x v="2"/>
    <x v="0"/>
  </r>
  <r>
    <x v="9"/>
    <s v="   TO TRANSFER-UPI/DR/211348543752/Vatti Sai Ram"/>
    <n v="300"/>
    <n v="0"/>
    <n v="-300"/>
    <x v="3"/>
    <x v="3"/>
    <x v="3"/>
    <x v="2"/>
    <x v="0"/>
  </r>
  <r>
    <x v="10"/>
    <s v="   TO TRANSFER-UPI/DR/211415800427/SANTOSH /UBIN/Q760742169/Payme--"/>
    <n v="16"/>
    <n v="0"/>
    <n v="-16"/>
    <x v="9"/>
    <x v="8"/>
    <x v="4"/>
    <x v="2"/>
    <x v="0"/>
  </r>
  <r>
    <x v="10"/>
    <s v="   TO TRANSFER-UPI/DR/211474931182/BODASING/PYTM/6304838372/Payme--"/>
    <n v="1500"/>
    <n v="0"/>
    <n v="-1500"/>
    <x v="12"/>
    <x v="3"/>
    <x v="3"/>
    <x v="2"/>
    <x v="0"/>
  </r>
  <r>
    <x v="11"/>
    <s v="   TO TRANSFER-UPI/DR/211540050561/Vatti Sai Ram"/>
    <n v="2000"/>
    <n v="0"/>
    <n v="-2000"/>
    <x v="3"/>
    <x v="3"/>
    <x v="3"/>
    <x v="2"/>
    <x v="0"/>
  </r>
  <r>
    <x v="12"/>
    <s v="   TO TRANSFER-UPI/DR/212115999747/Jio Mobi/YESB/jio@yesban/JIO20--"/>
    <n v="179"/>
    <n v="0"/>
    <n v="-179"/>
    <x v="13"/>
    <x v="9"/>
    <x v="5"/>
    <x v="2"/>
    <x v="0"/>
  </r>
  <r>
    <x v="13"/>
    <s v="   TO TRANSFER-UPI/DR/212309174476/KANNAMMA/YESB/q868548128/UPI--"/>
    <n v="69"/>
    <n v="0"/>
    <n v="-69"/>
    <x v="14"/>
    <x v="8"/>
    <x v="4"/>
    <x v="2"/>
    <x v="0"/>
  </r>
  <r>
    <x v="13"/>
    <s v="   TO TRANSFER-UPI/DR/212318740041/GANGADHA/PYTM/paytmqr281/UPI--"/>
    <n v="120"/>
    <n v="0"/>
    <n v="-120"/>
    <x v="15"/>
    <x v="8"/>
    <x v="4"/>
    <x v="2"/>
    <x v="0"/>
  </r>
  <r>
    <x v="14"/>
    <s v="   TO TRANSFER-UPI/DR/212409315256/Jio Mobi/YESB/jio@yesban/JIO20--"/>
    <n v="395"/>
    <n v="0"/>
    <n v="-395"/>
    <x v="13"/>
    <x v="9"/>
    <x v="5"/>
    <x v="2"/>
    <x v="0"/>
  </r>
  <r>
    <x v="15"/>
    <s v="   BY TRANSFER-NEFT*UTIB0000193*AXISP00285743099*Mordor Intelligence Company"/>
    <n v="0"/>
    <n v="28913"/>
    <n v="28913"/>
    <x v="1"/>
    <x v="1"/>
    <x v="1"/>
    <x v="1"/>
    <x v="1"/>
  </r>
  <r>
    <x v="15"/>
    <s v="   by debit card-OTHPG 212503575279LIFE INSURANCE CORPORANOIDA--"/>
    <n v="7377"/>
    <n v="0"/>
    <n v="-7377"/>
    <x v="16"/>
    <x v="10"/>
    <x v="6"/>
    <x v="0"/>
    <x v="0"/>
  </r>
  <r>
    <x v="16"/>
    <s v="   by debit card-OTHPG 213018791511PayU Gurgaon          Gurgaon--"/>
    <n v="960"/>
    <n v="0"/>
    <n v="-960"/>
    <x v="0"/>
    <x v="0"/>
    <x v="0"/>
    <x v="0"/>
    <x v="0"/>
  </r>
  <r>
    <x v="16"/>
    <s v="   by debit card-SBIPG 213060102489nsdlzcPayTM           Mumbai--"/>
    <n v="8.26"/>
    <n v="0"/>
    <n v="-8.26"/>
    <x v="17"/>
    <x v="11"/>
    <x v="5"/>
    <x v="2"/>
    <x v="0"/>
  </r>
  <r>
    <x v="17"/>
    <s v="   by debit card---"/>
    <n v="890"/>
    <n v="0"/>
    <n v="-890"/>
    <x v="18"/>
    <x v="12"/>
    <x v="0"/>
    <x v="0"/>
    <x v="0"/>
  </r>
  <r>
    <x v="17"/>
    <s v="   BY TRANSFER-UPI/CR/213157997045/Vatti Sai Ram"/>
    <n v="0"/>
    <n v="400"/>
    <n v="400"/>
    <x v="3"/>
    <x v="3"/>
    <x v="3"/>
    <x v="2"/>
    <x v="0"/>
  </r>
  <r>
    <x v="18"/>
    <s v="   TO TRANSFER-UPI/DR/213212817541/Vatti Sai Ram"/>
    <n v="1900"/>
    <n v="0"/>
    <n v="-1900"/>
    <x v="3"/>
    <x v="3"/>
    <x v="3"/>
    <x v="2"/>
    <x v="0"/>
  </r>
  <r>
    <x v="18"/>
    <s v="   TO TRANSFER-UPI/DR/213284674483/flipkart/UTIB/flipkart.p/UPI T--"/>
    <n v="799"/>
    <n v="0"/>
    <n v="-799"/>
    <x v="19"/>
    <x v="12"/>
    <x v="0"/>
    <x v="2"/>
    <x v="0"/>
  </r>
  <r>
    <x v="19"/>
    <s v="   BY TRANSFER-UPI/CR/213323360192/PENTA  V/SBIN/7658968068/Payme--"/>
    <n v="0"/>
    <n v="1500"/>
    <n v="1500"/>
    <x v="20"/>
    <x v="3"/>
    <x v="3"/>
    <x v="2"/>
    <x v="0"/>
  </r>
  <r>
    <x v="19"/>
    <s v="   TO TRANSFER-UPI/DR/213336768386/PASALA  /SBIN/6303974552/Payme--"/>
    <n v="200"/>
    <n v="0"/>
    <n v="-200"/>
    <x v="21"/>
    <x v="3"/>
    <x v="3"/>
    <x v="2"/>
    <x v="0"/>
  </r>
  <r>
    <x v="19"/>
    <s v="   DEBIT-SWPO 00000021175 08-MAY-22 212805354367 70028023--"/>
    <n v="1010"/>
    <n v="0"/>
    <n v="-1010"/>
    <x v="7"/>
    <x v="7"/>
    <x v="3"/>
    <x v="3"/>
    <x v="0"/>
  </r>
  <r>
    <x v="20"/>
    <s v="   ATM WDL-ATM CASH 5996  NEAR GURAJADA SCHOOL  VIZIANAGARAM--"/>
    <n v="1500"/>
    <n v="0"/>
    <n v="-1500"/>
    <x v="7"/>
    <x v="7"/>
    <x v="3"/>
    <x v="3"/>
    <x v="0"/>
  </r>
  <r>
    <x v="21"/>
    <s v="   TO TRANSFER-UPI/DR/213563782752/Vatti Sai Ram"/>
    <n v="50"/>
    <n v="0"/>
    <n v="-50"/>
    <x v="3"/>
    <x v="3"/>
    <x v="3"/>
    <x v="2"/>
    <x v="0"/>
  </r>
  <r>
    <x v="22"/>
    <s v="   TO TRANSFER-UPI/DR/213756555216/MVGR Col/PYTM/paytm-4610/OidRE--"/>
    <n v="1750"/>
    <n v="0"/>
    <n v="-1750"/>
    <x v="4"/>
    <x v="4"/>
    <x v="2"/>
    <x v="2"/>
    <x v="0"/>
  </r>
  <r>
    <x v="23"/>
    <s v="   TO TRANSFER-UPI/DR/213890732609/SAMBHARA/YESB/BHARATPE90/Payme--"/>
    <n v="15"/>
    <n v="0"/>
    <n v="-15"/>
    <x v="22"/>
    <x v="2"/>
    <x v="2"/>
    <x v="2"/>
    <x v="0"/>
  </r>
  <r>
    <x v="24"/>
    <s v="   BY TRANSFER-UPI/CR/213910545867/Vatti Sai Ram"/>
    <n v="0"/>
    <n v="50"/>
    <n v="50"/>
    <x v="3"/>
    <x v="3"/>
    <x v="3"/>
    <x v="2"/>
    <x v="0"/>
  </r>
  <r>
    <x v="25"/>
    <s v="   TO TRANSFER-UPI/DR/214077836879/Vatti Sai Ram"/>
    <n v="100"/>
    <n v="0"/>
    <n v="-100"/>
    <x v="3"/>
    <x v="3"/>
    <x v="3"/>
    <x v="2"/>
    <x v="0"/>
  </r>
  <r>
    <x v="25"/>
    <s v="   TO TRANSFER-UPI/DR/214029111537/Pusarla /SBIN/pusarla.pa/Payme--"/>
    <n v="365"/>
    <n v="0"/>
    <n v="-365"/>
    <x v="23"/>
    <x v="3"/>
    <x v="3"/>
    <x v="2"/>
    <x v="0"/>
  </r>
  <r>
    <x v="25"/>
    <s v="   BY TRANSFER-UPI/CR/214094197807/Vatti Sai Ram"/>
    <n v="0"/>
    <n v="70"/>
    <n v="70"/>
    <x v="3"/>
    <x v="3"/>
    <x v="3"/>
    <x v="2"/>
    <x v="0"/>
  </r>
  <r>
    <x v="25"/>
    <s v="   TO TRANSFER-UPI/DR/214041200228/Gayatri /PYTM/paytmqr281/Payme--"/>
    <n v="85"/>
    <n v="0"/>
    <n v="-85"/>
    <x v="24"/>
    <x v="6"/>
    <x v="4"/>
    <x v="2"/>
    <x v="0"/>
  </r>
  <r>
    <x v="26"/>
    <s v="   TO TRANSFER-UPI/DR/214464500348/Vatti Sai Ram"/>
    <n v="200"/>
    <n v="0"/>
    <n v="-200"/>
    <x v="3"/>
    <x v="3"/>
    <x v="3"/>
    <x v="2"/>
    <x v="0"/>
  </r>
  <r>
    <x v="27"/>
    <s v="   TO TRANSFER-UPI/DR/214675319160/Jio Mobi/YESB/jio@yesban/Payme--"/>
    <n v="179"/>
    <n v="0"/>
    <n v="-179"/>
    <x v="13"/>
    <x v="9"/>
    <x v="5"/>
    <x v="2"/>
    <x v="0"/>
  </r>
  <r>
    <x v="28"/>
    <s v="   TO TRANSFER-UPI/DR/214841371537/PASALA  /SBIN/6303974552/Payme--"/>
    <n v="1000"/>
    <n v="0"/>
    <n v="-1000"/>
    <x v="21"/>
    <x v="3"/>
    <x v="3"/>
    <x v="2"/>
    <x v="0"/>
  </r>
  <r>
    <x v="29"/>
    <s v="   TO TRANSFER-UPI/DR/214902471941/KANNAMMA/YESB/Q715257614/Payme--"/>
    <n v="603"/>
    <n v="0"/>
    <n v="-603"/>
    <x v="14"/>
    <x v="8"/>
    <x v="4"/>
    <x v="2"/>
    <x v="0"/>
  </r>
  <r>
    <x v="30"/>
    <s v="   by debit card-OTHPG 215111125753RKCOLLECTIONS         BANGALORE--"/>
    <n v="1080"/>
    <n v="0"/>
    <n v="-1080"/>
    <x v="0"/>
    <x v="0"/>
    <x v="0"/>
    <x v="0"/>
    <x v="0"/>
  </r>
  <r>
    <x v="30"/>
    <s v="   TO TRANSFER-UPI/DR/215174184460/VENKATES/SBIN/8985274770/Payme--"/>
    <n v="2000"/>
    <n v="0"/>
    <n v="-2000"/>
    <x v="25"/>
    <x v="3"/>
    <x v="3"/>
    <x v="2"/>
    <x v="0"/>
  </r>
  <r>
    <x v="31"/>
    <s v="   BY TRANSFER-NEFT*UTIB0000193*AXISP00293131889*Mordor Intelligence Company"/>
    <n v="0"/>
    <n v="26095"/>
    <n v="26095"/>
    <x v="1"/>
    <x v="1"/>
    <x v="1"/>
    <x v="1"/>
    <x v="1"/>
  </r>
  <r>
    <x v="32"/>
    <s v="   BY TRANSFER-SBILT05062022194657677758---"/>
    <n v="0"/>
    <n v="200"/>
    <n v="200"/>
    <x v="26"/>
    <x v="13"/>
    <x v="1"/>
    <x v="4"/>
    <x v="1"/>
  </r>
  <r>
    <x v="32"/>
    <s v="   TO TRANSFER-UPI/DR/215627941429/BOGGU  S/SBIN/9491193642/Payme--"/>
    <n v="17000"/>
    <n v="0"/>
    <n v="-17000"/>
    <x v="27"/>
    <x v="3"/>
    <x v="3"/>
    <x v="2"/>
    <x v="0"/>
  </r>
  <r>
    <x v="33"/>
    <s v="   by debit card-OTHPG 215910540351RKCOLLECTIONS         BANGALORE--"/>
    <n v="1240"/>
    <n v="0"/>
    <n v="-1240"/>
    <x v="0"/>
    <x v="0"/>
    <x v="0"/>
    <x v="0"/>
    <x v="0"/>
  </r>
  <r>
    <x v="34"/>
    <s v="   TO TRANSFER-UPI/DR/216126998900/PRISM Vi/PYTM/paytm-7023/Oid20--"/>
    <n v="105"/>
    <n v="0"/>
    <n v="-105"/>
    <x v="28"/>
    <x v="14"/>
    <x v="4"/>
    <x v="2"/>
    <x v="0"/>
  </r>
  <r>
    <x v="34"/>
    <s v="   TO TRANSFER-UPI/DR/216138940774/Pusarla /SBIN/pusarla.pa/Payme--"/>
    <n v="3000"/>
    <n v="0"/>
    <n v="-3000"/>
    <x v="23"/>
    <x v="3"/>
    <x v="3"/>
    <x v="2"/>
    <x v="0"/>
  </r>
  <r>
    <x v="35"/>
    <s v="   TO TRANSFER-UPI/DR/216234083014/Andhras /PYTM/paytm-5598/Oid20--"/>
    <n v="630"/>
    <n v="0"/>
    <n v="-630"/>
    <x v="29"/>
    <x v="14"/>
    <x v="4"/>
    <x v="2"/>
    <x v="0"/>
  </r>
  <r>
    <x v="36"/>
    <s v="   BY TRANSFER-UPI/CR/216371278610/MANGA AL/APGV/8106786853/Payme--"/>
    <n v="0"/>
    <n v="1600"/>
    <n v="1600"/>
    <x v="30"/>
    <x v="3"/>
    <x v="3"/>
    <x v="2"/>
    <x v="0"/>
  </r>
  <r>
    <x v="36"/>
    <s v="   TO TRANSFER-UPI/DR/216371221861/PASALA  /SBIN/6303974552/Payme--"/>
    <n v="1500"/>
    <n v="0"/>
    <n v="-1500"/>
    <x v="21"/>
    <x v="3"/>
    <x v="3"/>
    <x v="2"/>
    <x v="0"/>
  </r>
  <r>
    <x v="36"/>
    <s v="   BY TRANSFER-UPI/CR/216321238725/PASALA  /SBIN/6303974552/Payme--"/>
    <n v="0"/>
    <n v="1300"/>
    <n v="1300"/>
    <x v="21"/>
    <x v="3"/>
    <x v="3"/>
    <x v="2"/>
    <x v="0"/>
  </r>
  <r>
    <x v="37"/>
    <s v="   BY TRANSFER-UPI/CR/216418110684/YALLA  S/SBIN/7337485045/Payme--"/>
    <n v="0"/>
    <n v="100"/>
    <n v="100"/>
    <x v="31"/>
    <x v="3"/>
    <x v="3"/>
    <x v="2"/>
    <x v="0"/>
  </r>
  <r>
    <x v="37"/>
    <s v="   BY TRANSFER-UPI/CR/216414147046/KANDI SR/PYTM/8978412240/Payme--"/>
    <n v="0"/>
    <n v="2000"/>
    <n v="2000"/>
    <x v="8"/>
    <x v="3"/>
    <x v="3"/>
    <x v="2"/>
    <x v="0"/>
  </r>
  <r>
    <x v="38"/>
    <s v="   TO TRANSFER-UPI/DR/216783336241/Pusarla /SBIN/pusarla.pa/Payme--"/>
    <n v="7000"/>
    <n v="0"/>
    <n v="-7000"/>
    <x v="23"/>
    <x v="3"/>
    <x v="3"/>
    <x v="2"/>
    <x v="0"/>
  </r>
  <r>
    <x v="39"/>
    <s v="   TO TRANSFER-UPI/DR/216911257703/SIVACHAR/HDFC/Q77665071@/Payme--"/>
    <n v="200"/>
    <n v="0"/>
    <n v="-200"/>
    <x v="32"/>
    <x v="6"/>
    <x v="4"/>
    <x v="2"/>
    <x v="0"/>
  </r>
  <r>
    <x v="39"/>
    <s v="   TO TRANSFER-UPI/DR/216910776445/CHAMARTH/HDFC/Q74103903@/Payme--"/>
    <n v="120"/>
    <n v="0"/>
    <n v="-120"/>
    <x v="33"/>
    <x v="6"/>
    <x v="4"/>
    <x v="2"/>
    <x v="0"/>
  </r>
  <r>
    <x v="39"/>
    <s v="   TO TRANSFER-UPI/DR/216967163558/M S V  P/YESB/BHARATPE09/Payme--"/>
    <n v="1800"/>
    <n v="0"/>
    <n v="-1800"/>
    <x v="34"/>
    <x v="8"/>
    <x v="4"/>
    <x v="2"/>
    <x v="0"/>
  </r>
  <r>
    <x v="39"/>
    <s v="   TO TRANSFER-UPI/DR/216946086707/Reliance/YESB/RELIANCESM/Payme--"/>
    <n v="232.75"/>
    <n v="0"/>
    <n v="-232.75"/>
    <x v="35"/>
    <x v="8"/>
    <x v="4"/>
    <x v="2"/>
    <x v="0"/>
  </r>
  <r>
    <x v="40"/>
    <s v="   TO TRANSFER-UPI/DR/217026975218/Jio Mobi/YESB/jio@yesban/Payme--"/>
    <n v="395"/>
    <n v="0"/>
    <n v="-395"/>
    <x v="13"/>
    <x v="9"/>
    <x v="5"/>
    <x v="2"/>
    <x v="0"/>
  </r>
  <r>
    <x v="40"/>
    <s v="   TO TRANSFER-UPI/DR/217037014278/PINNINTI/YESB/BHARATPE90/Payme--"/>
    <n v="60"/>
    <n v="0"/>
    <n v="-60"/>
    <x v="36"/>
    <x v="6"/>
    <x v="4"/>
    <x v="2"/>
    <x v="0"/>
  </r>
  <r>
    <x v="41"/>
    <s v="   CREDIT INTEREST---"/>
    <n v="0"/>
    <n v="148"/>
    <n v="148"/>
    <x v="37"/>
    <x v="15"/>
    <x v="1"/>
    <x v="4"/>
    <x v="1"/>
  </r>
  <r>
    <x v="42"/>
    <s v="   TO TRANSFER-UPI/DR/218107089966/YALLA SA/PYTM/sasiyalla@/Payme--"/>
    <n v="5000"/>
    <n v="0"/>
    <n v="-5000"/>
    <x v="31"/>
    <x v="3"/>
    <x v="3"/>
    <x v="2"/>
    <x v="0"/>
  </r>
  <r>
    <x v="43"/>
    <s v="   BY TRANSFER-UPI/CR/218333917304/PUSARLA /HDFC/pusarla.pa/Payme--"/>
    <n v="0"/>
    <n v="7000"/>
    <n v="7000"/>
    <x v="23"/>
    <x v="3"/>
    <x v="3"/>
    <x v="2"/>
    <x v="0"/>
  </r>
  <r>
    <x v="43"/>
    <s v="   BY TRANSFER-UPI/CR/218307217706/Pusarla /SBIN/pusarla.pa/Payme--"/>
    <n v="0"/>
    <n v="1430"/>
    <n v="1430"/>
    <x v="23"/>
    <x v="3"/>
    <x v="3"/>
    <x v="2"/>
    <x v="0"/>
  </r>
  <r>
    <x v="43"/>
    <s v="   TO TRANSFER-UPI/DR/218352096601/Chandana Shop"/>
    <n v="60"/>
    <n v="0"/>
    <n v="-60"/>
    <x v="6"/>
    <x v="6"/>
    <x v="4"/>
    <x v="2"/>
    <x v="0"/>
  </r>
  <r>
    <x v="43"/>
    <s v="   BY TRANSFER-NEFT*UTIB0000193*AXISP00300692176*Mordor Intelligence Company"/>
    <n v="0"/>
    <n v="27943"/>
    <n v="27943"/>
    <x v="1"/>
    <x v="1"/>
    <x v="1"/>
    <x v="1"/>
    <x v="1"/>
  </r>
  <r>
    <x v="44"/>
    <s v="   TO TRANSFER-UPI/DR/218415026314/VASADI P/PYTM/paytm-6509/Oid20--"/>
    <n v="50"/>
    <n v="0"/>
    <n v="-50"/>
    <x v="38"/>
    <x v="6"/>
    <x v="4"/>
    <x v="2"/>
    <x v="0"/>
  </r>
  <r>
    <x v="44"/>
    <s v="   TO TRANSFER-UPI/DR/218462917251/BOLISETT/SBIN/7093739636/Payme--"/>
    <n v="700"/>
    <n v="0"/>
    <n v="-700"/>
    <x v="39"/>
    <x v="3"/>
    <x v="3"/>
    <x v="2"/>
    <x v="0"/>
  </r>
  <r>
    <x v="45"/>
    <s v="   TO TRANSFER-UPI/DR/218655997698/TAMMINAN/HDFC/7013683336/NA--"/>
    <n v="2000"/>
    <n v="0"/>
    <n v="-2000"/>
    <x v="40"/>
    <x v="3"/>
    <x v="3"/>
    <x v="2"/>
    <x v="0"/>
  </r>
  <r>
    <x v="46"/>
    <s v="   BY TRANSFER-UPI/CR/218771049758/TAMMINAN/HDFC/7013683336/NA--"/>
    <n v="0"/>
    <n v="2000"/>
    <n v="2000"/>
    <x v="40"/>
    <x v="3"/>
    <x v="3"/>
    <x v="2"/>
    <x v="0"/>
  </r>
  <r>
    <x v="47"/>
    <s v="   TO TRANSFER-UPI/DR/219053837072/SK BULLA/CNRB/Q764979101/Payme--"/>
    <n v="49"/>
    <n v="0"/>
    <n v="-49"/>
    <x v="41"/>
    <x v="2"/>
    <x v="2"/>
    <x v="2"/>
    <x v="0"/>
  </r>
  <r>
    <x v="47"/>
    <s v="   TO TRANSFER-UPI/DR/219035682366/Maharaj /SBIN/sbiepay.mv/Colle--"/>
    <n v="500"/>
    <n v="0"/>
    <n v="-500"/>
    <x v="42"/>
    <x v="4"/>
    <x v="2"/>
    <x v="2"/>
    <x v="0"/>
  </r>
  <r>
    <x v="47"/>
    <s v="   TO TRANSFER-UPI/DR/219056306407/SAMBHARA/YESB/BHARATPE90/Payme--"/>
    <n v="24"/>
    <n v="0"/>
    <n v="-24"/>
    <x v="22"/>
    <x v="2"/>
    <x v="2"/>
    <x v="2"/>
    <x v="0"/>
  </r>
  <r>
    <x v="47"/>
    <s v="   TO TRANSFER-UPI/DR/219023573658/RAJU  KA/YESB/BHARATPE90/Payme--"/>
    <n v="240"/>
    <n v="0"/>
    <n v="-240"/>
    <x v="43"/>
    <x v="2"/>
    <x v="2"/>
    <x v="2"/>
    <x v="0"/>
  </r>
  <r>
    <x v="48"/>
    <s v="   BY TRANSFER-UPI/CR/219108131757/PASALA  /SBIN/6303974552/Payme--"/>
    <n v="0"/>
    <n v="1000"/>
    <n v="1000"/>
    <x v="21"/>
    <x v="3"/>
    <x v="3"/>
    <x v="2"/>
    <x v="0"/>
  </r>
  <r>
    <x v="48"/>
    <s v="   BY TRANSFER-UPI/CR/219119874422/VENKATES/SBIN/mahantiven/UPI--"/>
    <n v="0"/>
    <n v="100"/>
    <n v="100"/>
    <x v="25"/>
    <x v="3"/>
    <x v="3"/>
    <x v="2"/>
    <x v="0"/>
  </r>
  <r>
    <x v="48"/>
    <s v="   BY TRANSFER-UPI/CR/219117538842/PASALA  /SBIN/6303974552/Payme--"/>
    <n v="0"/>
    <n v="100"/>
    <n v="100"/>
    <x v="21"/>
    <x v="3"/>
    <x v="3"/>
    <x v="2"/>
    <x v="0"/>
  </r>
  <r>
    <x v="48"/>
    <s v="   BY TRANSFER-UPI/CR/219129468706/BODASING/PYTM/6304838372/Payme--"/>
    <n v="0"/>
    <n v="50"/>
    <n v="50"/>
    <x v="12"/>
    <x v="3"/>
    <x v="3"/>
    <x v="2"/>
    <x v="0"/>
  </r>
  <r>
    <x v="48"/>
    <s v="   TO TRANSFER-UPI/DR/219119162290/SEETAM N/SBIN/Q446112329/Payme--"/>
    <n v="400"/>
    <n v="0"/>
    <n v="-400"/>
    <x v="44"/>
    <x v="6"/>
    <x v="4"/>
    <x v="2"/>
    <x v="0"/>
  </r>
  <r>
    <x v="48"/>
    <s v="   BY TRANSFER-UPI/CR/219119091282/VENKATES/SBIN/mahantiven/UPI--"/>
    <n v="0"/>
    <n v="30"/>
    <n v="30"/>
    <x v="25"/>
    <x v="3"/>
    <x v="3"/>
    <x v="2"/>
    <x v="0"/>
  </r>
  <r>
    <x v="48"/>
    <s v="   BY TRANSFER-UPI/CR/219189525938/PASALA  /SBIN/6303974552/Payme--"/>
    <n v="0"/>
    <n v="30"/>
    <n v="30"/>
    <x v="21"/>
    <x v="3"/>
    <x v="3"/>
    <x v="2"/>
    <x v="0"/>
  </r>
  <r>
    <x v="48"/>
    <s v="   TO TRANSFER-UPI/DR/219161671930/Jammana /PYTM/paytm-7079/Oid20--"/>
    <n v="85"/>
    <n v="0"/>
    <n v="-85"/>
    <x v="45"/>
    <x v="6"/>
    <x v="4"/>
    <x v="2"/>
    <x v="0"/>
  </r>
  <r>
    <x v="49"/>
    <s v="   TO TRANSFER-UPI/DR/219356717261/Krishnav/PYTM/paytmqr281/Payme--"/>
    <n v="280"/>
    <n v="0"/>
    <n v="-280"/>
    <x v="46"/>
    <x v="16"/>
    <x v="0"/>
    <x v="2"/>
    <x v="0"/>
  </r>
  <r>
    <x v="50"/>
    <s v="   TO TRANSFER-UPI/DR/219766872942/THOTAPAL/SBIN/Q199985638/Payme--"/>
    <n v="150"/>
    <n v="0"/>
    <n v="-150"/>
    <x v="47"/>
    <x v="17"/>
    <x v="7"/>
    <x v="2"/>
    <x v="0"/>
  </r>
  <r>
    <x v="51"/>
    <s v="   TO TRANSFER-UPI/DR/220453318740/AIRPLAZA/YESB/VISHALMEGA/Payme--"/>
    <n v="447"/>
    <n v="0"/>
    <n v="-447"/>
    <x v="48"/>
    <x v="0"/>
    <x v="0"/>
    <x v="2"/>
    <x v="0"/>
  </r>
  <r>
    <x v="52"/>
    <s v="   TO TRANSFER-UPI/DR/220560075276/Chandana Shop"/>
    <n v="80"/>
    <n v="0"/>
    <n v="-80"/>
    <x v="6"/>
    <x v="6"/>
    <x v="4"/>
    <x v="2"/>
    <x v="0"/>
  </r>
  <r>
    <x v="53"/>
    <s v="   by debit card-OTHPG 220712238681AMAZON                MUMBAI--"/>
    <n v="879"/>
    <n v="0"/>
    <n v="-879"/>
    <x v="49"/>
    <x v="12"/>
    <x v="0"/>
    <x v="0"/>
    <x v="0"/>
  </r>
  <r>
    <x v="54"/>
    <s v="   TO TRANSFER-UPI/DR/221085252758/SRI VASA/CNRB/9293659392/Payme--"/>
    <n v="1100"/>
    <n v="0"/>
    <n v="-1100"/>
    <x v="50"/>
    <x v="18"/>
    <x v="6"/>
    <x v="2"/>
    <x v="0"/>
  </r>
  <r>
    <x v="55"/>
    <s v="   TO TRANSFER-UPI/DR/221138144169/SRI VASA/YESB/BHARATPE90/Payme--"/>
    <n v="1500"/>
    <n v="0"/>
    <n v="-1500"/>
    <x v="50"/>
    <x v="18"/>
    <x v="6"/>
    <x v="2"/>
    <x v="0"/>
  </r>
  <r>
    <x v="55"/>
    <s v="   TO TRANSFER-UPI/DR/221192303258/Jio Mobi/YESB/jio@yesban/Payme--"/>
    <n v="61"/>
    <n v="0"/>
    <n v="-61"/>
    <x v="13"/>
    <x v="9"/>
    <x v="5"/>
    <x v="2"/>
    <x v="0"/>
  </r>
  <r>
    <x v="56"/>
    <s v="   BY TRANSFER-NEFT*UTIB0000193*AXISP00308675881*Mordor Intelligence Company"/>
    <n v="0"/>
    <n v="40959.440000000002"/>
    <n v="40959.440000000002"/>
    <x v="1"/>
    <x v="1"/>
    <x v="1"/>
    <x v="1"/>
    <x v="1"/>
  </r>
  <r>
    <x v="56"/>
    <s v="   TO TRANSFER-UPI/DR/221566350738/APSRTC/YESB/APSRTCONLI/Payment--"/>
    <n v="529"/>
    <n v="0"/>
    <n v="-529"/>
    <x v="51"/>
    <x v="19"/>
    <x v="8"/>
    <x v="2"/>
    <x v="0"/>
  </r>
  <r>
    <x v="57"/>
    <s v="   TO TRANSFER-UPI/DR/221911227643/Flipkart/UTIB/FKRT@axl/Payment--"/>
    <n v="849"/>
    <n v="0"/>
    <n v="-849"/>
    <x v="19"/>
    <x v="12"/>
    <x v="0"/>
    <x v="2"/>
    <x v="0"/>
  </r>
  <r>
    <x v="58"/>
    <s v="   TO TRANSFER-UPI/DR/222512805603/JioFiber/YESB/jiofiber@y/Payme--"/>
    <n v="470.82"/>
    <n v="0"/>
    <n v="-470.82"/>
    <x v="52"/>
    <x v="20"/>
    <x v="5"/>
    <x v="2"/>
    <x v="0"/>
  </r>
  <r>
    <x v="58"/>
    <s v="   TO TRANSFER-UPI/DR/222500864535/KUSUMANC/PYTM/paytm-6898/Payme--"/>
    <n v="1236"/>
    <n v="0"/>
    <n v="-1236"/>
    <x v="53"/>
    <x v="0"/>
    <x v="0"/>
    <x v="2"/>
    <x v="0"/>
  </r>
  <r>
    <x v="58"/>
    <s v="   TO TRANSFER-UPI/DR/222583014379/PILLA  G/YESB/BHARATPE90/Payme--"/>
    <n v="500"/>
    <n v="0"/>
    <n v="-500"/>
    <x v="54"/>
    <x v="16"/>
    <x v="0"/>
    <x v="2"/>
    <x v="0"/>
  </r>
  <r>
    <x v="58"/>
    <s v="   TO TRANSFER-UPI/DR/222582360109/MEESALA /BARB/6281800492/Payme--"/>
    <n v="1800"/>
    <n v="0"/>
    <n v="-1800"/>
    <x v="55"/>
    <x v="21"/>
    <x v="9"/>
    <x v="2"/>
    <x v="0"/>
  </r>
  <r>
    <x v="59"/>
    <s v="   by debit card-OTHPOS222607076633RELIANCE TRENDS       VIZIANAGAR--"/>
    <n v="599"/>
    <n v="0"/>
    <n v="-599"/>
    <x v="56"/>
    <x v="8"/>
    <x v="4"/>
    <x v="0"/>
    <x v="0"/>
  </r>
  <r>
    <x v="60"/>
    <s v="   TO TRANSFER-UPI/DR/222969579940/Jammana /PYTM/paytm-7079/Oid20--"/>
    <n v="30"/>
    <n v="0"/>
    <n v="-30"/>
    <x v="57"/>
    <x v="6"/>
    <x v="4"/>
    <x v="2"/>
    <x v="0"/>
  </r>
  <r>
    <x v="60"/>
    <s v="   TO TRANSFER-UPI/DR/222905313146/SANTOSH /UBIN/Q048925632/Payme--"/>
    <n v="30"/>
    <n v="0"/>
    <n v="-30"/>
    <x v="9"/>
    <x v="8"/>
    <x v="4"/>
    <x v="2"/>
    <x v="0"/>
  </r>
  <r>
    <x v="60"/>
    <s v="   TO TRANSFER-UPI/DR/222977134392/KALLURI /FDRL/BHARATPE.9/Payme--"/>
    <n v="27"/>
    <n v="0"/>
    <n v="-27"/>
    <x v="58"/>
    <x v="2"/>
    <x v="2"/>
    <x v="2"/>
    <x v="0"/>
  </r>
  <r>
    <x v="61"/>
    <s v="   by debit card-SBIPG 223120024284PASSPORTSEVAMOPSOBD   Mumbai--"/>
    <n v="1500"/>
    <n v="0"/>
    <n v="-1500"/>
    <x v="59"/>
    <x v="11"/>
    <x v="5"/>
    <x v="0"/>
    <x v="0"/>
  </r>
  <r>
    <x v="62"/>
    <s v="   TO TRANSFER-UPI/DR/223363172149/Bookmyshow/UTIB/bookmyshow/Mer--"/>
    <n v="410.28"/>
    <n v="0"/>
    <n v="-410.28"/>
    <x v="60"/>
    <x v="22"/>
    <x v="10"/>
    <x v="2"/>
    <x v="0"/>
  </r>
  <r>
    <x v="62"/>
    <s v="   TO TRANSFER-UPI/DR/223365083348/Chandana Shop"/>
    <n v="45"/>
    <n v="0"/>
    <n v="-45"/>
    <x v="6"/>
    <x v="6"/>
    <x v="4"/>
    <x v="2"/>
    <x v="0"/>
  </r>
  <r>
    <x v="63"/>
    <s v="   TO TRANSFER-UPI/DR/223868862523/Jio Mobi/YESB/jio@yesban/Payme--"/>
    <n v="61"/>
    <n v="0"/>
    <n v="-61"/>
    <x v="13"/>
    <x v="9"/>
    <x v="5"/>
    <x v="2"/>
    <x v="0"/>
  </r>
  <r>
    <x v="64"/>
    <s v="   TO TRANSFER-UPI/DR/224044210457/Jammana /PYTM/paytm-7079/Oid20--"/>
    <n v="30"/>
    <n v="0"/>
    <n v="-30"/>
    <x v="57"/>
    <x v="6"/>
    <x v="4"/>
    <x v="2"/>
    <x v="0"/>
  </r>
  <r>
    <x v="65"/>
    <s v="   TO TRANSFER-UPI/DR/224239984705/SBIMOPS/SBIN/sbimops@sb/Paymen--"/>
    <n v="1260"/>
    <n v="0"/>
    <n v="-1260"/>
    <x v="61"/>
    <x v="9"/>
    <x v="5"/>
    <x v="2"/>
    <x v="0"/>
  </r>
  <r>
    <x v="66"/>
    <s v="   BY TRANSFER-NEFT*UTIB0000193*AXISP00317018031*Mordor Intelligence Company"/>
    <n v="0"/>
    <n v="26095"/>
    <n v="26095"/>
    <x v="1"/>
    <x v="1"/>
    <x v="1"/>
    <x v="1"/>
    <x v="1"/>
  </r>
  <r>
    <x v="66"/>
    <s v="   BY TRANSFER-UPI/CR/224645135998/YALLA SA/PYTM/sasiyalla@/Payme--"/>
    <n v="0"/>
    <n v="4000"/>
    <n v="4000"/>
    <x v="31"/>
    <x v="3"/>
    <x v="3"/>
    <x v="2"/>
    <x v="0"/>
  </r>
  <r>
    <x v="67"/>
    <s v="   TO TRANSFER-UPI/DR/224716234194/Bharatpe/ICIC/BHARATPE.9/Payme--"/>
    <n v="405"/>
    <n v="0"/>
    <n v="-405"/>
    <x v="62"/>
    <x v="0"/>
    <x v="0"/>
    <x v="2"/>
    <x v="0"/>
  </r>
  <r>
    <x v="68"/>
    <s v="   TO TRANSFER-UPI/DR/224878824524/VIZIANAG/utib/bijlipay.b/Payme--"/>
    <n v="1600"/>
    <n v="0"/>
    <n v="-1600"/>
    <x v="62"/>
    <x v="0"/>
    <x v="0"/>
    <x v="2"/>
    <x v="0"/>
  </r>
  <r>
    <x v="69"/>
    <s v="   TO TRANSFER-UPI/DR/225072621208/Bharatpe/ICIC/BHARATPE.9/Payme--"/>
    <n v="500"/>
    <n v="0"/>
    <n v="-500"/>
    <x v="62"/>
    <x v="0"/>
    <x v="0"/>
    <x v="2"/>
    <x v="0"/>
  </r>
  <r>
    <x v="70"/>
    <s v="   TO TRANSFER-UPI/DR/225174694303/KANDREGU/ICIC/9440477045/Payme--"/>
    <n v="4240"/>
    <n v="0"/>
    <n v="-4240"/>
    <x v="52"/>
    <x v="20"/>
    <x v="5"/>
    <x v="2"/>
    <x v="0"/>
  </r>
  <r>
    <x v="71"/>
    <s v="   TO TRANSFER-UPI/DR/225227184324/Kottali /INDB/im.2010145/NA--"/>
    <n v="42"/>
    <n v="0"/>
    <n v="-42"/>
    <x v="63"/>
    <x v="8"/>
    <x v="4"/>
    <x v="2"/>
    <x v="0"/>
  </r>
  <r>
    <x v="72"/>
    <s v="   TO TRANSFER-UPI/DR/262408486127/PENTA  V/SBIN/7658968068/Payme--"/>
    <n v="12000"/>
    <n v="0"/>
    <n v="-12000"/>
    <x v="20"/>
    <x v="3"/>
    <x v="3"/>
    <x v="2"/>
    <x v="0"/>
  </r>
  <r>
    <x v="72"/>
    <s v="   TO TRANSFER-UPI/DR/225835733199/Jio Mobi/YESB/jio@yesban/Payme--"/>
    <n v="395"/>
    <n v="0"/>
    <n v="-395"/>
    <x v="13"/>
    <x v="9"/>
    <x v="5"/>
    <x v="2"/>
    <x v="0"/>
  </r>
  <r>
    <x v="73"/>
    <s v="   TO TRANSFER-UPI/DR/226044624450/MITTIRED/FDRL/BHARATPE.9/Pay t--"/>
    <n v="50"/>
    <n v="0"/>
    <n v="-50"/>
    <x v="64"/>
    <x v="23"/>
    <x v="0"/>
    <x v="2"/>
    <x v="0"/>
  </r>
  <r>
    <x v="73"/>
    <s v="   TO TRANSFER-UPI/DR/226054122062/QUEENS N/HDFC/queensnrih/NA--"/>
    <n v="487"/>
    <n v="0"/>
    <n v="-487"/>
    <x v="65"/>
    <x v="24"/>
    <x v="6"/>
    <x v="2"/>
    <x v="0"/>
  </r>
  <r>
    <x v="73"/>
    <s v="   TO TRANSFER-UPI/DR/226054407263/CHALASAN/YESB/Q50275919@/NA--"/>
    <n v="162"/>
    <n v="0"/>
    <n v="-162"/>
    <x v="66"/>
    <x v="18"/>
    <x v="6"/>
    <x v="2"/>
    <x v="0"/>
  </r>
  <r>
    <x v="73"/>
    <s v="   TO TRANSFER-UPI/DR/226069924508/ROWTHU S/APGV/7995737040/NA--"/>
    <n v="100"/>
    <n v="0"/>
    <n v="-100"/>
    <x v="67"/>
    <x v="3"/>
    <x v="3"/>
    <x v="2"/>
    <x v="0"/>
  </r>
  <r>
    <x v="73"/>
    <s v="   BY TRANSFER-UPI/REV/226069924508--"/>
    <n v="0"/>
    <n v="100"/>
    <n v="100"/>
    <x v="68"/>
    <x v="13"/>
    <x v="1"/>
    <x v="2"/>
    <x v="1"/>
  </r>
  <r>
    <x v="73"/>
    <s v="   TO TRANSFER-UPI/DR/226060073339/ROWTHU S/APGV/7995737040/NA--"/>
    <n v="100"/>
    <n v="0"/>
    <n v="-100"/>
    <x v="67"/>
    <x v="3"/>
    <x v="3"/>
    <x v="2"/>
    <x v="0"/>
  </r>
  <r>
    <x v="73"/>
    <s v="   BY TRANSFER-UPI/REV/226060073339--"/>
    <n v="0"/>
    <n v="100"/>
    <n v="100"/>
    <x v="68"/>
    <x v="13"/>
    <x v="1"/>
    <x v="2"/>
    <x v="1"/>
  </r>
  <r>
    <x v="73"/>
    <s v="   TO TRANSFER-UPI/DR/226067991356/ROWTHU S/APGV/7995737040/Payme--"/>
    <n v="30"/>
    <n v="0"/>
    <n v="-30"/>
    <x v="67"/>
    <x v="3"/>
    <x v="3"/>
    <x v="2"/>
    <x v="0"/>
  </r>
  <r>
    <x v="74"/>
    <s v="   BY TRANSFER-UPI/CR/263137740742/Vatti Sai Ram"/>
    <n v="0"/>
    <n v="150"/>
    <n v="150"/>
    <x v="3"/>
    <x v="3"/>
    <x v="3"/>
    <x v="2"/>
    <x v="0"/>
  </r>
  <r>
    <x v="74"/>
    <s v="   TO TRANSFER-UPI/DR/263187145440/BOGGU  S/SBIN/9491193642/Payme--"/>
    <n v="150"/>
    <n v="0"/>
    <n v="-150"/>
    <x v="27"/>
    <x v="3"/>
    <x v="3"/>
    <x v="2"/>
    <x v="0"/>
  </r>
  <r>
    <x v="75"/>
    <s v="   TO TRANSFER-UPI/DR/226700773724/THOTAPAL/SBIN/Q199985638/NA--"/>
    <n v="150"/>
    <n v="0"/>
    <n v="-150"/>
    <x v="47"/>
    <x v="17"/>
    <x v="7"/>
    <x v="2"/>
    <x v="0"/>
  </r>
  <r>
    <x v="76"/>
    <s v="   ATM WDL-ATM CASH 7703  NEAR GURAJADA SCHOOL  VIZIANAGARAM--"/>
    <n v="200"/>
    <n v="0"/>
    <n v="-200"/>
    <x v="7"/>
    <x v="7"/>
    <x v="3"/>
    <x v="3"/>
    <x v="0"/>
  </r>
  <r>
    <x v="76"/>
    <s v="   by debit card-SBIPOS004166148687REL RETAIL LTD-TR      VIZIANAGA--"/>
    <n v="1908.5"/>
    <n v="0"/>
    <n v="-1908.5"/>
    <x v="35"/>
    <x v="8"/>
    <x v="4"/>
    <x v="0"/>
    <x v="0"/>
  </r>
  <r>
    <x v="76"/>
    <s v="   by debit card-OTHPOS226812508047SSS Sports Galaxy     VIZIANAGAR--"/>
    <n v="900"/>
    <n v="0"/>
    <n v="-900"/>
    <x v="69"/>
    <x v="0"/>
    <x v="0"/>
    <x v="0"/>
    <x v="0"/>
  </r>
  <r>
    <x v="76"/>
    <s v="   CREDIT INTEREST---"/>
    <n v="0"/>
    <n v="471"/>
    <n v="471"/>
    <x v="37"/>
    <x v="15"/>
    <x v="1"/>
    <x v="4"/>
    <x v="1"/>
  </r>
  <r>
    <x v="77"/>
    <s v="   by debit card-OTHPOS227505698122SONOVISION ELECTRONICSVIZIANAGAR--"/>
    <n v="17300"/>
    <n v="0"/>
    <n v="-17300"/>
    <x v="70"/>
    <x v="25"/>
    <x v="11"/>
    <x v="0"/>
    <x v="0"/>
  </r>
  <r>
    <x v="77"/>
    <s v="   TO TRANSFER-UPI/DR/264178837149/YALLA  S/SBIN/7337485045/Payme--"/>
    <n v="5000"/>
    <n v="0"/>
    <n v="-5000"/>
    <x v="31"/>
    <x v="3"/>
    <x v="3"/>
    <x v="2"/>
    <x v="0"/>
  </r>
  <r>
    <x v="78"/>
    <s v="   BY TRANSFER-UPI/CR/264209830561/YALLA  S/SBIN/7337485045/Payme--"/>
    <n v="0"/>
    <n v="5000"/>
    <n v="5000"/>
    <x v="31"/>
    <x v="3"/>
    <x v="3"/>
    <x v="2"/>
    <x v="0"/>
  </r>
  <r>
    <x v="79"/>
    <s v="   BY TRANSFER-NEFT*UTIB0000193*AXISP00325460528*Mordor Intelligence Company"/>
    <n v="0"/>
    <n v="24062"/>
    <n v="24062"/>
    <x v="1"/>
    <x v="1"/>
    <x v="1"/>
    <x v="1"/>
    <x v="1"/>
  </r>
  <r>
    <x v="80"/>
    <s v="   TO TRANSFER-UPI/DR/227809968804/GAYATRI /PYTM/paytm-5918/Oid20--"/>
    <n v="720"/>
    <n v="0"/>
    <n v="-720"/>
    <x v="71"/>
    <x v="6"/>
    <x v="4"/>
    <x v="2"/>
    <x v="0"/>
  </r>
  <r>
    <x v="81"/>
    <s v="   TO TRANSFER-UPI/DR/228292656630/GAYATRI /PYTM/paytmqr281/Payme--"/>
    <n v="40"/>
    <n v="0"/>
    <n v="-40"/>
    <x v="71"/>
    <x v="6"/>
    <x v="4"/>
    <x v="2"/>
    <x v="0"/>
  </r>
  <r>
    <x v="82"/>
    <s v="   by debit card-OTHPG 228409328379RKCOLLECTIONS         BANGALORE--"/>
    <n v="1120"/>
    <n v="0"/>
    <n v="-1120"/>
    <x v="0"/>
    <x v="0"/>
    <x v="0"/>
    <x v="0"/>
    <x v="0"/>
  </r>
  <r>
    <x v="82"/>
    <s v="   TO TRANSFER-UPI/DR/265026719962/YALLA  S/SBIN/7337485045/Payme--"/>
    <n v="1000"/>
    <n v="0"/>
    <n v="-1000"/>
    <x v="31"/>
    <x v="3"/>
    <x v="3"/>
    <x v="2"/>
    <x v="0"/>
  </r>
  <r>
    <x v="83"/>
    <s v="   TO TRANSFER-UPI/DR/265223761565/BHASKAR /SBIN/bhaskarmoi/Payme--"/>
    <n v="180"/>
    <n v="0"/>
    <n v="-180"/>
    <x v="72"/>
    <x v="6"/>
    <x v="4"/>
    <x v="2"/>
    <x v="0"/>
  </r>
  <r>
    <x v="83"/>
    <s v="   BY TRANSFER-UPI/CR/228619846531/UMA THAT/APGV/9014821704/Payme--"/>
    <n v="0"/>
    <n v="1"/>
    <n v="1"/>
    <x v="11"/>
    <x v="3"/>
    <x v="3"/>
    <x v="2"/>
    <x v="0"/>
  </r>
  <r>
    <x v="83"/>
    <s v="   BY TRANSFER-UPI/CR/228617946148/UMA THAT/APGV/9014821704/Payme--"/>
    <n v="0"/>
    <n v="500"/>
    <n v="500"/>
    <x v="11"/>
    <x v="3"/>
    <x v="3"/>
    <x v="2"/>
    <x v="0"/>
  </r>
  <r>
    <x v="83"/>
    <s v="   TO TRANSFER-UPI/DR/228686146788/UMA THAT/APGV/9014821704/Payme--"/>
    <n v="500"/>
    <n v="0"/>
    <n v="-500"/>
    <x v="11"/>
    <x v="3"/>
    <x v="3"/>
    <x v="2"/>
    <x v="0"/>
  </r>
  <r>
    <x v="84"/>
    <s v="   TO TRANSFER-UPI/DR/228717363176/Jio Mobi/YESB/jio@yesban/Payme--"/>
    <n v="666"/>
    <n v="0"/>
    <n v="-666"/>
    <x v="13"/>
    <x v="9"/>
    <x v="5"/>
    <x v="2"/>
    <x v="0"/>
  </r>
  <r>
    <x v="84"/>
    <s v="   TO TRANSFER-UPI/DR/265392374492/PhonePe/YESB/EURONET@yb/Paymen--"/>
    <n v="49"/>
    <n v="0"/>
    <n v="-49"/>
    <x v="73"/>
    <x v="9"/>
    <x v="5"/>
    <x v="2"/>
    <x v="0"/>
  </r>
  <r>
    <x v="85"/>
    <s v="   TO TRANSFER-UPI/DR/228848989081/BODASING/PYTM/6304838372/Payme--"/>
    <n v="200"/>
    <n v="0"/>
    <n v="-200"/>
    <x v="12"/>
    <x v="3"/>
    <x v="3"/>
    <x v="2"/>
    <x v="0"/>
  </r>
  <r>
    <x v="86"/>
    <s v="   TO TRANSFER-UPI/DR/265530556758/PhonePe/UTIB/EURONET@ax/Paymen--"/>
    <n v="153"/>
    <n v="0"/>
    <n v="-153"/>
    <x v="73"/>
    <x v="9"/>
    <x v="5"/>
    <x v="2"/>
    <x v="0"/>
  </r>
  <r>
    <x v="87"/>
    <s v="   TO TRANSFER-UPI/DR/265866611305/LENSKART/YESB/LENSKARTOF/Payme--"/>
    <n v="1239"/>
    <n v="0"/>
    <n v="-1239"/>
    <x v="74"/>
    <x v="18"/>
    <x v="6"/>
    <x v="2"/>
    <x v="0"/>
  </r>
  <r>
    <x v="87"/>
    <s v="   TO TRANSFER-UPI/DR/265840308858/AIRPLAZA/YESB/VISHALMEGA/Payme--"/>
    <n v="199"/>
    <n v="0"/>
    <n v="-199"/>
    <x v="48"/>
    <x v="0"/>
    <x v="0"/>
    <x v="2"/>
    <x v="0"/>
  </r>
  <r>
    <x v="88"/>
    <s v="   BY TRANSFER-NEFT*HDFC0000240*N294222175990148*RELIANCE JIO INF--"/>
    <n v="0"/>
    <n v="500"/>
    <n v="500"/>
    <x v="75"/>
    <x v="13"/>
    <x v="1"/>
    <x v="1"/>
    <x v="1"/>
  </r>
  <r>
    <x v="89"/>
    <s v="   TO TRANSFER-UPI/DR/266189002890/PASALA  /SBIN/6303974552/Payme--"/>
    <n v="100"/>
    <n v="0"/>
    <n v="-100"/>
    <x v="21"/>
    <x v="3"/>
    <x v="3"/>
    <x v="2"/>
    <x v="0"/>
  </r>
  <r>
    <x v="89"/>
    <s v="   TO TRANSFER-UPI/DR/229587344695/Chandana Shop"/>
    <n v="150"/>
    <n v="0"/>
    <n v="-150"/>
    <x v="6"/>
    <x v="6"/>
    <x v="4"/>
    <x v="2"/>
    <x v="0"/>
  </r>
  <r>
    <x v="89"/>
    <s v="   TO TRANSFER-UPI/DR/229573970839/REVELLA /ICIC/Q809726767/Payme--"/>
    <n v="16"/>
    <n v="0"/>
    <n v="-16"/>
    <x v="76"/>
    <x v="8"/>
    <x v="4"/>
    <x v="2"/>
    <x v="0"/>
  </r>
  <r>
    <x v="90"/>
    <s v="   TO TRANSFER-UPI/DR/229684103371/Jio Mobi/YESB/jio@yesban/Payme--"/>
    <n v="395"/>
    <n v="0"/>
    <n v="-395"/>
    <x v="13"/>
    <x v="9"/>
    <x v="5"/>
    <x v="2"/>
    <x v="0"/>
  </r>
  <r>
    <x v="91"/>
    <s v="   TO TRANSFER-UPI/DR/266720235750/BOGGU  S/SBIN/9491193642/Payme--"/>
    <n v="500"/>
    <n v="0"/>
    <n v="-500"/>
    <x v="27"/>
    <x v="3"/>
    <x v="3"/>
    <x v="2"/>
    <x v="0"/>
  </r>
  <r>
    <x v="92"/>
    <s v="   TO TRANSFER-UPI/DR/230287825426/Jio Mobi/YESB/jio@yesban/Payme--"/>
    <n v="61"/>
    <n v="0"/>
    <n v="-61"/>
    <x v="13"/>
    <x v="9"/>
    <x v="5"/>
    <x v="2"/>
    <x v="0"/>
  </r>
  <r>
    <x v="92"/>
    <s v="   TO TRANSFER-UPI/DR/230206573082/Jio Mobi/YESB/jio@yesban/Payme--"/>
    <n v="179"/>
    <n v="0"/>
    <n v="-179"/>
    <x v="13"/>
    <x v="9"/>
    <x v="5"/>
    <x v="2"/>
    <x v="0"/>
  </r>
  <r>
    <x v="92"/>
    <s v="   BY TRANSFER-UPI/CR/266898358142/Vatti Sai Ram"/>
    <n v="0"/>
    <n v="500"/>
    <n v="500"/>
    <x v="3"/>
    <x v="3"/>
    <x v="3"/>
    <x v="2"/>
    <x v="0"/>
  </r>
  <r>
    <x v="93"/>
    <s v="   BY TRANSFER-NEFT*UTIB0000193*AXISP00333925188*Mordor Intelligence Company"/>
    <n v="0"/>
    <n v="40418"/>
    <n v="40418"/>
    <x v="1"/>
    <x v="1"/>
    <x v="1"/>
    <x v="1"/>
    <x v="1"/>
  </r>
  <r>
    <x v="94"/>
    <s v="   by debit card-SBIPOS004229836888KHAZANA JEWELLERY PVT  VIZIANAGA--"/>
    <n v="8475"/>
    <n v="0"/>
    <n v="-8475"/>
    <x v="77"/>
    <x v="23"/>
    <x v="0"/>
    <x v="0"/>
    <x v="0"/>
  </r>
  <r>
    <x v="94"/>
    <s v="   ATM WDL-ATM CASH 23091 CHINTALAVALASA         VIZIANAGARAM--"/>
    <n v="500"/>
    <n v="0"/>
    <n v="-500"/>
    <x v="7"/>
    <x v="7"/>
    <x v="3"/>
    <x v="3"/>
    <x v="0"/>
  </r>
  <r>
    <x v="94"/>
    <s v="   by debit card-OTHPOS230912232754RELIANCE TRENDS       VIZIANAGAR--"/>
    <n v="1247"/>
    <n v="0"/>
    <n v="-1247"/>
    <x v="56"/>
    <x v="8"/>
    <x v="4"/>
    <x v="0"/>
    <x v="0"/>
  </r>
  <r>
    <x v="95"/>
    <s v="   TO TRANSFER-UPI/DR/267616698066/Flipkart/YESB/FKRT@ybl/Payment--"/>
    <n v="851"/>
    <n v="0"/>
    <n v="-851"/>
    <x v="19"/>
    <x v="12"/>
    <x v="0"/>
    <x v="2"/>
    <x v="0"/>
  </r>
  <r>
    <x v="96"/>
    <s v="   TO TRANSFER-UPI/DR/231277013170/RELIANCE/SBIN/reliancere/NA--"/>
    <n v="1683"/>
    <n v="0"/>
    <n v="-1683"/>
    <x v="56"/>
    <x v="8"/>
    <x v="4"/>
    <x v="2"/>
    <x v="0"/>
  </r>
  <r>
    <x v="97"/>
    <s v="   TO TRANSFER-UPI/DR/231363978523/UDEMY/HDFC/billdeskpg/Pay--"/>
    <n v="499"/>
    <n v="0"/>
    <n v="-499"/>
    <x v="78"/>
    <x v="26"/>
    <x v="2"/>
    <x v="2"/>
    <x v="0"/>
  </r>
  <r>
    <x v="98"/>
    <s v="   TO TRANSFER-UPI/DR/231402606419/NTR UNIV/HDFC/billdeskpg/Pay--"/>
    <n v="10600"/>
    <n v="0"/>
    <n v="-10600"/>
    <x v="79"/>
    <x v="4"/>
    <x v="2"/>
    <x v="2"/>
    <x v="0"/>
  </r>
  <r>
    <x v="98"/>
    <s v="   BY TRANSFER-UPI/CR/268066981027/YALLA  S/SBIN/7337485045/Payme--"/>
    <n v="0"/>
    <n v="1500"/>
    <n v="1500"/>
    <x v="31"/>
    <x v="3"/>
    <x v="3"/>
    <x v="2"/>
    <x v="0"/>
  </r>
  <r>
    <x v="99"/>
    <s v="   TO TRANSFER-UPI/DR/231640648261/Chandana Shop"/>
    <n v="30"/>
    <n v="0"/>
    <n v="-30"/>
    <x v="6"/>
    <x v="6"/>
    <x v="4"/>
    <x v="2"/>
    <x v="0"/>
  </r>
  <r>
    <x v="100"/>
    <s v="   TO TRANSFER-UPI/DR/268295448231/Flipkart/UTIB/FKRT@axl/Payment--"/>
    <n v="599"/>
    <n v="0"/>
    <n v="-599"/>
    <x v="19"/>
    <x v="12"/>
    <x v="0"/>
    <x v="2"/>
    <x v="0"/>
  </r>
  <r>
    <x v="101"/>
    <s v="   TO TRANSFER-UPI/DR/232192855245/TADDI AP/UBIN/9052284244/Payme--"/>
    <n v="1450"/>
    <n v="0"/>
    <n v="-1450"/>
    <x v="80"/>
    <x v="27"/>
    <x v="9"/>
    <x v="2"/>
    <x v="0"/>
  </r>
  <r>
    <x v="101"/>
    <s v="   by debit card-OTHPOS232115010107MANDI CROODS VZM      VIZAYANAGA--"/>
    <n v="3237"/>
    <n v="0"/>
    <n v="-3237"/>
    <x v="81"/>
    <x v="14"/>
    <x v="4"/>
    <x v="0"/>
    <x v="0"/>
  </r>
  <r>
    <x v="102"/>
    <s v="   by debit card-SBIPOS004252437923OJAS ASSOCIATES        VISAKHAPA--"/>
    <n v="83"/>
    <n v="0"/>
    <n v="-83"/>
    <x v="82"/>
    <x v="18"/>
    <x v="6"/>
    <x v="0"/>
    <x v="0"/>
  </r>
  <r>
    <x v="103"/>
    <s v="   by debit card-OTHPOS232412530718MAX RETAIL DIVISION   VIZIANAGAR--"/>
    <n v="1406"/>
    <n v="0"/>
    <n v="-1406"/>
    <x v="83"/>
    <x v="0"/>
    <x v="0"/>
    <x v="0"/>
    <x v="0"/>
  </r>
  <r>
    <x v="104"/>
    <s v="   by debit card-OTHPOS233010519322159 REFUEL VIZIANAGARAVISAKHAPAT--"/>
    <n v="531"/>
    <n v="0"/>
    <n v="-531"/>
    <x v="84"/>
    <x v="28"/>
    <x v="8"/>
    <x v="0"/>
    <x v="0"/>
  </r>
  <r>
    <x v="104"/>
    <s v="   by debit card-OTHPOS233010520163159 REFUEL VIZIANAGARAVISAKHAPAT--"/>
    <n v="177"/>
    <n v="0"/>
    <n v="-177"/>
    <x v="84"/>
    <x v="28"/>
    <x v="8"/>
    <x v="0"/>
    <x v="0"/>
  </r>
  <r>
    <x v="104"/>
    <s v="   BY TRANSFER-UPI/CR/233003358847/BODASING/PYTM/6304838372/Payme--"/>
    <n v="0"/>
    <n v="360"/>
    <n v="360"/>
    <x v="12"/>
    <x v="3"/>
    <x v="3"/>
    <x v="2"/>
    <x v="0"/>
  </r>
  <r>
    <x v="104"/>
    <s v="   BY TRANSFER-UPI/CR/269687312167/PASALA  /SBIN/6303974552/Payme--"/>
    <n v="0"/>
    <n v="180"/>
    <n v="180"/>
    <x v="21"/>
    <x v="3"/>
    <x v="3"/>
    <x v="2"/>
    <x v="0"/>
  </r>
  <r>
    <x v="105"/>
    <s v="   TO TRANSFER-UPI/DR/269706359272/KANNAMMA/YESB/Q715257614/Payme--"/>
    <n v="159"/>
    <n v="0"/>
    <n v="-159"/>
    <x v="14"/>
    <x v="8"/>
    <x v="4"/>
    <x v="2"/>
    <x v="0"/>
  </r>
  <r>
    <x v="105"/>
    <s v="   TO TRANSFER-UPI/DR/233145774786/SHAIK  ALI/PYTM/paytmqr281/Pay--"/>
    <n v="110"/>
    <n v="0"/>
    <n v="-110"/>
    <x v="85"/>
    <x v="8"/>
    <x v="4"/>
    <x v="2"/>
    <x v="0"/>
  </r>
  <r>
    <x v="106"/>
    <s v="   TO TRANSFER-UPI/DR/233674959417/Jio Mobi/YESB/jio@yesban/Payme--"/>
    <n v="61"/>
    <n v="0"/>
    <n v="-61"/>
    <x v="13"/>
    <x v="9"/>
    <x v="5"/>
    <x v="2"/>
    <x v="0"/>
  </r>
  <r>
    <x v="107"/>
    <s v="   BY TRANSFER-NEFT*UTIB0000193*AXISP00342851445*Mordor Intelligence Company"/>
    <n v="0"/>
    <n v="28913"/>
    <n v="28913"/>
    <x v="1"/>
    <x v="1"/>
    <x v="1"/>
    <x v="1"/>
    <x v="1"/>
  </r>
  <r>
    <x v="108"/>
    <s v="   TO TRANSFER-UPI/DR/270300206866/KANNAMMA/YESB/Q715257614/Payme--"/>
    <n v="319"/>
    <n v="0"/>
    <n v="-319"/>
    <x v="14"/>
    <x v="8"/>
    <x v="4"/>
    <x v="2"/>
    <x v="0"/>
  </r>
  <r>
    <x v="108"/>
    <s v="   TO TRANSFER-UPI/DR/233761378573/VANAMU R/PYTM/paytm-6157/Oid20--"/>
    <n v="95"/>
    <n v="0"/>
    <n v="-95"/>
    <x v="86"/>
    <x v="29"/>
    <x v="10"/>
    <x v="2"/>
    <x v="0"/>
  </r>
  <r>
    <x v="108"/>
    <s v="   by debit card-SBIPOS004273804879OJAS ASSOCIATES        VISAKHAPA--"/>
    <n v="130"/>
    <n v="0"/>
    <n v="-130"/>
    <x v="66"/>
    <x v="18"/>
    <x v="6"/>
    <x v="0"/>
    <x v="0"/>
  </r>
  <r>
    <x v="108"/>
    <s v="   TO TRANSFER-UPI/DR/270345563988/BONDA AL/YESB/Q19850483@/Payme--"/>
    <n v="50"/>
    <n v="0"/>
    <n v="-50"/>
    <x v="87"/>
    <x v="8"/>
    <x v="4"/>
    <x v="2"/>
    <x v="0"/>
  </r>
  <r>
    <x v="109"/>
    <s v="   TO TRANSFER-UPI/DR/233821325622/SHAIK  ALI/PYTM/paytmqr281/Pay--"/>
    <n v="110"/>
    <n v="0"/>
    <n v="-110"/>
    <x v="85"/>
    <x v="8"/>
    <x v="4"/>
    <x v="2"/>
    <x v="0"/>
  </r>
  <r>
    <x v="110"/>
    <s v="   TO TRANSFER-UPI/DR/233913099839/VAKADA D/PYTM/8186809896/Payme--"/>
    <n v="2500"/>
    <n v="0"/>
    <n v="-2500"/>
    <x v="88"/>
    <x v="3"/>
    <x v="3"/>
    <x v="2"/>
    <x v="0"/>
  </r>
  <r>
    <x v="111"/>
    <s v="   BY TRANSFER-UPI/CR/234094055332/THATRAJU/UBIN/rakshitath/UPI--"/>
    <n v="0"/>
    <n v="100"/>
    <n v="100"/>
    <x v="89"/>
    <x v="3"/>
    <x v="3"/>
    <x v="2"/>
    <x v="0"/>
  </r>
  <r>
    <x v="111"/>
    <s v="   BY TRANSFER-UPI/CR/234055677803/THATRAJU/UBIN/9110705959/NA--"/>
    <n v="0"/>
    <n v="1"/>
    <n v="1"/>
    <x v="89"/>
    <x v="3"/>
    <x v="3"/>
    <x v="2"/>
    <x v="0"/>
  </r>
  <r>
    <x v="112"/>
    <s v="   BY TRANSFER-UPI/CR/234108553968/BOLISETT/SBIN/7093739636/NA--"/>
    <n v="0"/>
    <n v="2500"/>
    <n v="2500"/>
    <x v="39"/>
    <x v="3"/>
    <x v="3"/>
    <x v="2"/>
    <x v="0"/>
  </r>
  <r>
    <x v="112"/>
    <s v="   TO TRANSFER-UPI/DR/234151045396/THATRAJU/UBIN/rakshitath/UPI--"/>
    <n v="200"/>
    <n v="0"/>
    <n v="-200"/>
    <x v="89"/>
    <x v="3"/>
    <x v="3"/>
    <x v="2"/>
    <x v="0"/>
  </r>
  <r>
    <x v="113"/>
    <s v="   BY TRANSFER-UPI/CR/234243177467/THATRAJU/UBIN/9110705959/NA--"/>
    <n v="0"/>
    <n v="1"/>
    <n v="1"/>
    <x v="89"/>
    <x v="3"/>
    <x v="3"/>
    <x v="2"/>
    <x v="0"/>
  </r>
  <r>
    <x v="114"/>
    <s v="   TO TRANSFER-UPI/DR/234412280586/Jio Mobi/YESB/jio@yesban/Payme--"/>
    <n v="395"/>
    <n v="0"/>
    <n v="-395"/>
    <x v="13"/>
    <x v="9"/>
    <x v="5"/>
    <x v="2"/>
    <x v="0"/>
  </r>
  <r>
    <x v="114"/>
    <s v="   by debit card-SBIPOS004284663343RSBROTHERS RETAIL IND  VIZIANAGA--"/>
    <n v="3850"/>
    <n v="0"/>
    <n v="-3850"/>
    <x v="90"/>
    <x v="0"/>
    <x v="0"/>
    <x v="0"/>
    <x v="0"/>
  </r>
  <r>
    <x v="115"/>
    <s v="   BY TRANSFER-UPI/CR/234507149633/BODASING/PYTM/6304838372/Payme--"/>
    <n v="0"/>
    <n v="1500"/>
    <n v="1500"/>
    <x v="12"/>
    <x v="3"/>
    <x v="3"/>
    <x v="2"/>
    <x v="0"/>
  </r>
  <r>
    <x v="115"/>
    <s v="   TO TRANSFER-UPI/DR/271158459819/SISM VIZ/YESB/Q185711749/Payme--"/>
    <n v="624"/>
    <n v="0"/>
    <n v="-624"/>
    <x v="91"/>
    <x v="0"/>
    <x v="0"/>
    <x v="2"/>
    <x v="0"/>
  </r>
  <r>
    <x v="116"/>
    <s v="   DEBIT-ATMCard AMC  459200*6149 SILVER-GLOBAL--"/>
    <n v="147.5"/>
    <n v="0"/>
    <n v="-147.5"/>
    <x v="92"/>
    <x v="30"/>
    <x v="12"/>
    <x v="4"/>
    <x v="0"/>
  </r>
  <r>
    <x v="117"/>
    <s v="   TO TRANSFER-UPI/DR/235200859278/BODASING/PYTM/6304838372/Payme--"/>
    <n v="230"/>
    <n v="0"/>
    <n v="-230"/>
    <x v="12"/>
    <x v="3"/>
    <x v="3"/>
    <x v="2"/>
    <x v="0"/>
  </r>
  <r>
    <x v="117"/>
    <s v="   TO TRANSFER-UPI/DR/271886794906/KANNAMMA/YESB/Q183576408/Payme--"/>
    <n v="570"/>
    <n v="0"/>
    <n v="-570"/>
    <x v="14"/>
    <x v="8"/>
    <x v="4"/>
    <x v="2"/>
    <x v="0"/>
  </r>
  <r>
    <x v="118"/>
    <s v="   by debit card-OTHPG 235311162254RKCOLLECTIONS         BANGALORE--"/>
    <n v="580"/>
    <n v="0"/>
    <n v="-580"/>
    <x v="0"/>
    <x v="0"/>
    <x v="0"/>
    <x v="0"/>
    <x v="0"/>
  </r>
  <r>
    <x v="119"/>
    <s v="   TO TRANSFER-UPI/DR/272090218765/GAYATRI /YESB/Q738459076/Payme--"/>
    <n v="370"/>
    <n v="0"/>
    <n v="-370"/>
    <x v="24"/>
    <x v="6"/>
    <x v="4"/>
    <x v="2"/>
    <x v="0"/>
  </r>
  <r>
    <x v="120"/>
    <s v="   TO TRANSFER-UPI/DR/272533699102/PUDI SAR/UTIB/9642279879/Payme--"/>
    <n v="150"/>
    <n v="0"/>
    <n v="-150"/>
    <x v="93"/>
    <x v="23"/>
    <x v="0"/>
    <x v="2"/>
    <x v="0"/>
  </r>
  <r>
    <x v="120"/>
    <s v="   CREDIT INTEREST---"/>
    <n v="0"/>
    <n v="680"/>
    <n v="680"/>
    <x v="37"/>
    <x v="15"/>
    <x v="1"/>
    <x v="4"/>
    <x v="1"/>
  </r>
  <r>
    <x v="121"/>
    <s v="   by debit card-OTHPOS236010664858QUEENS NRI HOSPITAL   VISHAKAPAT--"/>
    <n v="6420"/>
    <n v="0"/>
    <n v="-6420"/>
    <x v="65"/>
    <x v="24"/>
    <x v="6"/>
    <x v="0"/>
    <x v="0"/>
  </r>
  <r>
    <x v="121"/>
    <s v="   TO TRANSFER-UPI/DR/272633163836/CHALASAN/YESB/Q61942792@/Payme--"/>
    <n v="1232"/>
    <n v="0"/>
    <n v="-1232"/>
    <x v="66"/>
    <x v="18"/>
    <x v="6"/>
    <x v="2"/>
    <x v="0"/>
  </r>
  <r>
    <x v="122"/>
    <s v="   by debit card-OTHPOS236209478278QUEENS NRI HOSPITAL   VISHAKAPAT--"/>
    <n v="500"/>
    <n v="0"/>
    <n v="-500"/>
    <x v="65"/>
    <x v="24"/>
    <x v="6"/>
    <x v="0"/>
    <x v="0"/>
  </r>
  <r>
    <x v="122"/>
    <s v="   TO TRANSFER-UPI/DR/236229918768/Mohan Me/UTIB/gpay-11173/Payme--"/>
    <n v="440"/>
    <n v="0"/>
    <n v="-440"/>
    <x v="66"/>
    <x v="18"/>
    <x v="6"/>
    <x v="2"/>
    <x v="0"/>
  </r>
  <r>
    <x v="123"/>
    <s v="   by debit card-OTHPG 236303765877RKCOLLECTIONS         BANGALORE--"/>
    <n v="1720"/>
    <n v="0"/>
    <n v="-1720"/>
    <x v="0"/>
    <x v="0"/>
    <x v="0"/>
    <x v="0"/>
    <x v="0"/>
  </r>
  <r>
    <x v="123"/>
    <s v="   BY TRANSFER-UPI/CR/236391532507/UMA THAT/APGV/9014821704/Payme--"/>
    <n v="0"/>
    <n v="100"/>
    <n v="100"/>
    <x v="11"/>
    <x v="3"/>
    <x v="3"/>
    <x v="2"/>
    <x v="0"/>
  </r>
  <r>
    <x v="124"/>
    <s v="   TO TRANSFER-UPI/DR/236434599130/Razorpay/ICIC/rpy.qrbalr/Payme--"/>
    <n v="1200"/>
    <n v="0"/>
    <n v="-1200"/>
    <x v="94"/>
    <x v="27"/>
    <x v="9"/>
    <x v="2"/>
    <x v="0"/>
  </r>
  <r>
    <x v="125"/>
    <s v="   TO TRANSFER-UPI/DR/236593862824/Ajio/PYTM/paytm-5394/UPI--"/>
    <n v="924"/>
    <n v="0"/>
    <n v="-924"/>
    <x v="95"/>
    <x v="12"/>
    <x v="0"/>
    <x v="2"/>
    <x v="0"/>
  </r>
  <r>
    <x v="125"/>
    <s v="   TO TRANSFER-UPI/DR/236518899765/VOLLA LE/IOBA/8328631332/Payme--"/>
    <n v="300"/>
    <n v="0"/>
    <n v="-300"/>
    <x v="96"/>
    <x v="3"/>
    <x v="3"/>
    <x v="2"/>
    <x v="0"/>
  </r>
  <r>
    <x v="126"/>
    <s v="   TO TRANSFER-UPI/DR/300107018785/SANTOSH /UBIN/Q048925632/Payme--"/>
    <n v="25"/>
    <n v="0"/>
    <n v="-25"/>
    <x v="9"/>
    <x v="8"/>
    <x v="4"/>
    <x v="2"/>
    <x v="0"/>
  </r>
  <r>
    <x v="126"/>
    <s v="   TO TRANSFER-UPI/DR/300178480151/THATRAJU/UBIN/rakshitath/UPI--"/>
    <n v="1000"/>
    <n v="0"/>
    <n v="-1000"/>
    <x v="89"/>
    <x v="3"/>
    <x v="3"/>
    <x v="2"/>
    <x v="0"/>
  </r>
  <r>
    <x v="127"/>
    <s v="   by debit card-OTHPOS300205852724QUEENS NRI HOSPITAL   VISHAKAPAT--"/>
    <n v="3200"/>
    <n v="0"/>
    <n v="-3200"/>
    <x v="65"/>
    <x v="24"/>
    <x v="6"/>
    <x v="0"/>
    <x v="0"/>
  </r>
  <r>
    <x v="127"/>
    <s v="   TO TRANSFER-UPI/DR/336899134982/KUNCHA R/YESB/Q896774269/Payme--"/>
    <n v="13"/>
    <n v="0"/>
    <n v="-13"/>
    <x v="97"/>
    <x v="8"/>
    <x v="4"/>
    <x v="2"/>
    <x v="0"/>
  </r>
  <r>
    <x v="127"/>
    <s v="   TO TRANSFER-UPI/DR/300226923241/Mohan Me/UTIB/gpay-11173/Payme--"/>
    <n v="311"/>
    <n v="0"/>
    <n v="-311"/>
    <x v="66"/>
    <x v="18"/>
    <x v="6"/>
    <x v="2"/>
    <x v="0"/>
  </r>
  <r>
    <x v="127"/>
    <s v="   TO TRANSFER-UPI/DR/300270994380/Helapuri/PYTM/paytmqr281/Payme--"/>
    <n v="452"/>
    <n v="0"/>
    <n v="-452"/>
    <x v="98"/>
    <x v="14"/>
    <x v="4"/>
    <x v="2"/>
    <x v="0"/>
  </r>
  <r>
    <x v="127"/>
    <s v="   TO TRANSFER-UPI/DR/300218332624/Bank Acc/UBIN/1030120100/Payme--"/>
    <n v="1"/>
    <n v="0"/>
    <n v="-1"/>
    <x v="89"/>
    <x v="3"/>
    <x v="3"/>
    <x v="2"/>
    <x v="0"/>
  </r>
  <r>
    <x v="127"/>
    <s v="   BY TRANSFER-UPI/CR/300284536899/THATRAJU/UBIN/rakshitath/UPI--"/>
    <n v="0"/>
    <n v="1"/>
    <n v="1"/>
    <x v="89"/>
    <x v="3"/>
    <x v="3"/>
    <x v="2"/>
    <x v="0"/>
  </r>
  <r>
    <x v="127"/>
    <s v="   TO TRANSFER-UPI/DR/300297692104/THATRAJU/UBIN/rakshitath/UPI--"/>
    <n v="25000"/>
    <n v="0"/>
    <n v="-25000"/>
    <x v="89"/>
    <x v="3"/>
    <x v="3"/>
    <x v="2"/>
    <x v="0"/>
  </r>
  <r>
    <x v="128"/>
    <s v="   BY TRANSFER-NEFT*UTIB0000193*AXISP00351352631*Mordor Intelligence Company"/>
    <n v="0"/>
    <n v="28913"/>
    <n v="28913"/>
    <x v="1"/>
    <x v="1"/>
    <x v="1"/>
    <x v="1"/>
    <x v="1"/>
  </r>
  <r>
    <x v="129"/>
    <s v="   TO TRANSFER-UPI/DR/300437094191/SANTOSH /UBIN/Q760742169/Payme--"/>
    <n v="133"/>
    <n v="0"/>
    <n v="-133"/>
    <x v="9"/>
    <x v="8"/>
    <x v="4"/>
    <x v="2"/>
    <x v="0"/>
  </r>
  <r>
    <x v="130"/>
    <s v="   TO TRANSFER-UPI/DR/300504508483/Jio Mobi/YESB/jio@yesban/Payme--"/>
    <n v="61"/>
    <n v="0"/>
    <n v="-61"/>
    <x v="13"/>
    <x v="9"/>
    <x v="5"/>
    <x v="2"/>
    <x v="0"/>
  </r>
  <r>
    <x v="130"/>
    <s v="   TO TRANSFER-UPI/DR/337199971325/Flipkart/YESB/FKRT@ybl/Payment--"/>
    <n v="1598"/>
    <n v="0"/>
    <n v="-1598"/>
    <x v="19"/>
    <x v="12"/>
    <x v="0"/>
    <x v="2"/>
    <x v="0"/>
  </r>
  <r>
    <x v="130"/>
    <s v="   TO TRANSFER-UPI/DR/300548193922/Amazon I/YESB/amazon@yap/You a--"/>
    <n v="533"/>
    <n v="0"/>
    <n v="-533"/>
    <x v="49"/>
    <x v="12"/>
    <x v="0"/>
    <x v="2"/>
    <x v="0"/>
  </r>
  <r>
    <x v="131"/>
    <s v="   TO TRANSFER-UPI/DR/300706151582/Sky inte/PYTM/paytmqr281/Payme--"/>
    <n v="240"/>
    <n v="0"/>
    <n v="-240"/>
    <x v="99"/>
    <x v="29"/>
    <x v="10"/>
    <x v="2"/>
    <x v="0"/>
  </r>
  <r>
    <x v="132"/>
    <s v="   TO TRANSFER-UPI/DR/300848730448/SHAIK  ALI/PYTM/paytmqr281/Pay--"/>
    <n v="220"/>
    <n v="0"/>
    <n v="-220"/>
    <x v="85"/>
    <x v="8"/>
    <x v="4"/>
    <x v="2"/>
    <x v="0"/>
  </r>
  <r>
    <x v="132"/>
    <s v="   TO TRANSFER-UPI/DR/337444096565/RAMESH  /YESB/Q598675718/Payme--"/>
    <n v="120"/>
    <n v="0"/>
    <n v="-120"/>
    <x v="100"/>
    <x v="8"/>
    <x v="4"/>
    <x v="2"/>
    <x v="0"/>
  </r>
  <r>
    <x v="132"/>
    <s v="   TO TRANSFER-UPI/DR/337419881516/Madan  G/SBIN/6302126480/Payme--"/>
    <n v="60"/>
    <n v="0"/>
    <n v="-60"/>
    <x v="101"/>
    <x v="8"/>
    <x v="4"/>
    <x v="2"/>
    <x v="0"/>
  </r>
  <r>
    <x v="133"/>
    <s v="   TO TRANSFER-UPI/DR/337908248576/Flipkart/YESB/FKRT@ybl/Payment--"/>
    <n v="2350"/>
    <n v="0"/>
    <n v="-2350"/>
    <x v="19"/>
    <x v="12"/>
    <x v="0"/>
    <x v="2"/>
    <x v="0"/>
  </r>
  <r>
    <x v="134"/>
    <s v="   BY TRANSFER-UPI/CR/301442694515/PhonePe/YESB/phonepemer/R02 Ph--"/>
    <n v="0"/>
    <n v="799"/>
    <n v="799"/>
    <x v="73"/>
    <x v="9"/>
    <x v="5"/>
    <x v="2"/>
    <x v="0"/>
  </r>
  <r>
    <x v="135"/>
    <s v="   BY TRANSFER-UPI/CR/301950161705/PhonePe/YESB/phonepemer/R02 Ph--"/>
    <n v="0"/>
    <n v="799"/>
    <n v="799"/>
    <x v="73"/>
    <x v="9"/>
    <x v="5"/>
    <x v="2"/>
    <x v="0"/>
  </r>
  <r>
    <x v="136"/>
    <s v="   TO TRANSFER-UPI/DR/338776493761/BODASING/PYTM/6304838372/Payme--"/>
    <n v="150"/>
    <n v="0"/>
    <n v="-150"/>
    <x v="12"/>
    <x v="3"/>
    <x v="3"/>
    <x v="2"/>
    <x v="0"/>
  </r>
  <r>
    <x v="136"/>
    <s v="   TO TRANSFER-UPI/DR/338766608615/GANGA  S/SBIN/6305910485/Payme--"/>
    <n v="500"/>
    <n v="0"/>
    <n v="-500"/>
    <x v="102"/>
    <x v="25"/>
    <x v="11"/>
    <x v="2"/>
    <x v="0"/>
  </r>
  <r>
    <x v="136"/>
    <s v="   TO TRANSFER-UPI/DR/338702964818/OJAS ASS/YESB/Q182375917/Payme--"/>
    <n v="2229"/>
    <n v="0"/>
    <n v="-2229"/>
    <x v="82"/>
    <x v="18"/>
    <x v="6"/>
    <x v="2"/>
    <x v="0"/>
  </r>
  <r>
    <x v="136"/>
    <s v="   TO TRANSFER-UPI/DR/338732041223/YAMPADA /YESB/Q460381730/Payme--"/>
    <n v="30"/>
    <n v="0"/>
    <n v="-30"/>
    <x v="103"/>
    <x v="31"/>
    <x v="10"/>
    <x v="2"/>
    <x v="0"/>
  </r>
  <r>
    <x v="137"/>
    <s v="   TO TRANSFER-UPI/DR/338805618573/SANYASI /SBIN/9490027344/Payme--"/>
    <n v="25000"/>
    <n v="0"/>
    <n v="-25000"/>
    <x v="104"/>
    <x v="3"/>
    <x v="3"/>
    <x v="2"/>
    <x v="0"/>
  </r>
  <r>
    <x v="137"/>
    <s v="   TO TRANSFER-UPI/DR/302275605395/Amazon I/YESB/amazon@yap/You a--"/>
    <n v="964"/>
    <n v="0"/>
    <n v="-964"/>
    <x v="49"/>
    <x v="12"/>
    <x v="0"/>
    <x v="2"/>
    <x v="0"/>
  </r>
  <r>
    <x v="138"/>
    <s v="   by debit card-OTHPG 302505890771RKCOLLECTIONS         BANGALORE--"/>
    <n v="800"/>
    <n v="0"/>
    <n v="-800"/>
    <x v="0"/>
    <x v="0"/>
    <x v="0"/>
    <x v="0"/>
    <x v="0"/>
  </r>
  <r>
    <x v="139"/>
    <s v="   by debit card-OTHPG 302605541402RKCOLLECTIONS         BANGALORE--"/>
    <n v="1480"/>
    <n v="0"/>
    <n v="-1480"/>
    <x v="0"/>
    <x v="0"/>
    <x v="0"/>
    <x v="0"/>
    <x v="0"/>
  </r>
  <r>
    <x v="140"/>
    <s v="   TO TRANSFER-UPI/DR/302863274621/G pramil/PYTM/paytm-7505/Oid20--"/>
    <n v="240"/>
    <n v="0"/>
    <n v="-240"/>
    <x v="105"/>
    <x v="8"/>
    <x v="4"/>
    <x v="2"/>
    <x v="0"/>
  </r>
  <r>
    <x v="141"/>
    <s v="   TO TRANSFER-UPI/DR/339509378074/YARRAMSE/YESB/Q871658027/Payme--"/>
    <n v="260"/>
    <n v="0"/>
    <n v="-260"/>
    <x v="106"/>
    <x v="6"/>
    <x v="4"/>
    <x v="2"/>
    <x v="0"/>
  </r>
  <r>
    <x v="141"/>
    <s v="   BY TRANSFER-UPI/CR/302979974643/VENKATES/SBIN/mahantiven/UPI--"/>
    <n v="0"/>
    <n v="80"/>
    <n v="80"/>
    <x v="25"/>
    <x v="3"/>
    <x v="3"/>
    <x v="2"/>
    <x v="0"/>
  </r>
  <r>
    <x v="141"/>
    <s v="   TO TRANSFER-UPI/DR/339504791321/Madan  G/SBIN/6302126480/Payme--"/>
    <n v="60"/>
    <n v="0"/>
    <n v="-60"/>
    <x v="101"/>
    <x v="8"/>
    <x v="4"/>
    <x v="2"/>
    <x v="0"/>
  </r>
  <r>
    <x v="142"/>
    <s v="   TO TRANSFER-UPI/DR/339744167402/Vodafone/PYTM/vilpreap@p/OidVi--"/>
    <n v="99"/>
    <n v="0"/>
    <n v="-99"/>
    <x v="107"/>
    <x v="9"/>
    <x v="5"/>
    <x v="2"/>
    <x v="0"/>
  </r>
  <r>
    <x v="143"/>
    <s v="   TO TRANSFER-UPI/DR/339890907332/Kumarapu/SBIN/9542911255/Payme--"/>
    <n v="200"/>
    <n v="0"/>
    <n v="-200"/>
    <x v="108"/>
    <x v="3"/>
    <x v="3"/>
    <x v="2"/>
    <x v="0"/>
  </r>
  <r>
    <x v="144"/>
    <s v="   BY TRANSFER-NEFT*UTIB0000193*AXISP00359669710*Mordor Intelligence Company"/>
    <n v="0"/>
    <n v="41513"/>
    <n v="41513"/>
    <x v="1"/>
    <x v="1"/>
    <x v="1"/>
    <x v="1"/>
    <x v="1"/>
  </r>
  <r>
    <x v="145"/>
    <s v="   TO TRANSFER-UPI/DR/340059265785/GAYATRI /YESB/Q738459076/Payme--"/>
    <n v="370"/>
    <n v="0"/>
    <n v="-370"/>
    <x v="24"/>
    <x v="6"/>
    <x v="4"/>
    <x v="2"/>
    <x v="0"/>
  </r>
  <r>
    <x v="145"/>
    <s v="   BY TRANSFER-UPI/CR/303421068494/VENKATES/SBIN/mahantiven/UPI--"/>
    <n v="0"/>
    <n v="100"/>
    <n v="100"/>
    <x v="25"/>
    <x v="3"/>
    <x v="3"/>
    <x v="2"/>
    <x v="0"/>
  </r>
  <r>
    <x v="145"/>
    <s v="   TO TRANSFER-UPI/DR/303425525866/mahantiv/SBIN/mahantiven/UPI--"/>
    <n v="600"/>
    <n v="0"/>
    <n v="-600"/>
    <x v="25"/>
    <x v="3"/>
    <x v="3"/>
    <x v="2"/>
    <x v="0"/>
  </r>
  <r>
    <x v="146"/>
    <s v="   by debit card-OTHPOS303510768662QUEENS NRI HOSPITAL   VISHAKAPAT--"/>
    <n v="500"/>
    <n v="0"/>
    <n v="-500"/>
    <x v="65"/>
    <x v="24"/>
    <x v="6"/>
    <x v="0"/>
    <x v="0"/>
  </r>
  <r>
    <x v="146"/>
    <s v="   by debit card-OTHPOS303511790039QUEENS NRI HOSPITAL   VISHAKAPAT--"/>
    <n v="2500"/>
    <n v="0"/>
    <n v="-2500"/>
    <x v="65"/>
    <x v="24"/>
    <x v="6"/>
    <x v="0"/>
    <x v="0"/>
  </r>
  <r>
    <x v="146"/>
    <s v="   TO TRANSFER-UPI/DR/303548635290/Mohan Me/UTIB/gpay-11173/Payme--"/>
    <n v="944"/>
    <n v="0"/>
    <n v="-944"/>
    <x v="66"/>
    <x v="18"/>
    <x v="6"/>
    <x v="2"/>
    <x v="0"/>
  </r>
  <r>
    <x v="147"/>
    <s v="   BY TRANSFER-UPI/CR/340246754003/SANYASI /SBIN/9490027344/Payme--"/>
    <n v="0"/>
    <n v="5650"/>
    <n v="5650"/>
    <x v="104"/>
    <x v="3"/>
    <x v="3"/>
    <x v="2"/>
    <x v="0"/>
  </r>
  <r>
    <x v="147"/>
    <s v="   ATM WDL-ATM CASH 7585  NEAR GURAJADA SCHOOL  VIZIANAGARAM--"/>
    <n v="6500"/>
    <n v="0"/>
    <n v="-6500"/>
    <x v="7"/>
    <x v="7"/>
    <x v="3"/>
    <x v="3"/>
    <x v="0"/>
  </r>
  <r>
    <x v="148"/>
    <s v="   TO TRANSFER-UPI/DR/340756209371/PASALA  /SBIN/6303974552/Payme--"/>
    <n v="300"/>
    <n v="0"/>
    <n v="-300"/>
    <x v="21"/>
    <x v="3"/>
    <x v="3"/>
    <x v="2"/>
    <x v="0"/>
  </r>
  <r>
    <x v="149"/>
    <s v="   TO TRANSFER-UPI/DR/304305011073/SHAIK  ALI/PYTM/paytmqr281/Pay--"/>
    <n v="110"/>
    <n v="0"/>
    <n v="-110"/>
    <x v="85"/>
    <x v="8"/>
    <x v="4"/>
    <x v="2"/>
    <x v="0"/>
  </r>
  <r>
    <x v="149"/>
    <s v="   TO TRANSFER-UPI/DR/304379275955/SANTOSH /UBIN/Q760742169/Payme--"/>
    <n v="75"/>
    <n v="0"/>
    <n v="-75"/>
    <x v="9"/>
    <x v="8"/>
    <x v="4"/>
    <x v="2"/>
    <x v="0"/>
  </r>
  <r>
    <x v="150"/>
    <s v="   TO TRANSFER-UPI/DR/341461336807/PIONEER /PYTM/paytm-5150/Oid20--"/>
    <n v="1300"/>
    <n v="0"/>
    <n v="-1300"/>
    <x v="109"/>
    <x v="23"/>
    <x v="0"/>
    <x v="2"/>
    <x v="0"/>
  </r>
  <r>
    <x v="151"/>
    <s v="   TO TRANSFER-UPI/DR/341553778048/RELLI SR/YESB/Q143232201/Payme--"/>
    <n v="440"/>
    <n v="0"/>
    <n v="-440"/>
    <x v="71"/>
    <x v="6"/>
    <x v="4"/>
    <x v="2"/>
    <x v="0"/>
  </r>
  <r>
    <x v="152"/>
    <s v="   TO TRANSFER-UPI/DR/305047058993/Seera Ve/INDB/im.2010178/Payme--"/>
    <n v="430"/>
    <n v="0"/>
    <n v="-430"/>
    <x v="110"/>
    <x v="8"/>
    <x v="4"/>
    <x v="2"/>
    <x v="0"/>
  </r>
  <r>
    <x v="152"/>
    <s v="   BY TRANSFER-UPI/CR/341668607773/PASALA  /SBIN/6303974552/Payme--"/>
    <n v="0"/>
    <n v="140"/>
    <n v="140"/>
    <x v="21"/>
    <x v="3"/>
    <x v="3"/>
    <x v="2"/>
    <x v="0"/>
  </r>
  <r>
    <x v="153"/>
    <s v="   TO TRANSFER-UPI/DR/342231624660/SANYASI /SBIN/9490027344/Payme--"/>
    <n v="50000"/>
    <n v="0"/>
    <n v="-50000"/>
    <x v="104"/>
    <x v="3"/>
    <x v="3"/>
    <x v="2"/>
    <x v="0"/>
  </r>
  <r>
    <x v="153"/>
    <s v="   by debit card-SBIPOS004413141473REL RETAIL LTD-TR      VIZIANAGA--"/>
    <n v="2157"/>
    <n v="0"/>
    <n v="-2157"/>
    <x v="35"/>
    <x v="8"/>
    <x v="4"/>
    <x v="0"/>
    <x v="0"/>
  </r>
  <r>
    <x v="153"/>
    <s v="   by debit card-SBIPOS004413144570REL RETAIL LTD-TR      VIZIANAGA--"/>
    <n v="599"/>
    <n v="0"/>
    <n v="-599"/>
    <x v="35"/>
    <x v="8"/>
    <x v="4"/>
    <x v="0"/>
    <x v="0"/>
  </r>
  <r>
    <x v="153"/>
    <s v="   BY TRANSFER-UPI/CR/342247923980/BODASING/PYTM/6304838372/Payme--"/>
    <n v="0"/>
    <n v="1000"/>
    <n v="1000"/>
    <x v="12"/>
    <x v="3"/>
    <x v="3"/>
    <x v="2"/>
    <x v="0"/>
  </r>
  <r>
    <x v="154"/>
    <s v="   ATM WDL-ATM CASH 2344  NEAR GURAJADA SCHOOL  VIZIANAGARAM--"/>
    <n v="300"/>
    <n v="0"/>
    <n v="-300"/>
    <x v="7"/>
    <x v="7"/>
    <x v="3"/>
    <x v="3"/>
    <x v="0"/>
  </r>
  <r>
    <x v="154"/>
    <s v="   TO TRANSFER-UPI/DR/305785571865/Seera Ve/INDB/im.2010178/Payme--"/>
    <n v="480"/>
    <n v="0"/>
    <n v="-480"/>
    <x v="110"/>
    <x v="8"/>
    <x v="4"/>
    <x v="2"/>
    <x v="0"/>
  </r>
  <r>
    <x v="154"/>
    <s v="   BY TRANSFER-UPI/CR/342314628999/PASALA  /SBIN/6303974552/Payme--"/>
    <n v="0"/>
    <n v="120"/>
    <n v="120"/>
    <x v="21"/>
    <x v="3"/>
    <x v="3"/>
    <x v="2"/>
    <x v="0"/>
  </r>
  <r>
    <x v="154"/>
    <s v="   BY TRANSFER-UPI/CR/305726046031/VENKATES/SBIN/mahantiven/UPI--"/>
    <n v="0"/>
    <n v="120"/>
    <n v="120"/>
    <x v="25"/>
    <x v="3"/>
    <x v="3"/>
    <x v="2"/>
    <x v="0"/>
  </r>
  <r>
    <x v="154"/>
    <s v="   TO TRANSFER-UPI/DR/305746163705/SVC Ranj/PYTM/paytm-6523/Payme--"/>
    <n v="336"/>
    <n v="0"/>
    <n v="-336"/>
    <x v="111"/>
    <x v="22"/>
    <x v="10"/>
    <x v="2"/>
    <x v="0"/>
  </r>
  <r>
    <x v="154"/>
    <s v="   BY TRANSFER-UPI/CR/305726740908/VENKATES/SBIN/mahantiven/UPI--"/>
    <n v="0"/>
    <n v="115"/>
    <n v="115"/>
    <x v="25"/>
    <x v="3"/>
    <x v="3"/>
    <x v="2"/>
    <x v="0"/>
  </r>
  <r>
    <x v="154"/>
    <s v="   BY TRANSFER-UPI/CR/342380545532/PASALA  /SBIN/6303974552/Payme--"/>
    <n v="0"/>
    <n v="112"/>
    <n v="112"/>
    <x v="21"/>
    <x v="3"/>
    <x v="3"/>
    <x v="2"/>
    <x v="0"/>
  </r>
  <r>
    <x v="155"/>
    <s v="   BY TRANSFER-NEFT*UTIB0000193*AXISP00367761370*Mordor Intelligence Company"/>
    <n v="0"/>
    <n v="28913"/>
    <n v="28913"/>
    <x v="1"/>
    <x v="1"/>
    <x v="1"/>
    <x v="1"/>
    <x v="1"/>
  </r>
  <r>
    <x v="156"/>
    <s v="   BY TRANSFER-UPI/CR/306310272377/THATRAJU/SBIN/naiduts157/UPI--"/>
    <n v="0"/>
    <n v="2000"/>
    <n v="2000"/>
    <x v="104"/>
    <x v="3"/>
    <x v="3"/>
    <x v="2"/>
    <x v="0"/>
  </r>
  <r>
    <x v="156"/>
    <s v="   TO TRANSFER-UPI/DR/306342938294/Jio Mobi/YESB/jio@yesban/JIO20--"/>
    <n v="395"/>
    <n v="0"/>
    <n v="-395"/>
    <x v="13"/>
    <x v="9"/>
    <x v="5"/>
    <x v="2"/>
    <x v="0"/>
  </r>
  <r>
    <x v="156"/>
    <s v="   TO TRANSFER-UPI/DR/306347172734/THATRAJU/SBIN/9110705959/Payme--"/>
    <n v="2000"/>
    <n v="0"/>
    <n v="-2000"/>
    <x v="89"/>
    <x v="3"/>
    <x v="3"/>
    <x v="2"/>
    <x v="0"/>
  </r>
  <r>
    <x v="156"/>
    <s v="   TO TRANSFER-UPI/DR/306391843068/Ajio/PYTM/paytm-5394/UPI--"/>
    <n v="827"/>
    <n v="0"/>
    <n v="-827"/>
    <x v="95"/>
    <x v="12"/>
    <x v="0"/>
    <x v="2"/>
    <x v="0"/>
  </r>
  <r>
    <x v="157"/>
    <s v="   TO TRANSFER-UPI/DR/306422823112/Sai Nath/PYTM/paytmqr281/Payme--"/>
    <n v="40"/>
    <n v="0"/>
    <n v="-40"/>
    <x v="112"/>
    <x v="8"/>
    <x v="4"/>
    <x v="2"/>
    <x v="0"/>
  </r>
  <r>
    <x v="158"/>
    <s v="   BY TRANSFER-UPI/CR/343361958123/PENTA  V/SBIN/7658968068/Payme--"/>
    <n v="0"/>
    <n v="6000"/>
    <n v="6000"/>
    <x v="20"/>
    <x v="3"/>
    <x v="3"/>
    <x v="2"/>
    <x v="0"/>
  </r>
  <r>
    <x v="159"/>
    <s v="   TO TRANSFER-UPI/DR/343530902834/VENKATES/SBIN/8985274770/Payme--"/>
    <n v="90"/>
    <n v="0"/>
    <n v="-90"/>
    <x v="25"/>
    <x v="3"/>
    <x v="3"/>
    <x v="2"/>
    <x v="0"/>
  </r>
  <r>
    <x v="160"/>
    <s v="   TO TRANSFER-UPI/DR/307052508563/THATRAJU/SBIN/9110705959/Payme--"/>
    <n v="540"/>
    <n v="0"/>
    <n v="-540"/>
    <x v="89"/>
    <x v="3"/>
    <x v="3"/>
    <x v="2"/>
    <x v="0"/>
  </r>
  <r>
    <x v="160"/>
    <s v="   TO TRANSFER-UPI/DR/343687082646/PALLA  R/YESB/Q391906780/Payme--"/>
    <n v="90"/>
    <n v="0"/>
    <n v="-90"/>
    <x v="113"/>
    <x v="8"/>
    <x v="4"/>
    <x v="2"/>
    <x v="0"/>
  </r>
  <r>
    <x v="161"/>
    <s v="   TO TRANSFER-UPI/DR/307748702677/THATRAJU/SBIN/9110705959/Payme--"/>
    <n v="2054"/>
    <n v="0"/>
    <n v="-2054"/>
    <x v="89"/>
    <x v="3"/>
    <x v="3"/>
    <x v="2"/>
    <x v="0"/>
  </r>
  <r>
    <x v="162"/>
    <s v="   BY TRANSFER-UPI/CR/307864504106/MANGA AL/APGV/8106786853/Payme--"/>
    <n v="0"/>
    <n v="1100"/>
    <n v="1100"/>
    <x v="30"/>
    <x v="3"/>
    <x v="3"/>
    <x v="2"/>
    <x v="0"/>
  </r>
  <r>
    <x v="163"/>
    <s v="   TO TRANSFER-UPI/DR/307961838839/JioFiber/YESB/jiofiber@y/Payme--"/>
    <n v="706.82"/>
    <n v="0"/>
    <n v="-706.82"/>
    <x v="52"/>
    <x v="20"/>
    <x v="5"/>
    <x v="2"/>
    <x v="0"/>
  </r>
  <r>
    <x v="164"/>
    <s v="   by debit card---"/>
    <n v="4708.7299999999996"/>
    <n v="0"/>
    <n v="-4708.7299999999996"/>
    <x v="18"/>
    <x v="12"/>
    <x v="0"/>
    <x v="0"/>
    <x v="0"/>
  </r>
  <r>
    <x v="164"/>
    <s v="   TO TRANSFER-UPI/DR/345712714960/YADLA SA/YESB/Q098908689/Payme--"/>
    <n v="120"/>
    <n v="0"/>
    <n v="-120"/>
    <x v="114"/>
    <x v="32"/>
    <x v="4"/>
    <x v="2"/>
    <x v="0"/>
  </r>
  <r>
    <x v="164"/>
    <s v="   TO TRANSFER-UPI/DR/345784776355/MANDAPAT/CNRB/9666855044/Payme--"/>
    <n v="150"/>
    <n v="0"/>
    <n v="-150"/>
    <x v="115"/>
    <x v="31"/>
    <x v="10"/>
    <x v="2"/>
    <x v="0"/>
  </r>
  <r>
    <x v="164"/>
    <s v="   TO TRANSFER-UPI/DR/345791132925/MANDAPAT/CNRB/9666855044/Payme--"/>
    <n v="150"/>
    <n v="0"/>
    <n v="-150"/>
    <x v="115"/>
    <x v="31"/>
    <x v="10"/>
    <x v="2"/>
    <x v="0"/>
  </r>
  <r>
    <x v="164"/>
    <s v="   BY TRANSFER-UPI/CR/345774953272/PASALA  /SBIN/6303974552/Payme--"/>
    <n v="0"/>
    <n v="150"/>
    <n v="150"/>
    <x v="21"/>
    <x v="3"/>
    <x v="3"/>
    <x v="2"/>
    <x v="0"/>
  </r>
  <r>
    <x v="164"/>
    <s v="   TO TRANSFER-UPI/DR/309162504510/Lasya Ki/UTIB/gpay-11205/Payme--"/>
    <n v="20"/>
    <n v="0"/>
    <n v="-20"/>
    <x v="116"/>
    <x v="8"/>
    <x v="4"/>
    <x v="2"/>
    <x v="0"/>
  </r>
  <r>
    <x v="164"/>
    <s v="   TO TRANSFER-UPI/DR/309111660602/Amazon I/YESB/amazon@yap/You a--"/>
    <n v="1499"/>
    <n v="0"/>
    <n v="-1499"/>
    <x v="49"/>
    <x v="12"/>
    <x v="0"/>
    <x v="2"/>
    <x v="0"/>
  </r>
  <r>
    <x v="165"/>
    <s v="   TO TRANSFER-UPI/DR/345830138876/BODASING/PYTM/6304838372/Payme--"/>
    <n v="150"/>
    <n v="0"/>
    <n v="-150"/>
    <x v="12"/>
    <x v="3"/>
    <x v="3"/>
    <x v="2"/>
    <x v="0"/>
  </r>
  <r>
    <x v="166"/>
    <s v="   BY TRANSFER-NEFT*UTIB0000193*AXISP00378374380*Mordor Intelligence Company"/>
    <n v="0"/>
    <n v="28913"/>
    <n v="28913"/>
    <x v="1"/>
    <x v="1"/>
    <x v="1"/>
    <x v="1"/>
    <x v="1"/>
  </r>
  <r>
    <x v="167"/>
    <s v="   TO TRANSFER-UPI/DR/346431604111/BOGERLA /YESB/Q922919321/Payme--"/>
    <n v="310"/>
    <n v="0"/>
    <n v="-310"/>
    <x v="117"/>
    <x v="8"/>
    <x v="4"/>
    <x v="2"/>
    <x v="0"/>
  </r>
  <r>
    <x v="167"/>
    <s v="   TO TRANSFER-UPI/DR/346476656575/Vag Singh/SBIN/paytm-7699/Oid2--"/>
    <n v="340"/>
    <n v="0"/>
    <n v="-340"/>
    <x v="118"/>
    <x v="8"/>
    <x v="4"/>
    <x v="2"/>
    <x v="0"/>
  </r>
  <r>
    <x v="167"/>
    <s v="   TO TRANSFER-UPI/DR/309804773332/Relli Sr/PYTM/paytmqrzxz/Payme--"/>
    <n v="90"/>
    <n v="0"/>
    <n v="-90"/>
    <x v="71"/>
    <x v="6"/>
    <x v="4"/>
    <x v="2"/>
    <x v="0"/>
  </r>
  <r>
    <x v="168"/>
    <s v="   by debit card-OTHPOS309907605793SOUTH INDIA SHOPPING MVIZIANAGAR--"/>
    <n v="2403"/>
    <n v="0"/>
    <n v="-2403"/>
    <x v="91"/>
    <x v="0"/>
    <x v="0"/>
    <x v="0"/>
    <x v="0"/>
  </r>
  <r>
    <x v="168"/>
    <s v="   TO TRANSFER-UPI/DR/309984666764/THATRAJU/SBIN/9110705959/Payme--"/>
    <n v="2000"/>
    <n v="0"/>
    <n v="-2000"/>
    <x v="89"/>
    <x v="3"/>
    <x v="3"/>
    <x v="2"/>
    <x v="0"/>
  </r>
  <r>
    <x v="168"/>
    <s v="   TO TRANSFER-UPI/DR/309972510473/HEMARAJ /PYTM/paytmqr281/Payme--"/>
    <n v="60"/>
    <n v="0"/>
    <n v="-60"/>
    <x v="119"/>
    <x v="3"/>
    <x v="3"/>
    <x v="2"/>
    <x v="0"/>
  </r>
  <r>
    <x v="169"/>
    <s v="   TO TRANSFER-UPI/DR/346909753209/SANYASI /SBIN/9490027344/Payme--"/>
    <n v="75000"/>
    <n v="0"/>
    <n v="-75000"/>
    <x v="104"/>
    <x v="3"/>
    <x v="3"/>
    <x v="2"/>
    <x v="0"/>
  </r>
  <r>
    <x v="170"/>
    <s v="   TO TRANSFER-UPI/DR/310488761237/Sahasra /UTIB/9491930658/Payme--"/>
    <n v="1000"/>
    <n v="0"/>
    <n v="-1000"/>
    <x v="120"/>
    <x v="18"/>
    <x v="6"/>
    <x v="2"/>
    <x v="0"/>
  </r>
  <r>
    <x v="171"/>
    <s v="   TO TRANSFER-UPI/DR/310517943500/KOLLABAT/FDRL/BHARATPE.9/Payme--"/>
    <n v="200"/>
    <n v="0"/>
    <n v="-200"/>
    <x v="121"/>
    <x v="8"/>
    <x v="4"/>
    <x v="2"/>
    <x v="0"/>
  </r>
  <r>
    <x v="172"/>
    <s v="   TO TRANSFER-UPI/DR/347219217643/PALLA  R/YESB/Q391906780/Payme--"/>
    <n v="60"/>
    <n v="0"/>
    <n v="-60"/>
    <x v="113"/>
    <x v="8"/>
    <x v="4"/>
    <x v="2"/>
    <x v="0"/>
  </r>
  <r>
    <x v="173"/>
    <s v="   TO TRANSFER-UPI/DR/347576172917/PhonePe/YESB/BILLDESKHE/Paymen--"/>
    <n v="576"/>
    <n v="0"/>
    <n v="-576"/>
    <x v="73"/>
    <x v="9"/>
    <x v="5"/>
    <x v="2"/>
    <x v="0"/>
  </r>
  <r>
    <x v="173"/>
    <s v="   TO TRANSFER-UPI/DR/310951298878/Jio Plat/YESB/jiopostpai/Payme--"/>
    <n v="706.82"/>
    <n v="0"/>
    <n v="-706.82"/>
    <x v="52"/>
    <x v="20"/>
    <x v="5"/>
    <x v="2"/>
    <x v="0"/>
  </r>
  <r>
    <x v="174"/>
    <s v="   TO TRANSFER-UPI/DR/347808477897/THOTAPAL/SBIN/Q199985638/Payme--"/>
    <n v="150"/>
    <n v="0"/>
    <n v="-150"/>
    <x v="47"/>
    <x v="17"/>
    <x v="7"/>
    <x v="2"/>
    <x v="0"/>
  </r>
  <r>
    <x v="174"/>
    <s v="   by debit card-OTHPOS311205941796SVC CINEMAS PRIVATE LIVISAKHAPAT--"/>
    <n v="531"/>
    <n v="0"/>
    <n v="-531"/>
    <x v="111"/>
    <x v="22"/>
    <x v="10"/>
    <x v="0"/>
    <x v="0"/>
  </r>
  <r>
    <x v="175"/>
    <s v="   TO TRANSFER-UPI/DR/348131806565/Bharti A/YESB/AIRTELPRED/Payme--"/>
    <n v="155"/>
    <n v="0"/>
    <n v="-155"/>
    <x v="122"/>
    <x v="9"/>
    <x v="5"/>
    <x v="2"/>
    <x v="0"/>
  </r>
  <r>
    <x v="176"/>
    <s v="   TO TRANSFER-UPI/DR/311667487986/KONDAPAL/ANDB/8464927401/Payme--"/>
    <n v="110"/>
    <n v="0"/>
    <n v="-110"/>
    <x v="123"/>
    <x v="6"/>
    <x v="4"/>
    <x v="2"/>
    <x v="0"/>
  </r>
  <r>
    <x v="177"/>
    <s v="   BY TRANSFER-UPI/CR/348346749435/PASALA  /SBIN/6303974552/Payme--"/>
    <n v="0"/>
    <n v="80"/>
    <n v="80"/>
    <x v="21"/>
    <x v="3"/>
    <x v="3"/>
    <x v="2"/>
    <x v="0"/>
  </r>
  <r>
    <x v="178"/>
    <s v="   TO TRANSFER-UPI/DR/348519169949/D SANYAS/YESB/Q910292507/Payme--"/>
    <n v="765"/>
    <n v="0"/>
    <n v="-765"/>
    <x v="124"/>
    <x v="8"/>
    <x v="4"/>
    <x v="2"/>
    <x v="0"/>
  </r>
  <r>
    <x v="178"/>
    <s v="   TO TRANSFER-UPI/DR/348599621555/NANURAM /ICIC/Q05130869@/Payme--"/>
    <n v="100"/>
    <n v="0"/>
    <n v="-100"/>
    <x v="125"/>
    <x v="0"/>
    <x v="0"/>
    <x v="2"/>
    <x v="0"/>
  </r>
  <r>
    <x v="178"/>
    <s v="   ATM WDL-ATM CASH 5878  NEAR GURAJADA SCHOOL  VIZIANAGARAM--"/>
    <n v="3000"/>
    <n v="0"/>
    <n v="-3000"/>
    <x v="7"/>
    <x v="7"/>
    <x v="3"/>
    <x v="3"/>
    <x v="0"/>
  </r>
  <r>
    <x v="178"/>
    <s v="   BY TRANSFER-UPI/CR/348544391669/BODASING/PYTM/6304838372/Payme--"/>
    <n v="0"/>
    <n v="3000"/>
    <n v="3000"/>
    <x v="12"/>
    <x v="3"/>
    <x v="3"/>
    <x v="2"/>
    <x v="0"/>
  </r>
  <r>
    <x v="179"/>
    <s v="   TO TRANSFER-UPI/DR/348642724662/D SANYAS/YESB/Q910292507/Payme--"/>
    <n v="236"/>
    <n v="0"/>
    <n v="-236"/>
    <x v="124"/>
    <x v="8"/>
    <x v="4"/>
    <x v="2"/>
    <x v="0"/>
  </r>
  <r>
    <x v="179"/>
    <s v="   TO TRANSFER-UPI/DR/348634187813/SURAVARA/YESB/Q409594341/Payme--"/>
    <n v="160"/>
    <n v="0"/>
    <n v="-160"/>
    <x v="126"/>
    <x v="0"/>
    <x v="0"/>
    <x v="2"/>
    <x v="0"/>
  </r>
  <r>
    <x v="179"/>
    <s v="   BY TRANSFER-UPI/CR/348629196462/BODASING/PYTM/6304838372/Payme--"/>
    <n v="0"/>
    <n v="110"/>
    <n v="110"/>
    <x v="12"/>
    <x v="3"/>
    <x v="3"/>
    <x v="2"/>
    <x v="0"/>
  </r>
  <r>
    <x v="179"/>
    <s v="   BY TRANSFER-UPI/CR/348684818259/PASALA  /SBIN/6303974552/Payme--"/>
    <n v="0"/>
    <n v="210"/>
    <n v="210"/>
    <x v="21"/>
    <x v="3"/>
    <x v="3"/>
    <x v="2"/>
    <x v="0"/>
  </r>
  <r>
    <x v="179"/>
    <s v="   TO TRANSFER-UPI/DR/348681330492/DHARAMVE/YESB/Q663330299/Payme--"/>
    <n v="450"/>
    <n v="0"/>
    <n v="-450"/>
    <x v="127"/>
    <x v="0"/>
    <x v="0"/>
    <x v="2"/>
    <x v="0"/>
  </r>
  <r>
    <x v="179"/>
    <s v="   TO TRANSFER-UPI/DR/312072675769/HOTEL SH/PYTM/paytmqr281/Payme--"/>
    <n v="482"/>
    <n v="0"/>
    <n v="-482"/>
    <x v="128"/>
    <x v="14"/>
    <x v="4"/>
    <x v="2"/>
    <x v="0"/>
  </r>
  <r>
    <x v="180"/>
    <s v="   TO TRANSFER-UPI/DR/348749089102/RANJITH /YESB/Q996517425/Payme--"/>
    <n v="105"/>
    <n v="0"/>
    <n v="-105"/>
    <x v="129"/>
    <x v="6"/>
    <x v="4"/>
    <x v="2"/>
    <x v="0"/>
  </r>
  <r>
    <x v="180"/>
    <s v="   BY TRANSFER-UPI/CR/348720158762/PASALA  /SBIN/6303974552/Payme--"/>
    <n v="0"/>
    <n v="50"/>
    <n v="50"/>
    <x v="21"/>
    <x v="3"/>
    <x v="3"/>
    <x v="2"/>
    <x v="0"/>
  </r>
  <r>
    <x v="181"/>
    <s v="   BY TRANSFER-NEFT*UTIB0000193*AXISP00386896979*Mordor Intelligence Company"/>
    <n v="0"/>
    <n v="49553"/>
    <n v="49553"/>
    <x v="1"/>
    <x v="1"/>
    <x v="1"/>
    <x v="1"/>
    <x v="1"/>
  </r>
  <r>
    <x v="182"/>
    <s v="   TO TRANSFER-UPI/DR/312671653969/SANYASI /SBIN/9490027344/Payme--"/>
    <n v="25000"/>
    <n v="0"/>
    <n v="-25000"/>
    <x v="104"/>
    <x v="3"/>
    <x v="3"/>
    <x v="2"/>
    <x v="0"/>
  </r>
  <r>
    <x v="182"/>
    <s v="   BY TRANSFER-UPI/CR/349243395816/BODASING/PYTM/6304838372/Payme--"/>
    <n v="0"/>
    <n v="1000"/>
    <n v="1000"/>
    <x v="12"/>
    <x v="3"/>
    <x v="3"/>
    <x v="2"/>
    <x v="0"/>
  </r>
  <r>
    <x v="182"/>
    <s v="   ATM WDL-ATM CASH 7262  NEAR GURAJADA SCHOOL  VIZIANAGARAM--"/>
    <n v="1500"/>
    <n v="0"/>
    <n v="-1500"/>
    <x v="7"/>
    <x v="7"/>
    <x v="3"/>
    <x v="3"/>
    <x v="0"/>
  </r>
  <r>
    <x v="183"/>
    <s v="   TO TRANSFER-UPI/DR/349386987899/SANYASI /SBIN/9490027344/Payme--"/>
    <n v="25000"/>
    <n v="0"/>
    <n v="-25000"/>
    <x v="104"/>
    <x v="3"/>
    <x v="3"/>
    <x v="2"/>
    <x v="0"/>
  </r>
  <r>
    <x v="183"/>
    <s v="   TO TRANSFER-UPI/DR/312730012775/THATRAJU/SBIN/9110705959/Payme--"/>
    <n v="1000"/>
    <n v="0"/>
    <n v="-1000"/>
    <x v="89"/>
    <x v="3"/>
    <x v="3"/>
    <x v="2"/>
    <x v="0"/>
  </r>
  <r>
    <x v="184"/>
    <s v="   TO TRANSFER-UPI/DR/313371118692/JAI HANU/PYTM/paytmqr281/Payme--"/>
    <n v="50"/>
    <n v="0"/>
    <n v="-50"/>
    <x v="130"/>
    <x v="6"/>
    <x v="4"/>
    <x v="2"/>
    <x v="0"/>
  </r>
  <r>
    <x v="185"/>
    <s v="   TO TRANSFER-UPI/DR/313446907442/Seera Ve/INDB/im.2010178/Payme--"/>
    <n v="420"/>
    <n v="0"/>
    <n v="-420"/>
    <x v="110"/>
    <x v="8"/>
    <x v="4"/>
    <x v="2"/>
    <x v="0"/>
  </r>
  <r>
    <x v="185"/>
    <s v="   BY TRANSFER-UPI/CR/350045112300/PASALA  /SBIN/6303974552/Payme--"/>
    <n v="0"/>
    <n v="140"/>
    <n v="140"/>
    <x v="21"/>
    <x v="3"/>
    <x v="3"/>
    <x v="2"/>
    <x v="0"/>
  </r>
  <r>
    <x v="185"/>
    <s v="   BY TRANSFER-UPI/CR/350010548398/MALAKA A/UTIB/rajaavinas/UPI--"/>
    <n v="0"/>
    <n v="140"/>
    <n v="140"/>
    <x v="131"/>
    <x v="3"/>
    <x v="3"/>
    <x v="2"/>
    <x v="0"/>
  </r>
  <r>
    <x v="186"/>
    <s v="   BY TRANSFER-SBILT20052023215839652590---"/>
    <n v="0"/>
    <n v="500"/>
    <n v="500"/>
    <x v="37"/>
    <x v="15"/>
    <x v="1"/>
    <x v="4"/>
    <x v="1"/>
  </r>
  <r>
    <x v="187"/>
    <s v="   ATM WDL-ATM CASH 1807  SBI MAIN BRANCH VIZIANVIZIANAGARAM--"/>
    <n v="1000"/>
    <n v="0"/>
    <n v="-1000"/>
    <x v="7"/>
    <x v="7"/>
    <x v="3"/>
    <x v="3"/>
    <x v="0"/>
  </r>
  <r>
    <x v="188"/>
    <s v="   TO TRANSFER-UPI/DR/314276321087/Jio Post/PYTM/paytm-5381/Payme--"/>
    <n v="706.82"/>
    <n v="0"/>
    <n v="-706.82"/>
    <x v="52"/>
    <x v="20"/>
    <x v="5"/>
    <x v="2"/>
    <x v="0"/>
  </r>
  <r>
    <x v="189"/>
    <s v="   TO TRANSFER-UPI/DR/350987317609/Bharti A/YESB/AIRTELPRED/Payme--"/>
    <n v="157"/>
    <n v="0"/>
    <n v="-157"/>
    <x v="122"/>
    <x v="9"/>
    <x v="5"/>
    <x v="2"/>
    <x v="0"/>
  </r>
  <r>
    <x v="190"/>
    <s v="   TO TRANSFER-UPI/DR/351068480024/PRUDHVI /SBIN/7794959096/Payme--"/>
    <n v="50"/>
    <n v="0"/>
    <n v="-50"/>
    <x v="132"/>
    <x v="3"/>
    <x v="3"/>
    <x v="2"/>
    <x v="0"/>
  </r>
  <r>
    <x v="190"/>
    <s v="   BY TRANSFER-UPI/CR/351021374305/PRUDHVI /SBIN/7794959096/Payme--"/>
    <n v="0"/>
    <n v="50"/>
    <n v="50"/>
    <x v="132"/>
    <x v="3"/>
    <x v="3"/>
    <x v="2"/>
    <x v="0"/>
  </r>
  <r>
    <x v="191"/>
    <s v="   BY TRANSFER-UPI/CR/314588179174/THATRAJU/SBIN/naiduts157/UPI--"/>
    <n v="0"/>
    <n v="40000"/>
    <n v="40000"/>
    <x v="104"/>
    <x v="3"/>
    <x v="3"/>
    <x v="2"/>
    <x v="0"/>
  </r>
  <r>
    <x v="191"/>
    <s v="   ATM WDL-ATM CASH 1426  NEAR GURAJADA SCHOOL  VIZIANAGARAM--"/>
    <n v="20000"/>
    <n v="0"/>
    <n v="-20000"/>
    <x v="7"/>
    <x v="7"/>
    <x v="3"/>
    <x v="3"/>
    <x v="0"/>
  </r>
  <r>
    <x v="191"/>
    <s v="   ATM WDL-ATM CASH 1430  NEAR GURAJADA SCHOOL  VIZIANAGARAM--"/>
    <n v="20000"/>
    <n v="0"/>
    <n v="-20000"/>
    <x v="7"/>
    <x v="7"/>
    <x v="3"/>
    <x v="3"/>
    <x v="0"/>
  </r>
  <r>
    <x v="192"/>
    <s v="   TO TRANSFER-UPI/DR/351268588311/IRCTC We/PYTM/paytm-6515/NA--"/>
    <n v="1564.3"/>
    <n v="0"/>
    <n v="-1564.3"/>
    <x v="133"/>
    <x v="33"/>
    <x v="8"/>
    <x v="2"/>
    <x v="0"/>
  </r>
  <r>
    <x v="193"/>
    <s v="   TO TRANSFER-UPI/DR/314795378263/Jio Prep/PYTM/paytm-jiom/Payme--"/>
    <n v="395"/>
    <n v="0"/>
    <n v="-395"/>
    <x v="13"/>
    <x v="9"/>
    <x v="5"/>
    <x v="2"/>
    <x v="0"/>
  </r>
  <r>
    <x v="193"/>
    <s v="   TO TRANSFER-UPI/DR/351312437069/SETTI V /YESB/Q038994054/Payme--"/>
    <n v="95"/>
    <n v="0"/>
    <n v="-95"/>
    <x v="134"/>
    <x v="18"/>
    <x v="6"/>
    <x v="2"/>
    <x v="0"/>
  </r>
  <r>
    <x v="193"/>
    <s v="   TO TRANSFER-UPI/DR/351302821872/SETTI V /YESB/Q875605077/Payme--"/>
    <n v="200"/>
    <n v="0"/>
    <n v="-200"/>
    <x v="134"/>
    <x v="18"/>
    <x v="6"/>
    <x v="2"/>
    <x v="0"/>
  </r>
  <r>
    <x v="194"/>
    <s v="   by debit card-OTHPOS314808097411SOUTH INDIA SHOPPING MVIZIANAGAR--"/>
    <n v="5295"/>
    <n v="0"/>
    <n v="-5295"/>
    <x v="91"/>
    <x v="0"/>
    <x v="0"/>
    <x v="0"/>
    <x v="0"/>
  </r>
  <r>
    <x v="194"/>
    <s v="   TO TRANSFER-UPI/DR/351438484086/Flipkart/YESB/FKRT@ybl/Payment--"/>
    <n v="311"/>
    <n v="0"/>
    <n v="-311"/>
    <x v="19"/>
    <x v="12"/>
    <x v="0"/>
    <x v="2"/>
    <x v="0"/>
  </r>
  <r>
    <x v="195"/>
    <s v="   TO TRANSFER-UPI/DR/351575675157/MUGIDI  /YESB/Q669779434/Payme--"/>
    <n v="90"/>
    <n v="0"/>
    <n v="-90"/>
    <x v="135"/>
    <x v="8"/>
    <x v="4"/>
    <x v="2"/>
    <x v="0"/>
  </r>
  <r>
    <x v="196"/>
    <s v="   TO TRANSFER-UPI/DR/315352025902/IRCTC We/PYTM/paytm-6515/NA--"/>
    <n v="1564.3"/>
    <n v="0"/>
    <n v="-1564.3"/>
    <x v="133"/>
    <x v="33"/>
    <x v="8"/>
    <x v="2"/>
    <x v="0"/>
  </r>
  <r>
    <x v="196"/>
    <s v="   BY TRANSFER-NEFT*UTIB0000193*AXISP00395040534*Mordor Intelligence Company"/>
    <n v="0"/>
    <n v="34553"/>
    <n v="34553"/>
    <x v="1"/>
    <x v="1"/>
    <x v="1"/>
    <x v="1"/>
    <x v="1"/>
  </r>
  <r>
    <x v="197"/>
    <s v="   TO TRANSFER-UPI/DR/352032279123/MUGIDI  /YESB/Q669779434/Payme--"/>
    <n v="90"/>
    <n v="0"/>
    <n v="-90"/>
    <x v="135"/>
    <x v="8"/>
    <x v="4"/>
    <x v="2"/>
    <x v="0"/>
  </r>
  <r>
    <x v="198"/>
    <s v="   TO TRANSFER-UPI/DR/352107824173/KANNAMMA/YESB/Q715257614/Payme--"/>
    <n v="165"/>
    <n v="0"/>
    <n v="-165"/>
    <x v="14"/>
    <x v="8"/>
    <x v="4"/>
    <x v="2"/>
    <x v="0"/>
  </r>
  <r>
    <x v="198"/>
    <s v="   TO TRANSFER-UPI/DR/352106158772/VENKATES/SBIN/8985274770/Payme--"/>
    <n v="20000"/>
    <n v="0"/>
    <n v="-20000"/>
    <x v="25"/>
    <x v="3"/>
    <x v="3"/>
    <x v="2"/>
    <x v="0"/>
  </r>
  <r>
    <x v="199"/>
    <s v="   TO TRANSFER-UPI/DR/352703277667/RAJA BHA/YESB/Q766352787/Payme--"/>
    <n v="40"/>
    <n v="0"/>
    <n v="-40"/>
    <x v="136"/>
    <x v="6"/>
    <x v="4"/>
    <x v="2"/>
    <x v="0"/>
  </r>
  <r>
    <x v="200"/>
    <s v="   TO TRANSFER-UPI/DR/352846499232/PALLA  R/YESB/Q391906780/Payme--"/>
    <n v="50"/>
    <n v="0"/>
    <n v="-50"/>
    <x v="113"/>
    <x v="8"/>
    <x v="4"/>
    <x v="2"/>
    <x v="0"/>
  </r>
  <r>
    <x v="200"/>
    <s v="   TO TRANSFER-UPI/DR/316239076355/RAMESH G/PYTM/paytmqr1vq/Payme--"/>
    <n v="25"/>
    <n v="0"/>
    <n v="-25"/>
    <x v="137"/>
    <x v="6"/>
    <x v="4"/>
    <x v="2"/>
    <x v="0"/>
  </r>
  <r>
    <x v="200"/>
    <s v="   TO TRANSFER-UPI/DR/352822448151/RAJA BHA/YESB/Q766352787/Payme--"/>
    <n v="40"/>
    <n v="0"/>
    <n v="-40"/>
    <x v="136"/>
    <x v="6"/>
    <x v="4"/>
    <x v="2"/>
    <x v="0"/>
  </r>
  <r>
    <x v="201"/>
    <s v="   TO TRANSFER-UPI/DR/316848417545/SRINIVAS/FDRL/BHARATPE.9/Pay t--"/>
    <n v="90"/>
    <n v="0"/>
    <n v="-90"/>
    <x v="138"/>
    <x v="6"/>
    <x v="4"/>
    <x v="2"/>
    <x v="0"/>
  </r>
  <r>
    <x v="201"/>
    <s v="   TO TRANSFER-UPI/DR/316839959360/VENKATES/SBIN/8985274770/NA--"/>
    <n v="600"/>
    <n v="0"/>
    <n v="-600"/>
    <x v="25"/>
    <x v="3"/>
    <x v="3"/>
    <x v="2"/>
    <x v="0"/>
  </r>
  <r>
    <x v="201"/>
    <s v="   TO TRANSFER-UPI/DR/316864020629/NEELAPU /YESB/BHARATPE90/Pay t--"/>
    <n v="150"/>
    <n v="0"/>
    <n v="-150"/>
    <x v="139"/>
    <x v="34"/>
    <x v="0"/>
    <x v="2"/>
    <x v="0"/>
  </r>
  <r>
    <x v="202"/>
    <s v="   TO TRANSFER-UPI/DR/316991428078/Jio Post/PYTM/paytm-5381/Payme--"/>
    <n v="706.82"/>
    <n v="0"/>
    <n v="-706.82"/>
    <x v="52"/>
    <x v="20"/>
    <x v="5"/>
    <x v="2"/>
    <x v="0"/>
  </r>
  <r>
    <x v="202"/>
    <s v="   BY TRANSFER-UPI/CR/316934865676/THATRAJU/UBIN/rakshitath/UPI--"/>
    <n v="0"/>
    <n v="1"/>
    <n v="1"/>
    <x v="89"/>
    <x v="3"/>
    <x v="3"/>
    <x v="2"/>
    <x v="0"/>
  </r>
  <r>
    <x v="202"/>
    <s v="   TO TRANSFER-UPI/DR/316949991365/THATRAJU/SBIN/9110705959/pleas--"/>
    <n v="1025"/>
    <n v="0"/>
    <n v="-1025"/>
    <x v="89"/>
    <x v="3"/>
    <x v="3"/>
    <x v="2"/>
    <x v="0"/>
  </r>
  <r>
    <x v="202"/>
    <s v="   TO TRANSFER-UPI/DR/316944924137/YANDAMUR/PYTM/paytm-6097/Oid20--"/>
    <n v="920"/>
    <n v="0"/>
    <n v="-920"/>
    <x v="140"/>
    <x v="14"/>
    <x v="4"/>
    <x v="2"/>
    <x v="0"/>
  </r>
  <r>
    <x v="202"/>
    <s v="   BY TRANSFER-UPI/CR/316917503882/Moida Sa/SBIN/8639273288/Payme--"/>
    <n v="0"/>
    <n v="125"/>
    <n v="125"/>
    <x v="141"/>
    <x v="3"/>
    <x v="3"/>
    <x v="2"/>
    <x v="0"/>
  </r>
  <r>
    <x v="202"/>
    <s v="   BY TRANSFER-UPI/CR/316953628671/MEESALA /HDFC/meealasait/Payme--"/>
    <n v="0"/>
    <n v="125"/>
    <n v="125"/>
    <x v="142"/>
    <x v="3"/>
    <x v="3"/>
    <x v="2"/>
    <x v="0"/>
  </r>
  <r>
    <x v="202"/>
    <s v="   BY TRANSFER-UPI/CR/316945780082/VENKATES/SBIN/8985274770/NA--"/>
    <n v="0"/>
    <n v="125"/>
    <n v="125"/>
    <x v="25"/>
    <x v="3"/>
    <x v="3"/>
    <x v="2"/>
    <x v="0"/>
  </r>
  <r>
    <x v="203"/>
    <s v="   TO TRANSFER-UPI/DR/353656258639/TEKKALI /PUNB/chinni.rs4/Payme--"/>
    <n v="100"/>
    <n v="0"/>
    <n v="-100"/>
    <x v="143"/>
    <x v="6"/>
    <x v="4"/>
    <x v="2"/>
    <x v="0"/>
  </r>
  <r>
    <x v="204"/>
    <s v="   TO TRANSFER-UPI/DR/353718913158/Bharti A/UTIB/AIRTELPRED/Payme--"/>
    <n v="157"/>
    <n v="0"/>
    <n v="-157"/>
    <x v="122"/>
    <x v="9"/>
    <x v="5"/>
    <x v="2"/>
    <x v="0"/>
  </r>
  <r>
    <x v="205"/>
    <s v="   TO TRANSFER-UPI/DR/317390726368/MUGIDI R/PYTM/paytmqr1ad/Payme--"/>
    <n v="90"/>
    <n v="0"/>
    <n v="-90"/>
    <x v="135"/>
    <x v="8"/>
    <x v="4"/>
    <x v="2"/>
    <x v="0"/>
  </r>
  <r>
    <x v="206"/>
    <s v="   ATM WDL-ATM CASH 7881  NEAR GURAJADA SCHOOL  VIZIANAGARAM--"/>
    <n v="3000"/>
    <n v="0"/>
    <n v="-3000"/>
    <x v="7"/>
    <x v="7"/>
    <x v="3"/>
    <x v="3"/>
    <x v="0"/>
  </r>
  <r>
    <x v="206"/>
    <s v="   TO TRANSFER-UPI/DR/317481461953/Jio Prep/PYTM/paytm-jiom/Payme--"/>
    <n v="666"/>
    <n v="0"/>
    <n v="-666"/>
    <x v="13"/>
    <x v="9"/>
    <x v="5"/>
    <x v="2"/>
    <x v="0"/>
  </r>
  <r>
    <x v="206"/>
    <s v="   TO TRANSFER-UPI/DR/317440796215/SHAIK AN/TMBL/Q685937362/Payme--"/>
    <n v="70"/>
    <n v="0"/>
    <n v="-70"/>
    <x v="144"/>
    <x v="29"/>
    <x v="10"/>
    <x v="2"/>
    <x v="0"/>
  </r>
  <r>
    <x v="207"/>
    <s v="   TO TRANSFER-UPI/DR/317580466206/flip side/UTIB/amznpl1332/UPI--"/>
    <n v="210"/>
    <n v="0"/>
    <n v="-210"/>
    <x v="145"/>
    <x v="29"/>
    <x v="10"/>
    <x v="2"/>
    <x v="0"/>
  </r>
  <r>
    <x v="208"/>
    <s v="   TO TRANSFER-UPI/DR/354253635796/Wow Momo/PYTM/paytm-5661/Oid20--"/>
    <n v="314"/>
    <n v="0"/>
    <n v="-314"/>
    <x v="146"/>
    <x v="14"/>
    <x v="4"/>
    <x v="2"/>
    <x v="0"/>
  </r>
  <r>
    <x v="208"/>
    <s v="   TO TRANSFER-UPI/DR/317681249616/BODHANPO/PYTM/paytmqrpn1/Payme--"/>
    <n v="9"/>
    <n v="0"/>
    <n v="-9"/>
    <x v="147"/>
    <x v="6"/>
    <x v="4"/>
    <x v="2"/>
    <x v="0"/>
  </r>
  <r>
    <x v="208"/>
    <s v="   CREDIT INTEREST---"/>
    <n v="0"/>
    <n v="221"/>
    <n v="221"/>
    <x v="37"/>
    <x v="15"/>
    <x v="1"/>
    <x v="4"/>
    <x v="1"/>
  </r>
  <r>
    <x v="209"/>
    <s v="   BY TRANSFER-UPI/CR/354419699159/LALAM  A/SBIN/8185030519/Payme--"/>
    <n v="0"/>
    <n v="360"/>
    <n v="360"/>
    <x v="148"/>
    <x v="3"/>
    <x v="3"/>
    <x v="2"/>
    <x v="0"/>
  </r>
  <r>
    <x v="210"/>
    <s v="   BY TRANSFER-UPI/CR/318013902413/MANGA AL/APGV/8106786853/Payme--"/>
    <n v="0"/>
    <n v="1000"/>
    <n v="1000"/>
    <x v="30"/>
    <x v="3"/>
    <x v="3"/>
    <x v="2"/>
    <x v="0"/>
  </r>
  <r>
    <x v="210"/>
    <s v="   TO TRANSFER-UPI/DR/354630211978/PALLA  R/YESB/Q391906780/Payme--"/>
    <n v="85"/>
    <n v="0"/>
    <n v="-85"/>
    <x v="113"/>
    <x v="8"/>
    <x v="4"/>
    <x v="2"/>
    <x v="0"/>
  </r>
  <r>
    <x v="211"/>
    <s v="   TO TRANSFER-UPI/DR/318303553688/THATRAJU/SBIN/9110705959/Payme--"/>
    <n v="2000"/>
    <n v="0"/>
    <n v="-2000"/>
    <x v="89"/>
    <x v="3"/>
    <x v="3"/>
    <x v="2"/>
    <x v="0"/>
  </r>
  <r>
    <x v="211"/>
    <s v="   TO TRANSFER-UPI/DR/354938228246/SETTI V /YESB/Q215010953/Payme--"/>
    <n v="470"/>
    <n v="0"/>
    <n v="-470"/>
    <x v="134"/>
    <x v="18"/>
    <x v="6"/>
    <x v="2"/>
    <x v="0"/>
  </r>
  <r>
    <x v="212"/>
    <s v="   TO TRANSFER-UPI/DR/355048196362/PhonePe/YESB/BILLDESKHE/Paymen--"/>
    <n v="787"/>
    <n v="0"/>
    <n v="-787"/>
    <x v="73"/>
    <x v="9"/>
    <x v="5"/>
    <x v="2"/>
    <x v="0"/>
  </r>
  <r>
    <x v="213"/>
    <s v="   BY TRANSFER-NEFT*UTIB0000193*AXISP00403571708*Mordor Intelligence Company"/>
    <n v="0"/>
    <n v="34553"/>
    <n v="34553"/>
    <x v="1"/>
    <x v="1"/>
    <x v="1"/>
    <x v="1"/>
    <x v="1"/>
  </r>
  <r>
    <x v="214"/>
    <s v="   TO TRANSFER-UPI/DR/319041004983/TRAIN TH/ICIC/eazypay.58/Payme--"/>
    <n v="743"/>
    <n v="0"/>
    <n v="-743"/>
    <x v="133"/>
    <x v="33"/>
    <x v="8"/>
    <x v="2"/>
    <x v="0"/>
  </r>
  <r>
    <x v="214"/>
    <s v="   BY TRANSFER-UPI/CR/355655312357/VENKATES/SBIN/8985274770/Payme--"/>
    <n v="0"/>
    <n v="250"/>
    <n v="250"/>
    <x v="25"/>
    <x v="3"/>
    <x v="3"/>
    <x v="2"/>
    <x v="0"/>
  </r>
  <r>
    <x v="215"/>
    <s v="   TO TRANSFER-UPI/DR/319485222451/Jio Post/PYTM/paytm-5381/Payme--"/>
    <n v="706.82"/>
    <n v="0"/>
    <n v="-706.82"/>
    <x v="52"/>
    <x v="20"/>
    <x v="5"/>
    <x v="2"/>
    <x v="0"/>
  </r>
  <r>
    <x v="216"/>
    <s v="   TO TRANSFER-UPI/DR/319607887690/INOX NCS/PYTM/paytm-7811/Payme--"/>
    <n v="531"/>
    <n v="0"/>
    <n v="-531"/>
    <x v="149"/>
    <x v="22"/>
    <x v="10"/>
    <x v="2"/>
    <x v="0"/>
  </r>
  <r>
    <x v="217"/>
    <s v="   TO TRANSFER-UPI/DR/319778669761/ADIMULAM/PYTM/paytm-6185/Oid20--"/>
    <n v="125"/>
    <n v="0"/>
    <n v="-125"/>
    <x v="150"/>
    <x v="6"/>
    <x v="4"/>
    <x v="2"/>
    <x v="0"/>
  </r>
  <r>
    <x v="218"/>
    <s v="   TO TRANSFER-UPI/DR/356979647252/Mr TRINA/PYTM/paytm-6536/Oid20--"/>
    <n v="30"/>
    <n v="0"/>
    <n v="-30"/>
    <x v="151"/>
    <x v="6"/>
    <x v="4"/>
    <x v="2"/>
    <x v="0"/>
  </r>
  <r>
    <x v="219"/>
    <s v="   BY TRANSFER-UPI/CR/357086555472/PASALA  /SBIN/6303974552/Payme--"/>
    <n v="0"/>
    <n v="200"/>
    <n v="200"/>
    <x v="21"/>
    <x v="3"/>
    <x v="3"/>
    <x v="2"/>
    <x v="0"/>
  </r>
  <r>
    <x v="219"/>
    <s v="   by debit card-OTHPOS320415376288EASYBUY               VISHAKAPAT--"/>
    <n v="796"/>
    <n v="0"/>
    <n v="-796"/>
    <x v="152"/>
    <x v="0"/>
    <x v="0"/>
    <x v="0"/>
    <x v="0"/>
  </r>
  <r>
    <x v="220"/>
    <s v="   TO TRANSFER-UPI/DR/321080655044/Battula /PYTM/paytm-6828/Oid20--"/>
    <n v="65"/>
    <n v="0"/>
    <n v="-65"/>
    <x v="153"/>
    <x v="8"/>
    <x v="4"/>
    <x v="2"/>
    <x v="0"/>
  </r>
  <r>
    <x v="221"/>
    <s v="   TO TRANSFER-UPI/DR/321122764834/VECHALAP/PYTM/paytmqr1u3/Payme--"/>
    <n v="130"/>
    <n v="0"/>
    <n v="-130"/>
    <x v="154"/>
    <x v="8"/>
    <x v="4"/>
    <x v="2"/>
    <x v="0"/>
  </r>
  <r>
    <x v="221"/>
    <s v="   TO TRANSFER-UPI/DR/357772879273/LASSI SHOP/PYTM/paytm-3328/Oid--"/>
    <n v="150"/>
    <n v="0"/>
    <n v="-150"/>
    <x v="155"/>
    <x v="6"/>
    <x v="4"/>
    <x v="2"/>
    <x v="0"/>
  </r>
  <r>
    <x v="221"/>
    <s v="   TO TRANSFER-UPI/DR/321137198692/SMT S VA/YESB/BHARATPE90/Pay t--"/>
    <n v="125"/>
    <n v="0"/>
    <n v="-125"/>
    <x v="156"/>
    <x v="8"/>
    <x v="4"/>
    <x v="2"/>
    <x v="0"/>
  </r>
  <r>
    <x v="221"/>
    <s v="   TO TRANSFER-UPI/DR/321129486945/RAJANA  /FDRL/BHARATPE.9/Pay t--"/>
    <n v="80"/>
    <n v="0"/>
    <n v="-80"/>
    <x v="157"/>
    <x v="8"/>
    <x v="4"/>
    <x v="2"/>
    <x v="0"/>
  </r>
  <r>
    <x v="221"/>
    <s v="   TO TRANSFER-UPI/DR/357725183960/KAMLESH /PYTM/paytm-5586/Oid20--"/>
    <n v="20"/>
    <n v="0"/>
    <n v="-20"/>
    <x v="158"/>
    <x v="6"/>
    <x v="4"/>
    <x v="2"/>
    <x v="0"/>
  </r>
  <r>
    <x v="221"/>
    <s v="   TO TRANSFER-UPI/DR/321182273818/SRI SAMP/PYTM/paytm-6525/Oid20--"/>
    <n v="80"/>
    <n v="0"/>
    <n v="-80"/>
    <x v="159"/>
    <x v="8"/>
    <x v="4"/>
    <x v="2"/>
    <x v="0"/>
  </r>
  <r>
    <x v="221"/>
    <s v="   TO TRANSFER-UPI/DR/321182304834/SRI SAMP/PYTM/paytm-6525/Oid20--"/>
    <n v="10"/>
    <n v="0"/>
    <n v="-10"/>
    <x v="159"/>
    <x v="8"/>
    <x v="4"/>
    <x v="2"/>
    <x v="0"/>
  </r>
  <r>
    <x v="222"/>
    <s v="   TO TRANSFER-UPI/DR/358038886492/PhonePe/YESB/BILLDESKHE/Paymen--"/>
    <n v="651"/>
    <n v="0"/>
    <n v="-651"/>
    <x v="73"/>
    <x v="9"/>
    <x v="5"/>
    <x v="2"/>
    <x v="0"/>
  </r>
  <r>
    <x v="223"/>
    <s v="   BY TRANSFER-NEFT*UTIB0000193*AXISP00412264897*Mordor Intelligence Company"/>
    <n v="0"/>
    <n v="50003"/>
    <n v="50003"/>
    <x v="1"/>
    <x v="1"/>
    <x v="1"/>
    <x v="1"/>
    <x v="1"/>
  </r>
  <r>
    <x v="224"/>
    <s v="   TO TRANSFER-UPI/DR/321780872515/THATRAJU/SBIN/9110705959/Payme--"/>
    <n v="1500"/>
    <n v="0"/>
    <n v="-1500"/>
    <x v="89"/>
    <x v="3"/>
    <x v="3"/>
    <x v="2"/>
    <x v="0"/>
  </r>
  <r>
    <x v="224"/>
    <s v="   BY TRANSFER-UPI/CR/321744398328/MANGA AL/APGV/8106786853/Payme--"/>
    <n v="0"/>
    <n v="1000"/>
    <n v="1000"/>
    <x v="30"/>
    <x v="3"/>
    <x v="3"/>
    <x v="2"/>
    <x v="0"/>
  </r>
  <r>
    <x v="225"/>
    <s v="   TO TRANSFER-UPI/DR/322506641141/THATRAJU/SBIN/9110705959/Payme--"/>
    <n v="1000"/>
    <n v="0"/>
    <n v="-1000"/>
    <x v="89"/>
    <x v="3"/>
    <x v="3"/>
    <x v="2"/>
    <x v="0"/>
  </r>
  <r>
    <x v="225"/>
    <s v="   TO TRANSFER-UPI/DR/322546104897/THATRAJU/SBIN/9110705959/Payme--"/>
    <n v="350"/>
    <n v="0"/>
    <n v="-350"/>
    <x v="89"/>
    <x v="3"/>
    <x v="3"/>
    <x v="2"/>
    <x v="0"/>
  </r>
  <r>
    <x v="225"/>
    <s v="   TO TRANSFER-UPI/DR/322512996969/THATRAJU/SBIN/9110705959/Payme--"/>
    <n v="500"/>
    <n v="0"/>
    <n v="-500"/>
    <x v="89"/>
    <x v="3"/>
    <x v="3"/>
    <x v="2"/>
    <x v="0"/>
  </r>
  <r>
    <x v="225"/>
    <s v="   TO TRANSFER-UPI/DR/322509053534/EASYBUY /PYTM/paytm-6747/Payme--"/>
    <n v="1098"/>
    <n v="0"/>
    <n v="-1098"/>
    <x v="152"/>
    <x v="0"/>
    <x v="0"/>
    <x v="2"/>
    <x v="0"/>
  </r>
  <r>
    <x v="225"/>
    <s v="   TO TRANSFER-UPI/DR/359199695888/SOHANLAL/YESB/Q646036917/Payme--"/>
    <n v="110"/>
    <n v="0"/>
    <n v="-110"/>
    <x v="160"/>
    <x v="0"/>
    <x v="0"/>
    <x v="2"/>
    <x v="0"/>
  </r>
  <r>
    <x v="226"/>
    <s v="   BY TRANSFER-UPI/CR/359215248264/PASALA  /SBIN/6303974552/Payme--"/>
    <n v="0"/>
    <n v="1100"/>
    <n v="1100"/>
    <x v="21"/>
    <x v="3"/>
    <x v="3"/>
    <x v="2"/>
    <x v="0"/>
  </r>
  <r>
    <x v="227"/>
    <s v="   TO TRANSFER-UPI/DR/359436444525/PhonePe/YESB/EURONET@yb/Paymen--"/>
    <n v="109"/>
    <n v="0"/>
    <n v="-109"/>
    <x v="73"/>
    <x v="9"/>
    <x v="5"/>
    <x v="2"/>
    <x v="0"/>
  </r>
  <r>
    <x v="228"/>
    <s v="   TO TRANSFER-UPI/DR/359753604121/Jio Prep/PYTM/paytm-jiom/NA--"/>
    <n v="395"/>
    <n v="0"/>
    <n v="-395"/>
    <x v="13"/>
    <x v="9"/>
    <x v="5"/>
    <x v="2"/>
    <x v="0"/>
  </r>
  <r>
    <x v="228"/>
    <s v="   TO TRANSFER-UPI/DR/359753820446/Jio Post/PYTM/paytm-5381/NA--"/>
    <n v="706.82"/>
    <n v="0"/>
    <n v="-706.82"/>
    <x v="52"/>
    <x v="20"/>
    <x v="5"/>
    <x v="2"/>
    <x v="0"/>
  </r>
  <r>
    <x v="228"/>
    <s v="   TO TRANSFER-UPI/DR/323151774491/RAYAPALL/KVBL/srinu.raya/Payme--"/>
    <n v="1120"/>
    <n v="0"/>
    <n v="-1120"/>
    <x v="161"/>
    <x v="20"/>
    <x v="5"/>
    <x v="2"/>
    <x v="0"/>
  </r>
  <r>
    <x v="229"/>
    <s v="   TO TRANSFER-UPI/DR/323268581157/RAVVA ES/PYTM/paytm-2496/Oid20--"/>
    <n v="119"/>
    <n v="0"/>
    <n v="-119"/>
    <x v="162"/>
    <x v="6"/>
    <x v="4"/>
    <x v="2"/>
    <x v="0"/>
  </r>
  <r>
    <x v="229"/>
    <s v="   TO TRANSFER-UPI/DR/323222253661/NEELAPU /YESB/BHARATPE90/Pay t--"/>
    <n v="150"/>
    <n v="0"/>
    <n v="-150"/>
    <x v="139"/>
    <x v="34"/>
    <x v="0"/>
    <x v="2"/>
    <x v="0"/>
  </r>
  <r>
    <x v="229"/>
    <s v="   TO TRANSFER-UPI/DR/359899834346/VECHALAP/PYTM/paytm-5018/Oid20--"/>
    <n v="220"/>
    <n v="0"/>
    <n v="-220"/>
    <x v="154"/>
    <x v="8"/>
    <x v="4"/>
    <x v="2"/>
    <x v="0"/>
  </r>
  <r>
    <x v="230"/>
    <s v="   BY TRANSFER-UPI/CR/323364034419/THATRAJU/SBIN/9490027344/Pay t--"/>
    <n v="0"/>
    <n v="500"/>
    <n v="500"/>
    <x v="104"/>
    <x v="3"/>
    <x v="3"/>
    <x v="2"/>
    <x v="0"/>
  </r>
  <r>
    <x v="231"/>
    <s v="   TO TRANSFER-UPI/DR/323634528287/THATRAJU/SBIN/9110705959/Payme--"/>
    <n v="1000"/>
    <n v="0"/>
    <n v="-1000"/>
    <x v="89"/>
    <x v="3"/>
    <x v="3"/>
    <x v="2"/>
    <x v="0"/>
  </r>
  <r>
    <x v="232"/>
    <s v="   TO TRANSFER-UPI/DR/360320501223/MOTHIKA /KKBK/mothikasum/Payme--"/>
    <n v="500"/>
    <n v="0"/>
    <n v="-500"/>
    <x v="163"/>
    <x v="3"/>
    <x v="3"/>
    <x v="2"/>
    <x v="0"/>
  </r>
  <r>
    <x v="233"/>
    <s v="   TO TRANSFER-UPI/DR/360597712550/PASALA  /SBIN/6303974552/Payme--"/>
    <n v="1000"/>
    <n v="0"/>
    <n v="-1000"/>
    <x v="21"/>
    <x v="3"/>
    <x v="3"/>
    <x v="2"/>
    <x v="0"/>
  </r>
  <r>
    <x v="234"/>
    <s v="   TO TRANSFER-UPI/DR/360817625767/GONUGUNT/YESB/Q815170178/Payme--"/>
    <n v="120"/>
    <n v="0"/>
    <n v="-120"/>
    <x v="164"/>
    <x v="0"/>
    <x v="0"/>
    <x v="2"/>
    <x v="0"/>
  </r>
  <r>
    <x v="234"/>
    <s v="   TO TRANSFER-UPI/DR/360856672386/SWEET IN/YESB/Q821835848/Payme--"/>
    <n v="185"/>
    <n v="0"/>
    <n v="-185"/>
    <x v="165"/>
    <x v="6"/>
    <x v="4"/>
    <x v="2"/>
    <x v="0"/>
  </r>
  <r>
    <x v="234"/>
    <s v="   TO TRANSFER-UPI/DR/360837649266/Chandana Shop"/>
    <n v="20"/>
    <n v="0"/>
    <n v="-20"/>
    <x v="6"/>
    <x v="6"/>
    <x v="4"/>
    <x v="2"/>
    <x v="0"/>
  </r>
  <r>
    <x v="235"/>
    <s v="   TO TRANSFER-UPI/DR/324362766554/THATRAJU/SBIN/9110705959/Payme--"/>
    <n v="400"/>
    <n v="0"/>
    <n v="-400"/>
    <x v="89"/>
    <x v="3"/>
    <x v="3"/>
    <x v="2"/>
    <x v="0"/>
  </r>
  <r>
    <x v="235"/>
    <s v="   TO TRANSFER-UPI/DR/324376975746/TATRAJU /UBIN/7671866812/Payme--"/>
    <n v="500"/>
    <n v="0"/>
    <n v="-500"/>
    <x v="166"/>
    <x v="3"/>
    <x v="3"/>
    <x v="2"/>
    <x v="0"/>
  </r>
  <r>
    <x v="236"/>
    <s v="   BY TRANSFER-NEFT*UTIB0000193*AXISP00421030696*Mordor Intelligence Company"/>
    <n v="0"/>
    <n v="34553"/>
    <n v="34553"/>
    <x v="1"/>
    <x v="1"/>
    <x v="1"/>
    <x v="1"/>
    <x v="1"/>
  </r>
  <r>
    <x v="237"/>
    <s v="   TO TRANSFER-UPI/DR/324611137295/DmartIndia/ICIC/DMartindia/Pay--"/>
    <n v="1447.75"/>
    <n v="0"/>
    <n v="-1447.75"/>
    <x v="167"/>
    <x v="8"/>
    <x v="4"/>
    <x v="2"/>
    <x v="0"/>
  </r>
  <r>
    <x v="238"/>
    <s v="   BY TRANSFER-UPI/CR/325210340855/MANGA AL/APGV/8106786853/Payme--"/>
    <n v="0"/>
    <n v="2050"/>
    <n v="2050"/>
    <x v="30"/>
    <x v="3"/>
    <x v="3"/>
    <x v="2"/>
    <x v="0"/>
  </r>
  <r>
    <x v="239"/>
    <s v="   TO TRANSFER-UPI/DR/325357964787/THATRAJU/SBIN/9110705959/Payme--"/>
    <n v="1000"/>
    <n v="0"/>
    <n v="-1000"/>
    <x v="89"/>
    <x v="3"/>
    <x v="3"/>
    <x v="2"/>
    <x v="0"/>
  </r>
  <r>
    <x v="240"/>
    <s v="   TO TRANSFER-UPI/DR/325794256902/THATRAJU/SBIN/9110705959/Payme--"/>
    <n v="400"/>
    <n v="0"/>
    <n v="-400"/>
    <x v="89"/>
    <x v="3"/>
    <x v="3"/>
    <x v="2"/>
    <x v="0"/>
  </r>
  <r>
    <x v="241"/>
    <s v="   TO TRANSFER-UPI/DR/325868193188/Jio Post/PYTM/paytm-5381/NA--"/>
    <n v="706.82"/>
    <n v="0"/>
    <n v="-706.82"/>
    <x v="52"/>
    <x v="20"/>
    <x v="5"/>
    <x v="2"/>
    <x v="0"/>
  </r>
  <r>
    <x v="242"/>
    <s v="   TO TRANSFER-UPI/DR/362505595898/KANNAMMA/YESB/Q823668549/Payme--"/>
    <n v="254"/>
    <n v="0"/>
    <n v="-254"/>
    <x v="14"/>
    <x v="8"/>
    <x v="4"/>
    <x v="2"/>
    <x v="0"/>
  </r>
  <r>
    <x v="243"/>
    <s v="   TO TRANSFER-UPI/DR/326002008645/VECHALAP/PYTM/paytmqr1wr/Payme--"/>
    <n v="200"/>
    <n v="0"/>
    <n v="-200"/>
    <x v="154"/>
    <x v="8"/>
    <x v="4"/>
    <x v="2"/>
    <x v="0"/>
  </r>
  <r>
    <x v="243"/>
    <s v="   TO TRANSFER-UPI/DR/362689188739/KANNAMMA/YESB/Q823668549/Payme--"/>
    <n v="196"/>
    <n v="0"/>
    <n v="-196"/>
    <x v="14"/>
    <x v="8"/>
    <x v="4"/>
    <x v="2"/>
    <x v="0"/>
  </r>
  <r>
    <x v="243"/>
    <s v="   TO TRANSFER-UPI/DR/362620008566/PASALA  /SBIN/6303974552/Payme--"/>
    <n v="1000"/>
    <n v="0"/>
    <n v="-1000"/>
    <x v="21"/>
    <x v="3"/>
    <x v="3"/>
    <x v="2"/>
    <x v="0"/>
  </r>
  <r>
    <x v="244"/>
    <s v="   TO TRANSFER-UPI/DR/326224012511/Dream Ch/UTIB/7827638885/Payme--"/>
    <n v="1000"/>
    <n v="0"/>
    <n v="-1000"/>
    <x v="168"/>
    <x v="27"/>
    <x v="9"/>
    <x v="2"/>
    <x v="0"/>
  </r>
  <r>
    <x v="245"/>
    <s v="   TO TRANSFER-UPI/DR/362917360055/TEKKALI /PUNB/chinni.rs4/Payme--"/>
    <n v="100"/>
    <n v="0"/>
    <n v="-100"/>
    <x v="143"/>
    <x v="6"/>
    <x v="4"/>
    <x v="2"/>
    <x v="0"/>
  </r>
  <r>
    <x v="246"/>
    <s v="   TO TRANSFER-UPI/DR/363029439647/BODASING/PYTM/6304838372/Payme--"/>
    <n v="2000"/>
    <n v="0"/>
    <n v="-2000"/>
    <x v="12"/>
    <x v="3"/>
    <x v="3"/>
    <x v="2"/>
    <x v="0"/>
  </r>
  <r>
    <x v="247"/>
    <s v="   TO TRANSFER-UPI/DR/326862881511/Amazon Pay/UTIB/amazonupi@/You--"/>
    <n v="1299"/>
    <n v="0"/>
    <n v="-1299"/>
    <x v="49"/>
    <x v="12"/>
    <x v="0"/>
    <x v="2"/>
    <x v="0"/>
  </r>
  <r>
    <x v="247"/>
    <s v="   BY TRANSFER-UPI/CR/326847210982/ARUNDHAT/SBIN/arundhathi/UPI--"/>
    <n v="0"/>
    <n v="1291"/>
    <n v="1291"/>
    <x v="1"/>
    <x v="1"/>
    <x v="1"/>
    <x v="2"/>
    <x v="1"/>
  </r>
  <r>
    <x v="247"/>
    <s v="   CREDIT INTEREST---"/>
    <n v="0"/>
    <n v="487"/>
    <n v="487"/>
    <x v="37"/>
    <x v="15"/>
    <x v="1"/>
    <x v="4"/>
    <x v="1"/>
  </r>
  <r>
    <x v="248"/>
    <s v="   TO TRANSFER-UPI/DR/363613029435/SRIKANTH/HDFC/9494914823/Payme--"/>
    <n v="250"/>
    <n v="0"/>
    <n v="-250"/>
    <x v="169"/>
    <x v="2"/>
    <x v="2"/>
    <x v="2"/>
    <x v="0"/>
  </r>
  <r>
    <x v="249"/>
    <s v="   TO TRANSFER-UPI/DR/363958580548/Jio Prep/PYTM/paytm-jiom/NA--"/>
    <n v="395"/>
    <n v="0"/>
    <n v="-395"/>
    <x v="13"/>
    <x v="9"/>
    <x v="5"/>
    <x v="2"/>
    <x v="0"/>
  </r>
  <r>
    <x v="250"/>
    <s v="   TO TRANSFER-UPI/DR/364023899995/REVELLA /YESB/Q809726767/Payme--"/>
    <n v="95"/>
    <n v="0"/>
    <n v="-95"/>
    <x v="76"/>
    <x v="8"/>
    <x v="4"/>
    <x v="2"/>
    <x v="0"/>
  </r>
  <r>
    <x v="251"/>
    <s v="   TO TRANSFER-UPI/DR/364276375821/Amazon Pay/UTIB/amazonupi@/You--"/>
    <n v="599"/>
    <n v="0"/>
    <n v="-599"/>
    <x v="49"/>
    <x v="12"/>
    <x v="0"/>
    <x v="2"/>
    <x v="0"/>
  </r>
  <r>
    <x v="252"/>
    <s v="   BY TRANSFER-NEFT*UTIB0000193*AXISP00430542566*Mordor Intelligence Company"/>
    <n v="0"/>
    <n v="34553"/>
    <n v="34553"/>
    <x v="1"/>
    <x v="1"/>
    <x v="1"/>
    <x v="1"/>
    <x v="1"/>
  </r>
  <r>
    <x v="253"/>
    <s v="   TO TRANSFER-UPI/DR/328041277172/SANTOSH /UBIN/Q091607706/Payme--"/>
    <n v="20"/>
    <n v="0"/>
    <n v="-20"/>
    <x v="9"/>
    <x v="8"/>
    <x v="4"/>
    <x v="2"/>
    <x v="0"/>
  </r>
  <r>
    <x v="254"/>
    <s v="   TO TRANSFER-UPI/DR/364711959068/KANNAMMA/YESB/Q823668549/Payme--"/>
    <n v="75"/>
    <n v="0"/>
    <n v="-75"/>
    <x v="14"/>
    <x v="8"/>
    <x v="4"/>
    <x v="2"/>
    <x v="0"/>
  </r>
  <r>
    <x v="254"/>
    <s v="   TO TRANSFER-UPI/DR/328111871479/Amazon I/YESB/amazon@yap/You a--"/>
    <n v="948"/>
    <n v="0"/>
    <n v="-948"/>
    <x v="49"/>
    <x v="12"/>
    <x v="0"/>
    <x v="2"/>
    <x v="0"/>
  </r>
  <r>
    <x v="254"/>
    <s v="   TO TRANSFER-UPI/DR/328147682458/UPILITE--"/>
    <n v="50"/>
    <n v="0"/>
    <n v="-50"/>
    <x v="170"/>
    <x v="35"/>
    <x v="3"/>
    <x v="2"/>
    <x v="0"/>
  </r>
  <r>
    <x v="254"/>
    <s v="   TO TRANSFER-UPI/DR/364748807003/Axis/UTIB/amazonupi@/Request--"/>
    <n v="1588"/>
    <n v="0"/>
    <n v="-1588"/>
    <x v="49"/>
    <x v="12"/>
    <x v="0"/>
    <x v="2"/>
    <x v="0"/>
  </r>
  <r>
    <x v="255"/>
    <s v="   TO TRANSFER-UPI/DR/328209350054/THATRAJU/SBIN/9110705959/Payme--"/>
    <n v="1500"/>
    <n v="0"/>
    <n v="-1500"/>
    <x v="89"/>
    <x v="3"/>
    <x v="3"/>
    <x v="2"/>
    <x v="0"/>
  </r>
  <r>
    <x v="255"/>
    <s v="   BY TRANSFER-UPI/CR/328203839029/Amazon I/YESB/amazon.ref/Refun--"/>
    <n v="0"/>
    <n v="459"/>
    <n v="459"/>
    <x v="49"/>
    <x v="12"/>
    <x v="0"/>
    <x v="2"/>
    <x v="0"/>
  </r>
  <r>
    <x v="255"/>
    <s v="   BY TRANSFER-UPI/CR/364803839128/Amazon I/YESB/amazon.ref/Refun--"/>
    <n v="0"/>
    <n v="489"/>
    <n v="489"/>
    <x v="49"/>
    <x v="12"/>
    <x v="0"/>
    <x v="2"/>
    <x v="0"/>
  </r>
  <r>
    <x v="255"/>
    <s v="   TO TRANSFER-UPI/DR/328221407077/Amazon Pay/UTIB/amazonupi@/Ama--"/>
    <n v="2"/>
    <n v="0"/>
    <n v="-2"/>
    <x v="49"/>
    <x v="12"/>
    <x v="0"/>
    <x v="2"/>
    <x v="0"/>
  </r>
  <r>
    <x v="255"/>
    <s v="   TO TRANSFER-UPI/DR/364896130489/Axis/UTIB/amazonupi@/Request--"/>
    <n v="548"/>
    <n v="0"/>
    <n v="-548"/>
    <x v="49"/>
    <x v="12"/>
    <x v="0"/>
    <x v="2"/>
    <x v="0"/>
  </r>
  <r>
    <x v="255"/>
    <s v="   BY TRANSFER-UPI/CR/328294538690/Amazon P/UTIB/amazon.ref/Refun--"/>
    <n v="0"/>
    <n v="2"/>
    <n v="2"/>
    <x v="49"/>
    <x v="12"/>
    <x v="0"/>
    <x v="2"/>
    <x v="0"/>
  </r>
  <r>
    <x v="256"/>
    <s v="   BY TRANSFER-UPI/CR/328598105654/UMA THAT/APGV/9014821704/Payme--"/>
    <n v="0"/>
    <n v="50000"/>
    <n v="50000"/>
    <x v="11"/>
    <x v="3"/>
    <x v="3"/>
    <x v="2"/>
    <x v="0"/>
  </r>
  <r>
    <x v="256"/>
    <s v="   BY TRANSFER-UPI/CR/328513572685/UMA THAT/APGV/9014821704/Payme--"/>
    <n v="0"/>
    <n v="50000"/>
    <n v="50000"/>
    <x v="11"/>
    <x v="3"/>
    <x v="3"/>
    <x v="2"/>
    <x v="0"/>
  </r>
  <r>
    <x v="256"/>
    <s v="   BY TRANSFER-UPI/CR/365172249443/SHYAM SU/SBIN/a29992844@/Payme--"/>
    <n v="0"/>
    <n v="300"/>
    <n v="300"/>
    <x v="171"/>
    <x v="3"/>
    <x v="3"/>
    <x v="2"/>
    <x v="0"/>
  </r>
  <r>
    <x v="257"/>
    <s v="   TO TRANSFER-UPI/DR/365296154647/VENKATES/SBIN/8985274770/Payme--"/>
    <n v="500"/>
    <n v="0"/>
    <n v="-500"/>
    <x v="25"/>
    <x v="3"/>
    <x v="3"/>
    <x v="2"/>
    <x v="0"/>
  </r>
  <r>
    <x v="258"/>
    <s v="   TO TRANSFER-UPI/DR/365365487749/Jio Post/PYTM/paytm-5381/NA--"/>
    <n v="706.82"/>
    <n v="0"/>
    <n v="-706.82"/>
    <x v="52"/>
    <x v="20"/>
    <x v="5"/>
    <x v="2"/>
    <x v="0"/>
  </r>
  <r>
    <x v="259"/>
    <s v="   ATM WDL-ATM CASH 2610  PRADEEPNAGAR          VIZIANAGARAM--"/>
    <n v="15000"/>
    <n v="0"/>
    <n v="-15000"/>
    <x v="7"/>
    <x v="7"/>
    <x v="3"/>
    <x v="3"/>
    <x v="0"/>
  </r>
  <r>
    <x v="259"/>
    <s v="   ATM WDL-ATM CASH 2612  PRADEEPNAGAR          VIZIANAGARAM--"/>
    <n v="15000"/>
    <n v="0"/>
    <n v="-15000"/>
    <x v="7"/>
    <x v="7"/>
    <x v="3"/>
    <x v="3"/>
    <x v="0"/>
  </r>
  <r>
    <x v="260"/>
    <s v="   TO TRANSFER-UPI/DR/365544793616/PGOWRI/YESB/Q060813263/Payment--"/>
    <n v="60"/>
    <n v="0"/>
    <n v="-60"/>
    <x v="172"/>
    <x v="36"/>
    <x v="8"/>
    <x v="2"/>
    <x v="0"/>
  </r>
  <r>
    <x v="261"/>
    <s v="   TO TRANSFER-UPI/DR/365840505026/Amazon Pay/UTIB/amazonupi@/You--"/>
    <n v="1869"/>
    <n v="0"/>
    <n v="-1869"/>
    <x v="49"/>
    <x v="12"/>
    <x v="0"/>
    <x v="2"/>
    <x v="0"/>
  </r>
  <r>
    <x v="262"/>
    <s v="   TO TRANSFER-UPI/DR/329464032583/VECHALAP/PYTM/paytm-5018/Oid20--"/>
    <n v="180"/>
    <n v="0"/>
    <n v="-180"/>
    <x v="154"/>
    <x v="8"/>
    <x v="4"/>
    <x v="2"/>
    <x v="0"/>
  </r>
  <r>
    <x v="263"/>
    <s v="   BY TRANSFER-UPI/CR/329580977970/MANGA AL/APGV/8106786853/Payme--"/>
    <n v="0"/>
    <n v="2000"/>
    <n v="2000"/>
    <x v="30"/>
    <x v="3"/>
    <x v="3"/>
    <x v="2"/>
    <x v="0"/>
  </r>
  <r>
    <x v="264"/>
    <s v="   BY TRANSFER-UPI/CR/329679789513/BODASING/APGV/bodasingis/Payme--"/>
    <n v="0"/>
    <n v="1000"/>
    <n v="1000"/>
    <x v="12"/>
    <x v="3"/>
    <x v="3"/>
    <x v="2"/>
    <x v="0"/>
  </r>
  <r>
    <x v="265"/>
    <s v="   BY TRANSFER-UPI/CR/329751740686/MANGA AL/APGV/8106786853/Payme--"/>
    <n v="0"/>
    <n v="300"/>
    <n v="300"/>
    <x v="30"/>
    <x v="3"/>
    <x v="3"/>
    <x v="2"/>
    <x v="0"/>
  </r>
  <r>
    <x v="265"/>
    <s v="   TO TRANSFER-UPI/DR/329737019246/MANGA AL/APGV/8106786853/Payme--"/>
    <n v="300"/>
    <n v="0"/>
    <n v="-300"/>
    <x v="30"/>
    <x v="3"/>
    <x v="3"/>
    <x v="2"/>
    <x v="0"/>
  </r>
  <r>
    <x v="266"/>
    <s v="   ATM WDL-ATM CASH 3678  NEAR GURAJADA SCHOOL  VIZIANAGARAM--"/>
    <n v="400"/>
    <n v="0"/>
    <n v="-400"/>
    <x v="7"/>
    <x v="7"/>
    <x v="3"/>
    <x v="3"/>
    <x v="0"/>
  </r>
  <r>
    <x v="267"/>
    <s v="   TO TRANSFER-UPI/DR/330236607078/THATRAJU/SBIN/9110705959/Payme--"/>
    <n v="1500"/>
    <n v="0"/>
    <n v="-1500"/>
    <x v="89"/>
    <x v="3"/>
    <x v="3"/>
    <x v="2"/>
    <x v="0"/>
  </r>
  <r>
    <x v="267"/>
    <s v="   TO TRANSFER-UPI/DR/330258985546/SANTOSH /UBIN/Q091607706/Payme--"/>
    <n v="26"/>
    <n v="0"/>
    <n v="-26"/>
    <x v="9"/>
    <x v="8"/>
    <x v="4"/>
    <x v="2"/>
    <x v="0"/>
  </r>
  <r>
    <x v="268"/>
    <s v="   TO TRANSFER-UPI/DR/367282084177/MOTHIKA /KKBK/mothikasum/Payme--"/>
    <n v="3000"/>
    <n v="0"/>
    <n v="-3000"/>
    <x v="163"/>
    <x v="3"/>
    <x v="3"/>
    <x v="2"/>
    <x v="0"/>
  </r>
  <r>
    <x v="269"/>
    <s v="   BY TRANSFER-NEFT*UTIB0000193*AXISP00439876699*Mordor Intelligence Company"/>
    <n v="0"/>
    <n v="49853"/>
    <n v="49853"/>
    <x v="1"/>
    <x v="1"/>
    <x v="1"/>
    <x v="1"/>
    <x v="1"/>
  </r>
  <r>
    <x v="270"/>
    <s v="   TO TRANSFER-UPI/DR/330832686239/AVTAR  S/SBIN/6305637658/Payme--"/>
    <n v="20"/>
    <n v="0"/>
    <n v="-20"/>
    <x v="173"/>
    <x v="3"/>
    <x v="3"/>
    <x v="2"/>
    <x v="0"/>
  </r>
  <r>
    <x v="270"/>
    <s v="   TO TRANSFER-UPI/DR/330867518995/Sahasra /UTIB/9491930658/Payme--"/>
    <n v="2900"/>
    <n v="0"/>
    <n v="-2900"/>
    <x v="120"/>
    <x v="18"/>
    <x v="6"/>
    <x v="2"/>
    <x v="0"/>
  </r>
  <r>
    <x v="270"/>
    <s v="   TO TRANSFER-UPI/DR/367415407498/KANAKALA/YESB/pawansakhi/Payme--"/>
    <n v="20"/>
    <n v="0"/>
    <n v="-20"/>
    <x v="174"/>
    <x v="6"/>
    <x v="4"/>
    <x v="2"/>
    <x v="0"/>
  </r>
  <r>
    <x v="270"/>
    <s v="   TO TRANSFER-UPI/DR/367490911796/GORUSU S/YESB/Q102762159/Payme--"/>
    <n v="200"/>
    <n v="0"/>
    <n v="-200"/>
    <x v="175"/>
    <x v="6"/>
    <x v="4"/>
    <x v="2"/>
    <x v="0"/>
  </r>
  <r>
    <x v="271"/>
    <s v="   TO TRANSFER-UPI/DR/330939293738/THATRAJU/SBIN/9110705959/Payme--"/>
    <n v="500"/>
    <n v="0"/>
    <n v="-500"/>
    <x v="89"/>
    <x v="3"/>
    <x v="3"/>
    <x v="2"/>
    <x v="0"/>
  </r>
  <r>
    <x v="272"/>
    <s v="   TO TRANSFER-UPI/DR/331573261424/Jio Prep/PYTM/paytm-jiom/Payme--"/>
    <n v="395"/>
    <n v="0"/>
    <n v="-395"/>
    <x v="13"/>
    <x v="9"/>
    <x v="5"/>
    <x v="2"/>
    <x v="0"/>
  </r>
  <r>
    <x v="272"/>
    <s v="   TO TRANSFER-UPI/DR/331571349541/BOATLIFE/HDFC/boatlifest/Payme--"/>
    <n v="984"/>
    <n v="0"/>
    <n v="-984"/>
    <x v="176"/>
    <x v="34"/>
    <x v="0"/>
    <x v="2"/>
    <x v="0"/>
  </r>
  <r>
    <x v="272"/>
    <s v="   TO TRANSFER-UPI/DR/368137782438/PASALA  /SBIN/6303974552/Payme--"/>
    <n v="132"/>
    <n v="0"/>
    <n v="-132"/>
    <x v="21"/>
    <x v="3"/>
    <x v="3"/>
    <x v="2"/>
    <x v="0"/>
  </r>
  <r>
    <x v="272"/>
    <s v="   TO TRANSFER-UPI/DR/331518687491/Xiaomi C/HDFC/mi.payu@hd/Upi T--"/>
    <n v="1699"/>
    <n v="0"/>
    <n v="-1699"/>
    <x v="177"/>
    <x v="34"/>
    <x v="0"/>
    <x v="2"/>
    <x v="0"/>
  </r>
  <r>
    <x v="272"/>
    <s v="   TO TRANSFER-UPI/DR/331536726417/South In/PYTM/paytm-7418/Payme--"/>
    <n v="745"/>
    <n v="0"/>
    <n v="-745"/>
    <x v="91"/>
    <x v="0"/>
    <x v="0"/>
    <x v="2"/>
    <x v="0"/>
  </r>
  <r>
    <x v="272"/>
    <s v="   TO TRANSFER-UPI/DR/331586723222/South In/PYTM/paytm-7418/Payme--"/>
    <n v="1800"/>
    <n v="0"/>
    <n v="-1800"/>
    <x v="91"/>
    <x v="0"/>
    <x v="0"/>
    <x v="2"/>
    <x v="0"/>
  </r>
  <r>
    <x v="272"/>
    <s v="   TO TRANSFER-UPI/DR/368169451388/RELLI SR/YESB/Q079331214/Payme--"/>
    <n v="120"/>
    <n v="0"/>
    <n v="-120"/>
    <x v="71"/>
    <x v="6"/>
    <x v="4"/>
    <x v="2"/>
    <x v="0"/>
  </r>
  <r>
    <x v="272"/>
    <s v="   TO TRANSFER-UPI/DR/368165479228/GAYATRI /YESB/Q738459076/Payme--"/>
    <n v="110"/>
    <n v="0"/>
    <n v="-110"/>
    <x v="24"/>
    <x v="6"/>
    <x v="4"/>
    <x v="2"/>
    <x v="0"/>
  </r>
  <r>
    <x v="273"/>
    <s v="   TO TRANSFER-UPI/DR/331882702648/GOLAGANA/UBIN/golaganisa/Payme--"/>
    <n v="25"/>
    <n v="0"/>
    <n v="-25"/>
    <x v="178"/>
    <x v="6"/>
    <x v="4"/>
    <x v="2"/>
    <x v="0"/>
  </r>
  <r>
    <x v="273"/>
    <s v="   TO TRANSFER-UPI/DR/331865689424/Jio Post/PYTM/paytm-5381/UPI--"/>
    <n v="706.82"/>
    <n v="0"/>
    <n v="-706.82"/>
    <x v="52"/>
    <x v="20"/>
    <x v="5"/>
    <x v="2"/>
    <x v="0"/>
  </r>
  <r>
    <x v="274"/>
    <s v="   TO TRANSFER-UPI/DR/368588110527/GAYATRI /YESB/Q738459076/Payme--"/>
    <n v="400"/>
    <n v="0"/>
    <n v="-400"/>
    <x v="24"/>
    <x v="6"/>
    <x v="4"/>
    <x v="2"/>
    <x v="0"/>
  </r>
  <r>
    <x v="275"/>
    <s v="   TO TRANSFER-UPI/DR/332268282335/D2H TV QR/HDFC/dthtvq@hdf/Paym--"/>
    <n v="224"/>
    <n v="0"/>
    <n v="-224"/>
    <x v="179"/>
    <x v="9"/>
    <x v="5"/>
    <x v="2"/>
    <x v="0"/>
  </r>
  <r>
    <x v="276"/>
    <s v="   ATM WDL-ATM CASH 8317  NEAR GURAJADA SCHOOL  VIZIANAGARAM--"/>
    <n v="400"/>
    <n v="0"/>
    <n v="-400"/>
    <x v="7"/>
    <x v="7"/>
    <x v="3"/>
    <x v="3"/>
    <x v="0"/>
  </r>
  <r>
    <x v="276"/>
    <s v="   TO TRANSFER-UPI/DR/332338258642/Dmart In/ICIC/dmartsouth/Payme--"/>
    <n v="1029.7"/>
    <n v="0"/>
    <n v="-1029.7"/>
    <x v="167"/>
    <x v="8"/>
    <x v="4"/>
    <x v="2"/>
    <x v="0"/>
  </r>
  <r>
    <x v="276"/>
    <s v="   TO TRANSFER-UPI/DR/368987213176/NARASIMH/SBIN/9704190782/Payme--"/>
    <n v="2400"/>
    <n v="0"/>
    <n v="-2400"/>
    <x v="180"/>
    <x v="16"/>
    <x v="0"/>
    <x v="2"/>
    <x v="0"/>
  </r>
  <r>
    <x v="276"/>
    <s v="   TO TRANSFER-UPI/DR/332372323748/HIGH TIDE/HDFC/hightide.6/Paym--"/>
    <n v="330"/>
    <n v="0"/>
    <n v="-330"/>
    <x v="181"/>
    <x v="14"/>
    <x v="4"/>
    <x v="2"/>
    <x v="0"/>
  </r>
  <r>
    <x v="277"/>
    <s v="   BY TRANSFER-UPI/CR/369069176453/MOTHIKA /KKBK/mothikasum/Payme--"/>
    <n v="0"/>
    <n v="3000"/>
    <n v="3000"/>
    <x v="182"/>
    <x v="3"/>
    <x v="3"/>
    <x v="2"/>
    <x v="0"/>
  </r>
  <r>
    <x v="278"/>
    <s v="   BY TRANSFER-UPI/CR/332831139524/KUMARAPU/ANDB/9490948418/Payme--"/>
    <n v="0"/>
    <n v="1000"/>
    <n v="1000"/>
    <x v="108"/>
    <x v="3"/>
    <x v="3"/>
    <x v="2"/>
    <x v="0"/>
  </r>
  <r>
    <x v="279"/>
    <s v="   TO TRANSFER-UPI/DR/369586667438/TALE SIR/YESB/Q572679159/Payme--"/>
    <n v="250"/>
    <n v="0"/>
    <n v="-250"/>
    <x v="183"/>
    <x v="8"/>
    <x v="4"/>
    <x v="2"/>
    <x v="0"/>
  </r>
  <r>
    <x v="279"/>
    <s v="   TO TRANSFER-UPI/DR/369557315873/SANTOSH /YESB/Q091607706/Payme--"/>
    <n v="65"/>
    <n v="0"/>
    <n v="-65"/>
    <x v="9"/>
    <x v="8"/>
    <x v="4"/>
    <x v="2"/>
    <x v="0"/>
  </r>
  <r>
    <x v="279"/>
    <s v="   TO TRANSFER-UPI/DR/332905461191/Sahasra /UTIB/9491930658/Payme--"/>
    <n v="2500"/>
    <n v="0"/>
    <n v="-2500"/>
    <x v="120"/>
    <x v="18"/>
    <x v="6"/>
    <x v="2"/>
    <x v="0"/>
  </r>
  <r>
    <x v="279"/>
    <s v="   TO TRANSFER-UPI/DR/369531712220/BHAGIRAT/YESB/Q635085629/Payme--"/>
    <n v="20"/>
    <n v="0"/>
    <n v="-20"/>
    <x v="184"/>
    <x v="6"/>
    <x v="4"/>
    <x v="2"/>
    <x v="0"/>
  </r>
  <r>
    <x v="280"/>
    <s v="   TO TRANSFER-UPI/DR/333095548138/JNTUK AP/SBIN/sbiepay.jn/Colle--"/>
    <n v="3500"/>
    <n v="0"/>
    <n v="-3500"/>
    <x v="185"/>
    <x v="4"/>
    <x v="2"/>
    <x v="2"/>
    <x v="0"/>
  </r>
  <r>
    <x v="281"/>
    <s v="   TO TRANSFER-UPI/DR/333675170004/VARANASI/PYTM/paytmqr281/Payme--"/>
    <n v="129"/>
    <n v="0"/>
    <n v="-129"/>
    <x v="186"/>
    <x v="8"/>
    <x v="4"/>
    <x v="2"/>
    <x v="0"/>
  </r>
  <r>
    <x v="282"/>
    <s v="   BY TRANSFER-NEFT*UTIB0000193*AXISP00449480452*Mordor Intelligence Company"/>
    <n v="0"/>
    <n v="34553"/>
    <n v="34553"/>
    <x v="1"/>
    <x v="1"/>
    <x v="1"/>
    <x v="1"/>
    <x v="1"/>
  </r>
  <r>
    <x v="283"/>
    <s v="   TO TRANSFER-UPI/DR/334160839600/Jio Prep/PYTM/paytm-jiom/NA--"/>
    <n v="395"/>
    <n v="0"/>
    <n v="-395"/>
    <x v="13"/>
    <x v="9"/>
    <x v="5"/>
    <x v="2"/>
    <x v="0"/>
  </r>
  <r>
    <x v="284"/>
    <s v="   TO TRANSFER-UPI/DR/334489933525/Jio Prep/PYTM/paytm-jiom/Payme--"/>
    <n v="179"/>
    <n v="0"/>
    <n v="-179"/>
    <x v="13"/>
    <x v="9"/>
    <x v="5"/>
    <x v="2"/>
    <x v="0"/>
  </r>
  <r>
    <x v="284"/>
    <s v="   TO TRANSFER-UPI/DR/334465389776/SMART 2999/PYTM/paytm-7325/Oid--"/>
    <n v="355.03"/>
    <n v="0"/>
    <n v="-355.03"/>
    <x v="187"/>
    <x v="8"/>
    <x v="4"/>
    <x v="2"/>
    <x v="0"/>
  </r>
  <r>
    <x v="284"/>
    <s v="   TO TRANSFER-UPI/DR/334487853198/Battula /PYTM/paytm-6828/Oid20--"/>
    <n v="100"/>
    <n v="0"/>
    <n v="-100"/>
    <x v="188"/>
    <x v="8"/>
    <x v="4"/>
    <x v="2"/>
    <x v="0"/>
  </r>
  <r>
    <x v="284"/>
    <s v="   TO TRANSFER-UPI/DR/334492366424/LIFE STY/HDFC/lifestylei/Payme--"/>
    <n v="299"/>
    <n v="0"/>
    <n v="-299"/>
    <x v="189"/>
    <x v="0"/>
    <x v="0"/>
    <x v="2"/>
    <x v="0"/>
  </r>
  <r>
    <x v="285"/>
    <s v="   BY TRANSFER-UPI/CR/371413727611/THATRAJU/SBIN/9110705959/Payme--"/>
    <n v="0"/>
    <n v="1"/>
    <n v="1"/>
    <x v="89"/>
    <x v="3"/>
    <x v="3"/>
    <x v="2"/>
    <x v="0"/>
  </r>
  <r>
    <x v="286"/>
    <s v="   DEBIT-ATMCard AMC  459200*6149 SILVER-GLOBAL--"/>
    <n v="147.5"/>
    <n v="0"/>
    <n v="-147.5"/>
    <x v="92"/>
    <x v="30"/>
    <x v="12"/>
    <x v="4"/>
    <x v="0"/>
  </r>
  <r>
    <x v="287"/>
    <s v="   by debit card-SBIPOS004882984267S R SHOPPING MALL      VIZIANAGA--"/>
    <n v="6721"/>
    <n v="0"/>
    <n v="-6721"/>
    <x v="190"/>
    <x v="0"/>
    <x v="0"/>
    <x v="0"/>
    <x v="0"/>
  </r>
  <r>
    <x v="288"/>
    <s v="   TO TRANSFER-UPI/DR/371775684160/SR Shopp/YESB/Q856906798/Payme--"/>
    <n v="4008"/>
    <n v="0"/>
    <n v="-4008"/>
    <x v="190"/>
    <x v="0"/>
    <x v="0"/>
    <x v="2"/>
    <x v="0"/>
  </r>
  <r>
    <x v="288"/>
    <s v="   TO TRANSFER-UPI/DR/371768911717/SR Shopp/YESB/Q856906798/Payme--"/>
    <n v="1267"/>
    <n v="0"/>
    <n v="-1267"/>
    <x v="190"/>
    <x v="0"/>
    <x v="0"/>
    <x v="2"/>
    <x v="0"/>
  </r>
  <r>
    <x v="288"/>
    <s v="   TO TRANSFER-UPI/DR/371743566344/MANDALA /UBIN/9392398368/Payme--"/>
    <n v="6900"/>
    <n v="0"/>
    <n v="-6900"/>
    <x v="191"/>
    <x v="0"/>
    <x v="0"/>
    <x v="2"/>
    <x v="0"/>
  </r>
  <r>
    <x v="289"/>
    <s v="   TO TRANSFER-UPI/DR/372023610619/SIRIKI S/YESB/Q763620933/Payme--"/>
    <n v="1200"/>
    <n v="0"/>
    <n v="-1200"/>
    <x v="192"/>
    <x v="3"/>
    <x v="3"/>
    <x v="2"/>
    <x v="0"/>
  </r>
  <r>
    <x v="289"/>
    <s v="   TO TRANSFER-UPI/DR/372050387816/APOLLO P/YESB/APOLLOPHAR/Payme--"/>
    <n v="422.91"/>
    <n v="0"/>
    <n v="-422.91"/>
    <x v="193"/>
    <x v="18"/>
    <x v="6"/>
    <x v="2"/>
    <x v="0"/>
  </r>
  <r>
    <x v="289"/>
    <s v="   TO TRANSFER-UPI/DR/335420137662/SGMEDICI/PYTM/paytmqr1e9/Payme--"/>
    <n v="137"/>
    <n v="0"/>
    <n v="-137"/>
    <x v="194"/>
    <x v="18"/>
    <x v="6"/>
    <x v="2"/>
    <x v="0"/>
  </r>
  <r>
    <x v="289"/>
    <s v="   TO TRANSFER-UPI/DR/372063559634/Jio Post/PYTM/paytm-5381/NA--"/>
    <n v="706.82"/>
    <n v="0"/>
    <n v="-706.82"/>
    <x v="52"/>
    <x v="20"/>
    <x v="5"/>
    <x v="2"/>
    <x v="0"/>
  </r>
  <r>
    <x v="290"/>
    <s v="   TO TRANSFER-UPI/DR/335613388124/CRACKU/HDFC/cracku.eas/Pay--"/>
    <n v="24999"/>
    <n v="0"/>
    <n v="-24999"/>
    <x v="195"/>
    <x v="26"/>
    <x v="2"/>
    <x v="2"/>
    <x v="0"/>
  </r>
  <r>
    <x v="290"/>
    <s v="   TO TRANSFER-UPI/DR/335606794652/NANHI PA/PYTM/paytm-4833/Oid20--"/>
    <n v="200"/>
    <n v="0"/>
    <n v="-200"/>
    <x v="196"/>
    <x v="27"/>
    <x v="9"/>
    <x v="2"/>
    <x v="0"/>
  </r>
  <r>
    <x v="290"/>
    <s v="   TO TRANSFER-UPI/DR/372244859443/HIMAMSU /YESB/Q201771938/Payme--"/>
    <n v="480"/>
    <n v="0"/>
    <n v="-480"/>
    <x v="197"/>
    <x v="2"/>
    <x v="2"/>
    <x v="2"/>
    <x v="0"/>
  </r>
  <r>
    <x v="290"/>
    <s v="   TO TRANSFER-UPI/DR/372298022742/HIMAMSU /YESB/Q201771938/Payme--"/>
    <n v="20"/>
    <n v="0"/>
    <n v="-20"/>
    <x v="197"/>
    <x v="2"/>
    <x v="2"/>
    <x v="2"/>
    <x v="0"/>
  </r>
  <r>
    <x v="290"/>
    <s v="   TO TRANSFER-UPI/DR/372264877202/PADMAVAT/YESB/Q539264441/Payme--"/>
    <n v="200"/>
    <n v="0"/>
    <n v="-200"/>
    <x v="198"/>
    <x v="37"/>
    <x v="6"/>
    <x v="2"/>
    <x v="0"/>
  </r>
  <r>
    <x v="291"/>
    <s v="   TO TRANSFER-UPI/DR/335776847163/CL Educa/PYTM/paytm-8734/Oid19--"/>
    <n v="5900"/>
    <n v="0"/>
    <n v="-5900"/>
    <x v="199"/>
    <x v="26"/>
    <x v="2"/>
    <x v="2"/>
    <x v="0"/>
  </r>
  <r>
    <x v="292"/>
    <s v="   ATM WDL-ATM CASH 3516  NEAR GURAJADA SCHOOL  VIZIANAGARAM--"/>
    <n v="400"/>
    <n v="0"/>
    <n v="-400"/>
    <x v="7"/>
    <x v="7"/>
    <x v="3"/>
    <x v="3"/>
    <x v="0"/>
  </r>
  <r>
    <x v="292"/>
    <s v="   TO TRANSFER-UPI/DR/335866485897/Jio Prep/PYTM/paytm-jiom/NA--"/>
    <n v="395"/>
    <n v="0"/>
    <n v="-395"/>
    <x v="13"/>
    <x v="9"/>
    <x v="5"/>
    <x v="2"/>
    <x v="0"/>
  </r>
  <r>
    <x v="292"/>
    <s v="   TO TRANSFER-UPI/DR/372472889028/SISM VIZ/YESB/Q218825067/Payme--"/>
    <n v="695"/>
    <n v="0"/>
    <n v="-695"/>
    <x v="91"/>
    <x v="0"/>
    <x v="0"/>
    <x v="2"/>
    <x v="0"/>
  </r>
  <r>
    <x v="292"/>
    <s v="   TO TRANSFER-UPI/DR/372469037248/THATRAJU/SBIN/9110705959/Payme--"/>
    <n v="2000"/>
    <n v="0"/>
    <n v="-2000"/>
    <x v="89"/>
    <x v="3"/>
    <x v="3"/>
    <x v="2"/>
    <x v="0"/>
  </r>
  <r>
    <x v="293"/>
    <s v="   TO TRANSFER-UPI/DR/372524662102/Amazon Pay/UTIB/amazonupi@/You--"/>
    <n v="1222"/>
    <n v="0"/>
    <n v="-1222"/>
    <x v="49"/>
    <x v="12"/>
    <x v="0"/>
    <x v="2"/>
    <x v="0"/>
  </r>
  <r>
    <x v="293"/>
    <s v="   TO TRANSFER-UPI/DR/335945670525/Sahasra /UTIB/9491930658/Payme--"/>
    <n v="1700"/>
    <n v="0"/>
    <n v="-1700"/>
    <x v="120"/>
    <x v="18"/>
    <x v="6"/>
    <x v="2"/>
    <x v="0"/>
  </r>
  <r>
    <x v="293"/>
    <s v="   CREDIT INTEREST---"/>
    <n v="0"/>
    <n v="1464"/>
    <n v="1464"/>
    <x v="37"/>
    <x v="15"/>
    <x v="1"/>
    <x v="4"/>
    <x v="1"/>
  </r>
  <r>
    <x v="294"/>
    <s v="   BY TRANSFER-UPI/CR/336135127710/Amazon P/UTIB/amazon.ref/Refun--"/>
    <n v="0"/>
    <n v="474"/>
    <n v="474"/>
    <x v="49"/>
    <x v="12"/>
    <x v="0"/>
    <x v="2"/>
    <x v="0"/>
  </r>
  <r>
    <x v="295"/>
    <s v="   TO TRANSFER-UPI/DR/373193287737/NIDDANA /SBIN/9989575284/Payme--"/>
    <n v="1000"/>
    <n v="0"/>
    <n v="-1000"/>
    <x v="30"/>
    <x v="3"/>
    <x v="3"/>
    <x v="2"/>
    <x v="0"/>
  </r>
  <r>
    <x v="296"/>
    <s v="   BY TRANSFER-UPI/CR/400133936962/MANGA AL/APGV/8106786853/Payme--"/>
    <n v="0"/>
    <n v="1000"/>
    <n v="1000"/>
    <x v="30"/>
    <x v="3"/>
    <x v="3"/>
    <x v="2"/>
    <x v="0"/>
  </r>
  <r>
    <x v="297"/>
    <s v="   BY TRANSFER-NEFT*UTIB0000193*AXISP00458912924*Mordor Intelligence Company"/>
    <n v="0"/>
    <n v="21101"/>
    <n v="21101"/>
    <x v="1"/>
    <x v="1"/>
    <x v="1"/>
    <x v="1"/>
    <x v="1"/>
  </r>
  <r>
    <x v="298"/>
    <s v="   TO TRANSFER-UPI/DR/401288963965/GODAVARI/SBIN/godavari-t/Payme--"/>
    <n v="160"/>
    <n v="0"/>
    <n v="-160"/>
    <x v="200"/>
    <x v="14"/>
    <x v="4"/>
    <x v="2"/>
    <x v="0"/>
  </r>
  <r>
    <x v="299"/>
    <s v="   TO TRANSFER-UPI/DR/437924348681/THOTAPAL/SBIN/Q963340092/Payme--"/>
    <n v="200"/>
    <n v="0"/>
    <n v="-200"/>
    <x v="47"/>
    <x v="17"/>
    <x v="7"/>
    <x v="2"/>
    <x v="0"/>
  </r>
  <r>
    <x v="300"/>
    <s v="   by debit card-OTHPOS402010187541SVC CINEMAS PRIVATE LIVizianagar--"/>
    <n v="708"/>
    <n v="0"/>
    <n v="-708"/>
    <x v="111"/>
    <x v="22"/>
    <x v="10"/>
    <x v="0"/>
    <x v="0"/>
  </r>
  <r>
    <x v="301"/>
    <s v="   TO TRANSFER-UPI/DR/402135977439/Jio Post/PYTM/paytm-5381/Payme--"/>
    <n v="706.82"/>
    <n v="0"/>
    <n v="-706.82"/>
    <x v="52"/>
    <x v="20"/>
    <x v="5"/>
    <x v="2"/>
    <x v="0"/>
  </r>
  <r>
    <x v="302"/>
    <s v="   TO TRANSFER-UPI/DR/402355301770/Dream Ch/UTIB/7827638885/Payme--"/>
    <n v="500"/>
    <n v="0"/>
    <n v="-500"/>
    <x v="168"/>
    <x v="27"/>
    <x v="9"/>
    <x v="2"/>
    <x v="0"/>
  </r>
  <r>
    <x v="303"/>
    <s v="   by debit card-SBIPOS004947741233KHAZANA JEWELLERY PVT LVIZIANAGA--"/>
    <n v="18649"/>
    <n v="0"/>
    <n v="-18649"/>
    <x v="77"/>
    <x v="23"/>
    <x v="0"/>
    <x v="0"/>
    <x v="0"/>
  </r>
  <r>
    <x v="303"/>
    <s v="   TO TRANSFER-UPI/DR/439177000355/RAVVA  S/YESB/Q981933084/Payme--"/>
    <n v="95"/>
    <n v="0"/>
    <n v="-95"/>
    <x v="201"/>
    <x v="16"/>
    <x v="0"/>
    <x v="2"/>
    <x v="0"/>
  </r>
  <r>
    <x v="304"/>
    <s v="   TO TRANSFER-UPI/DR/439307538102/Kumarapu/SBIN/9542911255/Payme--"/>
    <n v="500"/>
    <n v="0"/>
    <n v="-500"/>
    <x v="108"/>
    <x v="3"/>
    <x v="3"/>
    <x v="2"/>
    <x v="0"/>
  </r>
  <r>
    <x v="304"/>
    <s v="   TO TRANSFER-UPI/DR/439351629204/SATTARU /SBIN/9000933300/Payme--"/>
    <n v="1000"/>
    <n v="0"/>
    <n v="-1000"/>
    <x v="202"/>
    <x v="3"/>
    <x v="3"/>
    <x v="2"/>
    <x v="0"/>
  </r>
  <r>
    <x v="305"/>
    <s v="   TO TRANSFER-UPI/DR/439450160105/AAROGYA /YESB/Q658661061/Payme--"/>
    <n v="55"/>
    <n v="0"/>
    <n v="-55"/>
    <x v="203"/>
    <x v="8"/>
    <x v="4"/>
    <x v="2"/>
    <x v="0"/>
  </r>
  <r>
    <x v="306"/>
    <s v="   TO TRANSFER-UPI/DR/439594139321/NEYIGAPU/SBIN/srinuneyig/Payme--"/>
    <n v="220"/>
    <n v="0"/>
    <n v="-220"/>
    <x v="204"/>
    <x v="8"/>
    <x v="4"/>
    <x v="2"/>
    <x v="0"/>
  </r>
  <r>
    <x v="306"/>
    <s v="   BY TRANSFER-UPI/CR/402921624146/MANGA AL/APGV/8106786853/Payme--"/>
    <n v="0"/>
    <n v="1100"/>
    <n v="1100"/>
    <x v="30"/>
    <x v="3"/>
    <x v="3"/>
    <x v="2"/>
    <x v="0"/>
  </r>
  <r>
    <x v="307"/>
    <s v="   TO TRANSFER-UPI/DR/403341600153/Jio Prep/PYTM/paytm-jiom/Payme--"/>
    <n v="395"/>
    <n v="0"/>
    <n v="-395"/>
    <x v="13"/>
    <x v="9"/>
    <x v="5"/>
    <x v="2"/>
    <x v="0"/>
  </r>
  <r>
    <x v="308"/>
    <s v="   TO TRANSFER-UPI/DR/403584960214/SHAIK ALI/PYTM/paytmqr3w2/Paym--"/>
    <n v="200"/>
    <n v="0"/>
    <n v="-200"/>
    <x v="85"/>
    <x v="8"/>
    <x v="4"/>
    <x v="2"/>
    <x v="0"/>
  </r>
  <r>
    <x v="308"/>
    <s v="   TO TRANSFER-UPI/DR/403578576647/Pvr Shop/UTIB/gpay-11232/Payme--"/>
    <n v="10"/>
    <n v="0"/>
    <n v="-10"/>
    <x v="205"/>
    <x v="8"/>
    <x v="4"/>
    <x v="2"/>
    <x v="0"/>
  </r>
  <r>
    <x v="308"/>
    <s v="   TO TRANSFER-UPI/DR/440174391529/KANNAMMA/YESB/Q660293913/Payme--"/>
    <n v="113"/>
    <n v="0"/>
    <n v="-113"/>
    <x v="14"/>
    <x v="8"/>
    <x v="4"/>
    <x v="2"/>
    <x v="0"/>
  </r>
  <r>
    <x v="309"/>
    <s v="   by debit card-OTHPOS403708459053ZEESHAN               VISHAKAPAT--"/>
    <n v="500"/>
    <n v="0"/>
    <n v="-500"/>
    <x v="206"/>
    <x v="14"/>
    <x v="4"/>
    <x v="0"/>
    <x v="0"/>
  </r>
  <r>
    <x v="309"/>
    <s v="   TO TRANSFER-UPI/DR/403740312930/Chandana Shop"/>
    <n v="20"/>
    <n v="0"/>
    <n v="-20"/>
    <x v="6"/>
    <x v="6"/>
    <x v="4"/>
    <x v="2"/>
    <x v="0"/>
  </r>
  <r>
    <x v="309"/>
    <s v="   TO TRANSFER-UPI/DR/440334205690/Mr  RAMA/YESB/Q962710964/Payme--"/>
    <n v="250"/>
    <n v="0"/>
    <n v="-250"/>
    <x v="207"/>
    <x v="23"/>
    <x v="0"/>
    <x v="2"/>
    <x v="0"/>
  </r>
  <r>
    <x v="309"/>
    <s v="   TO TRANSFER-UPI/DR/440342304718/RAJAMAHE/YESB/Q904528339/Payme--"/>
    <n v="30"/>
    <n v="0"/>
    <n v="-30"/>
    <x v="208"/>
    <x v="23"/>
    <x v="0"/>
    <x v="2"/>
    <x v="0"/>
  </r>
  <r>
    <x v="309"/>
    <s v="   TO TRANSFER-UPI/DR/403779462159/Sahasra /UTIB/9491930658/Payme--"/>
    <n v="2800"/>
    <n v="0"/>
    <n v="-2800"/>
    <x v="120"/>
    <x v="18"/>
    <x v="6"/>
    <x v="2"/>
    <x v="0"/>
  </r>
  <r>
    <x v="310"/>
    <s v="   by debit card-OTHPOS403812510377RAZVI FASHION         Vizianagar--"/>
    <n v="2990"/>
    <n v="0"/>
    <n v="-2990"/>
    <x v="209"/>
    <x v="0"/>
    <x v="0"/>
    <x v="0"/>
    <x v="0"/>
  </r>
  <r>
    <x v="311"/>
    <s v="   TO TRANSFER-UPI/DR/440764029242/POTNURU /YESB/Q002040026/Payme--"/>
    <n v="20"/>
    <n v="0"/>
    <n v="-20"/>
    <x v="210"/>
    <x v="23"/>
    <x v="0"/>
    <x v="2"/>
    <x v="0"/>
  </r>
  <r>
    <x v="311"/>
    <s v="   BY TRANSFER-UPI/CR/440769337194/PASALA  /SBIN/6303974552/Payme--"/>
    <n v="0"/>
    <n v="20"/>
    <n v="20"/>
    <x v="21"/>
    <x v="3"/>
    <x v="3"/>
    <x v="2"/>
    <x v="0"/>
  </r>
  <r>
    <x v="311"/>
    <s v="   TO TRANSFER-UPI/DR/440737394068/BODASING/PYTM/6304838372/Payme--"/>
    <n v="30"/>
    <n v="0"/>
    <n v="-30"/>
    <x v="12"/>
    <x v="3"/>
    <x v="3"/>
    <x v="2"/>
    <x v="0"/>
  </r>
  <r>
    <x v="312"/>
    <s v="   TO TRANSFER-UPI/DR/440800798151/HIMAMSU /YESB/Q201771938/Payme--"/>
    <n v="340"/>
    <n v="0"/>
    <n v="-340"/>
    <x v="197"/>
    <x v="2"/>
    <x v="2"/>
    <x v="2"/>
    <x v="0"/>
  </r>
  <r>
    <x v="312"/>
    <s v="   TO TRANSFER-UPI/DR/404208821682/KRISHNA /PYTM/paytmqr281/Payme--"/>
    <n v="550"/>
    <n v="0"/>
    <n v="-550"/>
    <x v="211"/>
    <x v="0"/>
    <x v="0"/>
    <x v="2"/>
    <x v="0"/>
  </r>
  <r>
    <x v="312"/>
    <s v="   TO TRANSFER-UPI/DR/404233593420/KRISHNA /PYTM/paytmqr281/Payme--"/>
    <n v="8"/>
    <n v="0"/>
    <n v="-8"/>
    <x v="211"/>
    <x v="0"/>
    <x v="0"/>
    <x v="2"/>
    <x v="0"/>
  </r>
  <r>
    <x v="312"/>
    <s v="   TO TRANSFER-UPI/DR/404282417844/Shivam L/PYTM/paytmqr281/Payme--"/>
    <n v="150"/>
    <n v="0"/>
    <n v="-150"/>
    <x v="212"/>
    <x v="0"/>
    <x v="0"/>
    <x v="2"/>
    <x v="0"/>
  </r>
  <r>
    <x v="312"/>
    <s v="   TO TRANSFER-UPI/DR/440849955832/BUTTI NA/BKID/buttimouli/Payme--"/>
    <n v="40"/>
    <n v="0"/>
    <n v="-40"/>
    <x v="213"/>
    <x v="0"/>
    <x v="0"/>
    <x v="2"/>
    <x v="0"/>
  </r>
  <r>
    <x v="312"/>
    <s v="   TO TRANSFER-UPI/DR/404235585999/OM SPORT/PYTM/paytmqr281/Payme--"/>
    <n v="100"/>
    <n v="0"/>
    <n v="-100"/>
    <x v="214"/>
    <x v="31"/>
    <x v="10"/>
    <x v="2"/>
    <x v="0"/>
  </r>
  <r>
    <x v="312"/>
    <s v="   TO TRANSFER-UPI/DR/440893244165/THATRAJU/SBIN/9110705959/Payme--"/>
    <n v="3000"/>
    <n v="0"/>
    <n v="-3000"/>
    <x v="89"/>
    <x v="3"/>
    <x v="3"/>
    <x v="2"/>
    <x v="0"/>
  </r>
  <r>
    <x v="313"/>
    <s v="   TO TRANSFER-UPI/DR/441101168855/VENKATES/SBIN/8985274770/Payme--"/>
    <n v="1800"/>
    <n v="0"/>
    <n v="-1800"/>
    <x v="25"/>
    <x v="3"/>
    <x v="3"/>
    <x v="2"/>
    <x v="0"/>
  </r>
  <r>
    <x v="313"/>
    <s v="   TO TRANSFER-UPI/DR/404568986040/UMA THAT/APGV/9014821704/Payme--"/>
    <n v="40000"/>
    <n v="0"/>
    <n v="-40000"/>
    <x v="11"/>
    <x v="3"/>
    <x v="3"/>
    <x v="2"/>
    <x v="0"/>
  </r>
  <r>
    <x v="313"/>
    <s v="   ATM WDL-ATM CASH 5322  SBI MAIN BRANCH VIZIANVIZIANAGARAM--"/>
    <n v="20000"/>
    <n v="0"/>
    <n v="-20000"/>
    <x v="7"/>
    <x v="7"/>
    <x v="3"/>
    <x v="3"/>
    <x v="0"/>
  </r>
  <r>
    <x v="313"/>
    <s v="   ATM WDL-ATM CASH 5324  SBI MAIN BRANCH VIZIANVIZIANAGARAM--"/>
    <n v="20000"/>
    <n v="0"/>
    <n v="-20000"/>
    <x v="7"/>
    <x v="7"/>
    <x v="3"/>
    <x v="3"/>
    <x v="0"/>
  </r>
  <r>
    <x v="313"/>
    <s v="   BY TRANSFER-UPI/CR/404538088323/UMA THAT/APGV/9014821704/Payme--"/>
    <n v="0"/>
    <n v="30000"/>
    <n v="30000"/>
    <x v="11"/>
    <x v="3"/>
    <x v="3"/>
    <x v="2"/>
    <x v="0"/>
  </r>
  <r>
    <x v="313"/>
    <s v="   TO TRANSFER-UPI/DR/441148479630/SANYASI /SBIN/9490027344/Payme--"/>
    <n v="45000"/>
    <n v="0"/>
    <n v="-45000"/>
    <x v="104"/>
    <x v="3"/>
    <x v="3"/>
    <x v="2"/>
    <x v="0"/>
  </r>
  <r>
    <x v="314"/>
    <s v="   TO TRANSFER-UPI/DR/404691453958/Pvr Shop/UTIB/gpay-11232/Payme--"/>
    <n v="25"/>
    <n v="0"/>
    <n v="-25"/>
    <x v="205"/>
    <x v="8"/>
    <x v="4"/>
    <x v="2"/>
    <x v="0"/>
  </r>
  <r>
    <x v="315"/>
    <s v="   TO TRANSFER-UPI/DR/441519204263/Kumarapu/SBIN/9542911255/Payme--"/>
    <n v="500"/>
    <n v="0"/>
    <n v="-500"/>
    <x v="108"/>
    <x v="3"/>
    <x v="3"/>
    <x v="2"/>
    <x v="0"/>
  </r>
  <r>
    <x v="316"/>
    <s v="   TO TRANSFER-UPI/DR/405004182150/Jio Post/PYTM/paytm-5381/Payme--"/>
    <n v="706.82"/>
    <n v="0"/>
    <n v="-706.82"/>
    <x v="52"/>
    <x v="20"/>
    <x v="5"/>
    <x v="2"/>
    <x v="0"/>
  </r>
  <r>
    <x v="317"/>
    <s v="   by debit card-SBIPOS004992090077ECOR- VIZIANAGARAM     VIZIANAGA--"/>
    <n v="5940"/>
    <n v="0"/>
    <n v="-5940"/>
    <x v="133"/>
    <x v="33"/>
    <x v="8"/>
    <x v="0"/>
    <x v="0"/>
  </r>
  <r>
    <x v="317"/>
    <s v="   by debit card-SBIPOS004992093287ECOR- VIZIANAGARAM     VIZIANAGA--"/>
    <n v="6510"/>
    <n v="0"/>
    <n v="-6510"/>
    <x v="133"/>
    <x v="33"/>
    <x v="8"/>
    <x v="0"/>
    <x v="0"/>
  </r>
  <r>
    <x v="318"/>
    <s v="   TO TRANSFER-UPI/DR/405518533793/Tirupath/PYTM/paytm-7619/OidID--"/>
    <n v="1200"/>
    <n v="0"/>
    <n v="-1200"/>
    <x v="215"/>
    <x v="29"/>
    <x v="10"/>
    <x v="2"/>
    <x v="0"/>
  </r>
  <r>
    <x v="319"/>
    <s v="   TO TRANSFER-UPI/DR/445855222411/BSE/YESB/BSELTD@ybl/Payment--"/>
    <n v="1000"/>
    <n v="0"/>
    <n v="-1000"/>
    <x v="215"/>
    <x v="29"/>
    <x v="10"/>
    <x v="2"/>
    <x v="0"/>
  </r>
  <r>
    <x v="320"/>
    <s v="   TO TRANSFER-UPI/DR/409573602150/Munakala/SBIN/9182591950/Payme--"/>
    <n v="1800"/>
    <n v="0"/>
    <n v="-1800"/>
    <x v="215"/>
    <x v="29"/>
    <x v="10"/>
    <x v="2"/>
    <x v="0"/>
  </r>
  <r>
    <x v="321"/>
    <s v="   TO TRANSFER-UPI/DR/410294179387/Chandana Shop"/>
    <n v="50"/>
    <n v="0"/>
    <n v="-50"/>
    <x v="6"/>
    <x v="6"/>
    <x v="4"/>
    <x v="2"/>
    <x v="0"/>
  </r>
  <r>
    <x v="322"/>
    <s v="   TO TRANSFER-UPI/DR/410423958934/Amazon I/YESB/amazon@yap/Reque--"/>
    <n v="499"/>
    <n v="0"/>
    <n v="-499"/>
    <x v="49"/>
    <x v="12"/>
    <x v="0"/>
    <x v="2"/>
    <x v="0"/>
  </r>
  <r>
    <x v="323"/>
    <s v="   by debit card-OTHPOS410509690882PVR INOX NCS MALL BOCHVIZIANAGAR--"/>
    <n v="354"/>
    <n v="0"/>
    <n v="-354"/>
    <x v="149"/>
    <x v="22"/>
    <x v="10"/>
    <x v="0"/>
    <x v="0"/>
  </r>
  <r>
    <x v="324"/>
    <s v="   BY TRANSFER-UPI/CR/447320853657/PASALA  /SBIN/6303974552/Payme--"/>
    <n v="0"/>
    <n v="100"/>
    <n v="100"/>
    <x v="21"/>
    <x v="3"/>
    <x v="3"/>
    <x v="2"/>
    <x v="0"/>
  </r>
  <r>
    <x v="324"/>
    <s v="   BY TRANSFER-UPI/CR/447379627449/VENKATES/SBIN/8985274770/Payme--"/>
    <n v="0"/>
    <n v="30"/>
    <n v="30"/>
    <x v="25"/>
    <x v="3"/>
    <x v="3"/>
    <x v="2"/>
    <x v="0"/>
  </r>
  <r>
    <x v="324"/>
    <s v="   TO TRANSFER-UPI/DR/410766918221/KOLLABAT/YESB/paytmqr1br/Payme--"/>
    <n v="160"/>
    <n v="0"/>
    <n v="-160"/>
    <x v="121"/>
    <x v="8"/>
    <x v="4"/>
    <x v="2"/>
    <x v="0"/>
  </r>
  <r>
    <x v="325"/>
    <s v="   TO TRANSFER-UPI/DR/447688016696/PASALA  /SBIN/6303974552/Payme--"/>
    <n v="1000"/>
    <n v="0"/>
    <n v="-1000"/>
    <x v="21"/>
    <x v="3"/>
    <x v="3"/>
    <x v="2"/>
    <x v="0"/>
  </r>
  <r>
    <x v="325"/>
    <s v="   BY TRANSFER-UPI/CR/447698420205/PASALA  /SBIN/6303974552/Payme--"/>
    <n v="0"/>
    <n v="1000"/>
    <n v="1000"/>
    <x v="21"/>
    <x v="3"/>
    <x v="3"/>
    <x v="2"/>
    <x v="0"/>
  </r>
  <r>
    <x v="326"/>
    <s v="   TO TRANSFER-UPI/DR/447787784351/PASALA  /SBIN/6303974552/Payme--"/>
    <n v="45"/>
    <n v="0"/>
    <n v="-45"/>
    <x v="21"/>
    <x v="3"/>
    <x v="3"/>
    <x v="2"/>
    <x v="0"/>
  </r>
  <r>
    <x v="326"/>
    <s v="   BY TRANSFER-UPI/CR/447786214632/PASALA  /SBIN/6303974552/Payme--"/>
    <n v="0"/>
    <n v="180"/>
    <n v="180"/>
    <x v="21"/>
    <x v="3"/>
    <x v="3"/>
    <x v="2"/>
    <x v="0"/>
  </r>
  <r>
    <x v="326"/>
    <s v="   BY TRANSFER-UPI/CR/447799098931/PENTA  V/SBIN/7658968068/Payme--"/>
    <n v="0"/>
    <n v="2000"/>
    <n v="2000"/>
    <x v="20"/>
    <x v="3"/>
    <x v="3"/>
    <x v="2"/>
    <x v="0"/>
  </r>
  <r>
    <x v="327"/>
    <s v="   TO TRANSFER-UPI/DR/447968904024/Jio Post/YESB/paytm-5381/UPI--"/>
    <n v="706.82"/>
    <n v="0"/>
    <n v="-706.82"/>
    <x v="52"/>
    <x v="20"/>
    <x v="5"/>
    <x v="2"/>
    <x v="0"/>
  </r>
  <r>
    <x v="328"/>
    <s v="   TO TRANSFER-UPI/DR/448106045074/PASALA  /SBIN/6303974552/Payme--"/>
    <n v="1000"/>
    <n v="0"/>
    <n v="-1000"/>
    <x v="21"/>
    <x v="3"/>
    <x v="3"/>
    <x v="2"/>
    <x v="0"/>
  </r>
  <r>
    <x v="329"/>
    <s v="   BY TRANSFER-UPI/CR/448424103394/PASALA  /SBIN/6303974552/Payme--"/>
    <n v="0"/>
    <n v="1000"/>
    <n v="1000"/>
    <x v="21"/>
    <x v="3"/>
    <x v="3"/>
    <x v="2"/>
    <x v="0"/>
  </r>
  <r>
    <x v="330"/>
    <s v="   TO TRANSFER-UPI/DR/411944570818/Jio Prep/YESB/paytm-jiom/UPI--"/>
    <n v="395"/>
    <n v="0"/>
    <n v="-395"/>
    <x v="13"/>
    <x v="9"/>
    <x v="5"/>
    <x v="2"/>
    <x v="0"/>
  </r>
  <r>
    <x v="331"/>
    <s v="   TO TRANSFER-UPI/DR/412425912798/ICCL/YESB/ICCLMF@ybl/Collect--"/>
    <n v="100"/>
    <n v="0"/>
    <n v="-100"/>
    <x v="216"/>
    <x v="38"/>
    <x v="13"/>
    <x v="2"/>
    <x v="0"/>
  </r>
  <r>
    <x v="332"/>
    <s v="   TO TRANSFER-UPI/DR/449876334406/SWEET IN/YESB/Q821835848/Payme--"/>
    <n v="160"/>
    <n v="0"/>
    <n v="-160"/>
    <x v="165"/>
    <x v="6"/>
    <x v="4"/>
    <x v="2"/>
    <x v="0"/>
  </r>
  <r>
    <x v="333"/>
    <s v="   TO TRANSFER-UPI/DR/450560650680/SISM VIZ/YESB/Q126086009/Payme--"/>
    <n v="1940"/>
    <n v="0"/>
    <n v="-1940"/>
    <x v="91"/>
    <x v="0"/>
    <x v="0"/>
    <x v="2"/>
    <x v="0"/>
  </r>
  <r>
    <x v="333"/>
    <s v="   TO TRANSFER-UPI/DR/413975476553/SREE KRI/UTIB/gpay-11235/Payme--"/>
    <n v="70"/>
    <n v="0"/>
    <n v="-70"/>
    <x v="217"/>
    <x v="6"/>
    <x v="4"/>
    <x v="2"/>
    <x v="0"/>
  </r>
  <r>
    <x v="334"/>
    <s v="   TO TRANSFER-UPI/DR/450667389346/PALLA  R/YESB/Q391906780/Payme--"/>
    <n v="75"/>
    <n v="0"/>
    <n v="-75"/>
    <x v="113"/>
    <x v="8"/>
    <x v="4"/>
    <x v="2"/>
    <x v="0"/>
  </r>
  <r>
    <x v="335"/>
    <s v="   TO TRANSFER-UPI/DR/450961041029/KANNAMMA/YESB/Q822932958/Payme--"/>
    <n v="55"/>
    <n v="0"/>
    <n v="-55"/>
    <x v="14"/>
    <x v="8"/>
    <x v="4"/>
    <x v="2"/>
    <x v="0"/>
  </r>
  <r>
    <x v="335"/>
    <s v="   TO TRANSFER-UPI/DR/450954791561/KANNAMMA/YESB/Q823668549/Payme--"/>
    <n v="121"/>
    <n v="0"/>
    <n v="-121"/>
    <x v="14"/>
    <x v="8"/>
    <x v="4"/>
    <x v="2"/>
    <x v="0"/>
  </r>
  <r>
    <x v="336"/>
    <s v="   TO TRANSFER-UPI/DR/414425265200/Jio Post/YESB/paytm-5381/Payme--"/>
    <n v="706.82"/>
    <n v="0"/>
    <n v="-706.82"/>
    <x v="52"/>
    <x v="20"/>
    <x v="5"/>
    <x v="2"/>
    <x v="0"/>
  </r>
  <r>
    <x v="337"/>
    <s v="   TO TRANSFER-UPI/DR/414700075644/Jio Prep/YESB/paytm-jiom/Payme--"/>
    <n v="395"/>
    <n v="0"/>
    <n v="-395"/>
    <x v="13"/>
    <x v="9"/>
    <x v="5"/>
    <x v="2"/>
    <x v="0"/>
  </r>
  <r>
    <x v="338"/>
    <s v="   BY TRANSFER-UPI/CR/414910747710/Tirupath/YESB/paytm-7619/colle--"/>
    <n v="0"/>
    <n v="231"/>
    <n v="231"/>
    <x v="215"/>
    <x v="29"/>
    <x v="10"/>
    <x v="2"/>
    <x v="0"/>
  </r>
  <r>
    <x v="339"/>
    <s v="   TO TRANSFER-UPI/DR/451697531066/INDIRA M/YESB/Q229240927/Payme--"/>
    <n v="28"/>
    <n v="0"/>
    <n v="-28"/>
    <x v="218"/>
    <x v="6"/>
    <x v="4"/>
    <x v="2"/>
    <x v="0"/>
  </r>
  <r>
    <x v="340"/>
    <s v="   TO TRANSFER-UPI/DR/415156779313/EO TTD/YESB/paytm-8013/Payment--"/>
    <n v="230"/>
    <n v="0"/>
    <n v="-230"/>
    <x v="215"/>
    <x v="29"/>
    <x v="10"/>
    <x v="2"/>
    <x v="0"/>
  </r>
  <r>
    <x v="340"/>
    <s v="   TO TRANSFER-UPI/DR/415166059237/EO TTD/YESB/paytm-8013/Payment--"/>
    <n v="230"/>
    <n v="0"/>
    <n v="-230"/>
    <x v="215"/>
    <x v="29"/>
    <x v="10"/>
    <x v="2"/>
    <x v="0"/>
  </r>
  <r>
    <x v="340"/>
    <s v="   TO TRANSFER-UPI/DR/415148857266/EO TTD/YESB/paytm-8013/Payment--"/>
    <n v="230"/>
    <n v="0"/>
    <n v="-230"/>
    <x v="215"/>
    <x v="29"/>
    <x v="10"/>
    <x v="2"/>
    <x v="0"/>
  </r>
  <r>
    <x v="340"/>
    <s v="   TO TRANSFER-UPI/DR/415126358771/EO TTD/YESB/paytm-8013/Payment--"/>
    <n v="230"/>
    <n v="0"/>
    <n v="-230"/>
    <x v="215"/>
    <x v="29"/>
    <x v="10"/>
    <x v="2"/>
    <x v="0"/>
  </r>
  <r>
    <x v="341"/>
    <s v="   TO TRANSFER-UPI/DR/415261463002/RAJANI B/YESB/paytm.s10g/Payme--"/>
    <n v="10"/>
    <n v="0"/>
    <n v="-10"/>
    <x v="219"/>
    <x v="6"/>
    <x v="4"/>
    <x v="2"/>
    <x v="0"/>
  </r>
  <r>
    <x v="341"/>
    <s v="   BY TRANSFER-UPI/CR/415218305089/Tirupath/YESB/paytm-7619/colle--"/>
    <n v="0"/>
    <n v="231"/>
    <n v="231"/>
    <x v="215"/>
    <x v="29"/>
    <x v="10"/>
    <x v="2"/>
    <x v="0"/>
  </r>
  <r>
    <x v="342"/>
    <s v="   TO TRANSFER-UPI/DR/415590870984/ICCL/YESB/ICCLMF@ybl/Collect--"/>
    <n v="100"/>
    <n v="0"/>
    <n v="-100"/>
    <x v="216"/>
    <x v="38"/>
    <x v="13"/>
    <x v="2"/>
    <x v="0"/>
  </r>
  <r>
    <x v="343"/>
    <s v="   TO TRANSFER-UPI/DR/415914116006/KALLEPAL/APGV/kallepalli/Payme--"/>
    <n v="1500"/>
    <n v="0"/>
    <n v="-1500"/>
    <x v="220"/>
    <x v="3"/>
    <x v="3"/>
    <x v="2"/>
    <x v="0"/>
  </r>
  <r>
    <x v="344"/>
    <s v="   TO TRANSFER-UPI/DR/416054788499/CAREERLA/HDFC/careerlaun/PAYME--"/>
    <n v="117"/>
    <n v="0"/>
    <n v="-117"/>
    <x v="199"/>
    <x v="26"/>
    <x v="2"/>
    <x v="2"/>
    <x v="0"/>
  </r>
  <r>
    <x v="345"/>
    <s v="   BY TRANSFER-UPI/CR/452759792459/PASALA  /SBIN/6303974552/Payme--"/>
    <n v="0"/>
    <n v="1000"/>
    <n v="1000"/>
    <x v="21"/>
    <x v="3"/>
    <x v="3"/>
    <x v="2"/>
    <x v="0"/>
  </r>
  <r>
    <x v="345"/>
    <s v="   BY TRANSFER-UPI/CR/452791491590/SANYASI /SBIN/9490027344/Payme--"/>
    <n v="0"/>
    <n v="1500"/>
    <n v="1500"/>
    <x v="104"/>
    <x v="3"/>
    <x v="3"/>
    <x v="2"/>
    <x v="0"/>
  </r>
  <r>
    <x v="346"/>
    <s v="   TO TRANSFER-UPI/DR/416258808602/Pvr Shop/UTIB/gpay-11232/Payme--"/>
    <n v="30"/>
    <n v="0"/>
    <n v="-30"/>
    <x v="205"/>
    <x v="8"/>
    <x v="4"/>
    <x v="2"/>
    <x v="0"/>
  </r>
  <r>
    <x v="347"/>
    <s v="   TO TRANSFER-UPI/DR/453383252391/REVELLA /YESB/Q988815477/Payme--"/>
    <n v="56"/>
    <n v="0"/>
    <n v="-56"/>
    <x v="76"/>
    <x v="8"/>
    <x v="4"/>
    <x v="2"/>
    <x v="0"/>
  </r>
  <r>
    <x v="348"/>
    <s v="   TO TRANSFER-UPI/DR/416831132101/SEVEN ST/KVBL/kvbupiqr.1/Payme--"/>
    <n v="50"/>
    <n v="0"/>
    <n v="-50"/>
    <x v="221"/>
    <x v="21"/>
    <x v="9"/>
    <x v="2"/>
    <x v="0"/>
  </r>
  <r>
    <x v="349"/>
    <s v="   TO TRANSFER-UPI/DR/417304152134/Jio Post/YESB/paytm-5381/Payme--"/>
    <n v="706.82"/>
    <n v="0"/>
    <n v="-706.82"/>
    <x v="52"/>
    <x v="20"/>
    <x v="5"/>
    <x v="2"/>
    <x v="0"/>
  </r>
  <r>
    <x v="350"/>
    <s v="   CREDIT INTEREST---"/>
    <n v="0"/>
    <n v="526"/>
    <n v="526"/>
    <x v="37"/>
    <x v="15"/>
    <x v="1"/>
    <x v="4"/>
    <x v="1"/>
  </r>
  <r>
    <x v="351"/>
    <s v="   TO TRANSFER-UPI/DR/454506296596/DAKAMARR/UBIN/8019916223/Payme--"/>
    <n v="500"/>
    <n v="0"/>
    <n v="-500"/>
    <x v="222"/>
    <x v="3"/>
    <x v="3"/>
    <x v="2"/>
    <x v="0"/>
  </r>
  <r>
    <x v="352"/>
    <s v="   by debit card-SBIPOS005225471902S R SHOPPING MALL      VIZIANAGA--"/>
    <n v="1399"/>
    <n v="0"/>
    <n v="-1399"/>
    <x v="190"/>
    <x v="0"/>
    <x v="0"/>
    <x v="0"/>
    <x v="0"/>
  </r>
  <r>
    <x v="352"/>
    <s v="   TO TRANSFER-UPI/DR/454844077641/SREE COL/YESB/Q961197461/Payme--"/>
    <n v="160"/>
    <n v="0"/>
    <n v="-160"/>
    <x v="223"/>
    <x v="0"/>
    <x v="0"/>
    <x v="2"/>
    <x v="0"/>
  </r>
  <r>
    <x v="353"/>
    <s v="   by debit card-OTHPG 418315930336REL*Jio Payment SolutiNavi Mumba--"/>
    <n v="3211"/>
    <n v="0"/>
    <n v="-3211"/>
    <x v="13"/>
    <x v="9"/>
    <x v="5"/>
    <x v="0"/>
    <x v="0"/>
  </r>
  <r>
    <x v="354"/>
    <s v="   by debit card-OTHPG 418416992671REL*Jio Payment SolutiNavi Mumba--"/>
    <n v="2545"/>
    <n v="0"/>
    <n v="-2545"/>
    <x v="13"/>
    <x v="9"/>
    <x v="5"/>
    <x v="0"/>
    <x v="0"/>
  </r>
  <r>
    <x v="355"/>
    <s v="   TO TRANSFER-UPI/DR/418501730957/ICCL/YESB/ICCLMF@ybl/Collect--"/>
    <n v="100"/>
    <n v="0"/>
    <n v="-100"/>
    <x v="216"/>
    <x v="38"/>
    <x v="13"/>
    <x v="2"/>
    <x v="0"/>
  </r>
  <r>
    <x v="356"/>
    <s v="   TO TRANSFER-UPI/DR/456187536150/KAPILAVA/YESB/Q496797612/Payme--"/>
    <n v="1227"/>
    <n v="0"/>
    <n v="-1227"/>
    <x v="224"/>
    <x v="18"/>
    <x v="6"/>
    <x v="2"/>
    <x v="0"/>
  </r>
  <r>
    <x v="357"/>
    <s v="   TO TRANSFER-UPI/DR/456817518699/Jio Post/YESB/paytm-5381/NA--"/>
    <n v="706.82"/>
    <n v="0"/>
    <n v="-706.82"/>
    <x v="52"/>
    <x v="20"/>
    <x v="5"/>
    <x v="2"/>
    <x v="0"/>
  </r>
  <r>
    <x v="358"/>
    <s v="   TO TRANSFER-UPI/DR/457838530536/Protean /YESB/paytm-3896/NA--"/>
    <n v="71.900000000000006"/>
    <n v="0"/>
    <n v="-71.900000000000006"/>
    <x v="225"/>
    <x v="11"/>
    <x v="5"/>
    <x v="2"/>
    <x v="0"/>
  </r>
  <r>
    <x v="359"/>
    <s v="   TO TRANSFER-UPI/DR/457992175793/SRIKANTH/SBIN/9494914823/Payme--"/>
    <n v="4"/>
    <n v="0"/>
    <n v="-4"/>
    <x v="169"/>
    <x v="2"/>
    <x v="2"/>
    <x v="2"/>
    <x v="0"/>
  </r>
  <r>
    <x v="360"/>
    <s v="   TO TRANSFER-UPI/DR/421693981175/ICCL/YESB/ICCLMF@ybl/Collect--"/>
    <n v="100"/>
    <n v="0"/>
    <n v="-100"/>
    <x v="216"/>
    <x v="38"/>
    <x v="13"/>
    <x v="2"/>
    <x v="0"/>
  </r>
  <r>
    <x v="361"/>
    <s v="   TO TRANSFER-UPI/DR/458370919715/KANNAMMA/YESB/Q660293913/Payme--"/>
    <n v="200"/>
    <n v="0"/>
    <n v="-200"/>
    <x v="14"/>
    <x v="8"/>
    <x v="4"/>
    <x v="2"/>
    <x v="0"/>
  </r>
  <r>
    <x v="361"/>
    <s v="   TO TRANSFER-UPI/DR/458352165796/CRAYONZ /YESB/Q822525616/Payme--"/>
    <n v="220"/>
    <n v="0"/>
    <n v="-220"/>
    <x v="226"/>
    <x v="23"/>
    <x v="0"/>
    <x v="2"/>
    <x v="0"/>
  </r>
  <r>
    <x v="362"/>
    <s v="   BY TRANSFER-UPI/CR/013277033872/SANYASI /SBIN/9490027344/Payme--"/>
    <n v="0"/>
    <n v="7000"/>
    <n v="7000"/>
    <x v="104"/>
    <x v="3"/>
    <x v="3"/>
    <x v="2"/>
    <x v="0"/>
  </r>
  <r>
    <x v="362"/>
    <s v="   ATM WDL-ATM CASH 5105  ONSITE,VUDA COLONY,VIZVIZIANAGARAM--"/>
    <n v="7000"/>
    <n v="0"/>
    <n v="-7000"/>
    <x v="7"/>
    <x v="7"/>
    <x v="3"/>
    <x v="3"/>
    <x v="0"/>
  </r>
  <r>
    <x v="363"/>
    <s v="   TO TRANSFER-UPI/DR/458571710516/ANUMALA /YESB/Q002869101/Payme--"/>
    <n v="150"/>
    <n v="0"/>
    <n v="-150"/>
    <x v="227"/>
    <x v="6"/>
    <x v="4"/>
    <x v="2"/>
    <x v="0"/>
  </r>
  <r>
    <x v="364"/>
    <s v="   TO TRANSFER-UPI/DR/890223444429/CHANDAKA/SBIN/6302640030/Payme--"/>
    <n v="500"/>
    <n v="0"/>
    <n v="-500"/>
    <x v="228"/>
    <x v="3"/>
    <x v="3"/>
    <x v="2"/>
    <x v="0"/>
  </r>
  <r>
    <x v="364"/>
    <s v="   by debit card-OTHPG 422715039392INDIANINSTITUTEMACALCUJoka--"/>
    <n v="2500"/>
    <n v="0"/>
    <n v="-2500"/>
    <x v="229"/>
    <x v="4"/>
    <x v="2"/>
    <x v="0"/>
    <x v="0"/>
  </r>
  <r>
    <x v="364"/>
    <s v="   by debit card-OTHPG 422711134205XLRI JAMSHEDPUR       JAMSHEDPUR--"/>
    <n v="2400"/>
    <n v="0"/>
    <n v="-2400"/>
    <x v="230"/>
    <x v="4"/>
    <x v="2"/>
    <x v="0"/>
    <x v="0"/>
  </r>
  <r>
    <x v="365"/>
    <s v="   TO TRANSFER-UPI/DR/811587191572/THATRAJU/SBIN/9110705959/Payme--"/>
    <n v="395"/>
    <n v="0"/>
    <n v="-395"/>
    <x v="89"/>
    <x v="3"/>
    <x v="3"/>
    <x v="2"/>
    <x v="0"/>
  </r>
  <r>
    <x v="366"/>
    <s v="   TO TRANSFER-UPI/DR/423260961252/JAMI TAT/YESB/paytmqr281/Payme--"/>
    <n v="10"/>
    <n v="0"/>
    <n v="-10"/>
    <x v="231"/>
    <x v="23"/>
    <x v="0"/>
    <x v="2"/>
    <x v="0"/>
  </r>
  <r>
    <x v="366"/>
    <s v="   TO TRANSFER-UPI/DR/423209991282/vizag Au/YESB/paytm-5119/Payme--"/>
    <n v="100"/>
    <n v="0"/>
    <n v="-100"/>
    <x v="232"/>
    <x v="31"/>
    <x v="10"/>
    <x v="2"/>
    <x v="0"/>
  </r>
  <r>
    <x v="367"/>
    <s v="   TO TRANSFER-UPI/DR/423430126576/Rkcollec/HDFC/rkcollecti/29894--"/>
    <n v="980"/>
    <n v="0"/>
    <n v="-980"/>
    <x v="0"/>
    <x v="0"/>
    <x v="0"/>
    <x v="2"/>
    <x v="0"/>
  </r>
  <r>
    <x v="368"/>
    <s v="   TO TRANSFER-UPI/DR/423549349670/RELIANCE/CITI/jio@citiba/JIO20--"/>
    <n v="706.82"/>
    <n v="0"/>
    <n v="-706.82"/>
    <x v="52"/>
    <x v="20"/>
    <x v="5"/>
    <x v="2"/>
    <x v="0"/>
  </r>
  <r>
    <x v="369"/>
    <s v="   TO TRANSFER-UPI/DR/460581543938/LATCHIRE/YESB/Q005282530/Payme--"/>
    <n v="475"/>
    <n v="0"/>
    <n v="-475"/>
    <x v="233"/>
    <x v="2"/>
    <x v="2"/>
    <x v="2"/>
    <x v="0"/>
  </r>
  <r>
    <x v="370"/>
    <s v="   TO TRANSFER-UPI/DR/424756126860/ICCL/YESB/ICCLMF@ybl/Collect--"/>
    <n v="100"/>
    <n v="0"/>
    <n v="-100"/>
    <x v="216"/>
    <x v="38"/>
    <x v="13"/>
    <x v="2"/>
    <x v="0"/>
  </r>
  <r>
    <x v="371"/>
    <s v="   ATM WDL-ATM CASH 3397  NEAR GURAJADA SCHOOL  VIZIANAGARAM--"/>
    <n v="400"/>
    <n v="0"/>
    <n v="-400"/>
    <x v="7"/>
    <x v="7"/>
    <x v="3"/>
    <x v="3"/>
    <x v="0"/>
  </r>
  <r>
    <x v="371"/>
    <s v="   ATM WDL-ATM CASH 3398  NEAR GURAJADA SCHOOL  VIZIANAGARAM--"/>
    <n v="2000"/>
    <n v="0"/>
    <n v="-2000"/>
    <x v="7"/>
    <x v="7"/>
    <x v="3"/>
    <x v="3"/>
    <x v="0"/>
  </r>
  <r>
    <x v="371"/>
    <s v="   TO TRANSFER-UPI/DR/461844268993/PASUMART/YESB/Q577876201/Payme--"/>
    <n v="10"/>
    <n v="0"/>
    <n v="-10"/>
    <x v="234"/>
    <x v="6"/>
    <x v="4"/>
    <x v="2"/>
    <x v="0"/>
  </r>
  <r>
    <x v="372"/>
    <s v="   TO TRANSFER-UPI/DR/801385589370/BODASING/SBIN/6304838372/Payme--"/>
    <n v="500"/>
    <n v="0"/>
    <n v="-500"/>
    <x v="12"/>
    <x v="3"/>
    <x v="3"/>
    <x v="2"/>
    <x v="0"/>
  </r>
  <r>
    <x v="373"/>
    <s v="   TO TRANSFER-UPI/DR/426161711809/RELIANCE/CITI/jio@citiba/JIO20--"/>
    <n v="706.82"/>
    <n v="0"/>
    <n v="-706.82"/>
    <x v="52"/>
    <x v="20"/>
    <x v="5"/>
    <x v="2"/>
    <x v="0"/>
  </r>
  <r>
    <x v="374"/>
    <s v="   TO TRANSFER-UPI/DR/426288390829/National/ICIC/nationalor/Payvi--"/>
    <n v="500"/>
    <n v="0"/>
    <n v="-500"/>
    <x v="235"/>
    <x v="27"/>
    <x v="9"/>
    <x v="2"/>
    <x v="0"/>
  </r>
  <r>
    <x v="375"/>
    <s v="   TO TRANSFER-UPI/DR/193079126834/VENKATES/SBIN/8985274770/Payme--"/>
    <n v="123"/>
    <n v="0"/>
    <n v="-123"/>
    <x v="25"/>
    <x v="3"/>
    <x v="3"/>
    <x v="2"/>
    <x v="0"/>
  </r>
  <r>
    <x v="376"/>
    <s v="   TO TRANSFER-UPI/DR/284228041377/Indian R/SBIN/railsbiupi/Payme--"/>
    <n v="10"/>
    <n v="0"/>
    <n v="-10"/>
    <x v="133"/>
    <x v="33"/>
    <x v="8"/>
    <x v="2"/>
    <x v="0"/>
  </r>
  <r>
    <x v="376"/>
    <s v="   TO TRANSFER-UPI/DR/386046270933/Indian R/SBIN/railsbiupi/Payme--"/>
    <n v="10"/>
    <n v="0"/>
    <n v="-10"/>
    <x v="133"/>
    <x v="33"/>
    <x v="8"/>
    <x v="2"/>
    <x v="0"/>
  </r>
  <r>
    <x v="377"/>
    <s v="   CREDIT INTEREST---"/>
    <n v="0"/>
    <n v="418"/>
    <n v="418"/>
    <x v="37"/>
    <x v="15"/>
    <x v="1"/>
    <x v="4"/>
    <x v="1"/>
  </r>
  <r>
    <x v="378"/>
    <s v="   TO TRANSFER-UPI/DR/427026110634/Axis/UTIB/amazonupi@/Request--"/>
    <n v="13047"/>
    <n v="0"/>
    <n v="-13047"/>
    <x v="49"/>
    <x v="12"/>
    <x v="0"/>
    <x v="2"/>
    <x v="0"/>
  </r>
  <r>
    <x v="379"/>
    <s v="   BY TRANSFER-UPI/CR/427177025443/Amazon P/UTIB/amazon.ref/Refun--"/>
    <n v="0"/>
    <n v="149"/>
    <n v="149"/>
    <x v="49"/>
    <x v="12"/>
    <x v="0"/>
    <x v="2"/>
    <x v="0"/>
  </r>
  <r>
    <x v="379"/>
    <s v="   TO TRANSFER-UPI/DR/427177818982/Axis/UTIB/amazonupi@/Request--"/>
    <n v="12997"/>
    <n v="0"/>
    <n v="-12997"/>
    <x v="49"/>
    <x v="12"/>
    <x v="0"/>
    <x v="2"/>
    <x v="0"/>
  </r>
  <r>
    <x v="379"/>
    <s v="   BY TRANSFER-UPI/CR/427179153101/Amazon P/UTIB/amazon.ref/Refun--"/>
    <n v="0"/>
    <n v="12798"/>
    <n v="12798"/>
    <x v="49"/>
    <x v="12"/>
    <x v="0"/>
    <x v="2"/>
    <x v="0"/>
  </r>
  <r>
    <x v="380"/>
    <s v="   TO TRANSFER-UPI/DR/427439066205/Axis/UTIB/amazonupi@/Request--"/>
    <n v="2399"/>
    <n v="0"/>
    <n v="-2399"/>
    <x v="49"/>
    <x v="12"/>
    <x v="0"/>
    <x v="2"/>
    <x v="0"/>
  </r>
  <r>
    <x v="381"/>
    <s v="   TO TRANSFER-UPI/DR/427792395957/ICCL/YESB/ICCLMF@ybl/Collect--"/>
    <n v="100"/>
    <n v="0"/>
    <n v="-100"/>
    <x v="216"/>
    <x v="38"/>
    <x v="13"/>
    <x v="2"/>
    <x v="0"/>
  </r>
  <r>
    <x v="381"/>
    <s v="   BY TRANSFER-UPI/CR/477824812774/Amazon P/UTIB/amazon.ref/Refun--"/>
    <n v="0"/>
    <n v="149"/>
    <n v="149"/>
    <x v="49"/>
    <x v="12"/>
    <x v="0"/>
    <x v="2"/>
    <x v="0"/>
  </r>
  <r>
    <x v="381"/>
    <s v="   TO TRANSFER-UPI/DR/256605986202/SVN OPTICS/YESB/q96740025@/Pay--"/>
    <n v="5400"/>
    <n v="0"/>
    <n v="-5400"/>
    <x v="236"/>
    <x v="18"/>
    <x v="6"/>
    <x v="2"/>
    <x v="0"/>
  </r>
  <r>
    <x v="381"/>
    <s v="   TO TRANSFER-UPI/DR/021149550684/RIYAZ TU/BARB/riyaztumbi/Payme--"/>
    <n v="150"/>
    <n v="0"/>
    <n v="-150"/>
    <x v="237"/>
    <x v="39"/>
    <x v="0"/>
    <x v="2"/>
    <x v="0"/>
  </r>
  <r>
    <x v="382"/>
    <s v="   TO TRANSFER-UPI/DR/667914689656/VENUGOPA/YESB/Q788493858/Payme--"/>
    <n v="400"/>
    <n v="0"/>
    <n v="-400"/>
    <x v="238"/>
    <x v="36"/>
    <x v="8"/>
    <x v="2"/>
    <x v="0"/>
  </r>
  <r>
    <x v="383"/>
    <s v="   TO TRANSFER-UPI/DR/868622253504/VARANASI/YESB/paytmqr10i/Payme--"/>
    <n v="120"/>
    <n v="0"/>
    <n v="-120"/>
    <x v="186"/>
    <x v="8"/>
    <x v="4"/>
    <x v="2"/>
    <x v="0"/>
  </r>
  <r>
    <x v="384"/>
    <s v="   TO TRANSFER-UPI/DR/668430001424/THATRAJU/SBIN/9110705959/Payme--"/>
    <n v="1500"/>
    <n v="0"/>
    <n v="-1500"/>
    <x v="89"/>
    <x v="3"/>
    <x v="3"/>
    <x v="2"/>
    <x v="0"/>
  </r>
  <r>
    <x v="385"/>
    <s v="   TO TRANSFER-UPI/DR/938277540636/VECHALAP/YESB/paytmqr5c5/Payme--"/>
    <n v="120"/>
    <n v="0"/>
    <n v="-120"/>
    <x v="154"/>
    <x v="8"/>
    <x v="4"/>
    <x v="2"/>
    <x v="0"/>
  </r>
  <r>
    <x v="385"/>
    <s v="   TO TRANSFER-UPI/DR/008133318041/PATHIVAD/YESB/Q198692414/Payme--"/>
    <n v="114"/>
    <n v="0"/>
    <n v="-114"/>
    <x v="239"/>
    <x v="6"/>
    <x v="4"/>
    <x v="2"/>
    <x v="0"/>
  </r>
  <r>
    <x v="386"/>
    <s v="   TO TRANSFER-UPI/DR/265876066463/SATYANAR/YESB/Q345943854/Payme--"/>
    <n v="140"/>
    <n v="0"/>
    <n v="-140"/>
    <x v="240"/>
    <x v="8"/>
    <x v="4"/>
    <x v="2"/>
    <x v="0"/>
  </r>
  <r>
    <x v="387"/>
    <s v="   TO TRANSFER-UPI/DR/288648926729/SARIPALL/CNRB/premsundar/Payme--"/>
    <n v="60"/>
    <n v="0"/>
    <n v="-60"/>
    <x v="241"/>
    <x v="8"/>
    <x v="4"/>
    <x v="2"/>
    <x v="0"/>
  </r>
  <r>
    <x v="387"/>
    <s v="   BY TRANSFER-UPI/REV/288648926729--"/>
    <n v="0"/>
    <n v="60"/>
    <n v="60"/>
    <x v="68"/>
    <x v="13"/>
    <x v="1"/>
    <x v="2"/>
    <x v="1"/>
  </r>
  <r>
    <x v="387"/>
    <s v="   TO TRANSFER-UPI/DR/270519451217/SARIPALL/CNRB/premsundar/Payme--"/>
    <n v="60"/>
    <n v="0"/>
    <n v="-60"/>
    <x v="241"/>
    <x v="8"/>
    <x v="4"/>
    <x v="2"/>
    <x v="0"/>
  </r>
  <r>
    <x v="387"/>
    <s v="   BY TRANSFER-UPI/REV/270519451217--"/>
    <n v="0"/>
    <n v="60"/>
    <n v="60"/>
    <x v="68"/>
    <x v="13"/>
    <x v="1"/>
    <x v="2"/>
    <x v="1"/>
  </r>
  <r>
    <x v="387"/>
    <s v="   TO TRANSFER-UPI/DR/545031695002/SARIPALL/SBIN/9676049495/Payme--"/>
    <n v="60"/>
    <n v="0"/>
    <n v="-60"/>
    <x v="241"/>
    <x v="8"/>
    <x v="4"/>
    <x v="2"/>
    <x v="0"/>
  </r>
  <r>
    <x v="388"/>
    <s v="   TO TRANSFER-UPI/DR/318708637444/THOTAPAL/SBIN/Q675916196/Payme--"/>
    <n v="50"/>
    <n v="0"/>
    <n v="-50"/>
    <x v="47"/>
    <x v="17"/>
    <x v="7"/>
    <x v="2"/>
    <x v="0"/>
  </r>
  <r>
    <x v="389"/>
    <s v="   TO TRANSFER-UPI/DR/429520968352/RELIANCE/CITI/jio@citiba/JIO20--"/>
    <n v="706.82"/>
    <n v="0"/>
    <n v="-706.82"/>
    <x v="52"/>
    <x v="20"/>
    <x v="5"/>
    <x v="2"/>
    <x v="0"/>
  </r>
  <r>
    <x v="389"/>
    <s v="   TO TRANSFER-UPI/DR/429501749034/Amazon P/RATN/amazonpayg/Reque--"/>
    <n v="601.36"/>
    <n v="0"/>
    <n v="-601.36"/>
    <x v="49"/>
    <x v="12"/>
    <x v="0"/>
    <x v="2"/>
    <x v="0"/>
  </r>
  <r>
    <x v="390"/>
    <s v="   TO TRANSFER-UPI/DR/553652505051/SETTI V /YESB/Q749013375/Payme--"/>
    <n v="1350"/>
    <n v="0"/>
    <n v="-1350"/>
    <x v="242"/>
    <x v="18"/>
    <x v="6"/>
    <x v="2"/>
    <x v="0"/>
  </r>
  <r>
    <x v="390"/>
    <s v="   TO TRANSFER-UPI/DR/093793347036/SETTI V /YESB/Q358537876/Payme--"/>
    <n v="20"/>
    <n v="0"/>
    <n v="-20"/>
    <x v="134"/>
    <x v="18"/>
    <x v="6"/>
    <x v="2"/>
    <x v="0"/>
  </r>
  <r>
    <x v="391"/>
    <s v="   TO TRANSFER-UPI/DR/430856481765/ICCL/YESB/ICCLMF@ybl/Collect--"/>
    <n v="100"/>
    <n v="0"/>
    <n v="-100"/>
    <x v="216"/>
    <x v="38"/>
    <x v="13"/>
    <x v="2"/>
    <x v="0"/>
  </r>
  <r>
    <x v="392"/>
    <s v="   TO TRANSFER-UPI/DR/702456812580/SANTOSH /YESB/Q651147492/Payme--"/>
    <n v="25"/>
    <n v="0"/>
    <n v="-25"/>
    <x v="9"/>
    <x v="8"/>
    <x v="4"/>
    <x v="2"/>
    <x v="0"/>
  </r>
  <r>
    <x v="393"/>
    <s v="   BY TRANSFER-UPI/CR/491063243669/SANYASI /SBIN/9490027344/Payme--"/>
    <n v="0"/>
    <n v="10000"/>
    <n v="10000"/>
    <x v="104"/>
    <x v="3"/>
    <x v="3"/>
    <x v="2"/>
    <x v="0"/>
  </r>
  <r>
    <x v="394"/>
    <s v="   TO TRANSFER-UPI/DR/968846243489/WORLDLIN/YESB/tpslgovedu/Payme--"/>
    <n v="3000"/>
    <n v="0"/>
    <n v="-3000"/>
    <x v="243"/>
    <x v="14"/>
    <x v="4"/>
    <x v="2"/>
    <x v="0"/>
  </r>
  <r>
    <x v="394"/>
    <s v="   TO TRANSFER-UPI/DR/599600195269/SEPOY RA/YESB/Q830360841/Payme--"/>
    <n v="35"/>
    <n v="0"/>
    <n v="-35"/>
    <x v="244"/>
    <x v="6"/>
    <x v="4"/>
    <x v="2"/>
    <x v="0"/>
  </r>
  <r>
    <x v="394"/>
    <s v="   BY TRANSFER-UPI/CR/218125272327/THATRAJU/SBIN/9110705959/Payme--"/>
    <n v="0"/>
    <n v="1"/>
    <n v="1"/>
    <x v="89"/>
    <x v="3"/>
    <x v="3"/>
    <x v="2"/>
    <x v="0"/>
  </r>
  <r>
    <x v="394"/>
    <s v="   TO TRANSFER-UPI/DR/254929430407/Rkcollec/HDFC/rkcollecti/32476--"/>
    <n v="1400"/>
    <n v="0"/>
    <n v="-1400"/>
    <x v="0"/>
    <x v="0"/>
    <x v="0"/>
    <x v="2"/>
    <x v="0"/>
  </r>
  <r>
    <x v="395"/>
    <s v="   TO TRANSFER-UPI/DR/432624328226/RELIANCE/CITI/jio@citiba/JIO20--"/>
    <n v="706.82"/>
    <n v="0"/>
    <n v="-706.82"/>
    <x v="52"/>
    <x v="20"/>
    <x v="5"/>
    <x v="2"/>
    <x v="0"/>
  </r>
  <r>
    <x v="396"/>
    <s v="   TO TRANSFER-UPI/DR/860872694758/KILIMI  /SBIN/kilimiramb/Payme--"/>
    <n v="310"/>
    <n v="0"/>
    <n v="-310"/>
    <x v="245"/>
    <x v="8"/>
    <x v="4"/>
    <x v="2"/>
    <x v="0"/>
  </r>
  <r>
    <x v="397"/>
    <s v="   TO TRANSFER-UPI/DR/433856482296/ICCL/YESB/ICCLMF@ybl/Collect--"/>
    <n v="100"/>
    <n v="0"/>
    <n v="-100"/>
    <x v="216"/>
    <x v="38"/>
    <x v="13"/>
    <x v="2"/>
    <x v="0"/>
  </r>
  <r>
    <x v="397"/>
    <s v="   TO TRANSFER-UPI/DR/126202326696/VICTORY /YESB/BHARATPE90/Pay T--"/>
    <n v="1"/>
    <n v="0"/>
    <n v="-1"/>
    <x v="246"/>
    <x v="8"/>
    <x v="4"/>
    <x v="2"/>
    <x v="0"/>
  </r>
  <r>
    <x v="398"/>
    <s v="   TO TRANSFER-UPI/DR/671615061729/APOLLO P/UTIB/APOLLOPHAR/Payme--"/>
    <n v="192.15"/>
    <n v="0"/>
    <n v="-192.15"/>
    <x v="193"/>
    <x v="18"/>
    <x v="6"/>
    <x v="2"/>
    <x v="0"/>
  </r>
  <r>
    <x v="399"/>
    <s v="   TO TRANSFER-UPI/DR/151996633617/RELIANCE/CITI/jio@citiba/JIO20--"/>
    <n v="706.82"/>
    <n v="0"/>
    <n v="-706.82"/>
    <x v="52"/>
    <x v="20"/>
    <x v="5"/>
    <x v="2"/>
    <x v="0"/>
  </r>
  <r>
    <x v="400"/>
    <s v="   TO TRANSFER-UPI/DR/955207142310/SOUTH IN/HDFC/southindia/Payme--"/>
    <n v="695"/>
    <n v="0"/>
    <n v="-695"/>
    <x v="91"/>
    <x v="0"/>
    <x v="0"/>
    <x v="2"/>
    <x v="0"/>
  </r>
  <r>
    <x v="400"/>
    <s v="   CREDIT INTEREST---"/>
    <n v="0"/>
    <n v="200"/>
    <n v="200"/>
    <x v="37"/>
    <x v="15"/>
    <x v="1"/>
    <x v="4"/>
    <x v="1"/>
  </r>
  <r>
    <x v="401"/>
    <s v="   TO TRANSFER-UPI/DR/436190272878/Amazon Pay/UTIB/amazonpayg/Req--"/>
    <n v="2500"/>
    <n v="0"/>
    <n v="-2500"/>
    <x v="49"/>
    <x v="12"/>
    <x v="0"/>
    <x v="2"/>
    <x v="0"/>
  </r>
  <r>
    <x v="401"/>
    <s v="   TO TRANSFER-UPI/DR/436122469445/Axis/UTIB/amazonupi@/Request--"/>
    <n v="2436"/>
    <n v="0"/>
    <n v="-2436"/>
    <x v="49"/>
    <x v="12"/>
    <x v="0"/>
    <x v="2"/>
    <x v="0"/>
  </r>
  <r>
    <x v="402"/>
    <s v="   TO TRANSFER-UPI/DR/500395489219/ICCL/YESB/ICCLMF@ybl/Collect--"/>
    <n v="100"/>
    <n v="0"/>
    <n v="-100"/>
    <x v="216"/>
    <x v="38"/>
    <x v="13"/>
    <x v="2"/>
    <x v="0"/>
  </r>
  <r>
    <x v="403"/>
    <s v="   TO TRANSFER-UPI/DR/500408943147/Pvr Shop/UTIB/gpay-11237/UPI--"/>
    <n v="12"/>
    <n v="0"/>
    <n v="-12"/>
    <x v="205"/>
    <x v="8"/>
    <x v="4"/>
    <x v="2"/>
    <x v="0"/>
  </r>
  <r>
    <x v="404"/>
    <s v="   TO TRANSFER-UPI/DR/716940456443/IBPS BIL/HDFC/ibps.billd/Pay--"/>
    <n v="750"/>
    <n v="0"/>
    <n v="-750"/>
    <x v="247"/>
    <x v="40"/>
    <x v="2"/>
    <x v="2"/>
    <x v="0"/>
  </r>
  <r>
    <x v="405"/>
    <s v="   BY TRANSFER-UPI/CR/338714532893/PENTA  V/SBIN/7658968068/Payme--"/>
    <n v="0"/>
    <n v="1000"/>
    <n v="1000"/>
    <x v="20"/>
    <x v="3"/>
    <x v="3"/>
    <x v="2"/>
    <x v="0"/>
  </r>
  <r>
    <x v="406"/>
    <s v="   TO TRANSFER-UPI/DR/502228539454/RELIANCE/CITI/jio@citiba/JIO20--"/>
    <n v="706.82"/>
    <n v="0"/>
    <n v="-706.82"/>
    <x v="52"/>
    <x v="20"/>
    <x v="5"/>
    <x v="2"/>
    <x v="0"/>
  </r>
  <r>
    <x v="406"/>
    <s v="   TO TRANSFER-UPI/DR/140851932717/Pvr Shop/UTIB/gpay-11234/Payme--"/>
    <n v="5"/>
    <n v="0"/>
    <n v="-5"/>
    <x v="205"/>
    <x v="8"/>
    <x v="4"/>
    <x v="2"/>
    <x v="0"/>
  </r>
  <r>
    <x v="407"/>
    <s v="   TO TRANSFER-UPI/DR/185082233524/KANNAMMA/YESB/Q823668549/Payme--"/>
    <n v="32"/>
    <n v="0"/>
    <n v="-32"/>
    <x v="14"/>
    <x v="8"/>
    <x v="4"/>
    <x v="2"/>
    <x v="0"/>
  </r>
  <r>
    <x v="408"/>
    <s v="   TO TRANSFER-UPI/DR/742269719587/KARRI SR/YESB/Q714332231/Payme--"/>
    <n v="30"/>
    <n v="0"/>
    <n v="-30"/>
    <x v="123"/>
    <x v="6"/>
    <x v="4"/>
    <x v="2"/>
    <x v="0"/>
  </r>
  <r>
    <x v="409"/>
    <s v="   TO TRANSFER-UPI/DR/503285655047/GOOGLE I/UTIB/playstore@/UPI--"/>
    <n v="399"/>
    <n v="0"/>
    <n v="-399"/>
    <x v="248"/>
    <x v="26"/>
    <x v="2"/>
    <x v="2"/>
    <x v="0"/>
  </r>
  <r>
    <x v="410"/>
    <s v="   TO TRANSFER-UPI/DR/503484181334/ICCL/YESB/ICCLMF@ybl/Collect--"/>
    <n v="100"/>
    <n v="0"/>
    <n v="-100"/>
    <x v="216"/>
    <x v="38"/>
    <x v="13"/>
    <x v="2"/>
    <x v="0"/>
  </r>
  <r>
    <x v="411"/>
    <s v="   TO TRANSFER-UPI/DR/311527823320/VECHALAP/YESB/paytmqr5jp/Payme--"/>
    <n v="20"/>
    <n v="0"/>
    <n v="-20"/>
    <x v="154"/>
    <x v="8"/>
    <x v="4"/>
    <x v="2"/>
    <x v="0"/>
  </r>
  <r>
    <x v="412"/>
    <s v="   TO TRANSFER-UPI/DR/503814753248/MANDANGI/YESB/paytmqr64p/Sent--"/>
    <n v="95"/>
    <n v="0"/>
    <n v="-95"/>
    <x v="249"/>
    <x v="8"/>
    <x v="4"/>
    <x v="2"/>
    <x v="0"/>
  </r>
  <r>
    <x v="413"/>
    <s v="   TO TRANSFER-UPI/DR/505241989178/RELIANCE/CITI/jio@citiba/JIO20--"/>
    <n v="706.82"/>
    <n v="0"/>
    <n v="-706.82"/>
    <x v="52"/>
    <x v="20"/>
    <x v="5"/>
    <x v="2"/>
    <x v="0"/>
  </r>
  <r>
    <x v="413"/>
    <s v="   TO TRANSFER-UPI/DR/789045548571/Indian I/SBIN/sbiepay.10/IIM C--"/>
    <n v="2500"/>
    <n v="0"/>
    <n v="-2500"/>
    <x v="250"/>
    <x v="40"/>
    <x v="2"/>
    <x v="2"/>
    <x v="0"/>
  </r>
  <r>
    <x v="413"/>
    <s v="   TO TRANSFER-UPI/DR/211460771932/INDIAN I/HDFC/indianinst/Payme--"/>
    <n v="1500"/>
    <n v="0"/>
    <n v="-1500"/>
    <x v="251"/>
    <x v="40"/>
    <x v="2"/>
    <x v="2"/>
    <x v="0"/>
  </r>
  <r>
    <x v="414"/>
    <s v="   BY TRANSFER-UPI/CR/184894379925/PENTA  V/SBIN/7658968068/Payme--"/>
    <n v="0"/>
    <n v="2000"/>
    <n v="2000"/>
    <x v="20"/>
    <x v="3"/>
    <x v="3"/>
    <x v="2"/>
    <x v="0"/>
  </r>
  <r>
    <x v="415"/>
    <s v="   TO TRANSFER-UPI/DR/194015626389/PENTA  V/SBIN/7658968068/Payme--"/>
    <n v="7000"/>
    <n v="0"/>
    <n v="-7000"/>
    <x v="20"/>
    <x v="3"/>
    <x v="3"/>
    <x v="2"/>
    <x v="0"/>
  </r>
  <r>
    <x v="415"/>
    <s v="   BY TRANSFER-UPI/CR/941861333140/VENKATES/SBIN/8985274770/Payme--"/>
    <n v="0"/>
    <n v="7000"/>
    <n v="7000"/>
    <x v="25"/>
    <x v="3"/>
    <x v="3"/>
    <x v="2"/>
    <x v="0"/>
  </r>
  <r>
    <x v="416"/>
    <s v="   TO TRANSFER-UPI/DR/506246927624/ICCL/YESB/ICCLMF@ybl/Collect--"/>
    <n v="100"/>
    <n v="0"/>
    <n v="-100"/>
    <x v="216"/>
    <x v="38"/>
    <x v="13"/>
    <x v="2"/>
    <x v="0"/>
  </r>
  <r>
    <x v="417"/>
    <s v="   TO TRANSFER-UPI/DR/378472670005/Coursera/ICIC/coursera30/Payme--"/>
    <n v="1219"/>
    <n v="0"/>
    <n v="-1219"/>
    <x v="252"/>
    <x v="26"/>
    <x v="2"/>
    <x v="2"/>
    <x v="0"/>
  </r>
  <r>
    <x v="418"/>
    <s v="   TO TRANSFER-UPI/DR/820093679708/KILAARI /YESB/Q879191082/Payme--"/>
    <n v="80"/>
    <n v="0"/>
    <n v="-80"/>
    <x v="253"/>
    <x v="8"/>
    <x v="4"/>
    <x v="2"/>
    <x v="0"/>
  </r>
  <r>
    <x v="419"/>
    <s v="   TO TRANSFER-UPI/DR/996144372648/KARROTHU/UBIN/saikumarka/Payme--"/>
    <n v="100"/>
    <n v="0"/>
    <n v="-100"/>
    <x v="254"/>
    <x v="32"/>
    <x v="4"/>
    <x v="2"/>
    <x v="0"/>
  </r>
  <r>
    <x v="420"/>
    <s v="   TO TRANSFER-UPI/DR/112729310259/KONAPALA/CNRB/4328804502/Payme--"/>
    <n v="300"/>
    <n v="0"/>
    <n v="-300"/>
    <x v="255"/>
    <x v="16"/>
    <x v="0"/>
    <x v="2"/>
    <x v="0"/>
  </r>
  <r>
    <x v="420"/>
    <s v="   TO TRANSFER-UPI/DR/883337730847/KARRI SR/YESB/Q714332231/Payme--"/>
    <n v="10"/>
    <n v="0"/>
    <n v="-10"/>
    <x v="123"/>
    <x v="6"/>
    <x v="4"/>
    <x v="2"/>
    <x v="0"/>
  </r>
  <r>
    <x v="421"/>
    <s v="   TO TRANSFER-UPI/DR/524031213316/VARANASI/YESB/paytmqr5xq/Payme--"/>
    <n v="20"/>
    <n v="0"/>
    <n v="-20"/>
    <x v="186"/>
    <x v="8"/>
    <x v="4"/>
    <x v="2"/>
    <x v="0"/>
  </r>
  <r>
    <x v="421"/>
    <s v="   TO TRANSFER-UPI/DR/578012214892/THATRAJU/IPOS/7816019145/Payme--"/>
    <n v="500"/>
    <n v="0"/>
    <n v="-500"/>
    <x v="171"/>
    <x v="3"/>
    <x v="3"/>
    <x v="2"/>
    <x v="0"/>
  </r>
  <r>
    <x v="421"/>
    <s v="   BY TRANSFER-UPI/CR/293301135023/PENTA  V/SBIN/7658968068/Payme--"/>
    <n v="0"/>
    <n v="300"/>
    <n v="300"/>
    <x v="20"/>
    <x v="3"/>
    <x v="3"/>
    <x v="2"/>
    <x v="0"/>
  </r>
  <r>
    <x v="422"/>
    <s v="   TO TRANSFER-UPI/DR/236725186481/BOMMANA /UTIB/6303429186/Payme--"/>
    <n v="630"/>
    <n v="0"/>
    <n v="-630"/>
    <x v="256"/>
    <x v="3"/>
    <x v="3"/>
    <x v="2"/>
    <x v="0"/>
  </r>
  <r>
    <x v="423"/>
    <s v="   TO TRANSFER-UPI/DR/822467265833/RELLI SR/YESB/Q055843188/Payme--"/>
    <n v="10"/>
    <n v="0"/>
    <n v="-10"/>
    <x v="71"/>
    <x v="6"/>
    <x v="4"/>
    <x v="2"/>
    <x v="0"/>
  </r>
  <r>
    <x v="423"/>
    <s v="   TO TRANSFER-UPI/DR/667096952383/MUNIRA  /YESB/Q895155828/Payme--"/>
    <n v="300"/>
    <n v="0"/>
    <n v="-300"/>
    <x v="128"/>
    <x v="14"/>
    <x v="4"/>
    <x v="2"/>
    <x v="0"/>
  </r>
  <r>
    <x v="423"/>
    <s v="   BY TRANSFER-UPI/CR/741776460363/VENKATES/SBIN/8985274770/Payme--"/>
    <n v="0"/>
    <n v="100"/>
    <n v="100"/>
    <x v="25"/>
    <x v="3"/>
    <x v="3"/>
    <x v="2"/>
    <x v="0"/>
  </r>
  <r>
    <x v="423"/>
    <s v="   BY TRANSFER-UPI/CR/625284377591/PASALA  /SBIN/6303974552/Payme--"/>
    <n v="0"/>
    <n v="100"/>
    <n v="100"/>
    <x v="21"/>
    <x v="3"/>
    <x v="3"/>
    <x v="2"/>
    <x v="0"/>
  </r>
  <r>
    <x v="424"/>
    <s v="   TO TRANSFER-UPI/DR/302331426344/PENTA  V/SBIN/7658968068/Payme--"/>
    <n v="48"/>
    <n v="0"/>
    <n v="-48"/>
    <x v="20"/>
    <x v="3"/>
    <x v="3"/>
    <x v="2"/>
    <x v="0"/>
  </r>
  <r>
    <x v="424"/>
    <s v="   TO TRANSFER-UPI/DR/247697206511/PASUMART/YESB/paytm.s18b/Payme--"/>
    <n v="30"/>
    <n v="0"/>
    <n v="-30"/>
    <x v="234"/>
    <x v="6"/>
    <x v="4"/>
    <x v="2"/>
    <x v="0"/>
  </r>
  <r>
    <x v="424"/>
    <s v="   BY TRANSFER-UPI/CR/323008554622/PENTA  V/SBIN/7658968068/Payme--"/>
    <n v="0"/>
    <n v="300"/>
    <n v="300"/>
    <x v="20"/>
    <x v="3"/>
    <x v="3"/>
    <x v="2"/>
    <x v="0"/>
  </r>
  <r>
    <x v="424"/>
    <s v="   TO TRANSFER-UPI/DR/507208644288/RELIANCE/CITI/jio@citiba/JIO20--"/>
    <n v="706.82"/>
    <n v="0"/>
    <n v="-706.82"/>
    <x v="52"/>
    <x v="20"/>
    <x v="5"/>
    <x v="2"/>
    <x v="0"/>
  </r>
  <r>
    <x v="425"/>
    <s v="   CREDIT INTEREST---"/>
    <n v="0"/>
    <n v="146"/>
    <n v="146"/>
    <x v="37"/>
    <x v="15"/>
    <x v="1"/>
    <x v="4"/>
    <x v="1"/>
  </r>
  <r>
    <x v="426"/>
    <s v="   TO TRANSFER-UPI/DR/497226921029/SRI GOWR/YESB/paytmqr5yc/Payme--"/>
    <n v="55"/>
    <n v="0"/>
    <n v="-55"/>
    <x v="257"/>
    <x v="23"/>
    <x v="0"/>
    <x v="2"/>
    <x v="0"/>
  </r>
  <r>
    <x v="426"/>
    <s v="   TO TRANSFER-UPI/DR/564545456475/STYLE UN/HDFC/STYLEUNION/Payme--"/>
    <n v="698"/>
    <n v="0"/>
    <n v="-698"/>
    <x v="189"/>
    <x v="0"/>
    <x v="0"/>
    <x v="2"/>
    <x v="0"/>
  </r>
  <r>
    <x v="427"/>
    <s v="   TO TRANSFER-UPI/DR/545653177059/Goibibo/YESB/goibiboonl/Paymen--"/>
    <n v="555.45000000000005"/>
    <n v="0"/>
    <n v="-555.45000000000005"/>
    <x v="258"/>
    <x v="33"/>
    <x v="8"/>
    <x v="2"/>
    <x v="0"/>
  </r>
  <r>
    <x v="427"/>
    <s v="   BY TRANSFER-UPI/CR/319939515365/PASALA  /SBIN/6303974552/Payme--"/>
    <n v="0"/>
    <n v="2000"/>
    <n v="2000"/>
    <x v="21"/>
    <x v="3"/>
    <x v="3"/>
    <x v="2"/>
    <x v="0"/>
  </r>
  <r>
    <x v="427"/>
    <s v="   TO TRANSFER-UPI/DR/130468508377/RAVVA ES/YESB/paytmqr66x/Payme--"/>
    <n v="7"/>
    <n v="0"/>
    <n v="-7"/>
    <x v="162"/>
    <x v="6"/>
    <x v="4"/>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EABFB-AF93-4AD9-9D06-AFEBED88B6E7}" name="PTHead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B16" firstHeaderRow="1" firstDataRow="1" firstDataCol="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showAll="0"/>
    <pivotField showAll="0"/>
    <pivotField axis="axisRow" showAll="0" sortType="descending">
      <items count="15">
        <item x="12"/>
        <item x="5"/>
        <item x="2"/>
        <item x="10"/>
        <item x="9"/>
        <item x="4"/>
        <item x="6"/>
        <item x="11"/>
        <item h="1" x="1"/>
        <item x="13"/>
        <item x="7"/>
        <item x="0"/>
        <item x="3"/>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4">
    <i>
      <x v="12"/>
    </i>
    <i>
      <x v="11"/>
    </i>
    <i>
      <x v="2"/>
    </i>
    <i>
      <x v="6"/>
    </i>
    <i>
      <x v="1"/>
    </i>
    <i>
      <x v="5"/>
    </i>
    <i>
      <x v="13"/>
    </i>
    <i>
      <x v="7"/>
    </i>
    <i>
      <x v="3"/>
    </i>
    <i>
      <x v="4"/>
    </i>
    <i>
      <x v="9"/>
    </i>
    <i>
      <x v="10"/>
    </i>
    <i>
      <x/>
    </i>
    <i t="grand">
      <x/>
    </i>
  </rowItems>
  <colItems count="1">
    <i/>
  </colItems>
  <dataFields count="1">
    <dataField name="Sum of Debit" fld="2" baseField="7" baseItem="0" numFmtId="164"/>
  </dataFields>
  <formats count="2">
    <format dxfId="1">
      <pivotArea collapsedLevelsAreSubtotals="1" fieldPosition="0">
        <references count="1">
          <reference field="7" count="1">
            <x v="1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387740-D096-4429-A5E4-4930E83F52BB}" name="PTSubSeg" cacheId="0"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outline="1" outlineData="1" multipleFieldFilters="0" chartFormat="21" rowHeaderCaption="Month">
  <location ref="J3:K58" firstHeaderRow="1" firstDataRow="1" firstDataCol="1" rowPageCount="1" colPageCount="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showAll="0"/>
    <pivotField axis="axisRow" showAll="0">
      <items count="42">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 t="default"/>
      </items>
    </pivotField>
    <pivotField axis="axisRow" showAll="0" sortType="descending">
      <items count="15">
        <item x="8"/>
        <item x="3"/>
        <item x="0"/>
        <item x="7"/>
        <item x="13"/>
        <item x="1"/>
        <item x="11"/>
        <item x="6"/>
        <item x="4"/>
        <item x="9"/>
        <item x="10"/>
        <item x="2"/>
        <item x="5"/>
        <item x="12"/>
        <item t="default"/>
      </items>
    </pivotField>
    <pivotField showAll="0"/>
    <pivotField axis="axisPage"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2">
    <field x="7"/>
    <field x="6"/>
  </rowFields>
  <rowItems count="55">
    <i>
      <x/>
    </i>
    <i r="1">
      <x v="11"/>
    </i>
    <i r="1">
      <x v="28"/>
    </i>
    <i r="1">
      <x v="35"/>
    </i>
    <i r="1">
      <x v="38"/>
    </i>
    <i>
      <x v="1"/>
    </i>
    <i r="1">
      <x v="2"/>
    </i>
    <i r="1">
      <x v="4"/>
    </i>
    <i r="1">
      <x v="37"/>
    </i>
    <i r="1">
      <x v="39"/>
    </i>
    <i>
      <x v="2"/>
    </i>
    <i r="1">
      <x/>
    </i>
    <i r="1">
      <x v="7"/>
    </i>
    <i r="1">
      <x v="10"/>
    </i>
    <i r="1">
      <x v="13"/>
    </i>
    <i r="1">
      <x v="19"/>
    </i>
    <i r="1">
      <x v="26"/>
    </i>
    <i>
      <x v="3"/>
    </i>
    <i r="1">
      <x v="32"/>
    </i>
    <i>
      <x v="4"/>
    </i>
    <i r="1">
      <x v="33"/>
    </i>
    <i>
      <x v="5"/>
    </i>
    <i r="1">
      <x v="20"/>
    </i>
    <i r="1">
      <x v="29"/>
    </i>
    <i r="1">
      <x v="31"/>
    </i>
    <i>
      <x v="6"/>
    </i>
    <i r="1">
      <x v="12"/>
    </i>
    <i>
      <x v="7"/>
    </i>
    <i r="1">
      <x v="8"/>
    </i>
    <i r="1">
      <x v="18"/>
    </i>
    <i r="1">
      <x v="22"/>
    </i>
    <i r="1">
      <x v="27"/>
    </i>
    <i>
      <x v="8"/>
    </i>
    <i r="1">
      <x v="5"/>
    </i>
    <i r="1">
      <x v="17"/>
    </i>
    <i r="1">
      <x v="30"/>
    </i>
    <i r="1">
      <x v="34"/>
    </i>
    <i>
      <x v="9"/>
    </i>
    <i r="1">
      <x v="9"/>
    </i>
    <i r="1">
      <x v="15"/>
    </i>
    <i>
      <x v="10"/>
    </i>
    <i r="1">
      <x v="14"/>
    </i>
    <i r="1">
      <x v="24"/>
    </i>
    <i r="1">
      <x v="40"/>
    </i>
    <i>
      <x v="11"/>
    </i>
    <i r="1">
      <x v="3"/>
    </i>
    <i r="1">
      <x v="6"/>
    </i>
    <i r="1">
      <x v="25"/>
    </i>
    <i r="1">
      <x v="36"/>
    </i>
    <i>
      <x v="12"/>
    </i>
    <i r="1">
      <x v="16"/>
    </i>
    <i r="1">
      <x v="21"/>
    </i>
    <i r="1">
      <x v="23"/>
    </i>
    <i>
      <x v="13"/>
    </i>
    <i r="1">
      <x v="1"/>
    </i>
  </rowItems>
  <colItems count="1">
    <i/>
  </colItems>
  <pageFields count="1">
    <pageField fld="9" hier="-1"/>
  </pageFields>
  <dataFields count="1">
    <dataField name="Sum of Deb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06D65-B80D-498C-89DB-1B22AF4F9DC4}" name="PTCTNA" cacheId="0" applyNumberFormats="0" applyBorderFormats="0" applyFontFormats="0" applyPatternFormats="0" applyAlignmentFormats="0" applyWidthHeightFormats="1" dataCaption="Values" grandTotalCaption="Total Net Amount" updatedVersion="8" minRefreshableVersion="3" useAutoFormatting="1" itemPrintTitles="1" createdVersion="8" indent="0" outline="1" outlineData="1" multipleFieldFilters="0" chartFormat="10" rowHeaderCaption="Payment Type">
  <location ref="D18:E23" firstHeaderRow="1" firstDataRow="1" firstDataCol="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showAll="0"/>
    <pivotField showAll="0"/>
    <pivotField dataField="1" showAll="0"/>
    <pivotField showAll="0"/>
    <pivotField showAll="0"/>
    <pivotField showAll="0"/>
    <pivotField axis="axisRow" showAll="0">
      <items count="6">
        <item x="3"/>
        <item x="0"/>
        <item h="1" x="1"/>
        <item x="4"/>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i>
    <i>
      <x v="1"/>
    </i>
    <i>
      <x v="3"/>
    </i>
    <i>
      <x v="4"/>
    </i>
    <i t="grand">
      <x/>
    </i>
  </rowItems>
  <colItems count="1">
    <i/>
  </colItems>
  <dataFields count="1">
    <dataField name="Net Amount" fld="4" baseField="8" baseItem="0"/>
  </dataFields>
  <formats count="4">
    <format dxfId="12">
      <pivotArea collapsedLevelsAreSubtotals="1" fieldPosition="0">
        <references count="1">
          <reference field="8" count="1">
            <x v="0"/>
          </reference>
        </references>
      </pivotArea>
    </format>
    <format dxfId="11">
      <pivotArea collapsedLevelsAreSubtotals="1" fieldPosition="0">
        <references count="1">
          <reference field="8" count="1">
            <x v="4"/>
          </reference>
        </references>
      </pivotArea>
    </format>
    <format dxfId="10">
      <pivotArea collapsedLevelsAreSubtotals="1" fieldPosition="0">
        <references count="1">
          <reference field="8" count="1">
            <x v="1"/>
          </reference>
        </references>
      </pivotArea>
    </format>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2293B-FE95-41F3-82D0-E8A9952EF9D5}" name="PTCatExpLine" cacheId="0"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outline="1" outlineData="1" multipleFieldFilters="0" chartFormat="33" rowHeaderCaption="Month">
  <location ref="M3:Q16" firstHeaderRow="1" firstDataRow="2" firstDataCol="1" rowPageCount="1" colPageCount="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showAll="0"/>
    <pivotField showAll="0"/>
    <pivotField dataField="1" showAll="0"/>
    <pivotField showAll="0"/>
    <pivotField showAll="0"/>
    <pivotField axis="axisCol" showAll="0" sortType="descending">
      <items count="15">
        <item h="1" x="8"/>
        <item x="3"/>
        <item x="0"/>
        <item h="1" x="7"/>
        <item h="1" x="13"/>
        <item x="1"/>
        <item h="1" x="11"/>
        <item h="1" x="6"/>
        <item x="4"/>
        <item h="1" x="9"/>
        <item h="1" x="10"/>
        <item h="1" x="2"/>
        <item x="5"/>
        <item h="1" x="12"/>
        <item t="default"/>
      </items>
    </pivotField>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2">
    <i>
      <x v="1"/>
    </i>
    <i>
      <x v="2"/>
    </i>
    <i>
      <x v="3"/>
    </i>
    <i>
      <x v="4"/>
    </i>
    <i>
      <x v="5"/>
    </i>
    <i>
      <x v="6"/>
    </i>
    <i>
      <x v="7"/>
    </i>
    <i>
      <x v="8"/>
    </i>
    <i>
      <x v="9"/>
    </i>
    <i>
      <x v="10"/>
    </i>
    <i>
      <x v="11"/>
    </i>
    <i>
      <x v="12"/>
    </i>
  </rowItems>
  <colFields count="1">
    <field x="7"/>
  </colFields>
  <colItems count="4">
    <i>
      <x v="1"/>
    </i>
    <i>
      <x v="2"/>
    </i>
    <i>
      <x v="8"/>
    </i>
    <i>
      <x v="12"/>
    </i>
  </colItems>
  <pageFields count="1">
    <pageField fld="9" item="0" hier="-1"/>
  </pageFields>
  <dataFields count="1">
    <dataField name="Sum of Amount" fld="4" baseField="0" baseItem="0" numFmtId="1"/>
  </dataFields>
  <chartFormats count="11">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5"/>
          </reference>
        </references>
      </pivotArea>
    </chartFormat>
    <chartFormat chart="9" format="2">
      <pivotArea type="data" outline="0" fieldPosition="0">
        <references count="2">
          <reference field="4294967294" count="1" selected="0">
            <x v="0"/>
          </reference>
          <reference field="10" count="1" selected="0">
            <x v="6"/>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5"/>
          </reference>
        </references>
      </pivotArea>
    </chartFormat>
    <chartFormat chart="14" format="8">
      <pivotArea type="data" outline="0" fieldPosition="0">
        <references count="2">
          <reference field="4294967294" count="1" selected="0">
            <x v="0"/>
          </reference>
          <reference field="10" count="1" selected="0">
            <x v="6"/>
          </reference>
        </references>
      </pivotArea>
    </chartFormat>
    <chartFormat chart="14" format="9">
      <pivotArea type="data" outline="0" fieldPosition="0">
        <references count="2">
          <reference field="4294967294" count="1" selected="0">
            <x v="0"/>
          </reference>
          <reference field="10" count="1" selected="0">
            <x v="12"/>
          </reference>
        </references>
      </pivotArea>
    </chartFormat>
    <chartFormat chart="24" format="18" series="1">
      <pivotArea type="data" outline="0" fieldPosition="0">
        <references count="2">
          <reference field="4294967294" count="1" selected="0">
            <x v="0"/>
          </reference>
          <reference field="7" count="1" selected="0">
            <x v="1"/>
          </reference>
        </references>
      </pivotArea>
    </chartFormat>
    <chartFormat chart="24" format="19" series="1">
      <pivotArea type="data" outline="0" fieldPosition="0">
        <references count="2">
          <reference field="4294967294" count="1" selected="0">
            <x v="0"/>
          </reference>
          <reference field="7" count="1" selected="0">
            <x v="2"/>
          </reference>
        </references>
      </pivotArea>
    </chartFormat>
    <chartFormat chart="24" format="20" series="1">
      <pivotArea type="data" outline="0" fieldPosition="0">
        <references count="2">
          <reference field="4294967294" count="1" selected="0">
            <x v="0"/>
          </reference>
          <reference field="7" count="1" selected="0">
            <x v="8"/>
          </reference>
        </references>
      </pivotArea>
    </chartFormat>
    <chartFormat chart="24" format="21"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73F81-9338-46A8-8866-BBDE6C47E6BC}" name="PTTreeMap" cacheId="0"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compact="0" compactData="0" multipleFieldFilters="0" chartFormat="26" rowHeaderCaption="Month">
  <location ref="M21:O59" firstHeaderRow="1" firstDataRow="1" firstDataCol="2" rowPageCount="1" colPageCount="1"/>
  <pivotFields count="13">
    <pivotField compact="0" numFmtId="14" outline="0"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compact="0" outline="0" showAll="0"/>
    <pivotField dataField="1" compact="0" outline="0" showAll="0"/>
    <pivotField compact="0" outline="0" showAll="0"/>
    <pivotField compact="0" outline="0" showAll="0"/>
    <pivotField compact="0" outline="0" showAll="0"/>
    <pivotField axis="axisRow" compact="0" outline="0" showAll="0" measureFilter="1" defaultSubtotal="0">
      <items count="41">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s>
    </pivotField>
    <pivotField axis="axisRow" compact="0" outline="0" showAll="0" sortType="descending" defaultSubtotal="0">
      <items count="14">
        <item x="8"/>
        <item x="3"/>
        <item x="0"/>
        <item x="7"/>
        <item x="13"/>
        <item x="1"/>
        <item x="11"/>
        <item x="6"/>
        <item x="4"/>
        <item x="9"/>
        <item x="10"/>
        <item x="2"/>
        <item x="5"/>
        <item x="12"/>
      </items>
    </pivotField>
    <pivotField compact="0" outline="0" showAll="0"/>
    <pivotField axis="axisPage" compact="0" outline="0" showAll="0">
      <items count="3">
        <item x="0"/>
        <item x="1"/>
        <item t="default"/>
      </items>
    </pivotField>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0"/>
        <item x="1"/>
        <item x="2"/>
        <item x="3"/>
        <item x="4"/>
        <item x="5"/>
      </items>
    </pivotField>
  </pivotFields>
  <rowFields count="2">
    <field x="7"/>
    <field x="6"/>
  </rowFields>
  <rowItems count="38">
    <i>
      <x/>
      <x v="11"/>
    </i>
    <i r="1">
      <x v="28"/>
    </i>
    <i r="1">
      <x v="35"/>
    </i>
    <i r="1">
      <x v="38"/>
    </i>
    <i>
      <x v="1"/>
      <x v="2"/>
    </i>
    <i r="1">
      <x v="4"/>
    </i>
    <i r="1">
      <x v="37"/>
    </i>
    <i r="1">
      <x v="39"/>
    </i>
    <i>
      <x v="2"/>
      <x/>
    </i>
    <i r="1">
      <x v="7"/>
    </i>
    <i r="1">
      <x v="10"/>
    </i>
    <i r="1">
      <x v="13"/>
    </i>
    <i r="1">
      <x v="19"/>
    </i>
    <i r="1">
      <x v="26"/>
    </i>
    <i>
      <x v="3"/>
      <x v="32"/>
    </i>
    <i>
      <x v="4"/>
      <x v="33"/>
    </i>
    <i>
      <x v="6"/>
      <x v="12"/>
    </i>
    <i>
      <x v="7"/>
      <x v="8"/>
    </i>
    <i r="1">
      <x v="18"/>
    </i>
    <i r="1">
      <x v="22"/>
    </i>
    <i r="1">
      <x v="27"/>
    </i>
    <i>
      <x v="8"/>
      <x v="5"/>
    </i>
    <i r="1">
      <x v="17"/>
    </i>
    <i r="1">
      <x v="30"/>
    </i>
    <i r="1">
      <x v="34"/>
    </i>
    <i>
      <x v="9"/>
      <x v="9"/>
    </i>
    <i r="1">
      <x v="15"/>
    </i>
    <i>
      <x v="10"/>
      <x v="14"/>
    </i>
    <i r="1">
      <x v="24"/>
    </i>
    <i r="1">
      <x v="40"/>
    </i>
    <i>
      <x v="11"/>
      <x v="3"/>
    </i>
    <i r="1">
      <x v="6"/>
    </i>
    <i r="1">
      <x v="25"/>
    </i>
    <i r="1">
      <x v="36"/>
    </i>
    <i>
      <x v="12"/>
      <x v="16"/>
    </i>
    <i r="1">
      <x v="21"/>
    </i>
    <i r="1">
      <x v="23"/>
    </i>
    <i>
      <x v="13"/>
      <x v="1"/>
    </i>
  </rowItems>
  <colItems count="1">
    <i/>
  </colItems>
  <pageFields count="1">
    <pageField fld="9" item="0" hier="-1"/>
  </pageFields>
  <dataFields count="1">
    <dataField name="Sum of Debit" fld="2"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C61D9-7B1B-4E62-9FF4-4CFE07888208}" name="PTNetIncBar" cacheId="0" applyNumberFormats="0" applyBorderFormats="0" applyFontFormats="0" applyPatternFormats="0" applyAlignmentFormats="0" applyWidthHeightFormats="1" dataCaption="Values" grandTotalCaption="Net Income" updatedVersion="8" minRefreshableVersion="3" useAutoFormatting="1" itemPrintTitles="1" createdVersion="8" indent="0" outline="1" outlineData="1" multipleFieldFilters="0" chartFormat="20" rowHeaderCaption="Month">
  <location ref="G3:H16" firstHeaderRow="1" firstDataRow="1" firstDataCol="1" rowPageCount="1" colPageCount="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showAll="0"/>
    <pivotField showAll="0"/>
    <pivotField dataField="1" showAll="0"/>
    <pivotField showAll="0"/>
    <pivotField showAll="0"/>
    <pivotField showAll="0"/>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3">
    <i>
      <x v="1"/>
    </i>
    <i>
      <x v="2"/>
    </i>
    <i>
      <x v="3"/>
    </i>
    <i>
      <x v="4"/>
    </i>
    <i>
      <x v="5"/>
    </i>
    <i>
      <x v="6"/>
    </i>
    <i>
      <x v="7"/>
    </i>
    <i>
      <x v="8"/>
    </i>
    <i>
      <x v="9"/>
    </i>
    <i>
      <x v="10"/>
    </i>
    <i>
      <x v="11"/>
    </i>
    <i>
      <x v="12"/>
    </i>
    <i t="grand">
      <x/>
    </i>
  </rowItems>
  <colItems count="1">
    <i/>
  </colItems>
  <pageFields count="1">
    <pageField fld="9" hier="-1"/>
  </pageFields>
  <dataFields count="1">
    <dataField name="Sum of Amount" fld="4" baseField="0" baseItem="0" numFmtId="1"/>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5"/>
          </reference>
        </references>
      </pivotArea>
    </chartFormat>
    <chartFormat chart="9" format="2">
      <pivotArea type="data" outline="0" fieldPosition="0">
        <references count="2">
          <reference field="4294967294" count="1" selected="0">
            <x v="0"/>
          </reference>
          <reference field="10" count="1" selected="0">
            <x v="6"/>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5"/>
          </reference>
        </references>
      </pivotArea>
    </chartFormat>
    <chartFormat chart="14" format="8">
      <pivotArea type="data" outline="0" fieldPosition="0">
        <references count="2">
          <reference field="4294967294" count="1" selected="0">
            <x v="0"/>
          </reference>
          <reference field="10" count="1" selected="0">
            <x v="6"/>
          </reference>
        </references>
      </pivotArea>
    </chartFormat>
    <chartFormat chart="14" format="9">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965E9-1FBC-41C6-9DC3-404FDE3FBCA1}" name="PTTop5Ca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D25:E30" firstHeaderRow="1" firstDataRow="1" firstDataCol="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showAll="0"/>
    <pivotField axis="axisRow" showAll="0" measureFilter="1" sortType="descending">
      <items count="42">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 t="default"/>
      </items>
      <autoSortScope>
        <pivotArea dataOnly="0" outline="0" fieldPosition="0">
          <references count="1">
            <reference field="4294967294" count="1" selected="0">
              <x v="0"/>
            </reference>
          </references>
        </pivotArea>
      </autoSortScope>
    </pivotField>
    <pivotField showAll="0" sortType="descending">
      <items count="15">
        <item x="12"/>
        <item x="5"/>
        <item x="2"/>
        <item x="10"/>
        <item x="9"/>
        <item x="4"/>
        <item x="6"/>
        <item x="11"/>
        <item h="1" x="1"/>
        <item x="13"/>
        <item x="7"/>
        <item x="0"/>
        <item x="3"/>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5">
    <i>
      <x v="4"/>
    </i>
    <i>
      <x v="2"/>
    </i>
    <i>
      <x v="7"/>
    </i>
    <i>
      <x v="26"/>
    </i>
    <i>
      <x v="25"/>
    </i>
  </rowItems>
  <colItems count="1">
    <i/>
  </colItems>
  <dataFields count="1">
    <dataField name="Sum of Debit" fld="2" baseField="7" baseItem="0" numFmtId="164"/>
  </dataFields>
  <formats count="1">
    <format dxfId="2">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B91CA0-AA50-4009-B52C-3ADD537BC274}" name="PTPayTypeP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ayment Type">
  <location ref="A18:B23" firstHeaderRow="1" firstDataRow="1" firstDataCol="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showAll="0"/>
    <pivotField showAll="0"/>
    <pivotField showAll="0"/>
    <pivotField axis="axisRow" showAll="0" sortType="descending">
      <items count="6">
        <item x="3"/>
        <item x="0"/>
        <item h="1" x="1"/>
        <item x="4"/>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v="4"/>
    </i>
    <i>
      <x/>
    </i>
    <i>
      <x v="1"/>
    </i>
    <i>
      <x v="3"/>
    </i>
    <i t="grand">
      <x/>
    </i>
  </rowItems>
  <colItems count="1">
    <i/>
  </colItems>
  <dataFields count="1">
    <dataField name="Sum of Debit" fld="2" baseField="0" baseItem="0" numFmtId="164"/>
  </dataFields>
  <formats count="5">
    <format dxfId="7">
      <pivotArea collapsedLevelsAreSubtotals="1" fieldPosition="0">
        <references count="1">
          <reference field="8" count="1">
            <x v="0"/>
          </reference>
        </references>
      </pivotArea>
    </format>
    <format dxfId="6">
      <pivotArea collapsedLevelsAreSubtotals="1" fieldPosition="0">
        <references count="1">
          <reference field="8" count="1">
            <x v="4"/>
          </reference>
        </references>
      </pivotArea>
    </format>
    <format dxfId="5">
      <pivotArea collapsedLevelsAreSubtotals="1" fieldPosition="0">
        <references count="1">
          <reference field="8" count="1">
            <x v="1"/>
          </reference>
        </references>
      </pivotArea>
    </format>
    <format dxfId="4">
      <pivotArea grandRow="1" outline="0" collapsedLevelsAreSubtotals="1" fieldPosition="0"/>
    </format>
    <format dxfId="3">
      <pivotArea outline="0" fieldPosition="0">
        <references count="1">
          <reference field="4294967294" count="1">
            <x v="0"/>
          </reference>
        </references>
      </pivotArea>
    </format>
  </formats>
  <chartFormats count="1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4"/>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4"/>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A9C6F-2656-41AC-81C9-974EF2838166}" name="PTExpB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D3:E16" firstHeaderRow="1" firstDataRow="1" firstDataCol="1" rowPageCount="1" colPageCount="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showAll="0"/>
    <pivotField showAll="0"/>
    <pivotField showAll="0">
      <items count="15">
        <item x="12"/>
        <item x="5"/>
        <item x="2"/>
        <item x="10"/>
        <item x="9"/>
        <item x="4"/>
        <item x="6"/>
        <item x="11"/>
        <item x="1"/>
        <item x="13"/>
        <item x="7"/>
        <item x="0"/>
        <item x="3"/>
        <item x="8"/>
        <item t="default"/>
      </items>
    </pivotField>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3">
    <i>
      <x v="1"/>
    </i>
    <i>
      <x v="2"/>
    </i>
    <i>
      <x v="3"/>
    </i>
    <i>
      <x v="4"/>
    </i>
    <i>
      <x v="5"/>
    </i>
    <i>
      <x v="6"/>
    </i>
    <i>
      <x v="7"/>
    </i>
    <i>
      <x v="8"/>
    </i>
    <i>
      <x v="9"/>
    </i>
    <i>
      <x v="10"/>
    </i>
    <i>
      <x v="11"/>
    </i>
    <i>
      <x v="12"/>
    </i>
    <i t="grand">
      <x/>
    </i>
  </rowItems>
  <colItems count="1">
    <i/>
  </colItems>
  <pageFields count="1">
    <pageField fld="9" hier="-1"/>
  </pageFields>
  <dataFields count="1">
    <dataField name="Sum of Debit" fld="2" baseField="10" baseItem="1" numFmtId="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4"/>
          </reference>
        </references>
      </pivotArea>
    </chartFormat>
    <chartFormat chart="0" format="2">
      <pivotArea type="data" outline="0" fieldPosition="0">
        <references count="2">
          <reference field="4294967294" count="1" selected="0">
            <x v="0"/>
          </reference>
          <reference field="10" count="1" selected="0">
            <x v="5"/>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4"/>
          </reference>
        </references>
      </pivotArea>
    </chartFormat>
    <chartFormat chart="8" format="8">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60D1C0-9307-4BAA-BE08-67369FE62F82}" name="PTWaterFall" cacheId="0" applyNumberFormats="0" applyBorderFormats="0" applyFontFormats="0" applyPatternFormats="0" applyAlignmentFormats="0" applyWidthHeightFormats="1" dataCaption="Values" grandTotalCaption="Net" updatedVersion="8" minRefreshableVersion="3" useAutoFormatting="1" itemPrintTitles="1" createdVersion="8" indent="0" outline="1" outlineData="1" multipleFieldFilters="0">
  <location ref="A27:B42" firstHeaderRow="1" firstDataRow="1" firstDataCol="1" rowPageCount="1" colPageCount="1"/>
  <pivotFields count="13">
    <pivotField axis="axisPage"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showAll="0"/>
    <pivotField showAll="0"/>
    <pivotField dataField="1" showAll="0"/>
    <pivotField showAll="0"/>
    <pivotField showAll="0"/>
    <pivotField axis="axisRow" showAll="0">
      <items count="15">
        <item x="1"/>
        <item x="3"/>
        <item x="0"/>
        <item x="2"/>
        <item x="6"/>
        <item x="4"/>
        <item x="5"/>
        <item x="8"/>
        <item x="11"/>
        <item x="10"/>
        <item x="9"/>
        <item x="13"/>
        <item x="7"/>
        <item x="12"/>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7"/>
  </rowFields>
  <rowItems count="15">
    <i>
      <x/>
    </i>
    <i>
      <x v="1"/>
    </i>
    <i>
      <x v="2"/>
    </i>
    <i>
      <x v="3"/>
    </i>
    <i>
      <x v="4"/>
    </i>
    <i>
      <x v="5"/>
    </i>
    <i>
      <x v="6"/>
    </i>
    <i>
      <x v="7"/>
    </i>
    <i>
      <x v="8"/>
    </i>
    <i>
      <x v="9"/>
    </i>
    <i>
      <x v="10"/>
    </i>
    <i>
      <x v="11"/>
    </i>
    <i>
      <x v="12"/>
    </i>
    <i>
      <x v="13"/>
    </i>
    <i t="grand">
      <x/>
    </i>
  </rowItems>
  <colItems count="1">
    <i/>
  </colItems>
  <pageFields count="1">
    <pageField fld="0" hier="-1"/>
  </pageFields>
  <dataFields count="1">
    <dataField name="Sum of Amount"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CF3534-906C-47D4-8AC8-D293E9BEB307}" name="PTTopPayee" cacheId="0" applyNumberFormats="0" applyBorderFormats="0" applyFontFormats="0" applyPatternFormats="0" applyAlignmentFormats="0" applyWidthHeightFormats="1" dataCaption="Values" grandTotalCaption="Total Net Amount" updatedVersion="8" minRefreshableVersion="3" useAutoFormatting="1" rowGrandTotals="0" itemPrintTitles="1" createdVersion="8" indent="0" outline="1" outlineData="1" multipleFieldFilters="0" chartFormat="10" rowHeaderCaption="Payment Type">
  <location ref="G18:H28" firstHeaderRow="1" firstDataRow="1" firstDataCol="1"/>
  <pivotFields count="13">
    <pivotField numFmtId="14" showAll="0">
      <items count="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showAll="0"/>
    <pivotField dataField="1" showAll="0"/>
    <pivotField showAll="0"/>
    <pivotField showAll="0"/>
    <pivotField axis="axisRow" showAll="0" measureFilter="1" sortType="descending">
      <items count="260">
        <item x="203"/>
        <item x="150"/>
        <item x="122"/>
        <item x="95"/>
        <item x="49"/>
        <item x="29"/>
        <item x="227"/>
        <item x="193"/>
        <item x="51"/>
        <item x="92"/>
        <item x="39"/>
        <item x="12"/>
        <item x="256"/>
        <item x="27"/>
        <item x="188"/>
        <item x="153"/>
        <item x="184"/>
        <item x="72"/>
        <item x="176"/>
        <item x="147"/>
        <item x="117"/>
        <item x="60"/>
        <item x="213"/>
        <item x="228"/>
        <item x="199"/>
        <item x="33"/>
        <item x="6"/>
        <item x="62"/>
        <item x="28"/>
        <item x="252"/>
        <item x="195"/>
        <item x="226"/>
        <item x="222"/>
        <item x="124"/>
        <item x="179"/>
        <item x="18"/>
        <item x="242"/>
        <item x="134"/>
        <item x="127"/>
        <item x="167"/>
        <item x="168"/>
        <item x="152"/>
        <item x="17"/>
        <item x="104"/>
        <item x="19"/>
        <item x="145"/>
        <item x="10"/>
        <item x="105"/>
        <item x="102"/>
        <item x="15"/>
        <item x="71"/>
        <item x="24"/>
        <item x="200"/>
        <item x="258"/>
        <item x="178"/>
        <item x="164"/>
        <item x="175"/>
        <item x="87"/>
        <item x="98"/>
        <item x="119"/>
        <item x="181"/>
        <item x="197"/>
        <item x="128"/>
        <item x="243"/>
        <item x="247"/>
        <item x="216"/>
        <item x="251"/>
        <item x="47"/>
        <item x="218"/>
        <item x="149"/>
        <item x="37"/>
        <item x="133"/>
        <item x="130"/>
        <item x="231"/>
        <item x="45"/>
        <item x="57"/>
        <item x="52"/>
        <item x="13"/>
        <item x="75"/>
        <item x="185"/>
        <item x="254"/>
        <item x="220"/>
        <item x="255"/>
        <item x="245"/>
        <item x="108"/>
        <item x="123"/>
        <item x="2"/>
        <item x="58"/>
        <item x="158"/>
        <item x="174"/>
        <item x="8"/>
        <item x="77"/>
        <item x="253"/>
        <item x="121"/>
        <item x="63"/>
        <item x="211"/>
        <item x="46"/>
        <item x="97"/>
        <item x="53"/>
        <item x="148"/>
        <item x="155"/>
        <item x="116"/>
        <item x="74"/>
        <item x="16"/>
        <item x="131"/>
        <item x="34"/>
        <item x="141"/>
        <item x="163"/>
        <item x="182"/>
        <item x="249"/>
        <item x="142"/>
        <item x="25"/>
        <item x="101"/>
        <item x="191"/>
        <item x="81"/>
        <item x="83"/>
        <item x="66"/>
        <item x="64"/>
        <item x="1"/>
        <item x="11"/>
        <item x="135"/>
        <item x="4"/>
        <item x="42"/>
        <item x="115"/>
        <item x="30"/>
        <item x="204"/>
        <item x="196"/>
        <item x="125"/>
        <item x="180"/>
        <item x="235"/>
        <item x="139"/>
        <item x="79"/>
        <item x="82"/>
        <item x="214"/>
        <item x="172"/>
        <item x="21"/>
        <item x="23"/>
        <item x="20"/>
        <item x="198"/>
        <item x="113"/>
        <item x="225"/>
        <item x="59"/>
        <item x="234"/>
        <item x="5"/>
        <item x="250"/>
        <item x="229"/>
        <item x="73"/>
        <item x="54"/>
        <item x="36"/>
        <item x="109"/>
        <item x="210"/>
        <item x="248"/>
        <item x="132"/>
        <item x="205"/>
        <item x="65"/>
        <item x="161"/>
        <item x="136"/>
        <item x="208"/>
        <item x="219"/>
        <item x="43"/>
        <item x="207"/>
        <item x="100"/>
        <item x="137"/>
        <item x="157"/>
        <item x="129"/>
        <item x="201"/>
        <item x="162"/>
        <item x="209"/>
        <item x="84"/>
        <item x="68"/>
        <item x="35"/>
        <item x="56"/>
        <item x="244"/>
        <item x="237"/>
        <item x="0"/>
        <item x="67"/>
        <item x="90"/>
        <item x="14"/>
        <item x="241"/>
        <item x="202"/>
        <item x="156"/>
        <item x="120"/>
        <item x="173"/>
        <item x="55"/>
        <item x="112"/>
        <item x="22"/>
        <item x="9"/>
        <item x="93"/>
        <item x="240"/>
        <item x="94"/>
        <item x="7"/>
        <item x="26"/>
        <item x="61"/>
        <item x="110"/>
        <item x="44"/>
        <item x="221"/>
        <item x="194"/>
        <item x="144"/>
        <item x="85"/>
        <item x="212"/>
        <item x="192"/>
        <item x="91"/>
        <item x="32"/>
        <item x="41"/>
        <item x="99"/>
        <item x="187"/>
        <item x="160"/>
        <item x="70"/>
        <item x="190"/>
        <item x="223"/>
        <item x="217"/>
        <item x="257"/>
        <item x="233"/>
        <item x="159"/>
        <item x="169"/>
        <item x="224"/>
        <item x="138"/>
        <item x="76"/>
        <item x="69"/>
        <item x="189"/>
        <item x="126"/>
        <item x="238"/>
        <item x="111"/>
        <item x="236"/>
        <item x="165"/>
        <item x="166"/>
        <item x="89"/>
        <item x="171"/>
        <item x="40"/>
        <item x="80"/>
        <item x="183"/>
        <item x="239"/>
        <item x="143"/>
        <item x="151"/>
        <item x="215"/>
        <item x="78"/>
        <item x="170"/>
        <item x="154"/>
        <item x="88"/>
        <item x="118"/>
        <item x="86"/>
        <item x="186"/>
        <item x="38"/>
        <item x="50"/>
        <item x="3"/>
        <item x="246"/>
        <item x="96"/>
        <item x="48"/>
        <item x="232"/>
        <item x="107"/>
        <item x="146"/>
        <item x="177"/>
        <item x="230"/>
        <item x="140"/>
        <item x="31"/>
        <item x="114"/>
        <item x="103"/>
        <item x="106"/>
        <item x="206"/>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3"/>
        <item x="0"/>
        <item h="1" x="1"/>
        <item x="4"/>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43"/>
    </i>
    <i>
      <x v="190"/>
    </i>
    <i>
      <x v="226"/>
    </i>
    <i>
      <x v="4"/>
    </i>
    <i>
      <x v="119"/>
    </i>
    <i>
      <x v="91"/>
    </i>
    <i>
      <x v="111"/>
    </i>
    <i>
      <x v="30"/>
    </i>
    <i>
      <x v="76"/>
    </i>
    <i>
      <x v="137"/>
    </i>
  </rowItems>
  <colItems count="1">
    <i/>
  </colItems>
  <dataFields count="1">
    <dataField name="Sum of Debit" fld="2" baseField="0" baseItem="0"/>
  </dataFields>
  <formats count="1">
    <format dxfId="8">
      <pivotArea grandRow="1"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6FE0B6A8-DCAA-40B7-B952-C201FBF9681D}" autoFormatId="16" applyNumberFormats="0" applyBorderFormats="0" applyFontFormats="0" applyPatternFormats="0" applyAlignmentFormats="0" applyWidthHeightFormats="0">
  <queryTableRefresh nextId="11" unboundColumnsRight="5">
    <queryTableFields count="10">
      <queryTableField id="1" name="Txn Date" tableColumnId="6"/>
      <queryTableField id="2" name="Description" tableColumnId="2"/>
      <queryTableField id="3" name="        Debit" tableColumnId="3"/>
      <queryTableField id="4" name="Credit" tableColumnId="4"/>
      <queryTableField id="5" name="Amount" tableColumnId="5"/>
      <queryTableField id="6" dataBound="0" tableColumnId="8"/>
      <queryTableField id="7" dataBound="0" tableColumnId="9"/>
      <queryTableField id="8" dataBound="0" tableColumnId="10"/>
      <queryTableField id="9" dataBound="0" tableColumnId="11"/>
      <queryTableField id="10"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60F413-E742-4817-B4ED-6BBE695F825F}" sourceName="Category">
  <pivotTables>
    <pivotTable tabId="10" name="PTExpBar"/>
    <pivotTable tabId="10" name="PTTreeMap"/>
  </pivotTables>
  <data>
    <tabular pivotCacheId="1649614819">
      <items count="14">
        <i x="12" s="1"/>
        <i x="5" s="1"/>
        <i x="2" s="1"/>
        <i x="10" s="1"/>
        <i x="9" s="1"/>
        <i x="4" s="1"/>
        <i x="6" s="1"/>
        <i x="11" s="1"/>
        <i x="1" s="1"/>
        <i x="13" s="1"/>
        <i x="7" s="1"/>
        <i x="0" s="1"/>
        <i x="3"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xn_Date" xr10:uid="{961AAC14-AF77-41DC-83B2-5C4CBF914AE8}" sourceName="Months (Txn Date)">
  <pivotTables>
    <pivotTable tabId="10" name="PTTop5Cat"/>
    <pivotTable tabId="10" name="PTTreeMap"/>
    <pivotTable tabId="10" name="PTWaterFall"/>
  </pivotTables>
  <data>
    <tabular pivotCacheId="16496148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48F6684-3958-4964-9CB1-1C94D3D0FF7B}" cache="Slicer_Category" caption="Category" style="SlicerStyleDark5" rowHeight="180000"/>
  <slicer name="Month" xr10:uid="{54BF0F98-7C4E-4AA1-AA6B-4AEB07FEEEF6}" cache="Slicer_Months__Txn_Date" caption="Months"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B5DB1-5CCF-4DDC-8D37-93BB9B3B7E19}" name="Transactions_datasets" displayName="Transactions_datasets" ref="A1:J763" tableType="queryTable" totalsRowShown="0">
  <autoFilter ref="A1:J763" xr:uid="{C19B5DB1-5CCF-4DDC-8D37-93BB9B3B7E19}"/>
  <tableColumns count="10">
    <tableColumn id="6" xr3:uid="{A83A1378-CA12-4B10-9AAB-4B04233D8587}" uniqueName="6" name="Txn Date" queryTableFieldId="1" dataDxfId="26"/>
    <tableColumn id="2" xr3:uid="{B3FC96FF-47A1-4590-B3B5-C474D8431177}" uniqueName="2" name="Description" queryTableFieldId="2" dataDxfId="25"/>
    <tableColumn id="3" xr3:uid="{B0909C91-126C-41BB-882E-DB2625A26A4C}" uniqueName="3" name="Debit" queryTableFieldId="3"/>
    <tableColumn id="4" xr3:uid="{9E901EA9-3162-4461-9076-F43E3E8CA619}" uniqueName="4" name="Credit" queryTableFieldId="4"/>
    <tableColumn id="5" xr3:uid="{E878C329-9E55-42B3-BC6F-8BFD35B45CD6}" uniqueName="5" name="Amount" queryTableFieldId="5"/>
    <tableColumn id="8" xr3:uid="{D1943073-2BE5-4878-B201-AFF6BA939A61}" uniqueName="8" name="Payee Details " queryTableFieldId="6"/>
    <tableColumn id="9" xr3:uid="{1C24F83B-5E45-482B-80B3-A06137566AA0}" uniqueName="9" name="Sub-Category" queryTableFieldId="7" dataDxfId="24">
      <calculatedColumnFormula>IFERROR(VLOOKUP(F2, Table3[#All], 2, FALSE), "")</calculatedColumnFormula>
    </tableColumn>
    <tableColumn id="10" xr3:uid="{C8CC57EB-E514-44CC-B39A-E6578A63D3A8}" uniqueName="10" name="Category" queryTableFieldId="8" dataDxfId="23">
      <calculatedColumnFormula>IFERROR(VLOOKUP(Transactions_datasets[[#This Row],[Payee Details ]],Table3[#All],3,FALSE), " ")</calculatedColumnFormula>
    </tableColumn>
    <tableColumn id="11" xr3:uid="{0E2DEE1C-B2B8-4428-8689-C6E21B89B8E1}" uniqueName="11" name="Payment Type" queryTableFieldId="9"/>
    <tableColumn id="1" xr3:uid="{049BE7AF-122D-4B55-87C5-039FFD0400CC}" uniqueName="1" name="Category Type" queryTableFieldId="10" dataDxfId="22">
      <calculatedColumnFormula>IF(Transactions_datasets[[#This Row],[Category]]="Income", "Income", "Expense")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EC7E4E-24B2-4503-8E34-D4BB472095DE}" name="Table3" displayName="Table3" ref="A1:C260" totalsRowShown="0">
  <autoFilter ref="A1:C260" xr:uid="{F3EC7E4E-24B2-4503-8E34-D4BB472095DE}"/>
  <tableColumns count="3">
    <tableColumn id="1" xr3:uid="{49DBAC90-7FFB-4770-BE48-25DEEB81762E}" name="Payee Details "/>
    <tableColumn id="2" xr3:uid="{7001046C-4611-46F8-89BC-3E918A76172B}" name="Sub-category"/>
    <tableColumn id="3" xr3:uid="{DF9FF53D-DECD-4C41-A62C-037ECA04DA25}"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9736A1-0BC5-4F61-AA5C-B0394508FEA6}" name="Table4" displayName="Table4" ref="F2:N19" totalsRowShown="0">
  <autoFilter ref="F2:N19" xr:uid="{B29736A1-0BC5-4F61-AA5C-B0394508FEA6}"/>
  <tableColumns count="9">
    <tableColumn id="1" xr3:uid="{2095CB7B-A606-42C6-9738-9EC2757381AC}" name="Category" dataDxfId="21"/>
    <tableColumn id="2" xr3:uid="{21FDF82D-0087-45B5-A0BA-61C62FDF0CD0}" name="Subcategories" dataDxfId="20"/>
    <tableColumn id="3" xr3:uid="{DFFD9DCD-F854-4B68-BE58-61609A1A35AC}" name="Column1" dataDxfId="19"/>
    <tableColumn id="4" xr3:uid="{737F9234-5D47-44CF-B1C6-346F59C73839}" name="Column2" dataDxfId="18"/>
    <tableColumn id="5" xr3:uid="{09C0034B-13FD-43DF-B383-BC8833F78FB1}" name="Column3" dataDxfId="17"/>
    <tableColumn id="6" xr3:uid="{3DA3DA16-A488-4219-BB8B-935694B52280}" name="Column4" dataDxfId="16"/>
    <tableColumn id="7" xr3:uid="{445A631A-33A0-4B28-B61F-CC15C2319D18}" name="Column5" dataDxfId="15"/>
    <tableColumn id="8" xr3:uid="{2270D3F9-6029-4AF6-8976-1052EA95C368}" name="Column6" dataDxfId="14"/>
    <tableColumn id="9" xr3:uid="{8FC5E3E3-BF7A-46B2-8118-A83F0B64A2C9}" name="Column7"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D83-1DF7-4C0D-B72C-0BE18BB4A7EF}">
  <dimension ref="A1:J763"/>
  <sheetViews>
    <sheetView workbookViewId="0">
      <selection activeCell="B13" sqref="B13"/>
    </sheetView>
  </sheetViews>
  <sheetFormatPr defaultRowHeight="15" x14ac:dyDescent="0.25"/>
  <cols>
    <col min="1" max="1" width="11" bestFit="1" customWidth="1"/>
    <col min="2" max="2" width="49.5703125" customWidth="1"/>
    <col min="3" max="3" width="11.5703125" bestFit="1" customWidth="1"/>
    <col min="4" max="4" width="9" bestFit="1" customWidth="1"/>
    <col min="5" max="5" width="10.42578125" bestFit="1" customWidth="1"/>
    <col min="6" max="6" width="12.28515625" customWidth="1"/>
    <col min="7" max="7" width="19.5703125" customWidth="1"/>
    <col min="8" max="8" width="17.85546875" customWidth="1"/>
    <col min="9" max="9" width="13.85546875" customWidth="1"/>
    <col min="10" max="10" width="15.42578125" customWidth="1"/>
  </cols>
  <sheetData>
    <row r="1" spans="1:10" x14ac:dyDescent="0.25">
      <c r="A1" t="s">
        <v>0</v>
      </c>
      <c r="B1" t="s">
        <v>1</v>
      </c>
      <c r="C1" t="s">
        <v>1141</v>
      </c>
      <c r="D1" t="s">
        <v>2</v>
      </c>
      <c r="E1" t="s">
        <v>3</v>
      </c>
      <c r="F1" t="s">
        <v>707</v>
      </c>
      <c r="G1" t="s">
        <v>736</v>
      </c>
      <c r="H1" t="s">
        <v>735</v>
      </c>
      <c r="I1" t="s">
        <v>737</v>
      </c>
      <c r="J1" t="s">
        <v>1156</v>
      </c>
    </row>
    <row r="2" spans="1:10" x14ac:dyDescent="0.25">
      <c r="A2" s="1">
        <v>44655</v>
      </c>
      <c r="B2" t="s">
        <v>4</v>
      </c>
      <c r="C2">
        <v>700</v>
      </c>
      <c r="D2">
        <v>0</v>
      </c>
      <c r="E2">
        <v>-700</v>
      </c>
      <c r="F2" t="s">
        <v>803</v>
      </c>
      <c r="G2" t="str">
        <f>IFERROR(VLOOKUP(F2, Table3[#All], 2, FALSE), "")</f>
        <v>Clothing</v>
      </c>
      <c r="H2" t="str">
        <f>IFERROR(VLOOKUP(Transactions_datasets[[#This Row],[Payee Details ]],Table3[#All],3,FALSE), " ")</f>
        <v>Shopping</v>
      </c>
      <c r="I2" t="s">
        <v>811</v>
      </c>
      <c r="J2" t="str">
        <f>IF(Transactions_datasets[[#This Row],[Category]]="Income", "Income", "Expense")</f>
        <v>Expense</v>
      </c>
    </row>
    <row r="3" spans="1:10" x14ac:dyDescent="0.25">
      <c r="A3" s="1">
        <v>44655</v>
      </c>
      <c r="B3" t="s">
        <v>751</v>
      </c>
      <c r="C3">
        <v>0</v>
      </c>
      <c r="D3">
        <v>23278</v>
      </c>
      <c r="E3">
        <v>23278</v>
      </c>
      <c r="F3" t="s">
        <v>752</v>
      </c>
      <c r="G3" t="str">
        <f>IFERROR(VLOOKUP(F3, Table3[#All], 2, FALSE), "")</f>
        <v>Salary</v>
      </c>
      <c r="H3" t="str">
        <f>IFERROR(VLOOKUP(Transactions_datasets[[#This Row],[Payee Details ]],Table3[#All],3,FALSE), " ")</f>
        <v>Income</v>
      </c>
      <c r="I3" t="s">
        <v>1137</v>
      </c>
      <c r="J3" t="str">
        <f>IF(Transactions_datasets[[#This Row],[Category]]="Income", "Income", "Expense")</f>
        <v>Income</v>
      </c>
    </row>
    <row r="4" spans="1:10" x14ac:dyDescent="0.25">
      <c r="A4" s="1">
        <v>44658</v>
      </c>
      <c r="B4" t="s">
        <v>5</v>
      </c>
      <c r="C4">
        <v>10</v>
      </c>
      <c r="D4">
        <v>0</v>
      </c>
      <c r="E4">
        <v>-10</v>
      </c>
      <c r="F4" t="s">
        <v>774</v>
      </c>
      <c r="G4" t="str">
        <f>IFERROR(VLOOKUP(F4, Table3[#All], 2, FALSE), "")</f>
        <v>Books/Study Materials</v>
      </c>
      <c r="H4" t="str">
        <f>IFERROR(VLOOKUP(Transactions_datasets[[#This Row],[Payee Details ]],Table3[#All],3,FALSE), " ")</f>
        <v>Education</v>
      </c>
      <c r="I4" t="s">
        <v>1138</v>
      </c>
      <c r="J4" t="str">
        <f>IF(Transactions_datasets[[#This Row],[Category]]="Income", "Income", "Expense")</f>
        <v>Expense</v>
      </c>
    </row>
    <row r="5" spans="1:10" x14ac:dyDescent="0.25">
      <c r="A5" s="1">
        <v>44659</v>
      </c>
      <c r="B5" t="s">
        <v>776</v>
      </c>
      <c r="C5">
        <v>0</v>
      </c>
      <c r="D5">
        <v>2200</v>
      </c>
      <c r="E5">
        <v>2200</v>
      </c>
      <c r="F5" t="s">
        <v>777</v>
      </c>
      <c r="G5" t="str">
        <f>IFERROR(VLOOKUP(F5, Table3[#All], 2, FALSE), "")</f>
        <v>Borrowing/Settling Money</v>
      </c>
      <c r="H5" t="str">
        <f>IFERROR(VLOOKUP(Transactions_datasets[[#This Row],[Payee Details ]],Table3[#All],3,FALSE), " ")</f>
        <v>TransfersAndAdjustments</v>
      </c>
      <c r="I5" t="s">
        <v>1138</v>
      </c>
      <c r="J5" t="str">
        <f>IF(Transactions_datasets[[#This Row],[Category]]="Income", "Income", "Expense")</f>
        <v>Expense</v>
      </c>
    </row>
    <row r="6" spans="1:10" x14ac:dyDescent="0.25">
      <c r="A6" s="1">
        <v>44661</v>
      </c>
      <c r="B6" t="s">
        <v>6</v>
      </c>
      <c r="C6">
        <v>300</v>
      </c>
      <c r="D6">
        <v>0</v>
      </c>
      <c r="E6">
        <v>-300</v>
      </c>
      <c r="F6" t="s">
        <v>708</v>
      </c>
      <c r="G6" t="str">
        <f>IFERROR(VLOOKUP(F6, Table3[#All], 2, FALSE), "")</f>
        <v>Tuition Fees</v>
      </c>
      <c r="H6" t="str">
        <f>IFERROR(VLOOKUP(Transactions_datasets[[#This Row],[Payee Details ]],Table3[#All],3,FALSE), " ")</f>
        <v>Education</v>
      </c>
      <c r="I6" t="s">
        <v>1138</v>
      </c>
      <c r="J6" t="str">
        <f>IF(Transactions_datasets[[#This Row],[Category]]="Income", "Income", "Expense")</f>
        <v>Expense</v>
      </c>
    </row>
    <row r="7" spans="1:10" x14ac:dyDescent="0.25">
      <c r="A7" s="1">
        <v>44661</v>
      </c>
      <c r="B7" t="s">
        <v>748</v>
      </c>
      <c r="C7">
        <v>20</v>
      </c>
      <c r="D7">
        <v>0</v>
      </c>
      <c r="E7">
        <v>-20</v>
      </c>
      <c r="F7" t="s">
        <v>749</v>
      </c>
      <c r="G7" t="str">
        <f>IFERROR(VLOOKUP(F7, Table3[#All], 2, FALSE), "")</f>
        <v>Wallet Load (Paytm, PhonePe)</v>
      </c>
      <c r="H7" t="str">
        <f>IFERROR(VLOOKUP(Transactions_datasets[[#This Row],[Payee Details ]],Table3[#All],3,FALSE), " ")</f>
        <v>TransfersAndAdjustments</v>
      </c>
      <c r="I7" t="s">
        <v>1138</v>
      </c>
      <c r="J7" t="str">
        <f>IF(Transactions_datasets[[#This Row],[Category]]="Income", "Income", "Expense")</f>
        <v>Expense</v>
      </c>
    </row>
    <row r="8" spans="1:10" x14ac:dyDescent="0.25">
      <c r="A8" s="1">
        <v>44661</v>
      </c>
      <c r="B8" t="s">
        <v>750</v>
      </c>
      <c r="C8">
        <v>0</v>
      </c>
      <c r="D8">
        <v>20</v>
      </c>
      <c r="E8">
        <v>20</v>
      </c>
      <c r="F8" t="s">
        <v>749</v>
      </c>
      <c r="G8" t="str">
        <f>IFERROR(VLOOKUP(F8, Table3[#All], 2, FALSE), "")</f>
        <v>Wallet Load (Paytm, PhonePe)</v>
      </c>
      <c r="H8" t="str">
        <f>IFERROR(VLOOKUP(Transactions_datasets[[#This Row],[Payee Details ]],Table3[#All],3,FALSE), " ")</f>
        <v>TransfersAndAdjustments</v>
      </c>
      <c r="I8" t="s">
        <v>1138</v>
      </c>
      <c r="J8" t="str">
        <f>IF(Transactions_datasets[[#This Row],[Category]]="Income", "Income", "Expense")</f>
        <v>Expense</v>
      </c>
    </row>
    <row r="9" spans="1:10" x14ac:dyDescent="0.25">
      <c r="A9" s="1">
        <v>44665</v>
      </c>
      <c r="B9" t="s">
        <v>792</v>
      </c>
      <c r="C9">
        <v>75</v>
      </c>
      <c r="D9">
        <v>0</v>
      </c>
      <c r="E9">
        <v>-75</v>
      </c>
      <c r="F9" t="s">
        <v>969</v>
      </c>
      <c r="G9" t="str">
        <f>IFERROR(VLOOKUP(F9, Table3[#All], 2, FALSE), "")</f>
        <v>Snacks and Beverages</v>
      </c>
      <c r="H9" t="str">
        <f>IFERROR(VLOOKUP(Transactions_datasets[[#This Row],[Payee Details ]],Table3[#All],3,FALSE), " ")</f>
        <v>FoodAndDining</v>
      </c>
      <c r="I9" t="s">
        <v>1138</v>
      </c>
      <c r="J9" t="str">
        <f>IF(Transactions_datasets[[#This Row],[Category]]="Income", "Income", "Expense")</f>
        <v>Expense</v>
      </c>
    </row>
    <row r="10" spans="1:10" x14ac:dyDescent="0.25">
      <c r="A10" s="1">
        <v>44666</v>
      </c>
      <c r="B10" t="s">
        <v>7</v>
      </c>
      <c r="C10">
        <v>6500</v>
      </c>
      <c r="D10">
        <v>0</v>
      </c>
      <c r="E10">
        <v>-6500</v>
      </c>
      <c r="F10" t="s">
        <v>801</v>
      </c>
      <c r="G10" t="str">
        <f>IFERROR(VLOOKUP(F10, Table3[#All], 2, FALSE), "")</f>
        <v>ATM Withdrawal</v>
      </c>
      <c r="H10" t="str">
        <f>IFERROR(VLOOKUP(Transactions_datasets[[#This Row],[Payee Details ]],Table3[#All],3,FALSE), " ")</f>
        <v>TransfersAndAdjustments</v>
      </c>
      <c r="I10" t="s">
        <v>1139</v>
      </c>
      <c r="J10" t="str">
        <f>IF(Transactions_datasets[[#This Row],[Category]]="Income", "Income", "Expense")</f>
        <v>Expense</v>
      </c>
    </row>
    <row r="11" spans="1:10" x14ac:dyDescent="0.25">
      <c r="A11" s="1">
        <v>44666</v>
      </c>
      <c r="B11" t="s">
        <v>8</v>
      </c>
      <c r="C11">
        <v>3700</v>
      </c>
      <c r="D11">
        <v>0</v>
      </c>
      <c r="E11">
        <v>-3700</v>
      </c>
      <c r="F11" t="s">
        <v>803</v>
      </c>
      <c r="G11" t="str">
        <f>IFERROR(VLOOKUP(F11, Table3[#All], 2, FALSE), "")</f>
        <v>Clothing</v>
      </c>
      <c r="H11" t="str">
        <f>IFERROR(VLOOKUP(Transactions_datasets[[#This Row],[Payee Details ]],Table3[#All],3,FALSE), " ")</f>
        <v>Shopping</v>
      </c>
      <c r="I11" t="s">
        <v>1138</v>
      </c>
      <c r="J11" t="str">
        <f>IF(Transactions_datasets[[#This Row],[Category]]="Income", "Income", "Expense")</f>
        <v>Expense</v>
      </c>
    </row>
    <row r="12" spans="1:10" x14ac:dyDescent="0.25">
      <c r="A12" s="1">
        <v>44666</v>
      </c>
      <c r="B12" t="s">
        <v>778</v>
      </c>
      <c r="C12">
        <v>0</v>
      </c>
      <c r="D12">
        <v>500</v>
      </c>
      <c r="E12">
        <v>500</v>
      </c>
      <c r="F12" t="s">
        <v>777</v>
      </c>
      <c r="G12" t="str">
        <f>IFERROR(VLOOKUP(F12, Table3[#All], 2, FALSE), "")</f>
        <v>Borrowing/Settling Money</v>
      </c>
      <c r="H12" t="str">
        <f>IFERROR(VLOOKUP(Transactions_datasets[[#This Row],[Payee Details ]],Table3[#All],3,FALSE), " ")</f>
        <v>TransfersAndAdjustments</v>
      </c>
      <c r="I12" t="s">
        <v>1138</v>
      </c>
      <c r="J12" t="str">
        <f>IF(Transactions_datasets[[#This Row],[Category]]="Income", "Income", "Expense")</f>
        <v>Expense</v>
      </c>
    </row>
    <row r="13" spans="1:10" x14ac:dyDescent="0.25">
      <c r="A13" s="1">
        <v>44667</v>
      </c>
      <c r="B13" t="s">
        <v>9</v>
      </c>
      <c r="C13">
        <v>200</v>
      </c>
      <c r="D13">
        <v>0</v>
      </c>
      <c r="E13">
        <v>-200</v>
      </c>
      <c r="F13" t="s">
        <v>802</v>
      </c>
      <c r="G13" t="str">
        <f>IFERROR(VLOOKUP(F13, Table3[#All], 2, FALSE), "")</f>
        <v>Borrowing/Settling Money</v>
      </c>
      <c r="H13" t="str">
        <f>IFERROR(VLOOKUP(Transactions_datasets[[#This Row],[Payee Details ]],Table3[#All],3,FALSE), " ")</f>
        <v>TransfersAndAdjustments</v>
      </c>
      <c r="I13" t="s">
        <v>1138</v>
      </c>
      <c r="J13" t="str">
        <f>IF(Transactions_datasets[[#This Row],[Category]]="Income", "Income", "Expense")</f>
        <v>Expense</v>
      </c>
    </row>
    <row r="14" spans="1:10" x14ac:dyDescent="0.25">
      <c r="A14" s="1">
        <v>44667</v>
      </c>
      <c r="B14" t="s">
        <v>10</v>
      </c>
      <c r="C14">
        <v>41</v>
      </c>
      <c r="D14">
        <v>0</v>
      </c>
      <c r="E14">
        <v>-41</v>
      </c>
      <c r="F14" t="s">
        <v>804</v>
      </c>
      <c r="G14" t="str">
        <f>IFERROR(VLOOKUP(F14, Table3[#All], 2, FALSE), "")</f>
        <v>Groceries</v>
      </c>
      <c r="H14" t="str">
        <f>IFERROR(VLOOKUP(Transactions_datasets[[#This Row],[Payee Details ]],Table3[#All],3,FALSE), " ")</f>
        <v>FoodAndDining</v>
      </c>
      <c r="I14" t="s">
        <v>1138</v>
      </c>
      <c r="J14" t="str">
        <f>IF(Transactions_datasets[[#This Row],[Category]]="Income", "Income", "Expense")</f>
        <v>Expense</v>
      </c>
    </row>
    <row r="15" spans="1:10" x14ac:dyDescent="0.25">
      <c r="A15" s="1">
        <v>44669</v>
      </c>
      <c r="B15" t="s">
        <v>11</v>
      </c>
      <c r="C15">
        <v>1</v>
      </c>
      <c r="D15">
        <v>0</v>
      </c>
      <c r="E15">
        <v>-1</v>
      </c>
      <c r="F15" t="s">
        <v>805</v>
      </c>
      <c r="G15" t="str">
        <f>IFERROR(VLOOKUP(F15, Table3[#All], 2, FALSE), "")</f>
        <v>Borrowing/Settling Money</v>
      </c>
      <c r="H15" t="str">
        <f>IFERROR(VLOOKUP(Transactions_datasets[[#This Row],[Payee Details ]],Table3[#All],3,FALSE), " ")</f>
        <v>TransfersAndAdjustments</v>
      </c>
      <c r="I15" t="s">
        <v>1138</v>
      </c>
      <c r="J15" t="str">
        <f>IF(Transactions_datasets[[#This Row],[Category]]="Income", "Income", "Expense")</f>
        <v>Expense</v>
      </c>
    </row>
    <row r="16" spans="1:10" x14ac:dyDescent="0.25">
      <c r="A16" s="1">
        <v>44669</v>
      </c>
      <c r="B16" t="s">
        <v>12</v>
      </c>
      <c r="C16">
        <v>999</v>
      </c>
      <c r="D16">
        <v>0</v>
      </c>
      <c r="E16">
        <v>-999</v>
      </c>
      <c r="F16" t="s">
        <v>805</v>
      </c>
      <c r="G16" t="str">
        <f>IFERROR(VLOOKUP(F16, Table3[#All], 2, FALSE), "")</f>
        <v>Borrowing/Settling Money</v>
      </c>
      <c r="H16" t="str">
        <f>IFERROR(VLOOKUP(Transactions_datasets[[#This Row],[Payee Details ]],Table3[#All],3,FALSE), " ")</f>
        <v>TransfersAndAdjustments</v>
      </c>
      <c r="I16" t="s">
        <v>1138</v>
      </c>
      <c r="J16" t="str">
        <f>IF(Transactions_datasets[[#This Row],[Category]]="Income", "Income", "Expense")</f>
        <v>Expense</v>
      </c>
    </row>
    <row r="17" spans="1:10" x14ac:dyDescent="0.25">
      <c r="A17" s="1">
        <v>44669</v>
      </c>
      <c r="B17" t="s">
        <v>13</v>
      </c>
      <c r="C17">
        <v>0</v>
      </c>
      <c r="D17">
        <v>1000</v>
      </c>
      <c r="E17">
        <v>1000</v>
      </c>
      <c r="F17" t="s">
        <v>805</v>
      </c>
      <c r="G17" t="str">
        <f>IFERROR(VLOOKUP(F17, Table3[#All], 2, FALSE), "")</f>
        <v>Borrowing/Settling Money</v>
      </c>
      <c r="H17" t="str">
        <f>IFERROR(VLOOKUP(Transactions_datasets[[#This Row],[Payee Details ]],Table3[#All],3,FALSE), " ")</f>
        <v>TransfersAndAdjustments</v>
      </c>
      <c r="I17" t="s">
        <v>1138</v>
      </c>
      <c r="J17" t="str">
        <f>IF(Transactions_datasets[[#This Row],[Category]]="Income", "Income", "Expense")</f>
        <v>Expense</v>
      </c>
    </row>
    <row r="18" spans="1:10" x14ac:dyDescent="0.25">
      <c r="A18" s="1">
        <v>44672</v>
      </c>
      <c r="B18" t="s">
        <v>779</v>
      </c>
      <c r="C18">
        <v>0</v>
      </c>
      <c r="D18">
        <v>500</v>
      </c>
      <c r="E18">
        <v>500</v>
      </c>
      <c r="F18" t="s">
        <v>777</v>
      </c>
      <c r="G18" t="str">
        <f>IFERROR(VLOOKUP(F18, Table3[#All], 2, FALSE), "")</f>
        <v>Borrowing/Settling Money</v>
      </c>
      <c r="H18" t="str">
        <f>IFERROR(VLOOKUP(Transactions_datasets[[#This Row],[Payee Details ]],Table3[#All],3,FALSE), " ")</f>
        <v>TransfersAndAdjustments</v>
      </c>
      <c r="I18" t="s">
        <v>1138</v>
      </c>
      <c r="J18" t="str">
        <f>IF(Transactions_datasets[[#This Row],[Category]]="Income", "Income", "Expense")</f>
        <v>Expense</v>
      </c>
    </row>
    <row r="19" spans="1:10" x14ac:dyDescent="0.25">
      <c r="A19" s="1">
        <v>44672</v>
      </c>
      <c r="B19" t="s">
        <v>780</v>
      </c>
      <c r="C19">
        <v>200</v>
      </c>
      <c r="D19">
        <v>0</v>
      </c>
      <c r="E19">
        <v>-200</v>
      </c>
      <c r="F19" t="s">
        <v>777</v>
      </c>
      <c r="G19" t="str">
        <f>IFERROR(VLOOKUP(F19, Table3[#All], 2, FALSE), "")</f>
        <v>Borrowing/Settling Money</v>
      </c>
      <c r="H19" t="str">
        <f>IFERROR(VLOOKUP(Transactions_datasets[[#This Row],[Payee Details ]],Table3[#All],3,FALSE), " ")</f>
        <v>TransfersAndAdjustments</v>
      </c>
      <c r="I19" t="s">
        <v>1138</v>
      </c>
      <c r="J19" t="str">
        <f>IF(Transactions_datasets[[#This Row],[Category]]="Income", "Income", "Expense")</f>
        <v>Expense</v>
      </c>
    </row>
    <row r="20" spans="1:10" x14ac:dyDescent="0.25">
      <c r="A20" s="1">
        <v>44674</v>
      </c>
      <c r="B20" t="s">
        <v>14</v>
      </c>
      <c r="C20">
        <v>0</v>
      </c>
      <c r="D20">
        <v>500</v>
      </c>
      <c r="E20">
        <v>500</v>
      </c>
      <c r="F20" t="s">
        <v>806</v>
      </c>
      <c r="G20" t="str">
        <f>IFERROR(VLOOKUP(F20, Table3[#All], 2, FALSE), "")</f>
        <v>Borrowing/Settling Money</v>
      </c>
      <c r="H20" t="str">
        <f>IFERROR(VLOOKUP(Transactions_datasets[[#This Row],[Payee Details ]],Table3[#All],3,FALSE), " ")</f>
        <v>TransfersAndAdjustments</v>
      </c>
      <c r="I20" t="s">
        <v>1138</v>
      </c>
      <c r="J20" t="str">
        <f>IF(Transactions_datasets[[#This Row],[Category]]="Income", "Income", "Expense")</f>
        <v>Expense</v>
      </c>
    </row>
    <row r="21" spans="1:10" x14ac:dyDescent="0.25">
      <c r="A21" s="1">
        <v>44674</v>
      </c>
      <c r="B21" t="s">
        <v>781</v>
      </c>
      <c r="C21">
        <v>300</v>
      </c>
      <c r="D21">
        <v>0</v>
      </c>
      <c r="E21">
        <v>-300</v>
      </c>
      <c r="F21" t="s">
        <v>777</v>
      </c>
      <c r="G21" t="str">
        <f>IFERROR(VLOOKUP(F21, Table3[#All], 2, FALSE), "")</f>
        <v>Borrowing/Settling Money</v>
      </c>
      <c r="H21" t="str">
        <f>IFERROR(VLOOKUP(Transactions_datasets[[#This Row],[Payee Details ]],Table3[#All],3,FALSE), " ")</f>
        <v>TransfersAndAdjustments</v>
      </c>
      <c r="I21" t="s">
        <v>1138</v>
      </c>
      <c r="J21" t="str">
        <f>IF(Transactions_datasets[[#This Row],[Category]]="Income", "Income", "Expense")</f>
        <v>Expense</v>
      </c>
    </row>
    <row r="22" spans="1:10" x14ac:dyDescent="0.25">
      <c r="A22" s="1">
        <v>44675</v>
      </c>
      <c r="B22" t="s">
        <v>15</v>
      </c>
      <c r="C22">
        <v>16</v>
      </c>
      <c r="D22">
        <v>0</v>
      </c>
      <c r="E22">
        <v>-16</v>
      </c>
      <c r="F22" t="s">
        <v>804</v>
      </c>
      <c r="G22" t="str">
        <f>IFERROR(VLOOKUP(F22, Table3[#All], 2, FALSE), "")</f>
        <v>Groceries</v>
      </c>
      <c r="H22" t="str">
        <f>IFERROR(VLOOKUP(Transactions_datasets[[#This Row],[Payee Details ]],Table3[#All],3,FALSE), " ")</f>
        <v>FoodAndDining</v>
      </c>
      <c r="I22" t="s">
        <v>1138</v>
      </c>
      <c r="J22" t="str">
        <f>IF(Transactions_datasets[[#This Row],[Category]]="Income", "Income", "Expense")</f>
        <v>Expense</v>
      </c>
    </row>
    <row r="23" spans="1:10" x14ac:dyDescent="0.25">
      <c r="A23" s="1">
        <v>44675</v>
      </c>
      <c r="B23" t="s">
        <v>16</v>
      </c>
      <c r="C23">
        <v>1500</v>
      </c>
      <c r="D23">
        <v>0</v>
      </c>
      <c r="E23">
        <v>-1500</v>
      </c>
      <c r="F23" t="s">
        <v>807</v>
      </c>
      <c r="G23" t="str">
        <f>IFERROR(VLOOKUP(F23, Table3[#All], 2, FALSE), "")</f>
        <v>Borrowing/Settling Money</v>
      </c>
      <c r="H23" t="str">
        <f>IFERROR(VLOOKUP(Transactions_datasets[[#This Row],[Payee Details ]],Table3[#All],3,FALSE), " ")</f>
        <v>TransfersAndAdjustments</v>
      </c>
      <c r="I23" t="s">
        <v>1138</v>
      </c>
      <c r="J23" t="str">
        <f>IF(Transactions_datasets[[#This Row],[Category]]="Income", "Income", "Expense")</f>
        <v>Expense</v>
      </c>
    </row>
    <row r="24" spans="1:10" x14ac:dyDescent="0.25">
      <c r="A24" s="1">
        <v>44676</v>
      </c>
      <c r="B24" t="s">
        <v>782</v>
      </c>
      <c r="C24">
        <v>2000</v>
      </c>
      <c r="D24">
        <v>0</v>
      </c>
      <c r="E24">
        <v>-2000</v>
      </c>
      <c r="F24" t="s">
        <v>777</v>
      </c>
      <c r="G24" t="str">
        <f>IFERROR(VLOOKUP(F24, Table3[#All], 2, FALSE), "")</f>
        <v>Borrowing/Settling Money</v>
      </c>
      <c r="H24" t="str">
        <f>IFERROR(VLOOKUP(Transactions_datasets[[#This Row],[Payee Details ]],Table3[#All],3,FALSE), " ")</f>
        <v>TransfersAndAdjustments</v>
      </c>
      <c r="I24" t="s">
        <v>1138</v>
      </c>
      <c r="J24" t="str">
        <f>IF(Transactions_datasets[[#This Row],[Category]]="Income", "Income", "Expense")</f>
        <v>Expense</v>
      </c>
    </row>
    <row r="25" spans="1:10" x14ac:dyDescent="0.25">
      <c r="A25" s="1">
        <v>44682</v>
      </c>
      <c r="B25" t="s">
        <v>17</v>
      </c>
      <c r="C25">
        <v>179</v>
      </c>
      <c r="D25">
        <v>0</v>
      </c>
      <c r="E25">
        <v>-179</v>
      </c>
      <c r="F25" t="s">
        <v>808</v>
      </c>
      <c r="G25" t="str">
        <f>IFERROR(VLOOKUP(F25, Table3[#All], 2, FALSE), "")</f>
        <v>Mobile Recharge/Bill</v>
      </c>
      <c r="H25" t="str">
        <f>IFERROR(VLOOKUP(Transactions_datasets[[#This Row],[Payee Details ]],Table3[#All],3,FALSE), " ")</f>
        <v>BillsAndUtilities</v>
      </c>
      <c r="I25" t="s">
        <v>1138</v>
      </c>
      <c r="J25" t="str">
        <f>IF(Transactions_datasets[[#This Row],[Category]]="Income", "Income", "Expense")</f>
        <v>Expense</v>
      </c>
    </row>
    <row r="26" spans="1:10" x14ac:dyDescent="0.25">
      <c r="A26" s="1">
        <v>44684</v>
      </c>
      <c r="B26" t="s">
        <v>18</v>
      </c>
      <c r="C26">
        <v>69</v>
      </c>
      <c r="D26">
        <v>0</v>
      </c>
      <c r="E26">
        <v>-69</v>
      </c>
      <c r="F26" t="s">
        <v>812</v>
      </c>
      <c r="G26" t="str">
        <f>IFERROR(VLOOKUP(F26, Table3[#All], 2, FALSE), "")</f>
        <v>Groceries</v>
      </c>
      <c r="H26" t="str">
        <f>IFERROR(VLOOKUP(Transactions_datasets[[#This Row],[Payee Details ]],Table3[#All],3,FALSE), " ")</f>
        <v>FoodAndDining</v>
      </c>
      <c r="I26" t="s">
        <v>1138</v>
      </c>
      <c r="J26" t="str">
        <f>IF(Transactions_datasets[[#This Row],[Category]]="Income", "Income", "Expense")</f>
        <v>Expense</v>
      </c>
    </row>
    <row r="27" spans="1:10" x14ac:dyDescent="0.25">
      <c r="A27" s="1">
        <v>44684</v>
      </c>
      <c r="B27" t="s">
        <v>19</v>
      </c>
      <c r="C27">
        <v>120</v>
      </c>
      <c r="D27">
        <v>0</v>
      </c>
      <c r="E27">
        <v>-120</v>
      </c>
      <c r="F27" t="s">
        <v>825</v>
      </c>
      <c r="G27" t="str">
        <f>IFERROR(VLOOKUP(F27, Table3[#All], 2, FALSE), "")</f>
        <v>Groceries</v>
      </c>
      <c r="H27" t="str">
        <f>IFERROR(VLOOKUP(Transactions_datasets[[#This Row],[Payee Details ]],Table3[#All],3,FALSE), " ")</f>
        <v>FoodAndDining</v>
      </c>
      <c r="I27" t="s">
        <v>1138</v>
      </c>
      <c r="J27" t="str">
        <f>IF(Transactions_datasets[[#This Row],[Category]]="Income", "Income", "Expense")</f>
        <v>Expense</v>
      </c>
    </row>
    <row r="28" spans="1:10" x14ac:dyDescent="0.25">
      <c r="A28" s="1">
        <v>44685</v>
      </c>
      <c r="B28" t="s">
        <v>20</v>
      </c>
      <c r="C28">
        <v>395</v>
      </c>
      <c r="D28">
        <v>0</v>
      </c>
      <c r="E28">
        <v>-395</v>
      </c>
      <c r="F28" t="s">
        <v>808</v>
      </c>
      <c r="G28" t="str">
        <f>IFERROR(VLOOKUP(F28, Table3[#All], 2, FALSE), "")</f>
        <v>Mobile Recharge/Bill</v>
      </c>
      <c r="H28" t="str">
        <f>IFERROR(VLOOKUP(Transactions_datasets[[#This Row],[Payee Details ]],Table3[#All],3,FALSE), " ")</f>
        <v>BillsAndUtilities</v>
      </c>
      <c r="I28" t="s">
        <v>1138</v>
      </c>
      <c r="J28" t="str">
        <f>IF(Transactions_datasets[[#This Row],[Category]]="Income", "Income", "Expense")</f>
        <v>Expense</v>
      </c>
    </row>
    <row r="29" spans="1:10" x14ac:dyDescent="0.25">
      <c r="A29" s="1">
        <v>44686</v>
      </c>
      <c r="B29" t="s">
        <v>753</v>
      </c>
      <c r="C29">
        <v>0</v>
      </c>
      <c r="D29">
        <v>28913</v>
      </c>
      <c r="E29">
        <v>28913</v>
      </c>
      <c r="F29" t="s">
        <v>752</v>
      </c>
      <c r="G29" t="str">
        <f>IFERROR(VLOOKUP(F29, Table3[#All], 2, FALSE), "")</f>
        <v>Salary</v>
      </c>
      <c r="H29" t="str">
        <f>IFERROR(VLOOKUP(Transactions_datasets[[#This Row],[Payee Details ]],Table3[#All],3,FALSE), " ")</f>
        <v>Income</v>
      </c>
      <c r="I29" t="s">
        <v>1137</v>
      </c>
      <c r="J29" t="str">
        <f>IF(Transactions_datasets[[#This Row],[Category]]="Income", "Income", "Expense")</f>
        <v>Income</v>
      </c>
    </row>
    <row r="30" spans="1:10" x14ac:dyDescent="0.25">
      <c r="A30" s="1">
        <v>44686</v>
      </c>
      <c r="B30" t="s">
        <v>21</v>
      </c>
      <c r="C30">
        <v>7377</v>
      </c>
      <c r="D30">
        <v>0</v>
      </c>
      <c r="E30">
        <v>-7377</v>
      </c>
      <c r="F30" t="s">
        <v>810</v>
      </c>
      <c r="G30" t="str">
        <f>IFERROR(VLOOKUP(F30, Table3[#All], 2, FALSE), "")</f>
        <v>Health Insurance Premiums</v>
      </c>
      <c r="H30" t="str">
        <f>IFERROR(VLOOKUP(Transactions_datasets[[#This Row],[Payee Details ]],Table3[#All],3,FALSE), " ")</f>
        <v>HealthAndMedical</v>
      </c>
      <c r="I30" t="s">
        <v>811</v>
      </c>
      <c r="J30" t="str">
        <f>IF(Transactions_datasets[[#This Row],[Category]]="Income", "Income", "Expense")</f>
        <v>Expense</v>
      </c>
    </row>
    <row r="31" spans="1:10" x14ac:dyDescent="0.25">
      <c r="A31" s="1">
        <v>44691</v>
      </c>
      <c r="B31" t="s">
        <v>22</v>
      </c>
      <c r="C31">
        <v>960</v>
      </c>
      <c r="D31">
        <v>0</v>
      </c>
      <c r="E31">
        <v>-960</v>
      </c>
      <c r="F31" t="s">
        <v>803</v>
      </c>
      <c r="G31" t="str">
        <f>IFERROR(VLOOKUP(F31, Table3[#All], 2, FALSE), "")</f>
        <v>Clothing</v>
      </c>
      <c r="H31" t="str">
        <f>IFERROR(VLOOKUP(Transactions_datasets[[#This Row],[Payee Details ]],Table3[#All],3,FALSE), " ")</f>
        <v>Shopping</v>
      </c>
      <c r="I31" t="s">
        <v>811</v>
      </c>
      <c r="J31" t="str">
        <f>IF(Transactions_datasets[[#This Row],[Category]]="Income", "Income", "Expense")</f>
        <v>Expense</v>
      </c>
    </row>
    <row r="32" spans="1:10" x14ac:dyDescent="0.25">
      <c r="A32" s="1">
        <v>44691</v>
      </c>
      <c r="B32" t="s">
        <v>23</v>
      </c>
      <c r="C32">
        <v>8.26</v>
      </c>
      <c r="D32">
        <v>0</v>
      </c>
      <c r="E32">
        <v>-8.26</v>
      </c>
      <c r="F32" t="s">
        <v>1128</v>
      </c>
      <c r="G32" t="str">
        <f>IFERROR(VLOOKUP(F32, Table3[#All], 2, FALSE), "")</f>
        <v>Government Services</v>
      </c>
      <c r="H32" t="str">
        <f>IFERROR(VLOOKUP(Transactions_datasets[[#This Row],[Payee Details ]],Table3[#All],3,FALSE), " ")</f>
        <v>BillsAndUtilities</v>
      </c>
      <c r="I32" t="s">
        <v>1138</v>
      </c>
      <c r="J32" t="str">
        <f>IF(Transactions_datasets[[#This Row],[Category]]="Income", "Income", "Expense")</f>
        <v>Expense</v>
      </c>
    </row>
    <row r="33" spans="1:10" x14ac:dyDescent="0.25">
      <c r="A33" s="1">
        <v>44692</v>
      </c>
      <c r="B33" t="s">
        <v>24</v>
      </c>
      <c r="C33">
        <v>890</v>
      </c>
      <c r="D33">
        <v>0</v>
      </c>
      <c r="E33">
        <v>-890</v>
      </c>
      <c r="F33" t="s">
        <v>811</v>
      </c>
      <c r="G33" t="str">
        <f>IFERROR(VLOOKUP(F33, Table3[#All], 2, FALSE), "")</f>
        <v>Online Shopping (Amazon, Flipkart)</v>
      </c>
      <c r="H33" t="str">
        <f>IFERROR(VLOOKUP(Transactions_datasets[[#This Row],[Payee Details ]],Table3[#All],3,FALSE), " ")</f>
        <v>Shopping</v>
      </c>
      <c r="I33" t="s">
        <v>811</v>
      </c>
      <c r="J33" t="str">
        <f>IF(Transactions_datasets[[#This Row],[Category]]="Income", "Income", "Expense")</f>
        <v>Expense</v>
      </c>
    </row>
    <row r="34" spans="1:10" x14ac:dyDescent="0.25">
      <c r="A34" s="1">
        <v>44692</v>
      </c>
      <c r="B34" t="s">
        <v>783</v>
      </c>
      <c r="C34">
        <v>0</v>
      </c>
      <c r="D34">
        <v>400</v>
      </c>
      <c r="E34">
        <v>400</v>
      </c>
      <c r="F34" t="s">
        <v>777</v>
      </c>
      <c r="G34" t="str">
        <f>IFERROR(VLOOKUP(F34, Table3[#All], 2, FALSE), "")</f>
        <v>Borrowing/Settling Money</v>
      </c>
      <c r="H34" t="str">
        <f>IFERROR(VLOOKUP(Transactions_datasets[[#This Row],[Payee Details ]],Table3[#All],3,FALSE), " ")</f>
        <v>TransfersAndAdjustments</v>
      </c>
      <c r="I34" t="s">
        <v>1138</v>
      </c>
      <c r="J34" t="str">
        <f>IF(Transactions_datasets[[#This Row],[Category]]="Income", "Income", "Expense")</f>
        <v>Expense</v>
      </c>
    </row>
    <row r="35" spans="1:10" x14ac:dyDescent="0.25">
      <c r="A35" s="1">
        <v>44693</v>
      </c>
      <c r="B35" t="s">
        <v>784</v>
      </c>
      <c r="C35">
        <v>1900</v>
      </c>
      <c r="D35">
        <v>0</v>
      </c>
      <c r="E35">
        <v>-1900</v>
      </c>
      <c r="F35" t="s">
        <v>777</v>
      </c>
      <c r="G35" t="str">
        <f>IFERROR(VLOOKUP(F35, Table3[#All], 2, FALSE), "")</f>
        <v>Borrowing/Settling Money</v>
      </c>
      <c r="H35" t="str">
        <f>IFERROR(VLOOKUP(Transactions_datasets[[#This Row],[Payee Details ]],Table3[#All],3,FALSE), " ")</f>
        <v>TransfersAndAdjustments</v>
      </c>
      <c r="I35" t="s">
        <v>1138</v>
      </c>
      <c r="J35" t="str">
        <f>IF(Transactions_datasets[[#This Row],[Category]]="Income", "Income", "Expense")</f>
        <v>Expense</v>
      </c>
    </row>
    <row r="36" spans="1:10" x14ac:dyDescent="0.25">
      <c r="A36" s="1">
        <v>44693</v>
      </c>
      <c r="B36" t="s">
        <v>25</v>
      </c>
      <c r="C36">
        <v>799</v>
      </c>
      <c r="D36">
        <v>0</v>
      </c>
      <c r="E36">
        <v>-799</v>
      </c>
      <c r="F36" t="s">
        <v>710</v>
      </c>
      <c r="G36" t="str">
        <f>IFERROR(VLOOKUP(F36, Table3[#All], 2, FALSE), "")</f>
        <v>Online Shopping (Amazon, Flipkart)</v>
      </c>
      <c r="H36" t="str">
        <f>IFERROR(VLOOKUP(Transactions_datasets[[#This Row],[Payee Details ]],Table3[#All],3,FALSE), " ")</f>
        <v>Shopping</v>
      </c>
      <c r="I36" t="s">
        <v>1138</v>
      </c>
      <c r="J36" t="str">
        <f>IF(Transactions_datasets[[#This Row],[Category]]="Income", "Income", "Expense")</f>
        <v>Expense</v>
      </c>
    </row>
    <row r="37" spans="1:10" x14ac:dyDescent="0.25">
      <c r="A37" s="1">
        <v>44694</v>
      </c>
      <c r="B37" t="s">
        <v>26</v>
      </c>
      <c r="C37">
        <v>0</v>
      </c>
      <c r="D37">
        <v>1500</v>
      </c>
      <c r="E37">
        <v>1500</v>
      </c>
      <c r="F37" t="s">
        <v>826</v>
      </c>
      <c r="G37" t="str">
        <f>IFERROR(VLOOKUP(F37, Table3[#All], 2, FALSE), "")</f>
        <v>Borrowing/Settling Money</v>
      </c>
      <c r="H37" t="str">
        <f>IFERROR(VLOOKUP(Transactions_datasets[[#This Row],[Payee Details ]],Table3[#All],3,FALSE), " ")</f>
        <v>TransfersAndAdjustments</v>
      </c>
      <c r="I37" t="s">
        <v>1138</v>
      </c>
      <c r="J37" t="str">
        <f>IF(Transactions_datasets[[#This Row],[Category]]="Income", "Income", "Expense")</f>
        <v>Expense</v>
      </c>
    </row>
    <row r="38" spans="1:10" x14ac:dyDescent="0.25">
      <c r="A38" s="1">
        <v>44694</v>
      </c>
      <c r="B38" t="s">
        <v>27</v>
      </c>
      <c r="C38">
        <v>200</v>
      </c>
      <c r="D38">
        <v>0</v>
      </c>
      <c r="E38">
        <v>-200</v>
      </c>
      <c r="F38" t="s">
        <v>813</v>
      </c>
      <c r="G38" t="str">
        <f>IFERROR(VLOOKUP(F38, Table3[#All], 2, FALSE), "")</f>
        <v>Borrowing/Settling Money</v>
      </c>
      <c r="H38" t="str">
        <f>IFERROR(VLOOKUP(Transactions_datasets[[#This Row],[Payee Details ]],Table3[#All],3,FALSE), " ")</f>
        <v>TransfersAndAdjustments</v>
      </c>
      <c r="I38" t="s">
        <v>1138</v>
      </c>
      <c r="J38" t="str">
        <f>IF(Transactions_datasets[[#This Row],[Category]]="Income", "Income", "Expense")</f>
        <v>Expense</v>
      </c>
    </row>
    <row r="39" spans="1:10" x14ac:dyDescent="0.25">
      <c r="A39" s="1">
        <v>44694</v>
      </c>
      <c r="B39" t="s">
        <v>28</v>
      </c>
      <c r="C39">
        <v>1010</v>
      </c>
      <c r="D39">
        <v>0</v>
      </c>
      <c r="E39">
        <v>-1010</v>
      </c>
      <c r="F39" t="s">
        <v>801</v>
      </c>
      <c r="G39" t="str">
        <f>IFERROR(VLOOKUP(F39, Table3[#All], 2, FALSE), "")</f>
        <v>ATM Withdrawal</v>
      </c>
      <c r="H39" t="str">
        <f>IFERROR(VLOOKUP(Transactions_datasets[[#This Row],[Payee Details ]],Table3[#All],3,FALSE), " ")</f>
        <v>TransfersAndAdjustments</v>
      </c>
      <c r="I39" t="s">
        <v>1139</v>
      </c>
      <c r="J39" t="str">
        <f>IF(Transactions_datasets[[#This Row],[Category]]="Income", "Income", "Expense")</f>
        <v>Expense</v>
      </c>
    </row>
    <row r="40" spans="1:10" x14ac:dyDescent="0.25">
      <c r="A40" s="1">
        <v>44695</v>
      </c>
      <c r="B40" t="s">
        <v>29</v>
      </c>
      <c r="C40">
        <v>1500</v>
      </c>
      <c r="D40">
        <v>0</v>
      </c>
      <c r="E40">
        <v>-1500</v>
      </c>
      <c r="F40" t="s">
        <v>801</v>
      </c>
      <c r="G40" t="str">
        <f>IFERROR(VLOOKUP(F40, Table3[#All], 2, FALSE), "")</f>
        <v>ATM Withdrawal</v>
      </c>
      <c r="H40" t="str">
        <f>IFERROR(VLOOKUP(Transactions_datasets[[#This Row],[Payee Details ]],Table3[#All],3,FALSE), " ")</f>
        <v>TransfersAndAdjustments</v>
      </c>
      <c r="I40" t="s">
        <v>1139</v>
      </c>
      <c r="J40" t="str">
        <f>IF(Transactions_datasets[[#This Row],[Category]]="Income", "Income", "Expense")</f>
        <v>Expense</v>
      </c>
    </row>
    <row r="41" spans="1:10" x14ac:dyDescent="0.25">
      <c r="A41" s="1">
        <v>44696</v>
      </c>
      <c r="B41" t="s">
        <v>785</v>
      </c>
      <c r="C41">
        <v>50</v>
      </c>
      <c r="D41">
        <v>0</v>
      </c>
      <c r="E41">
        <v>-50</v>
      </c>
      <c r="F41" t="s">
        <v>777</v>
      </c>
      <c r="G41" t="str">
        <f>IFERROR(VLOOKUP(F41, Table3[#All], 2, FALSE), "")</f>
        <v>Borrowing/Settling Money</v>
      </c>
      <c r="H41" t="str">
        <f>IFERROR(VLOOKUP(Transactions_datasets[[#This Row],[Payee Details ]],Table3[#All],3,FALSE), " ")</f>
        <v>TransfersAndAdjustments</v>
      </c>
      <c r="I41" t="s">
        <v>1138</v>
      </c>
      <c r="J41" t="str">
        <f>IF(Transactions_datasets[[#This Row],[Category]]="Income", "Income", "Expense")</f>
        <v>Expense</v>
      </c>
    </row>
    <row r="42" spans="1:10" x14ac:dyDescent="0.25">
      <c r="A42" s="1">
        <v>44698</v>
      </c>
      <c r="B42" t="s">
        <v>30</v>
      </c>
      <c r="C42">
        <v>1750</v>
      </c>
      <c r="D42">
        <v>0</v>
      </c>
      <c r="E42">
        <v>-1750</v>
      </c>
      <c r="F42" t="s">
        <v>708</v>
      </c>
      <c r="G42" t="str">
        <f>IFERROR(VLOOKUP(F42, Table3[#All], 2, FALSE), "")</f>
        <v>Tuition Fees</v>
      </c>
      <c r="H42" t="str">
        <f>IFERROR(VLOOKUP(Transactions_datasets[[#This Row],[Payee Details ]],Table3[#All],3,FALSE), " ")</f>
        <v>Education</v>
      </c>
      <c r="I42" t="s">
        <v>1138</v>
      </c>
      <c r="J42" t="str">
        <f>IF(Transactions_datasets[[#This Row],[Category]]="Income", "Income", "Expense")</f>
        <v>Expense</v>
      </c>
    </row>
    <row r="43" spans="1:10" x14ac:dyDescent="0.25">
      <c r="A43" s="1">
        <v>44699</v>
      </c>
      <c r="B43" t="s">
        <v>31</v>
      </c>
      <c r="C43">
        <v>15</v>
      </c>
      <c r="D43">
        <v>0</v>
      </c>
      <c r="E43">
        <v>-15</v>
      </c>
      <c r="F43" t="s">
        <v>819</v>
      </c>
      <c r="G43" t="str">
        <f>IFERROR(VLOOKUP(F43, Table3[#All], 2, FALSE), "")</f>
        <v>Books/Study Materials</v>
      </c>
      <c r="H43" t="str">
        <f>IFERROR(VLOOKUP(Transactions_datasets[[#This Row],[Payee Details ]],Table3[#All],3,FALSE), " ")</f>
        <v>Education</v>
      </c>
      <c r="I43" t="s">
        <v>1138</v>
      </c>
      <c r="J43" t="str">
        <f>IF(Transactions_datasets[[#This Row],[Category]]="Income", "Income", "Expense")</f>
        <v>Expense</v>
      </c>
    </row>
    <row r="44" spans="1:10" x14ac:dyDescent="0.25">
      <c r="A44" s="1">
        <v>44700</v>
      </c>
      <c r="B44" t="s">
        <v>786</v>
      </c>
      <c r="C44">
        <v>0</v>
      </c>
      <c r="D44">
        <v>50</v>
      </c>
      <c r="E44">
        <v>50</v>
      </c>
      <c r="F44" t="s">
        <v>777</v>
      </c>
      <c r="G44" t="str">
        <f>IFERROR(VLOOKUP(F44, Table3[#All], 2, FALSE), "")</f>
        <v>Borrowing/Settling Money</v>
      </c>
      <c r="H44" t="str">
        <f>IFERROR(VLOOKUP(Transactions_datasets[[#This Row],[Payee Details ]],Table3[#All],3,FALSE), " ")</f>
        <v>TransfersAndAdjustments</v>
      </c>
      <c r="I44" t="s">
        <v>1138</v>
      </c>
      <c r="J44" t="str">
        <f>IF(Transactions_datasets[[#This Row],[Category]]="Income", "Income", "Expense")</f>
        <v>Expense</v>
      </c>
    </row>
    <row r="45" spans="1:10" x14ac:dyDescent="0.25">
      <c r="A45" s="1">
        <v>44701</v>
      </c>
      <c r="B45" t="s">
        <v>787</v>
      </c>
      <c r="C45">
        <v>100</v>
      </c>
      <c r="D45">
        <v>0</v>
      </c>
      <c r="E45">
        <v>-100</v>
      </c>
      <c r="F45" t="s">
        <v>777</v>
      </c>
      <c r="G45" t="str">
        <f>IFERROR(VLOOKUP(F45, Table3[#All], 2, FALSE), "")</f>
        <v>Borrowing/Settling Money</v>
      </c>
      <c r="H45" t="str">
        <f>IFERROR(VLOOKUP(Transactions_datasets[[#This Row],[Payee Details ]],Table3[#All],3,FALSE), " ")</f>
        <v>TransfersAndAdjustments</v>
      </c>
      <c r="I45" t="s">
        <v>1138</v>
      </c>
      <c r="J45" t="str">
        <f>IF(Transactions_datasets[[#This Row],[Category]]="Income", "Income", "Expense")</f>
        <v>Expense</v>
      </c>
    </row>
    <row r="46" spans="1:10" x14ac:dyDescent="0.25">
      <c r="A46" s="1">
        <v>44701</v>
      </c>
      <c r="B46" t="s">
        <v>32</v>
      </c>
      <c r="C46">
        <v>365</v>
      </c>
      <c r="D46">
        <v>0</v>
      </c>
      <c r="E46">
        <v>-365</v>
      </c>
      <c r="F46" t="s">
        <v>814</v>
      </c>
      <c r="G46" t="str">
        <f>IFERROR(VLOOKUP(F46, Table3[#All], 2, FALSE), "")</f>
        <v>Borrowing/Settling Money</v>
      </c>
      <c r="H46" t="str">
        <f>IFERROR(VLOOKUP(Transactions_datasets[[#This Row],[Payee Details ]],Table3[#All],3,FALSE), " ")</f>
        <v>TransfersAndAdjustments</v>
      </c>
      <c r="I46" t="s">
        <v>1138</v>
      </c>
      <c r="J46" t="str">
        <f>IF(Transactions_datasets[[#This Row],[Category]]="Income", "Income", "Expense")</f>
        <v>Expense</v>
      </c>
    </row>
    <row r="47" spans="1:10" x14ac:dyDescent="0.25">
      <c r="A47" s="1">
        <v>44701</v>
      </c>
      <c r="B47" t="s">
        <v>788</v>
      </c>
      <c r="C47">
        <v>0</v>
      </c>
      <c r="D47">
        <v>70</v>
      </c>
      <c r="E47">
        <v>70</v>
      </c>
      <c r="F47" t="s">
        <v>777</v>
      </c>
      <c r="G47" t="str">
        <f>IFERROR(VLOOKUP(F47, Table3[#All], 2, FALSE), "")</f>
        <v>Borrowing/Settling Money</v>
      </c>
      <c r="H47" t="str">
        <f>IFERROR(VLOOKUP(Transactions_datasets[[#This Row],[Payee Details ]],Table3[#All],3,FALSE), " ")</f>
        <v>TransfersAndAdjustments</v>
      </c>
      <c r="I47" t="s">
        <v>1138</v>
      </c>
      <c r="J47" t="str">
        <f>IF(Transactions_datasets[[#This Row],[Category]]="Income", "Income", "Expense")</f>
        <v>Expense</v>
      </c>
    </row>
    <row r="48" spans="1:10" x14ac:dyDescent="0.25">
      <c r="A48" s="1">
        <v>44701</v>
      </c>
      <c r="B48" t="s">
        <v>33</v>
      </c>
      <c r="C48">
        <v>85</v>
      </c>
      <c r="D48">
        <v>0</v>
      </c>
      <c r="E48">
        <v>-85</v>
      </c>
      <c r="F48" t="s">
        <v>816</v>
      </c>
      <c r="G48" t="str">
        <f>IFERROR(VLOOKUP(F48, Table3[#All], 2, FALSE), "")</f>
        <v>Snacks and Beverages</v>
      </c>
      <c r="H48" t="str">
        <f>IFERROR(VLOOKUP(Transactions_datasets[[#This Row],[Payee Details ]],Table3[#All],3,FALSE), " ")</f>
        <v>FoodAndDining</v>
      </c>
      <c r="I48" t="s">
        <v>1138</v>
      </c>
      <c r="J48" t="str">
        <f>IF(Transactions_datasets[[#This Row],[Category]]="Income", "Income", "Expense")</f>
        <v>Expense</v>
      </c>
    </row>
    <row r="49" spans="1:10" x14ac:dyDescent="0.25">
      <c r="A49" s="1">
        <v>44705</v>
      </c>
      <c r="B49" t="s">
        <v>789</v>
      </c>
      <c r="C49">
        <v>200</v>
      </c>
      <c r="D49">
        <v>0</v>
      </c>
      <c r="E49">
        <v>-200</v>
      </c>
      <c r="F49" t="s">
        <v>777</v>
      </c>
      <c r="G49" t="str">
        <f>IFERROR(VLOOKUP(F49, Table3[#All], 2, FALSE), "")</f>
        <v>Borrowing/Settling Money</v>
      </c>
      <c r="H49" t="str">
        <f>IFERROR(VLOOKUP(Transactions_datasets[[#This Row],[Payee Details ]],Table3[#All],3,FALSE), " ")</f>
        <v>TransfersAndAdjustments</v>
      </c>
      <c r="I49" t="s">
        <v>1138</v>
      </c>
      <c r="J49" t="str">
        <f>IF(Transactions_datasets[[#This Row],[Category]]="Income", "Income", "Expense")</f>
        <v>Expense</v>
      </c>
    </row>
    <row r="50" spans="1:10" x14ac:dyDescent="0.25">
      <c r="A50" s="1">
        <v>44707</v>
      </c>
      <c r="B50" t="s">
        <v>34</v>
      </c>
      <c r="C50">
        <v>179</v>
      </c>
      <c r="D50">
        <v>0</v>
      </c>
      <c r="E50">
        <v>-179</v>
      </c>
      <c r="F50" t="s">
        <v>808</v>
      </c>
      <c r="G50" t="str">
        <f>IFERROR(VLOOKUP(F50, Table3[#All], 2, FALSE), "")</f>
        <v>Mobile Recharge/Bill</v>
      </c>
      <c r="H50" t="str">
        <f>IFERROR(VLOOKUP(Transactions_datasets[[#This Row],[Payee Details ]],Table3[#All],3,FALSE), " ")</f>
        <v>BillsAndUtilities</v>
      </c>
      <c r="I50" t="s">
        <v>1138</v>
      </c>
      <c r="J50" t="str">
        <f>IF(Transactions_datasets[[#This Row],[Category]]="Income", "Income", "Expense")</f>
        <v>Expense</v>
      </c>
    </row>
    <row r="51" spans="1:10" x14ac:dyDescent="0.25">
      <c r="A51" s="1">
        <v>44709</v>
      </c>
      <c r="B51" t="s">
        <v>35</v>
      </c>
      <c r="C51">
        <v>1000</v>
      </c>
      <c r="D51">
        <v>0</v>
      </c>
      <c r="E51">
        <v>-1000</v>
      </c>
      <c r="F51" t="s">
        <v>813</v>
      </c>
      <c r="G51" t="str">
        <f>IFERROR(VLOOKUP(F51, Table3[#All], 2, FALSE), "")</f>
        <v>Borrowing/Settling Money</v>
      </c>
      <c r="H51" t="str">
        <f>IFERROR(VLOOKUP(Transactions_datasets[[#This Row],[Payee Details ]],Table3[#All],3,FALSE), " ")</f>
        <v>TransfersAndAdjustments</v>
      </c>
      <c r="I51" t="s">
        <v>1138</v>
      </c>
      <c r="J51" t="str">
        <f>IF(Transactions_datasets[[#This Row],[Category]]="Income", "Income", "Expense")</f>
        <v>Expense</v>
      </c>
    </row>
    <row r="52" spans="1:10" x14ac:dyDescent="0.25">
      <c r="A52" s="1">
        <v>44710</v>
      </c>
      <c r="B52" t="s">
        <v>36</v>
      </c>
      <c r="C52">
        <v>603</v>
      </c>
      <c r="D52">
        <v>0</v>
      </c>
      <c r="E52">
        <v>-603</v>
      </c>
      <c r="F52" t="s">
        <v>812</v>
      </c>
      <c r="G52" t="str">
        <f>IFERROR(VLOOKUP(F52, Table3[#All], 2, FALSE), "")</f>
        <v>Groceries</v>
      </c>
      <c r="H52" t="str">
        <f>IFERROR(VLOOKUP(Transactions_datasets[[#This Row],[Payee Details ]],Table3[#All],3,FALSE), " ")</f>
        <v>FoodAndDining</v>
      </c>
      <c r="I52" t="s">
        <v>1138</v>
      </c>
      <c r="J52" t="str">
        <f>IF(Transactions_datasets[[#This Row],[Category]]="Income", "Income", "Expense")</f>
        <v>Expense</v>
      </c>
    </row>
    <row r="53" spans="1:10" x14ac:dyDescent="0.25">
      <c r="A53" s="1">
        <v>44712</v>
      </c>
      <c r="B53" t="s">
        <v>37</v>
      </c>
      <c r="C53">
        <v>1080</v>
      </c>
      <c r="D53">
        <v>0</v>
      </c>
      <c r="E53">
        <v>-1080</v>
      </c>
      <c r="F53" t="s">
        <v>803</v>
      </c>
      <c r="G53" t="str">
        <f>IFERROR(VLOOKUP(F53, Table3[#All], 2, FALSE), "")</f>
        <v>Clothing</v>
      </c>
      <c r="H53" t="str">
        <f>IFERROR(VLOOKUP(Transactions_datasets[[#This Row],[Payee Details ]],Table3[#All],3,FALSE), " ")</f>
        <v>Shopping</v>
      </c>
      <c r="I53" t="s">
        <v>811</v>
      </c>
      <c r="J53" t="str">
        <f>IF(Transactions_datasets[[#This Row],[Category]]="Income", "Income", "Expense")</f>
        <v>Expense</v>
      </c>
    </row>
    <row r="54" spans="1:10" x14ac:dyDescent="0.25">
      <c r="A54" s="1">
        <v>44712</v>
      </c>
      <c r="B54" t="s">
        <v>38</v>
      </c>
      <c r="C54">
        <v>2000</v>
      </c>
      <c r="D54">
        <v>0</v>
      </c>
      <c r="E54">
        <v>-2000</v>
      </c>
      <c r="F54" t="s">
        <v>815</v>
      </c>
      <c r="G54" t="str">
        <f>IFERROR(VLOOKUP(F54, Table3[#All], 2, FALSE), "")</f>
        <v>Borrowing/Settling Money</v>
      </c>
      <c r="H54" t="str">
        <f>IFERROR(VLOOKUP(Transactions_datasets[[#This Row],[Payee Details ]],Table3[#All],3,FALSE), " ")</f>
        <v>TransfersAndAdjustments</v>
      </c>
      <c r="I54" t="s">
        <v>1138</v>
      </c>
      <c r="J54" t="str">
        <f>IF(Transactions_datasets[[#This Row],[Category]]="Income", "Income", "Expense")</f>
        <v>Expense</v>
      </c>
    </row>
    <row r="55" spans="1:10" x14ac:dyDescent="0.25">
      <c r="A55" s="1">
        <v>44715</v>
      </c>
      <c r="B55" t="s">
        <v>754</v>
      </c>
      <c r="C55">
        <v>0</v>
      </c>
      <c r="D55">
        <v>26095</v>
      </c>
      <c r="E55">
        <v>26095</v>
      </c>
      <c r="F55" t="s">
        <v>752</v>
      </c>
      <c r="G55" t="str">
        <f>IFERROR(VLOOKUP(F55, Table3[#All], 2, FALSE), "")</f>
        <v>Salary</v>
      </c>
      <c r="H55" t="str">
        <f>IFERROR(VLOOKUP(Transactions_datasets[[#This Row],[Payee Details ]],Table3[#All],3,FALSE), " ")</f>
        <v>Income</v>
      </c>
      <c r="I55" t="s">
        <v>1137</v>
      </c>
      <c r="J55" t="str">
        <f>IF(Transactions_datasets[[#This Row],[Category]]="Income", "Income", "Expense")</f>
        <v>Income</v>
      </c>
    </row>
    <row r="56" spans="1:10" x14ac:dyDescent="0.25">
      <c r="A56" s="1">
        <v>44717</v>
      </c>
      <c r="B56" t="s">
        <v>39</v>
      </c>
      <c r="C56">
        <v>0</v>
      </c>
      <c r="D56">
        <v>200</v>
      </c>
      <c r="E56">
        <v>200</v>
      </c>
      <c r="F56" t="s">
        <v>820</v>
      </c>
      <c r="G56" t="str">
        <f>IFERROR(VLOOKUP(F56, Table3[#All], 2, FALSE), "")</f>
        <v>Refunds/Reimbursements</v>
      </c>
      <c r="H56" t="str">
        <f>IFERROR(VLOOKUP(Transactions_datasets[[#This Row],[Payee Details ]],Table3[#All],3,FALSE), " ")</f>
        <v>Income</v>
      </c>
      <c r="I56" t="s">
        <v>1140</v>
      </c>
      <c r="J56" t="str">
        <f>IF(Transactions_datasets[[#This Row],[Category]]="Income", "Income", "Expense")</f>
        <v>Income</v>
      </c>
    </row>
    <row r="57" spans="1:10" x14ac:dyDescent="0.25">
      <c r="A57" s="1">
        <v>44717</v>
      </c>
      <c r="B57" t="s">
        <v>40</v>
      </c>
      <c r="C57">
        <v>17000</v>
      </c>
      <c r="D57">
        <v>0</v>
      </c>
      <c r="E57">
        <v>-17000</v>
      </c>
      <c r="F57" t="s">
        <v>821</v>
      </c>
      <c r="G57" t="str">
        <f>IFERROR(VLOOKUP(F57, Table3[#All], 2, FALSE), "")</f>
        <v>Borrowing/Settling Money</v>
      </c>
      <c r="H57" t="str">
        <f>IFERROR(VLOOKUP(Transactions_datasets[[#This Row],[Payee Details ]],Table3[#All],3,FALSE), " ")</f>
        <v>TransfersAndAdjustments</v>
      </c>
      <c r="I57" t="s">
        <v>1138</v>
      </c>
      <c r="J57" t="str">
        <f>IF(Transactions_datasets[[#This Row],[Category]]="Income", "Income", "Expense")</f>
        <v>Expense</v>
      </c>
    </row>
    <row r="58" spans="1:10" x14ac:dyDescent="0.25">
      <c r="A58" s="1">
        <v>44720</v>
      </c>
      <c r="B58" t="s">
        <v>41</v>
      </c>
      <c r="C58">
        <v>1240</v>
      </c>
      <c r="D58">
        <v>0</v>
      </c>
      <c r="E58">
        <v>-1240</v>
      </c>
      <c r="F58" t="s">
        <v>803</v>
      </c>
      <c r="G58" t="str">
        <f>IFERROR(VLOOKUP(F58, Table3[#All], 2, FALSE), "")</f>
        <v>Clothing</v>
      </c>
      <c r="H58" t="str">
        <f>IFERROR(VLOOKUP(Transactions_datasets[[#This Row],[Payee Details ]],Table3[#All],3,FALSE), " ")</f>
        <v>Shopping</v>
      </c>
      <c r="I58" t="s">
        <v>811</v>
      </c>
      <c r="J58" t="str">
        <f>IF(Transactions_datasets[[#This Row],[Category]]="Income", "Income", "Expense")</f>
        <v>Expense</v>
      </c>
    </row>
    <row r="59" spans="1:10" x14ac:dyDescent="0.25">
      <c r="A59" s="1">
        <v>44722</v>
      </c>
      <c r="B59" t="s">
        <v>42</v>
      </c>
      <c r="C59">
        <v>105</v>
      </c>
      <c r="D59">
        <v>0</v>
      </c>
      <c r="E59">
        <v>-105</v>
      </c>
      <c r="F59" t="s">
        <v>822</v>
      </c>
      <c r="G59" t="str">
        <f>IFERROR(VLOOKUP(F59, Table3[#All], 2, FALSE), "")</f>
        <v>Restaurants</v>
      </c>
      <c r="H59" t="str">
        <f>IFERROR(VLOOKUP(Transactions_datasets[[#This Row],[Payee Details ]],Table3[#All],3,FALSE), " ")</f>
        <v>FoodAndDining</v>
      </c>
      <c r="I59" t="s">
        <v>1138</v>
      </c>
      <c r="J59" t="str">
        <f>IF(Transactions_datasets[[#This Row],[Category]]="Income", "Income", "Expense")</f>
        <v>Expense</v>
      </c>
    </row>
    <row r="60" spans="1:10" x14ac:dyDescent="0.25">
      <c r="A60" s="1">
        <v>44722</v>
      </c>
      <c r="B60" t="s">
        <v>43</v>
      </c>
      <c r="C60">
        <v>3000</v>
      </c>
      <c r="D60">
        <v>0</v>
      </c>
      <c r="E60">
        <v>-3000</v>
      </c>
      <c r="F60" t="s">
        <v>814</v>
      </c>
      <c r="G60" t="str">
        <f>IFERROR(VLOOKUP(F60, Table3[#All], 2, FALSE), "")</f>
        <v>Borrowing/Settling Money</v>
      </c>
      <c r="H60" t="str">
        <f>IFERROR(VLOOKUP(Transactions_datasets[[#This Row],[Payee Details ]],Table3[#All],3,FALSE), " ")</f>
        <v>TransfersAndAdjustments</v>
      </c>
      <c r="I60" t="s">
        <v>1138</v>
      </c>
      <c r="J60" t="str">
        <f>IF(Transactions_datasets[[#This Row],[Category]]="Income", "Income", "Expense")</f>
        <v>Expense</v>
      </c>
    </row>
    <row r="61" spans="1:10" x14ac:dyDescent="0.25">
      <c r="A61" s="1">
        <v>44723</v>
      </c>
      <c r="B61" t="s">
        <v>44</v>
      </c>
      <c r="C61">
        <v>630</v>
      </c>
      <c r="D61">
        <v>0</v>
      </c>
      <c r="E61">
        <v>-630</v>
      </c>
      <c r="F61" t="s">
        <v>823</v>
      </c>
      <c r="G61" t="str">
        <f>IFERROR(VLOOKUP(F61, Table3[#All], 2, FALSE), "")</f>
        <v>Restaurants</v>
      </c>
      <c r="H61" t="str">
        <f>IFERROR(VLOOKUP(Transactions_datasets[[#This Row],[Payee Details ]],Table3[#All],3,FALSE), " ")</f>
        <v>FoodAndDining</v>
      </c>
      <c r="I61" t="s">
        <v>1138</v>
      </c>
      <c r="J61" t="str">
        <f>IF(Transactions_datasets[[#This Row],[Category]]="Income", "Income", "Expense")</f>
        <v>Expense</v>
      </c>
    </row>
    <row r="62" spans="1:10" x14ac:dyDescent="0.25">
      <c r="A62" s="1">
        <v>44724</v>
      </c>
      <c r="B62" t="s">
        <v>45</v>
      </c>
      <c r="C62">
        <v>0</v>
      </c>
      <c r="D62">
        <v>1600</v>
      </c>
      <c r="E62">
        <v>1600</v>
      </c>
      <c r="F62" t="s">
        <v>824</v>
      </c>
      <c r="G62" t="str">
        <f>IFERROR(VLOOKUP(F62, Table3[#All], 2, FALSE), "")</f>
        <v>Borrowing/Settling Money</v>
      </c>
      <c r="H62" t="str">
        <f>IFERROR(VLOOKUP(Transactions_datasets[[#This Row],[Payee Details ]],Table3[#All],3,FALSE), " ")</f>
        <v>TransfersAndAdjustments</v>
      </c>
      <c r="I62" t="s">
        <v>1138</v>
      </c>
      <c r="J62" t="str">
        <f>IF(Transactions_datasets[[#This Row],[Category]]="Income", "Income", "Expense")</f>
        <v>Expense</v>
      </c>
    </row>
    <row r="63" spans="1:10" x14ac:dyDescent="0.25">
      <c r="A63" s="1">
        <v>44724</v>
      </c>
      <c r="B63" t="s">
        <v>46</v>
      </c>
      <c r="C63">
        <v>1500</v>
      </c>
      <c r="D63">
        <v>0</v>
      </c>
      <c r="E63">
        <v>-1500</v>
      </c>
      <c r="F63" t="s">
        <v>813</v>
      </c>
      <c r="G63" t="str">
        <f>IFERROR(VLOOKUP(F63, Table3[#All], 2, FALSE), "")</f>
        <v>Borrowing/Settling Money</v>
      </c>
      <c r="H63" t="str">
        <f>IFERROR(VLOOKUP(Transactions_datasets[[#This Row],[Payee Details ]],Table3[#All],3,FALSE), " ")</f>
        <v>TransfersAndAdjustments</v>
      </c>
      <c r="I63" t="s">
        <v>1138</v>
      </c>
      <c r="J63" t="str">
        <f>IF(Transactions_datasets[[#This Row],[Category]]="Income", "Income", "Expense")</f>
        <v>Expense</v>
      </c>
    </row>
    <row r="64" spans="1:10" x14ac:dyDescent="0.25">
      <c r="A64" s="1">
        <v>44724</v>
      </c>
      <c r="B64" t="s">
        <v>47</v>
      </c>
      <c r="C64">
        <v>0</v>
      </c>
      <c r="D64">
        <v>1300</v>
      </c>
      <c r="E64">
        <v>1300</v>
      </c>
      <c r="F64" t="s">
        <v>813</v>
      </c>
      <c r="G64" t="str">
        <f>IFERROR(VLOOKUP(F64, Table3[#All], 2, FALSE), "")</f>
        <v>Borrowing/Settling Money</v>
      </c>
      <c r="H64" t="str">
        <f>IFERROR(VLOOKUP(Transactions_datasets[[#This Row],[Payee Details ]],Table3[#All],3,FALSE), " ")</f>
        <v>TransfersAndAdjustments</v>
      </c>
      <c r="I64" t="s">
        <v>1138</v>
      </c>
      <c r="J64" t="str">
        <f>IF(Transactions_datasets[[#This Row],[Category]]="Income", "Income", "Expense")</f>
        <v>Expense</v>
      </c>
    </row>
    <row r="65" spans="1:10" x14ac:dyDescent="0.25">
      <c r="A65" s="1">
        <v>44725</v>
      </c>
      <c r="B65" t="s">
        <v>48</v>
      </c>
      <c r="C65">
        <v>0</v>
      </c>
      <c r="D65">
        <v>100</v>
      </c>
      <c r="E65">
        <v>100</v>
      </c>
      <c r="F65" t="s">
        <v>818</v>
      </c>
      <c r="G65" t="str">
        <f>IFERROR(VLOOKUP(F65, Table3[#All], 2, FALSE), "")</f>
        <v>Borrowing/Settling Money</v>
      </c>
      <c r="H65" t="str">
        <f>IFERROR(VLOOKUP(Transactions_datasets[[#This Row],[Payee Details ]],Table3[#All],3,FALSE), " ")</f>
        <v>TransfersAndAdjustments</v>
      </c>
      <c r="I65" t="s">
        <v>1138</v>
      </c>
      <c r="J65" t="str">
        <f>IF(Transactions_datasets[[#This Row],[Category]]="Income", "Income", "Expense")</f>
        <v>Expense</v>
      </c>
    </row>
    <row r="66" spans="1:10" x14ac:dyDescent="0.25">
      <c r="A66" s="1">
        <v>44725</v>
      </c>
      <c r="B66" t="s">
        <v>49</v>
      </c>
      <c r="C66">
        <v>0</v>
      </c>
      <c r="D66">
        <v>2000</v>
      </c>
      <c r="E66">
        <v>2000</v>
      </c>
      <c r="F66" t="s">
        <v>802</v>
      </c>
      <c r="G66" t="str">
        <f>IFERROR(VLOOKUP(F66, Table3[#All], 2, FALSE), "")</f>
        <v>Borrowing/Settling Money</v>
      </c>
      <c r="H66" t="str">
        <f>IFERROR(VLOOKUP(Transactions_datasets[[#This Row],[Payee Details ]],Table3[#All],3,FALSE), " ")</f>
        <v>TransfersAndAdjustments</v>
      </c>
      <c r="I66" t="s">
        <v>1138</v>
      </c>
      <c r="J66" t="str">
        <f>IF(Transactions_datasets[[#This Row],[Category]]="Income", "Income", "Expense")</f>
        <v>Expense</v>
      </c>
    </row>
    <row r="67" spans="1:10" x14ac:dyDescent="0.25">
      <c r="A67" s="1">
        <v>44728</v>
      </c>
      <c r="B67" t="s">
        <v>50</v>
      </c>
      <c r="C67">
        <v>7000</v>
      </c>
      <c r="D67">
        <v>0</v>
      </c>
      <c r="E67">
        <v>-7000</v>
      </c>
      <c r="F67" t="s">
        <v>814</v>
      </c>
      <c r="G67" t="str">
        <f>IFERROR(VLOOKUP(F67, Table3[#All], 2, FALSE), "")</f>
        <v>Borrowing/Settling Money</v>
      </c>
      <c r="H67" t="str">
        <f>IFERROR(VLOOKUP(Transactions_datasets[[#This Row],[Payee Details ]],Table3[#All],3,FALSE), " ")</f>
        <v>TransfersAndAdjustments</v>
      </c>
      <c r="I67" t="s">
        <v>1138</v>
      </c>
      <c r="J67" t="str">
        <f>IF(Transactions_datasets[[#This Row],[Category]]="Income", "Income", "Expense")</f>
        <v>Expense</v>
      </c>
    </row>
    <row r="68" spans="1:10" x14ac:dyDescent="0.25">
      <c r="A68" s="1">
        <v>44730</v>
      </c>
      <c r="B68" t="s">
        <v>51</v>
      </c>
      <c r="C68">
        <v>200</v>
      </c>
      <c r="D68">
        <v>0</v>
      </c>
      <c r="E68">
        <v>-200</v>
      </c>
      <c r="F68" t="s">
        <v>827</v>
      </c>
      <c r="G68" t="str">
        <f>IFERROR(VLOOKUP(F68, Table3[#All], 2, FALSE), "")</f>
        <v>Snacks and Beverages</v>
      </c>
      <c r="H68" t="str">
        <f>IFERROR(VLOOKUP(Transactions_datasets[[#This Row],[Payee Details ]],Table3[#All],3,FALSE), " ")</f>
        <v>FoodAndDining</v>
      </c>
      <c r="I68" t="s">
        <v>1138</v>
      </c>
      <c r="J68" t="str">
        <f>IF(Transactions_datasets[[#This Row],[Category]]="Income", "Income", "Expense")</f>
        <v>Expense</v>
      </c>
    </row>
    <row r="69" spans="1:10" x14ac:dyDescent="0.25">
      <c r="A69" s="1">
        <v>44730</v>
      </c>
      <c r="B69" t="s">
        <v>52</v>
      </c>
      <c r="C69">
        <v>120</v>
      </c>
      <c r="D69">
        <v>0</v>
      </c>
      <c r="E69">
        <v>-120</v>
      </c>
      <c r="F69" t="s">
        <v>828</v>
      </c>
      <c r="G69" t="str">
        <f>IFERROR(VLOOKUP(F69, Table3[#All], 2, FALSE), "")</f>
        <v>Snacks and Beverages</v>
      </c>
      <c r="H69" t="str">
        <f>IFERROR(VLOOKUP(Transactions_datasets[[#This Row],[Payee Details ]],Table3[#All],3,FALSE), " ")</f>
        <v>FoodAndDining</v>
      </c>
      <c r="I69" t="s">
        <v>1138</v>
      </c>
      <c r="J69" t="str">
        <f>IF(Transactions_datasets[[#This Row],[Category]]="Income", "Income", "Expense")</f>
        <v>Expense</v>
      </c>
    </row>
    <row r="70" spans="1:10" x14ac:dyDescent="0.25">
      <c r="A70" s="1">
        <v>44730</v>
      </c>
      <c r="B70" t="s">
        <v>53</v>
      </c>
      <c r="C70">
        <v>1800</v>
      </c>
      <c r="D70">
        <v>0</v>
      </c>
      <c r="E70">
        <v>-1800</v>
      </c>
      <c r="F70" t="s">
        <v>829</v>
      </c>
      <c r="G70" t="str">
        <f>IFERROR(VLOOKUP(F70, Table3[#All], 2, FALSE), "")</f>
        <v>Groceries</v>
      </c>
      <c r="H70" t="str">
        <f>IFERROR(VLOOKUP(Transactions_datasets[[#This Row],[Payee Details ]],Table3[#All],3,FALSE), " ")</f>
        <v>FoodAndDining</v>
      </c>
      <c r="I70" t="s">
        <v>1138</v>
      </c>
      <c r="J70" t="str">
        <f>IF(Transactions_datasets[[#This Row],[Category]]="Income", "Income", "Expense")</f>
        <v>Expense</v>
      </c>
    </row>
    <row r="71" spans="1:10" x14ac:dyDescent="0.25">
      <c r="A71" s="1">
        <v>44730</v>
      </c>
      <c r="B71" t="s">
        <v>54</v>
      </c>
      <c r="C71">
        <v>232.75</v>
      </c>
      <c r="D71">
        <v>0</v>
      </c>
      <c r="E71">
        <v>-232.75</v>
      </c>
      <c r="F71" t="s">
        <v>853</v>
      </c>
      <c r="G71" t="str">
        <f>IFERROR(VLOOKUP(F71, Table3[#All], 2, FALSE), "")</f>
        <v>Groceries</v>
      </c>
      <c r="H71" t="str">
        <f>IFERROR(VLOOKUP(Transactions_datasets[[#This Row],[Payee Details ]],Table3[#All],3,FALSE), " ")</f>
        <v>FoodAndDining</v>
      </c>
      <c r="I71" t="s">
        <v>1138</v>
      </c>
      <c r="J71" t="str">
        <f>IF(Transactions_datasets[[#This Row],[Category]]="Income", "Income", "Expense")</f>
        <v>Expense</v>
      </c>
    </row>
    <row r="72" spans="1:10" x14ac:dyDescent="0.25">
      <c r="A72" s="1">
        <v>44731</v>
      </c>
      <c r="B72" t="s">
        <v>55</v>
      </c>
      <c r="C72">
        <v>395</v>
      </c>
      <c r="D72">
        <v>0</v>
      </c>
      <c r="E72">
        <v>-395</v>
      </c>
      <c r="F72" t="s">
        <v>808</v>
      </c>
      <c r="G72" t="str">
        <f>IFERROR(VLOOKUP(F72, Table3[#All], 2, FALSE), "")</f>
        <v>Mobile Recharge/Bill</v>
      </c>
      <c r="H72" t="str">
        <f>IFERROR(VLOOKUP(Transactions_datasets[[#This Row],[Payee Details ]],Table3[#All],3,FALSE), " ")</f>
        <v>BillsAndUtilities</v>
      </c>
      <c r="I72" t="s">
        <v>1138</v>
      </c>
      <c r="J72" t="str">
        <f>IF(Transactions_datasets[[#This Row],[Category]]="Income", "Income", "Expense")</f>
        <v>Expense</v>
      </c>
    </row>
    <row r="73" spans="1:10" x14ac:dyDescent="0.25">
      <c r="A73" s="1">
        <v>44731</v>
      </c>
      <c r="B73" t="s">
        <v>56</v>
      </c>
      <c r="C73">
        <v>60</v>
      </c>
      <c r="D73">
        <v>0</v>
      </c>
      <c r="E73">
        <v>-60</v>
      </c>
      <c r="F73" t="s">
        <v>872</v>
      </c>
      <c r="G73" t="str">
        <f>IFERROR(VLOOKUP(F73, Table3[#All], 2, FALSE), "")</f>
        <v>Snacks and Beverages</v>
      </c>
      <c r="H73" t="str">
        <f>IFERROR(VLOOKUP(Transactions_datasets[[#This Row],[Payee Details ]],Table3[#All],3,FALSE), " ")</f>
        <v>FoodAndDining</v>
      </c>
      <c r="I73" t="s">
        <v>1138</v>
      </c>
      <c r="J73" t="str">
        <f>IF(Transactions_datasets[[#This Row],[Category]]="Income", "Income", "Expense")</f>
        <v>Expense</v>
      </c>
    </row>
    <row r="74" spans="1:10" x14ac:dyDescent="0.25">
      <c r="A74" s="1">
        <v>44737</v>
      </c>
      <c r="B74" t="s">
        <v>57</v>
      </c>
      <c r="C74">
        <v>0</v>
      </c>
      <c r="D74">
        <v>148</v>
      </c>
      <c r="E74">
        <v>148</v>
      </c>
      <c r="F74" t="s">
        <v>747</v>
      </c>
      <c r="G74" t="str">
        <f>IFERROR(VLOOKUP(F74, Table3[#All], 2, FALSE), "")</f>
        <v>Interest Income</v>
      </c>
      <c r="H74" t="str">
        <f>IFERROR(VLOOKUP(Transactions_datasets[[#This Row],[Payee Details ]],Table3[#All],3,FALSE), " ")</f>
        <v>Income</v>
      </c>
      <c r="I74" t="s">
        <v>1140</v>
      </c>
      <c r="J74" t="str">
        <f>IF(Transactions_datasets[[#This Row],[Category]]="Income", "Income", "Expense")</f>
        <v>Income</v>
      </c>
    </row>
    <row r="75" spans="1:10" x14ac:dyDescent="0.25">
      <c r="A75" s="1">
        <v>44742</v>
      </c>
      <c r="B75" t="s">
        <v>58</v>
      </c>
      <c r="C75">
        <v>5000</v>
      </c>
      <c r="D75">
        <v>0</v>
      </c>
      <c r="E75">
        <v>-5000</v>
      </c>
      <c r="F75" t="s">
        <v>818</v>
      </c>
      <c r="G75" t="str">
        <f>IFERROR(VLOOKUP(F75, Table3[#All], 2, FALSE), "")</f>
        <v>Borrowing/Settling Money</v>
      </c>
      <c r="H75" t="str">
        <f>IFERROR(VLOOKUP(Transactions_datasets[[#This Row],[Payee Details ]],Table3[#All],3,FALSE), " ")</f>
        <v>TransfersAndAdjustments</v>
      </c>
      <c r="I75" t="s">
        <v>1138</v>
      </c>
      <c r="J75" t="str">
        <f>IF(Transactions_datasets[[#This Row],[Category]]="Income", "Income", "Expense")</f>
        <v>Expense</v>
      </c>
    </row>
    <row r="76" spans="1:10" x14ac:dyDescent="0.25">
      <c r="A76" s="1">
        <v>44744</v>
      </c>
      <c r="B76" t="s">
        <v>59</v>
      </c>
      <c r="C76">
        <v>0</v>
      </c>
      <c r="D76">
        <v>7000</v>
      </c>
      <c r="E76">
        <v>7000</v>
      </c>
      <c r="F76" t="s">
        <v>814</v>
      </c>
      <c r="G76" t="str">
        <f>IFERROR(VLOOKUP(F76, Table3[#All], 2, FALSE), "")</f>
        <v>Borrowing/Settling Money</v>
      </c>
      <c r="H76" t="str">
        <f>IFERROR(VLOOKUP(Transactions_datasets[[#This Row],[Payee Details ]],Table3[#All],3,FALSE), " ")</f>
        <v>TransfersAndAdjustments</v>
      </c>
      <c r="I76" t="s">
        <v>1138</v>
      </c>
      <c r="J76" t="str">
        <f>IF(Transactions_datasets[[#This Row],[Category]]="Income", "Income", "Expense")</f>
        <v>Expense</v>
      </c>
    </row>
    <row r="77" spans="1:10" x14ac:dyDescent="0.25">
      <c r="A77" s="1">
        <v>44744</v>
      </c>
      <c r="B77" t="s">
        <v>60</v>
      </c>
      <c r="C77">
        <v>0</v>
      </c>
      <c r="D77">
        <v>1430</v>
      </c>
      <c r="E77">
        <v>1430</v>
      </c>
      <c r="F77" t="s">
        <v>814</v>
      </c>
      <c r="G77" t="str">
        <f>IFERROR(VLOOKUP(F77, Table3[#All], 2, FALSE), "")</f>
        <v>Borrowing/Settling Money</v>
      </c>
      <c r="H77" t="str">
        <f>IFERROR(VLOOKUP(Transactions_datasets[[#This Row],[Payee Details ]],Table3[#All],3,FALSE), " ")</f>
        <v>TransfersAndAdjustments</v>
      </c>
      <c r="I77" t="s">
        <v>1138</v>
      </c>
      <c r="J77" t="str">
        <f>IF(Transactions_datasets[[#This Row],[Category]]="Income", "Income", "Expense")</f>
        <v>Expense</v>
      </c>
    </row>
    <row r="78" spans="1:10" x14ac:dyDescent="0.25">
      <c r="A78" s="1">
        <v>44744</v>
      </c>
      <c r="B78" t="s">
        <v>793</v>
      </c>
      <c r="C78">
        <v>60</v>
      </c>
      <c r="D78">
        <v>0</v>
      </c>
      <c r="E78">
        <v>-60</v>
      </c>
      <c r="F78" t="s">
        <v>969</v>
      </c>
      <c r="G78" t="str">
        <f>IFERROR(VLOOKUP(F78, Table3[#All], 2, FALSE), "")</f>
        <v>Snacks and Beverages</v>
      </c>
      <c r="H78" t="str">
        <f>IFERROR(VLOOKUP(Transactions_datasets[[#This Row],[Payee Details ]],Table3[#All],3,FALSE), " ")</f>
        <v>FoodAndDining</v>
      </c>
      <c r="I78" t="s">
        <v>1138</v>
      </c>
      <c r="J78" t="str">
        <f>IF(Transactions_datasets[[#This Row],[Category]]="Income", "Income", "Expense")</f>
        <v>Expense</v>
      </c>
    </row>
    <row r="79" spans="1:10" x14ac:dyDescent="0.25">
      <c r="A79" s="1">
        <v>44744</v>
      </c>
      <c r="B79" t="s">
        <v>755</v>
      </c>
      <c r="C79">
        <v>0</v>
      </c>
      <c r="D79">
        <v>27943</v>
      </c>
      <c r="E79">
        <v>27943</v>
      </c>
      <c r="F79" t="s">
        <v>752</v>
      </c>
      <c r="G79" t="str">
        <f>IFERROR(VLOOKUP(F79, Table3[#All], 2, FALSE), "")</f>
        <v>Salary</v>
      </c>
      <c r="H79" t="str">
        <f>IFERROR(VLOOKUP(Transactions_datasets[[#This Row],[Payee Details ]],Table3[#All],3,FALSE), " ")</f>
        <v>Income</v>
      </c>
      <c r="I79" t="s">
        <v>1137</v>
      </c>
      <c r="J79" t="str">
        <f>IF(Transactions_datasets[[#This Row],[Category]]="Income", "Income", "Expense")</f>
        <v>Income</v>
      </c>
    </row>
    <row r="80" spans="1:10" x14ac:dyDescent="0.25">
      <c r="A80" s="1">
        <v>44745</v>
      </c>
      <c r="B80" t="s">
        <v>61</v>
      </c>
      <c r="C80">
        <v>50</v>
      </c>
      <c r="D80">
        <v>0</v>
      </c>
      <c r="E80">
        <v>-50</v>
      </c>
      <c r="F80" t="s">
        <v>1129</v>
      </c>
      <c r="G80" t="str">
        <f>IFERROR(VLOOKUP(F80, Table3[#All], 2, FALSE), "")</f>
        <v>Snacks and Beverages</v>
      </c>
      <c r="H80" t="str">
        <f>IFERROR(VLOOKUP(Transactions_datasets[[#This Row],[Payee Details ]],Table3[#All],3,FALSE), " ")</f>
        <v>FoodAndDining</v>
      </c>
      <c r="I80" t="s">
        <v>1138</v>
      </c>
      <c r="J80" t="str">
        <f>IF(Transactions_datasets[[#This Row],[Category]]="Income", "Income", "Expense")</f>
        <v>Expense</v>
      </c>
    </row>
    <row r="81" spans="1:10" x14ac:dyDescent="0.25">
      <c r="A81" s="1">
        <v>44745</v>
      </c>
      <c r="B81" t="s">
        <v>62</v>
      </c>
      <c r="C81">
        <v>700</v>
      </c>
      <c r="D81">
        <v>0</v>
      </c>
      <c r="E81">
        <v>-700</v>
      </c>
      <c r="F81" t="s">
        <v>830</v>
      </c>
      <c r="G81" t="str">
        <f>IFERROR(VLOOKUP(F81, Table3[#All], 2, FALSE), "")</f>
        <v>Borrowing/Settling Money</v>
      </c>
      <c r="H81" t="str">
        <f>IFERROR(VLOOKUP(Transactions_datasets[[#This Row],[Payee Details ]],Table3[#All],3,FALSE), " ")</f>
        <v>TransfersAndAdjustments</v>
      </c>
      <c r="I81" t="s">
        <v>1138</v>
      </c>
      <c r="J81" t="str">
        <f>IF(Transactions_datasets[[#This Row],[Category]]="Income", "Income", "Expense")</f>
        <v>Expense</v>
      </c>
    </row>
    <row r="82" spans="1:10" x14ac:dyDescent="0.25">
      <c r="A82" s="1">
        <v>44747</v>
      </c>
      <c r="B82" t="s">
        <v>63</v>
      </c>
      <c r="C82">
        <v>2000</v>
      </c>
      <c r="D82">
        <v>0</v>
      </c>
      <c r="E82">
        <v>-2000</v>
      </c>
      <c r="F82" t="s">
        <v>831</v>
      </c>
      <c r="G82" t="str">
        <f>IFERROR(VLOOKUP(F82, Table3[#All], 2, FALSE), "")</f>
        <v>Borrowing/Settling Money</v>
      </c>
      <c r="H82" t="str">
        <f>IFERROR(VLOOKUP(Transactions_datasets[[#This Row],[Payee Details ]],Table3[#All],3,FALSE), " ")</f>
        <v>TransfersAndAdjustments</v>
      </c>
      <c r="I82" t="s">
        <v>1138</v>
      </c>
      <c r="J82" t="str">
        <f>IF(Transactions_datasets[[#This Row],[Category]]="Income", "Income", "Expense")</f>
        <v>Expense</v>
      </c>
    </row>
    <row r="83" spans="1:10" x14ac:dyDescent="0.25">
      <c r="A83" s="1">
        <v>44748</v>
      </c>
      <c r="B83" t="s">
        <v>64</v>
      </c>
      <c r="C83">
        <v>0</v>
      </c>
      <c r="D83">
        <v>2000</v>
      </c>
      <c r="E83">
        <v>2000</v>
      </c>
      <c r="F83" t="s">
        <v>831</v>
      </c>
      <c r="G83" t="str">
        <f>IFERROR(VLOOKUP(F83, Table3[#All], 2, FALSE), "")</f>
        <v>Borrowing/Settling Money</v>
      </c>
      <c r="H83" t="str">
        <f>IFERROR(VLOOKUP(Transactions_datasets[[#This Row],[Payee Details ]],Table3[#All],3,FALSE), " ")</f>
        <v>TransfersAndAdjustments</v>
      </c>
      <c r="I83" t="s">
        <v>1138</v>
      </c>
      <c r="J83" t="str">
        <f>IF(Transactions_datasets[[#This Row],[Category]]="Income", "Income", "Expense")</f>
        <v>Expense</v>
      </c>
    </row>
    <row r="84" spans="1:10" x14ac:dyDescent="0.25">
      <c r="A84" s="1">
        <v>44751</v>
      </c>
      <c r="B84" t="s">
        <v>65</v>
      </c>
      <c r="C84">
        <v>49</v>
      </c>
      <c r="D84">
        <v>0</v>
      </c>
      <c r="E84">
        <v>-49</v>
      </c>
      <c r="F84" t="s">
        <v>833</v>
      </c>
      <c r="G84" t="str">
        <f>IFERROR(VLOOKUP(F84, Table3[#All], 2, FALSE), "")</f>
        <v>Books/Study Materials</v>
      </c>
      <c r="H84" t="str">
        <f>IFERROR(VLOOKUP(Transactions_datasets[[#This Row],[Payee Details ]],Table3[#All],3,FALSE), " ")</f>
        <v>Education</v>
      </c>
      <c r="I84" t="s">
        <v>1138</v>
      </c>
      <c r="J84" t="str">
        <f>IF(Transactions_datasets[[#This Row],[Category]]="Income", "Income", "Expense")</f>
        <v>Expense</v>
      </c>
    </row>
    <row r="85" spans="1:10" x14ac:dyDescent="0.25">
      <c r="A85" s="1">
        <v>44751</v>
      </c>
      <c r="B85" t="s">
        <v>66</v>
      </c>
      <c r="C85">
        <v>500</v>
      </c>
      <c r="D85">
        <v>0</v>
      </c>
      <c r="E85">
        <v>-500</v>
      </c>
      <c r="F85" t="s">
        <v>832</v>
      </c>
      <c r="G85" t="str">
        <f>IFERROR(VLOOKUP(F85, Table3[#All], 2, FALSE), "")</f>
        <v>Tuition Fees</v>
      </c>
      <c r="H85" t="str">
        <f>IFERROR(VLOOKUP(Transactions_datasets[[#This Row],[Payee Details ]],Table3[#All],3,FALSE), " ")</f>
        <v>Education</v>
      </c>
      <c r="I85" t="s">
        <v>1138</v>
      </c>
      <c r="J85" t="str">
        <f>IF(Transactions_datasets[[#This Row],[Category]]="Income", "Income", "Expense")</f>
        <v>Expense</v>
      </c>
    </row>
    <row r="86" spans="1:10" x14ac:dyDescent="0.25">
      <c r="A86" s="1">
        <v>44751</v>
      </c>
      <c r="B86" t="s">
        <v>67</v>
      </c>
      <c r="C86">
        <v>24</v>
      </c>
      <c r="D86">
        <v>0</v>
      </c>
      <c r="E86">
        <v>-24</v>
      </c>
      <c r="F86" t="s">
        <v>819</v>
      </c>
      <c r="G86" t="str">
        <f>IFERROR(VLOOKUP(F86, Table3[#All], 2, FALSE), "")</f>
        <v>Books/Study Materials</v>
      </c>
      <c r="H86" t="str">
        <f>IFERROR(VLOOKUP(Transactions_datasets[[#This Row],[Payee Details ]],Table3[#All],3,FALSE), " ")</f>
        <v>Education</v>
      </c>
      <c r="I86" t="s">
        <v>1138</v>
      </c>
      <c r="J86" t="str">
        <f>IF(Transactions_datasets[[#This Row],[Category]]="Income", "Income", "Expense")</f>
        <v>Expense</v>
      </c>
    </row>
    <row r="87" spans="1:10" x14ac:dyDescent="0.25">
      <c r="A87" s="1">
        <v>44751</v>
      </c>
      <c r="B87" t="s">
        <v>68</v>
      </c>
      <c r="C87">
        <v>240</v>
      </c>
      <c r="D87">
        <v>0</v>
      </c>
      <c r="E87">
        <v>-240</v>
      </c>
      <c r="F87" t="s">
        <v>834</v>
      </c>
      <c r="G87" t="str">
        <f>IFERROR(VLOOKUP(F87, Table3[#All], 2, FALSE), "")</f>
        <v>Books/Study Materials</v>
      </c>
      <c r="H87" t="str">
        <f>IFERROR(VLOOKUP(Transactions_datasets[[#This Row],[Payee Details ]],Table3[#All],3,FALSE), " ")</f>
        <v>Education</v>
      </c>
      <c r="I87" t="s">
        <v>1138</v>
      </c>
      <c r="J87" t="str">
        <f>IF(Transactions_datasets[[#This Row],[Category]]="Income", "Income", "Expense")</f>
        <v>Expense</v>
      </c>
    </row>
    <row r="88" spans="1:10" x14ac:dyDescent="0.25">
      <c r="A88" s="1">
        <v>44752</v>
      </c>
      <c r="B88" t="s">
        <v>69</v>
      </c>
      <c r="C88">
        <v>0</v>
      </c>
      <c r="D88">
        <v>1000</v>
      </c>
      <c r="E88">
        <v>1000</v>
      </c>
      <c r="F88" t="s">
        <v>813</v>
      </c>
      <c r="G88" t="str">
        <f>IFERROR(VLOOKUP(F88, Table3[#All], 2, FALSE), "")</f>
        <v>Borrowing/Settling Money</v>
      </c>
      <c r="H88" t="str">
        <f>IFERROR(VLOOKUP(Transactions_datasets[[#This Row],[Payee Details ]],Table3[#All],3,FALSE), " ")</f>
        <v>TransfersAndAdjustments</v>
      </c>
      <c r="I88" t="s">
        <v>1138</v>
      </c>
      <c r="J88" t="str">
        <f>IF(Transactions_datasets[[#This Row],[Category]]="Income", "Income", "Expense")</f>
        <v>Expense</v>
      </c>
    </row>
    <row r="89" spans="1:10" x14ac:dyDescent="0.25">
      <c r="A89" s="1">
        <v>44752</v>
      </c>
      <c r="B89" t="s">
        <v>70</v>
      </c>
      <c r="C89">
        <v>0</v>
      </c>
      <c r="D89">
        <v>100</v>
      </c>
      <c r="E89">
        <v>100</v>
      </c>
      <c r="F89" t="s">
        <v>815</v>
      </c>
      <c r="G89" t="str">
        <f>IFERROR(VLOOKUP(F89, Table3[#All], 2, FALSE), "")</f>
        <v>Borrowing/Settling Money</v>
      </c>
      <c r="H89" t="str">
        <f>IFERROR(VLOOKUP(Transactions_datasets[[#This Row],[Payee Details ]],Table3[#All],3,FALSE), " ")</f>
        <v>TransfersAndAdjustments</v>
      </c>
      <c r="I89" t="s">
        <v>1138</v>
      </c>
      <c r="J89" t="str">
        <f>IF(Transactions_datasets[[#This Row],[Category]]="Income", "Income", "Expense")</f>
        <v>Expense</v>
      </c>
    </row>
    <row r="90" spans="1:10" x14ac:dyDescent="0.25">
      <c r="A90" s="1">
        <v>44752</v>
      </c>
      <c r="B90" t="s">
        <v>71</v>
      </c>
      <c r="C90">
        <v>0</v>
      </c>
      <c r="D90">
        <v>100</v>
      </c>
      <c r="E90">
        <v>100</v>
      </c>
      <c r="F90" t="s">
        <v>813</v>
      </c>
      <c r="G90" t="str">
        <f>IFERROR(VLOOKUP(F90, Table3[#All], 2, FALSE), "")</f>
        <v>Borrowing/Settling Money</v>
      </c>
      <c r="H90" t="str">
        <f>IFERROR(VLOOKUP(Transactions_datasets[[#This Row],[Payee Details ]],Table3[#All],3,FALSE), " ")</f>
        <v>TransfersAndAdjustments</v>
      </c>
      <c r="I90" t="s">
        <v>1138</v>
      </c>
      <c r="J90" t="str">
        <f>IF(Transactions_datasets[[#This Row],[Category]]="Income", "Income", "Expense")</f>
        <v>Expense</v>
      </c>
    </row>
    <row r="91" spans="1:10" x14ac:dyDescent="0.25">
      <c r="A91" s="1">
        <v>44752</v>
      </c>
      <c r="B91" t="s">
        <v>72</v>
      </c>
      <c r="C91">
        <v>0</v>
      </c>
      <c r="D91">
        <v>50</v>
      </c>
      <c r="E91">
        <v>50</v>
      </c>
      <c r="F91" t="s">
        <v>807</v>
      </c>
      <c r="G91" t="str">
        <f>IFERROR(VLOOKUP(F91, Table3[#All], 2, FALSE), "")</f>
        <v>Borrowing/Settling Money</v>
      </c>
      <c r="H91" t="str">
        <f>IFERROR(VLOOKUP(Transactions_datasets[[#This Row],[Payee Details ]],Table3[#All],3,FALSE), " ")</f>
        <v>TransfersAndAdjustments</v>
      </c>
      <c r="I91" t="s">
        <v>1138</v>
      </c>
      <c r="J91" t="str">
        <f>IF(Transactions_datasets[[#This Row],[Category]]="Income", "Income", "Expense")</f>
        <v>Expense</v>
      </c>
    </row>
    <row r="92" spans="1:10" x14ac:dyDescent="0.25">
      <c r="A92" s="1">
        <v>44752</v>
      </c>
      <c r="B92" t="s">
        <v>73</v>
      </c>
      <c r="C92">
        <v>400</v>
      </c>
      <c r="D92">
        <v>0</v>
      </c>
      <c r="E92">
        <v>-400</v>
      </c>
      <c r="F92" t="s">
        <v>871</v>
      </c>
      <c r="G92" t="str">
        <f>IFERROR(VLOOKUP(F92, Table3[#All], 2, FALSE), "")</f>
        <v>Snacks and Beverages</v>
      </c>
      <c r="H92" t="str">
        <f>IFERROR(VLOOKUP(Transactions_datasets[[#This Row],[Payee Details ]],Table3[#All],3,FALSE), " ")</f>
        <v>FoodAndDining</v>
      </c>
      <c r="I92" t="s">
        <v>1138</v>
      </c>
      <c r="J92" t="str">
        <f>IF(Transactions_datasets[[#This Row],[Category]]="Income", "Income", "Expense")</f>
        <v>Expense</v>
      </c>
    </row>
    <row r="93" spans="1:10" x14ac:dyDescent="0.25">
      <c r="A93" s="1">
        <v>44752</v>
      </c>
      <c r="B93" t="s">
        <v>74</v>
      </c>
      <c r="C93">
        <v>0</v>
      </c>
      <c r="D93">
        <v>30</v>
      </c>
      <c r="E93">
        <v>30</v>
      </c>
      <c r="F93" t="s">
        <v>815</v>
      </c>
      <c r="G93" t="str">
        <f>IFERROR(VLOOKUP(F93, Table3[#All], 2, FALSE), "")</f>
        <v>Borrowing/Settling Money</v>
      </c>
      <c r="H93" t="str">
        <f>IFERROR(VLOOKUP(Transactions_datasets[[#This Row],[Payee Details ]],Table3[#All],3,FALSE), " ")</f>
        <v>TransfersAndAdjustments</v>
      </c>
      <c r="I93" t="s">
        <v>1138</v>
      </c>
      <c r="J93" t="str">
        <f>IF(Transactions_datasets[[#This Row],[Category]]="Income", "Income", "Expense")</f>
        <v>Expense</v>
      </c>
    </row>
    <row r="94" spans="1:10" x14ac:dyDescent="0.25">
      <c r="A94" s="1">
        <v>44752</v>
      </c>
      <c r="B94" t="s">
        <v>75</v>
      </c>
      <c r="C94">
        <v>0</v>
      </c>
      <c r="D94">
        <v>30</v>
      </c>
      <c r="E94">
        <v>30</v>
      </c>
      <c r="F94" t="s">
        <v>813</v>
      </c>
      <c r="G94" t="str">
        <f>IFERROR(VLOOKUP(F94, Table3[#All], 2, FALSE), "")</f>
        <v>Borrowing/Settling Money</v>
      </c>
      <c r="H94" t="str">
        <f>IFERROR(VLOOKUP(Transactions_datasets[[#This Row],[Payee Details ]],Table3[#All],3,FALSE), " ")</f>
        <v>TransfersAndAdjustments</v>
      </c>
      <c r="I94" t="s">
        <v>1138</v>
      </c>
      <c r="J94" t="str">
        <f>IF(Transactions_datasets[[#This Row],[Category]]="Income", "Income", "Expense")</f>
        <v>Expense</v>
      </c>
    </row>
    <row r="95" spans="1:10" x14ac:dyDescent="0.25">
      <c r="A95" s="1">
        <v>44752</v>
      </c>
      <c r="B95" t="s">
        <v>76</v>
      </c>
      <c r="C95">
        <v>85</v>
      </c>
      <c r="D95">
        <v>0</v>
      </c>
      <c r="E95">
        <v>-85</v>
      </c>
      <c r="F95" t="s">
        <v>835</v>
      </c>
      <c r="G95" t="str">
        <f>IFERROR(VLOOKUP(F95, Table3[#All], 2, FALSE), "")</f>
        <v>Snacks and Beverages</v>
      </c>
      <c r="H95" t="str">
        <f>IFERROR(VLOOKUP(Transactions_datasets[[#This Row],[Payee Details ]],Table3[#All],3,FALSE), " ")</f>
        <v>FoodAndDining</v>
      </c>
      <c r="I95" t="s">
        <v>1138</v>
      </c>
      <c r="J95" t="str">
        <f>IF(Transactions_datasets[[#This Row],[Category]]="Income", "Income", "Expense")</f>
        <v>Expense</v>
      </c>
    </row>
    <row r="96" spans="1:10" x14ac:dyDescent="0.25">
      <c r="A96" s="1">
        <v>44754</v>
      </c>
      <c r="B96" t="s">
        <v>77</v>
      </c>
      <c r="C96">
        <v>280</v>
      </c>
      <c r="D96">
        <v>0</v>
      </c>
      <c r="E96">
        <v>-280</v>
      </c>
      <c r="F96" t="s">
        <v>709</v>
      </c>
      <c r="G96" t="str">
        <f>IFERROR(VLOOKUP(F96, Table3[#All], 2, FALSE), "")</f>
        <v>Home Decor</v>
      </c>
      <c r="H96" t="str">
        <f>IFERROR(VLOOKUP(Transactions_datasets[[#This Row],[Payee Details ]],Table3[#All],3,FALSE), " ")</f>
        <v>Shopping</v>
      </c>
      <c r="I96" t="s">
        <v>1138</v>
      </c>
      <c r="J96" t="str">
        <f>IF(Transactions_datasets[[#This Row],[Category]]="Income", "Income", "Expense")</f>
        <v>Expense</v>
      </c>
    </row>
    <row r="97" spans="1:10" x14ac:dyDescent="0.25">
      <c r="A97" s="1">
        <v>44758</v>
      </c>
      <c r="B97" t="s">
        <v>78</v>
      </c>
      <c r="C97">
        <v>150</v>
      </c>
      <c r="D97">
        <v>0</v>
      </c>
      <c r="E97">
        <v>-150</v>
      </c>
      <c r="F97" t="s">
        <v>837</v>
      </c>
      <c r="G97" t="str">
        <f>IFERROR(VLOOKUP(F97, Table3[#All], 2, FALSE), "")</f>
        <v>Salon/Parlour</v>
      </c>
      <c r="H97" t="str">
        <f>IFERROR(VLOOKUP(Transactions_datasets[[#This Row],[Payee Details ]],Table3[#All],3,FALSE), " ")</f>
        <v>PersonalCare</v>
      </c>
      <c r="I97" t="s">
        <v>1138</v>
      </c>
      <c r="J97" t="str">
        <f>IF(Transactions_datasets[[#This Row],[Category]]="Income", "Income", "Expense")</f>
        <v>Expense</v>
      </c>
    </row>
    <row r="98" spans="1:10" x14ac:dyDescent="0.25">
      <c r="A98" s="1">
        <v>44765</v>
      </c>
      <c r="B98" t="s">
        <v>79</v>
      </c>
      <c r="C98">
        <v>447</v>
      </c>
      <c r="D98">
        <v>0</v>
      </c>
      <c r="E98">
        <v>-447</v>
      </c>
      <c r="F98" t="s">
        <v>839</v>
      </c>
      <c r="G98" t="str">
        <f>IFERROR(VLOOKUP(F98, Table3[#All], 2, FALSE), "")</f>
        <v>Clothing</v>
      </c>
      <c r="H98" t="str">
        <f>IFERROR(VLOOKUP(Transactions_datasets[[#This Row],[Payee Details ]],Table3[#All],3,FALSE), " ")</f>
        <v>Shopping</v>
      </c>
      <c r="I98" t="s">
        <v>1138</v>
      </c>
      <c r="J98" t="str">
        <f>IF(Transactions_datasets[[#This Row],[Category]]="Income", "Income", "Expense")</f>
        <v>Expense</v>
      </c>
    </row>
    <row r="99" spans="1:10" x14ac:dyDescent="0.25">
      <c r="A99" s="1">
        <v>44766</v>
      </c>
      <c r="B99" t="s">
        <v>794</v>
      </c>
      <c r="C99">
        <v>80</v>
      </c>
      <c r="D99">
        <v>0</v>
      </c>
      <c r="E99">
        <v>-80</v>
      </c>
      <c r="F99" t="s">
        <v>969</v>
      </c>
      <c r="G99" t="str">
        <f>IFERROR(VLOOKUP(F99, Table3[#All], 2, FALSE), "")</f>
        <v>Snacks and Beverages</v>
      </c>
      <c r="H99" t="str">
        <f>IFERROR(VLOOKUP(Transactions_datasets[[#This Row],[Payee Details ]],Table3[#All],3,FALSE), " ")</f>
        <v>FoodAndDining</v>
      </c>
      <c r="I99" t="s">
        <v>1138</v>
      </c>
      <c r="J99" t="str">
        <f>IF(Transactions_datasets[[#This Row],[Category]]="Income", "Income", "Expense")</f>
        <v>Expense</v>
      </c>
    </row>
    <row r="100" spans="1:10" x14ac:dyDescent="0.25">
      <c r="A100" s="1">
        <v>44768</v>
      </c>
      <c r="B100" t="s">
        <v>80</v>
      </c>
      <c r="C100">
        <v>879</v>
      </c>
      <c r="D100">
        <v>0</v>
      </c>
      <c r="E100">
        <v>-879</v>
      </c>
      <c r="F100" t="s">
        <v>838</v>
      </c>
      <c r="G100" t="str">
        <f>IFERROR(VLOOKUP(F100, Table3[#All], 2, FALSE), "")</f>
        <v>Online Shopping (Amazon, Flipkart)</v>
      </c>
      <c r="H100" t="str">
        <f>IFERROR(VLOOKUP(Transactions_datasets[[#This Row],[Payee Details ]],Table3[#All],3,FALSE), " ")</f>
        <v>Shopping</v>
      </c>
      <c r="I100" t="s">
        <v>811</v>
      </c>
      <c r="J100" t="str">
        <f>IF(Transactions_datasets[[#This Row],[Category]]="Income", "Income", "Expense")</f>
        <v>Expense</v>
      </c>
    </row>
    <row r="101" spans="1:10" x14ac:dyDescent="0.25">
      <c r="A101" s="1">
        <v>44771</v>
      </c>
      <c r="B101" t="s">
        <v>81</v>
      </c>
      <c r="C101">
        <v>1100</v>
      </c>
      <c r="D101">
        <v>0</v>
      </c>
      <c r="E101">
        <v>-1100</v>
      </c>
      <c r="F101" t="s">
        <v>840</v>
      </c>
      <c r="G101" t="str">
        <f>IFERROR(VLOOKUP(F101, Table3[#All], 2, FALSE), "")</f>
        <v>Pharmacy/Medicines</v>
      </c>
      <c r="H101" t="str">
        <f>IFERROR(VLOOKUP(Transactions_datasets[[#This Row],[Payee Details ]],Table3[#All],3,FALSE), " ")</f>
        <v>HealthAndMedical</v>
      </c>
      <c r="I101" t="s">
        <v>1138</v>
      </c>
      <c r="J101" t="str">
        <f>IF(Transactions_datasets[[#This Row],[Category]]="Income", "Income", "Expense")</f>
        <v>Expense</v>
      </c>
    </row>
    <row r="102" spans="1:10" x14ac:dyDescent="0.25">
      <c r="A102" s="1">
        <v>44772</v>
      </c>
      <c r="B102" t="s">
        <v>82</v>
      </c>
      <c r="C102">
        <v>1500</v>
      </c>
      <c r="D102">
        <v>0</v>
      </c>
      <c r="E102">
        <v>-1500</v>
      </c>
      <c r="F102" t="s">
        <v>840</v>
      </c>
      <c r="G102" t="str">
        <f>IFERROR(VLOOKUP(F102, Table3[#All], 2, FALSE), "")</f>
        <v>Pharmacy/Medicines</v>
      </c>
      <c r="H102" t="str">
        <f>IFERROR(VLOOKUP(Transactions_datasets[[#This Row],[Payee Details ]],Table3[#All],3,FALSE), " ")</f>
        <v>HealthAndMedical</v>
      </c>
      <c r="I102" t="s">
        <v>1138</v>
      </c>
      <c r="J102" t="str">
        <f>IF(Transactions_datasets[[#This Row],[Category]]="Income", "Income", "Expense")</f>
        <v>Expense</v>
      </c>
    </row>
    <row r="103" spans="1:10" x14ac:dyDescent="0.25">
      <c r="A103" s="1">
        <v>44772</v>
      </c>
      <c r="B103" t="s">
        <v>83</v>
      </c>
      <c r="C103">
        <v>61</v>
      </c>
      <c r="D103">
        <v>0</v>
      </c>
      <c r="E103">
        <v>-61</v>
      </c>
      <c r="F103" t="s">
        <v>808</v>
      </c>
      <c r="G103" t="str">
        <f>IFERROR(VLOOKUP(F103, Table3[#All], 2, FALSE), "")</f>
        <v>Mobile Recharge/Bill</v>
      </c>
      <c r="H103" t="str">
        <f>IFERROR(VLOOKUP(Transactions_datasets[[#This Row],[Payee Details ]],Table3[#All],3,FALSE), " ")</f>
        <v>BillsAndUtilities</v>
      </c>
      <c r="I103" t="s">
        <v>1138</v>
      </c>
      <c r="J103" t="str">
        <f>IF(Transactions_datasets[[#This Row],[Category]]="Income", "Income", "Expense")</f>
        <v>Expense</v>
      </c>
    </row>
    <row r="104" spans="1:10" x14ac:dyDescent="0.25">
      <c r="A104" s="1">
        <v>44776</v>
      </c>
      <c r="B104" t="s">
        <v>756</v>
      </c>
      <c r="C104">
        <v>0</v>
      </c>
      <c r="D104">
        <v>40959.440000000002</v>
      </c>
      <c r="E104">
        <v>40959.440000000002</v>
      </c>
      <c r="F104" t="s">
        <v>752</v>
      </c>
      <c r="G104" t="str">
        <f>IFERROR(VLOOKUP(F104, Table3[#All], 2, FALSE), "")</f>
        <v>Salary</v>
      </c>
      <c r="H104" t="str">
        <f>IFERROR(VLOOKUP(Transactions_datasets[[#This Row],[Payee Details ]],Table3[#All],3,FALSE), " ")</f>
        <v>Income</v>
      </c>
      <c r="I104" t="s">
        <v>1137</v>
      </c>
      <c r="J104" t="str">
        <f>IF(Transactions_datasets[[#This Row],[Category]]="Income", "Income", "Expense")</f>
        <v>Income</v>
      </c>
    </row>
    <row r="105" spans="1:10" x14ac:dyDescent="0.25">
      <c r="A105" s="1">
        <v>44776</v>
      </c>
      <c r="B105" t="s">
        <v>84</v>
      </c>
      <c r="C105">
        <v>529</v>
      </c>
      <c r="D105">
        <v>0</v>
      </c>
      <c r="E105">
        <v>-529</v>
      </c>
      <c r="F105" t="s">
        <v>841</v>
      </c>
      <c r="G105" t="str">
        <f>IFERROR(VLOOKUP(F105, Table3[#All], 2, FALSE), "")</f>
        <v>Public Transport</v>
      </c>
      <c r="H105" t="str">
        <f>IFERROR(VLOOKUP(Transactions_datasets[[#This Row],[Payee Details ]],Table3[#All],3,FALSE), " ")</f>
        <v>Transportation</v>
      </c>
      <c r="I105" t="s">
        <v>1138</v>
      </c>
      <c r="J105" t="str">
        <f>IF(Transactions_datasets[[#This Row],[Category]]="Income", "Income", "Expense")</f>
        <v>Expense</v>
      </c>
    </row>
    <row r="106" spans="1:10" x14ac:dyDescent="0.25">
      <c r="A106" s="1">
        <v>44780</v>
      </c>
      <c r="B106" t="s">
        <v>85</v>
      </c>
      <c r="C106">
        <v>849</v>
      </c>
      <c r="D106">
        <v>0</v>
      </c>
      <c r="E106">
        <v>-849</v>
      </c>
      <c r="F106" t="s">
        <v>710</v>
      </c>
      <c r="G106" t="str">
        <f>IFERROR(VLOOKUP(F106, Table3[#All], 2, FALSE), "")</f>
        <v>Online Shopping (Amazon, Flipkart)</v>
      </c>
      <c r="H106" t="str">
        <f>IFERROR(VLOOKUP(Transactions_datasets[[#This Row],[Payee Details ]],Table3[#All],3,FALSE), " ")</f>
        <v>Shopping</v>
      </c>
      <c r="I106" t="s">
        <v>1138</v>
      </c>
      <c r="J106" t="str">
        <f>IF(Transactions_datasets[[#This Row],[Category]]="Income", "Income", "Expense")</f>
        <v>Expense</v>
      </c>
    </row>
    <row r="107" spans="1:10" x14ac:dyDescent="0.25">
      <c r="A107" s="1">
        <v>44786</v>
      </c>
      <c r="B107" t="s">
        <v>86</v>
      </c>
      <c r="C107">
        <v>470.82</v>
      </c>
      <c r="D107">
        <v>0</v>
      </c>
      <c r="E107">
        <v>-470.82</v>
      </c>
      <c r="F107" t="s">
        <v>809</v>
      </c>
      <c r="G107" t="str">
        <f>IFERROR(VLOOKUP(F107, Table3[#All], 2, FALSE), "")</f>
        <v>Internet</v>
      </c>
      <c r="H107" t="str">
        <f>IFERROR(VLOOKUP(Transactions_datasets[[#This Row],[Payee Details ]],Table3[#All],3,FALSE), " ")</f>
        <v>BillsAndUtilities</v>
      </c>
      <c r="I107" t="s">
        <v>1138</v>
      </c>
      <c r="J107" t="str">
        <f>IF(Transactions_datasets[[#This Row],[Category]]="Income", "Income", "Expense")</f>
        <v>Expense</v>
      </c>
    </row>
    <row r="108" spans="1:10" x14ac:dyDescent="0.25">
      <c r="A108" s="1">
        <v>44786</v>
      </c>
      <c r="B108" t="s">
        <v>87</v>
      </c>
      <c r="C108">
        <v>1236</v>
      </c>
      <c r="D108">
        <v>0</v>
      </c>
      <c r="E108">
        <v>-1236</v>
      </c>
      <c r="F108" t="s">
        <v>842</v>
      </c>
      <c r="G108" t="str">
        <f>IFERROR(VLOOKUP(F108, Table3[#All], 2, FALSE), "")</f>
        <v>Clothing</v>
      </c>
      <c r="H108" t="str">
        <f>IFERROR(VLOOKUP(Transactions_datasets[[#This Row],[Payee Details ]],Table3[#All],3,FALSE), " ")</f>
        <v>Shopping</v>
      </c>
      <c r="I108" t="s">
        <v>1138</v>
      </c>
      <c r="J108" t="str">
        <f>IF(Transactions_datasets[[#This Row],[Category]]="Income", "Income", "Expense")</f>
        <v>Expense</v>
      </c>
    </row>
    <row r="109" spans="1:10" x14ac:dyDescent="0.25">
      <c r="A109" s="1">
        <v>44786</v>
      </c>
      <c r="B109" t="s">
        <v>88</v>
      </c>
      <c r="C109">
        <v>500</v>
      </c>
      <c r="D109">
        <v>0</v>
      </c>
      <c r="E109">
        <v>-500</v>
      </c>
      <c r="F109" t="s">
        <v>1131</v>
      </c>
      <c r="G109" t="str">
        <f>IFERROR(VLOOKUP(F109, Table3[#All], 2, FALSE), "")</f>
        <v>Home Decor</v>
      </c>
      <c r="H109" t="str">
        <f>IFERROR(VLOOKUP(Transactions_datasets[[#This Row],[Payee Details ]],Table3[#All],3,FALSE), " ")</f>
        <v>Shopping</v>
      </c>
      <c r="I109" t="s">
        <v>1138</v>
      </c>
      <c r="J109" t="str">
        <f>IF(Transactions_datasets[[#This Row],[Category]]="Income", "Income", "Expense")</f>
        <v>Expense</v>
      </c>
    </row>
    <row r="110" spans="1:10" x14ac:dyDescent="0.25">
      <c r="A110" s="1">
        <v>44786</v>
      </c>
      <c r="B110" t="s">
        <v>89</v>
      </c>
      <c r="C110">
        <v>1800</v>
      </c>
      <c r="D110">
        <v>0</v>
      </c>
      <c r="E110">
        <v>-1800</v>
      </c>
      <c r="F110" t="s">
        <v>843</v>
      </c>
      <c r="G110" t="str">
        <f>IFERROR(VLOOKUP(F110, Table3[#All], 2, FALSE), "")</f>
        <v>Gifts</v>
      </c>
      <c r="H110" t="str">
        <f>IFERROR(VLOOKUP(Transactions_datasets[[#This Row],[Payee Details ]],Table3[#All],3,FALSE), " ")</f>
        <v>FamilyAndGifts</v>
      </c>
      <c r="I110" t="s">
        <v>1138</v>
      </c>
      <c r="J110" t="str">
        <f>IF(Transactions_datasets[[#This Row],[Category]]="Income", "Income", "Expense")</f>
        <v>Expense</v>
      </c>
    </row>
    <row r="111" spans="1:10" x14ac:dyDescent="0.25">
      <c r="A111" s="1">
        <v>44787</v>
      </c>
      <c r="B111" t="s">
        <v>90</v>
      </c>
      <c r="C111">
        <v>599</v>
      </c>
      <c r="D111">
        <v>0</v>
      </c>
      <c r="E111">
        <v>-599</v>
      </c>
      <c r="F111" t="s">
        <v>844</v>
      </c>
      <c r="G111" t="str">
        <f>IFERROR(VLOOKUP(F111, Table3[#All], 2, FALSE), "")</f>
        <v>Groceries</v>
      </c>
      <c r="H111" t="str">
        <f>IFERROR(VLOOKUP(Transactions_datasets[[#This Row],[Payee Details ]],Table3[#All],3,FALSE), " ")</f>
        <v>FoodAndDining</v>
      </c>
      <c r="I111" t="s">
        <v>811</v>
      </c>
      <c r="J111" t="str">
        <f>IF(Transactions_datasets[[#This Row],[Category]]="Income", "Income", "Expense")</f>
        <v>Expense</v>
      </c>
    </row>
    <row r="112" spans="1:10" x14ac:dyDescent="0.25">
      <c r="A112" s="1">
        <v>44790</v>
      </c>
      <c r="B112" t="s">
        <v>91</v>
      </c>
      <c r="C112">
        <v>30</v>
      </c>
      <c r="D112">
        <v>0</v>
      </c>
      <c r="E112">
        <v>-30</v>
      </c>
      <c r="F112" t="s">
        <v>836</v>
      </c>
      <c r="G112" t="str">
        <f>IFERROR(VLOOKUP(F112, Table3[#All], 2, FALSE), "")</f>
        <v>Snacks and Beverages</v>
      </c>
      <c r="H112" t="str">
        <f>IFERROR(VLOOKUP(Transactions_datasets[[#This Row],[Payee Details ]],Table3[#All],3,FALSE), " ")</f>
        <v>FoodAndDining</v>
      </c>
      <c r="I112" t="s">
        <v>1138</v>
      </c>
      <c r="J112" t="str">
        <f>IF(Transactions_datasets[[#This Row],[Category]]="Income", "Income", "Expense")</f>
        <v>Expense</v>
      </c>
    </row>
    <row r="113" spans="1:10" x14ac:dyDescent="0.25">
      <c r="A113" s="1">
        <v>44790</v>
      </c>
      <c r="B113" t="s">
        <v>92</v>
      </c>
      <c r="C113">
        <v>30</v>
      </c>
      <c r="D113">
        <v>0</v>
      </c>
      <c r="E113">
        <v>-30</v>
      </c>
      <c r="F113" t="s">
        <v>804</v>
      </c>
      <c r="G113" t="str">
        <f>IFERROR(VLOOKUP(F113, Table3[#All], 2, FALSE), "")</f>
        <v>Groceries</v>
      </c>
      <c r="H113" t="str">
        <f>IFERROR(VLOOKUP(Transactions_datasets[[#This Row],[Payee Details ]],Table3[#All],3,FALSE), " ")</f>
        <v>FoodAndDining</v>
      </c>
      <c r="I113" t="s">
        <v>1138</v>
      </c>
      <c r="J113" t="str">
        <f>IF(Transactions_datasets[[#This Row],[Category]]="Income", "Income", "Expense")</f>
        <v>Expense</v>
      </c>
    </row>
    <row r="114" spans="1:10" x14ac:dyDescent="0.25">
      <c r="A114" s="1">
        <v>44790</v>
      </c>
      <c r="B114" t="s">
        <v>93</v>
      </c>
      <c r="C114">
        <v>27</v>
      </c>
      <c r="D114">
        <v>0</v>
      </c>
      <c r="E114">
        <v>-27</v>
      </c>
      <c r="F114" t="s">
        <v>775</v>
      </c>
      <c r="G114" t="str">
        <f>IFERROR(VLOOKUP(F114, Table3[#All], 2, FALSE), "")</f>
        <v>Books/Study Materials</v>
      </c>
      <c r="H114" t="str">
        <f>IFERROR(VLOOKUP(Transactions_datasets[[#This Row],[Payee Details ]],Table3[#All],3,FALSE), " ")</f>
        <v>Education</v>
      </c>
      <c r="I114" t="s">
        <v>1138</v>
      </c>
      <c r="J114" t="str">
        <f>IF(Transactions_datasets[[#This Row],[Category]]="Income", "Income", "Expense")</f>
        <v>Expense</v>
      </c>
    </row>
    <row r="115" spans="1:10" x14ac:dyDescent="0.25">
      <c r="A115" s="1">
        <v>44792</v>
      </c>
      <c r="B115" t="s">
        <v>94</v>
      </c>
      <c r="C115">
        <v>1500</v>
      </c>
      <c r="D115">
        <v>0</v>
      </c>
      <c r="E115">
        <v>-1500</v>
      </c>
      <c r="F115" t="s">
        <v>711</v>
      </c>
      <c r="G115" t="str">
        <f>IFERROR(VLOOKUP(F115, Table3[#All], 2, FALSE), "")</f>
        <v>Government Services</v>
      </c>
      <c r="H115" t="str">
        <f>IFERROR(VLOOKUP(Transactions_datasets[[#This Row],[Payee Details ]],Table3[#All],3,FALSE), " ")</f>
        <v>BillsAndUtilities</v>
      </c>
      <c r="I115" t="s">
        <v>811</v>
      </c>
      <c r="J115" t="str">
        <f>IF(Transactions_datasets[[#This Row],[Category]]="Income", "Income", "Expense")</f>
        <v>Expense</v>
      </c>
    </row>
    <row r="116" spans="1:10" x14ac:dyDescent="0.25">
      <c r="A116" s="1">
        <v>44794</v>
      </c>
      <c r="B116" t="s">
        <v>95</v>
      </c>
      <c r="C116">
        <v>410.28</v>
      </c>
      <c r="D116">
        <v>0</v>
      </c>
      <c r="E116">
        <v>-410.28</v>
      </c>
      <c r="F116" t="s">
        <v>847</v>
      </c>
      <c r="G116" t="str">
        <f>IFERROR(VLOOKUP(F116, Table3[#All], 2, FALSE), "")</f>
        <v>Movies and Shows</v>
      </c>
      <c r="H116" t="str">
        <f>IFERROR(VLOOKUP(Transactions_datasets[[#This Row],[Payee Details ]],Table3[#All],3,FALSE), " ")</f>
        <v>EntertainmentAndLeisure</v>
      </c>
      <c r="I116" t="s">
        <v>1138</v>
      </c>
      <c r="J116" t="str">
        <f>IF(Transactions_datasets[[#This Row],[Category]]="Income", "Income", "Expense")</f>
        <v>Expense</v>
      </c>
    </row>
    <row r="117" spans="1:10" x14ac:dyDescent="0.25">
      <c r="A117" s="1">
        <v>44794</v>
      </c>
      <c r="B117" t="s">
        <v>795</v>
      </c>
      <c r="C117">
        <v>45</v>
      </c>
      <c r="D117">
        <v>0</v>
      </c>
      <c r="E117">
        <v>-45</v>
      </c>
      <c r="F117" t="s">
        <v>969</v>
      </c>
      <c r="G117" t="str">
        <f>IFERROR(VLOOKUP(F117, Table3[#All], 2, FALSE), "")</f>
        <v>Snacks and Beverages</v>
      </c>
      <c r="H117" t="str">
        <f>IFERROR(VLOOKUP(Transactions_datasets[[#This Row],[Payee Details ]],Table3[#All],3,FALSE), " ")</f>
        <v>FoodAndDining</v>
      </c>
      <c r="I117" t="s">
        <v>1138</v>
      </c>
      <c r="J117" t="str">
        <f>IF(Transactions_datasets[[#This Row],[Category]]="Income", "Income", "Expense")</f>
        <v>Expense</v>
      </c>
    </row>
    <row r="118" spans="1:10" x14ac:dyDescent="0.25">
      <c r="A118" s="1">
        <v>44799</v>
      </c>
      <c r="B118" t="s">
        <v>96</v>
      </c>
      <c r="C118">
        <v>61</v>
      </c>
      <c r="D118">
        <v>0</v>
      </c>
      <c r="E118">
        <v>-61</v>
      </c>
      <c r="F118" t="s">
        <v>808</v>
      </c>
      <c r="G118" t="str">
        <f>IFERROR(VLOOKUP(F118, Table3[#All], 2, FALSE), "")</f>
        <v>Mobile Recharge/Bill</v>
      </c>
      <c r="H118" t="str">
        <f>IFERROR(VLOOKUP(Transactions_datasets[[#This Row],[Payee Details ]],Table3[#All],3,FALSE), " ")</f>
        <v>BillsAndUtilities</v>
      </c>
      <c r="I118" t="s">
        <v>1138</v>
      </c>
      <c r="J118" t="str">
        <f>IF(Transactions_datasets[[#This Row],[Category]]="Income", "Income", "Expense")</f>
        <v>Expense</v>
      </c>
    </row>
    <row r="119" spans="1:10" x14ac:dyDescent="0.25">
      <c r="A119" s="1">
        <v>44801</v>
      </c>
      <c r="B119" t="s">
        <v>97</v>
      </c>
      <c r="C119">
        <v>30</v>
      </c>
      <c r="D119">
        <v>0</v>
      </c>
      <c r="E119">
        <v>-30</v>
      </c>
      <c r="F119" t="s">
        <v>836</v>
      </c>
      <c r="G119" t="str">
        <f>IFERROR(VLOOKUP(F119, Table3[#All], 2, FALSE), "")</f>
        <v>Snacks and Beverages</v>
      </c>
      <c r="H119" t="str">
        <f>IFERROR(VLOOKUP(Transactions_datasets[[#This Row],[Payee Details ]],Table3[#All],3,FALSE), " ")</f>
        <v>FoodAndDining</v>
      </c>
      <c r="I119" t="s">
        <v>1138</v>
      </c>
      <c r="J119" t="str">
        <f>IF(Transactions_datasets[[#This Row],[Category]]="Income", "Income", "Expense")</f>
        <v>Expense</v>
      </c>
    </row>
    <row r="120" spans="1:10" x14ac:dyDescent="0.25">
      <c r="A120" s="1">
        <v>44803</v>
      </c>
      <c r="B120" t="s">
        <v>98</v>
      </c>
      <c r="C120">
        <v>1260</v>
      </c>
      <c r="D120">
        <v>0</v>
      </c>
      <c r="E120">
        <v>-1260</v>
      </c>
      <c r="F120" t="s">
        <v>712</v>
      </c>
      <c r="G120" t="str">
        <f>IFERROR(VLOOKUP(F120, Table3[#All], 2, FALSE), "")</f>
        <v>Mobile Recharge/Bill</v>
      </c>
      <c r="H120" t="str">
        <f>IFERROR(VLOOKUP(Transactions_datasets[[#This Row],[Payee Details ]],Table3[#All],3,FALSE), " ")</f>
        <v>BillsAndUtilities</v>
      </c>
      <c r="I120" t="s">
        <v>1138</v>
      </c>
      <c r="J120" t="str">
        <f>IF(Transactions_datasets[[#This Row],[Category]]="Income", "Income", "Expense")</f>
        <v>Expense</v>
      </c>
    </row>
    <row r="121" spans="1:10" x14ac:dyDescent="0.25">
      <c r="A121" s="1">
        <v>44807</v>
      </c>
      <c r="B121" t="s">
        <v>757</v>
      </c>
      <c r="C121">
        <v>0</v>
      </c>
      <c r="D121">
        <v>26095</v>
      </c>
      <c r="E121">
        <v>26095</v>
      </c>
      <c r="F121" t="s">
        <v>752</v>
      </c>
      <c r="G121" t="str">
        <f>IFERROR(VLOOKUP(F121, Table3[#All], 2, FALSE), "")</f>
        <v>Salary</v>
      </c>
      <c r="H121" t="str">
        <f>IFERROR(VLOOKUP(Transactions_datasets[[#This Row],[Payee Details ]],Table3[#All],3,FALSE), " ")</f>
        <v>Income</v>
      </c>
      <c r="I121" t="s">
        <v>1137</v>
      </c>
      <c r="J121" t="str">
        <f>IF(Transactions_datasets[[#This Row],[Category]]="Income", "Income", "Expense")</f>
        <v>Income</v>
      </c>
    </row>
    <row r="122" spans="1:10" x14ac:dyDescent="0.25">
      <c r="A122" s="1">
        <v>44807</v>
      </c>
      <c r="B122" t="s">
        <v>99</v>
      </c>
      <c r="C122">
        <v>0</v>
      </c>
      <c r="D122">
        <v>4000</v>
      </c>
      <c r="E122">
        <v>4000</v>
      </c>
      <c r="F122" t="s">
        <v>818</v>
      </c>
      <c r="G122" t="str">
        <f>IFERROR(VLOOKUP(F122, Table3[#All], 2, FALSE), "")</f>
        <v>Borrowing/Settling Money</v>
      </c>
      <c r="H122" t="str">
        <f>IFERROR(VLOOKUP(Transactions_datasets[[#This Row],[Payee Details ]],Table3[#All],3,FALSE), " ")</f>
        <v>TransfersAndAdjustments</v>
      </c>
      <c r="I122" t="s">
        <v>1138</v>
      </c>
      <c r="J122" t="str">
        <f>IF(Transactions_datasets[[#This Row],[Category]]="Income", "Income", "Expense")</f>
        <v>Expense</v>
      </c>
    </row>
    <row r="123" spans="1:10" x14ac:dyDescent="0.25">
      <c r="A123" s="1">
        <v>44808</v>
      </c>
      <c r="B123" t="s">
        <v>100</v>
      </c>
      <c r="C123">
        <v>405</v>
      </c>
      <c r="D123">
        <v>0</v>
      </c>
      <c r="E123">
        <v>-405</v>
      </c>
      <c r="F123" t="s">
        <v>849</v>
      </c>
      <c r="G123" t="str">
        <f>IFERROR(VLOOKUP(F123, Table3[#All], 2, FALSE), "")</f>
        <v>Clothing</v>
      </c>
      <c r="H123" t="str">
        <f>IFERROR(VLOOKUP(Transactions_datasets[[#This Row],[Payee Details ]],Table3[#All],3,FALSE), " ")</f>
        <v>Shopping</v>
      </c>
      <c r="I123" t="s">
        <v>1138</v>
      </c>
      <c r="J123" t="str">
        <f>IF(Transactions_datasets[[#This Row],[Category]]="Income", "Income", "Expense")</f>
        <v>Expense</v>
      </c>
    </row>
    <row r="124" spans="1:10" x14ac:dyDescent="0.25">
      <c r="A124" s="1">
        <v>44809</v>
      </c>
      <c r="B124" t="s">
        <v>101</v>
      </c>
      <c r="C124">
        <v>1600</v>
      </c>
      <c r="D124">
        <v>0</v>
      </c>
      <c r="E124">
        <v>-1600</v>
      </c>
      <c r="F124" t="s">
        <v>849</v>
      </c>
      <c r="G124" t="str">
        <f>IFERROR(VLOOKUP(F124, Table3[#All], 2, FALSE), "")</f>
        <v>Clothing</v>
      </c>
      <c r="H124" t="str">
        <f>IFERROR(VLOOKUP(Transactions_datasets[[#This Row],[Payee Details ]],Table3[#All],3,FALSE), " ")</f>
        <v>Shopping</v>
      </c>
      <c r="I124" t="s">
        <v>1138</v>
      </c>
      <c r="J124" t="str">
        <f>IF(Transactions_datasets[[#This Row],[Category]]="Income", "Income", "Expense")</f>
        <v>Expense</v>
      </c>
    </row>
    <row r="125" spans="1:10" x14ac:dyDescent="0.25">
      <c r="A125" s="1">
        <v>44811</v>
      </c>
      <c r="B125" t="s">
        <v>102</v>
      </c>
      <c r="C125">
        <v>500</v>
      </c>
      <c r="D125">
        <v>0</v>
      </c>
      <c r="E125">
        <v>-500</v>
      </c>
      <c r="F125" t="s">
        <v>849</v>
      </c>
      <c r="G125" t="str">
        <f>IFERROR(VLOOKUP(F125, Table3[#All], 2, FALSE), "")</f>
        <v>Clothing</v>
      </c>
      <c r="H125" t="str">
        <f>IFERROR(VLOOKUP(Transactions_datasets[[#This Row],[Payee Details ]],Table3[#All],3,FALSE), " ")</f>
        <v>Shopping</v>
      </c>
      <c r="I125" t="s">
        <v>1138</v>
      </c>
      <c r="J125" t="str">
        <f>IF(Transactions_datasets[[#This Row],[Category]]="Income", "Income", "Expense")</f>
        <v>Expense</v>
      </c>
    </row>
    <row r="126" spans="1:10" x14ac:dyDescent="0.25">
      <c r="A126" s="1">
        <v>44812</v>
      </c>
      <c r="B126" t="s">
        <v>103</v>
      </c>
      <c r="C126">
        <v>4240</v>
      </c>
      <c r="D126">
        <v>0</v>
      </c>
      <c r="E126">
        <v>-4240</v>
      </c>
      <c r="F126" t="s">
        <v>809</v>
      </c>
      <c r="G126" t="str">
        <f>IFERROR(VLOOKUP(F126, Table3[#All], 2, FALSE), "")</f>
        <v>Internet</v>
      </c>
      <c r="H126" t="str">
        <f>IFERROR(VLOOKUP(Transactions_datasets[[#This Row],[Payee Details ]],Table3[#All],3,FALSE), " ")</f>
        <v>BillsAndUtilities</v>
      </c>
      <c r="I126" t="s">
        <v>1138</v>
      </c>
      <c r="J126" t="str">
        <f>IF(Transactions_datasets[[#This Row],[Category]]="Income", "Income", "Expense")</f>
        <v>Expense</v>
      </c>
    </row>
    <row r="127" spans="1:10" x14ac:dyDescent="0.25">
      <c r="A127" s="1">
        <v>44813</v>
      </c>
      <c r="B127" t="s">
        <v>104</v>
      </c>
      <c r="C127">
        <v>42</v>
      </c>
      <c r="D127">
        <v>0</v>
      </c>
      <c r="E127">
        <v>-42</v>
      </c>
      <c r="F127" t="s">
        <v>850</v>
      </c>
      <c r="G127" t="str">
        <f>IFERROR(VLOOKUP(F127, Table3[#All], 2, FALSE), "")</f>
        <v>Groceries</v>
      </c>
      <c r="H127" t="str">
        <f>IFERROR(VLOOKUP(Transactions_datasets[[#This Row],[Payee Details ]],Table3[#All],3,FALSE), " ")</f>
        <v>FoodAndDining</v>
      </c>
      <c r="I127" t="s">
        <v>1138</v>
      </c>
      <c r="J127" t="str">
        <f>IF(Transactions_datasets[[#This Row],[Category]]="Income", "Income", "Expense")</f>
        <v>Expense</v>
      </c>
    </row>
    <row r="128" spans="1:10" x14ac:dyDescent="0.25">
      <c r="A128" s="1">
        <v>44819</v>
      </c>
      <c r="B128" t="s">
        <v>105</v>
      </c>
      <c r="C128">
        <v>12000</v>
      </c>
      <c r="D128">
        <v>0</v>
      </c>
      <c r="E128">
        <v>-12000</v>
      </c>
      <c r="F128" t="s">
        <v>826</v>
      </c>
      <c r="G128" t="str">
        <f>IFERROR(VLOOKUP(F128, Table3[#All], 2, FALSE), "")</f>
        <v>Borrowing/Settling Money</v>
      </c>
      <c r="H128" t="str">
        <f>IFERROR(VLOOKUP(Transactions_datasets[[#This Row],[Payee Details ]],Table3[#All],3,FALSE), " ")</f>
        <v>TransfersAndAdjustments</v>
      </c>
      <c r="I128" t="s">
        <v>1138</v>
      </c>
      <c r="J128" t="str">
        <f>IF(Transactions_datasets[[#This Row],[Category]]="Income", "Income", "Expense")</f>
        <v>Expense</v>
      </c>
    </row>
    <row r="129" spans="1:10" x14ac:dyDescent="0.25">
      <c r="A129" s="1">
        <v>44819</v>
      </c>
      <c r="B129" t="s">
        <v>106</v>
      </c>
      <c r="C129">
        <v>395</v>
      </c>
      <c r="D129">
        <v>0</v>
      </c>
      <c r="E129">
        <v>-395</v>
      </c>
      <c r="F129" t="s">
        <v>808</v>
      </c>
      <c r="G129" t="str">
        <f>IFERROR(VLOOKUP(F129, Table3[#All], 2, FALSE), "")</f>
        <v>Mobile Recharge/Bill</v>
      </c>
      <c r="H129" t="str">
        <f>IFERROR(VLOOKUP(Transactions_datasets[[#This Row],[Payee Details ]],Table3[#All],3,FALSE), " ")</f>
        <v>BillsAndUtilities</v>
      </c>
      <c r="I129" t="s">
        <v>1138</v>
      </c>
      <c r="J129" t="str">
        <f>IF(Transactions_datasets[[#This Row],[Category]]="Income", "Income", "Expense")</f>
        <v>Expense</v>
      </c>
    </row>
    <row r="130" spans="1:10" x14ac:dyDescent="0.25">
      <c r="A130" s="1">
        <v>44821</v>
      </c>
      <c r="B130" t="s">
        <v>107</v>
      </c>
      <c r="C130">
        <v>50</v>
      </c>
      <c r="D130">
        <v>0</v>
      </c>
      <c r="E130">
        <v>-50</v>
      </c>
      <c r="F130" t="s">
        <v>713</v>
      </c>
      <c r="G130" t="str">
        <f>IFERROR(VLOOKUP(F130, Table3[#All], 2, FALSE), "")</f>
        <v>Accessories</v>
      </c>
      <c r="H130" t="str">
        <f>IFERROR(VLOOKUP(Transactions_datasets[[#This Row],[Payee Details ]],Table3[#All],3,FALSE), " ")</f>
        <v>Shopping</v>
      </c>
      <c r="I130" t="s">
        <v>1138</v>
      </c>
      <c r="J130" t="str">
        <f>IF(Transactions_datasets[[#This Row],[Category]]="Income", "Income", "Expense")</f>
        <v>Expense</v>
      </c>
    </row>
    <row r="131" spans="1:10" x14ac:dyDescent="0.25">
      <c r="A131" s="1">
        <v>44821</v>
      </c>
      <c r="B131" t="s">
        <v>108</v>
      </c>
      <c r="C131">
        <v>487</v>
      </c>
      <c r="D131">
        <v>0</v>
      </c>
      <c r="E131">
        <v>-487</v>
      </c>
      <c r="F131" t="s">
        <v>851</v>
      </c>
      <c r="G131" t="str">
        <f>IFERROR(VLOOKUP(F131, Table3[#All], 2, FALSE), "")</f>
        <v>Lab Tests</v>
      </c>
      <c r="H131" t="str">
        <f>IFERROR(VLOOKUP(Transactions_datasets[[#This Row],[Payee Details ]],Table3[#All],3,FALSE), " ")</f>
        <v>HealthAndMedical</v>
      </c>
      <c r="I131" t="s">
        <v>1138</v>
      </c>
      <c r="J131" t="str">
        <f>IF(Transactions_datasets[[#This Row],[Category]]="Income", "Income", "Expense")</f>
        <v>Expense</v>
      </c>
    </row>
    <row r="132" spans="1:10" x14ac:dyDescent="0.25">
      <c r="A132" s="1">
        <v>44821</v>
      </c>
      <c r="B132" t="s">
        <v>109</v>
      </c>
      <c r="C132">
        <v>162</v>
      </c>
      <c r="D132">
        <v>0</v>
      </c>
      <c r="E132">
        <v>-162</v>
      </c>
      <c r="F132" t="s">
        <v>852</v>
      </c>
      <c r="G132" t="str">
        <f>IFERROR(VLOOKUP(F132, Table3[#All], 2, FALSE), "")</f>
        <v>Pharmacy/Medicines</v>
      </c>
      <c r="H132" t="str">
        <f>IFERROR(VLOOKUP(Transactions_datasets[[#This Row],[Payee Details ]],Table3[#All],3,FALSE), " ")</f>
        <v>HealthAndMedical</v>
      </c>
      <c r="I132" t="s">
        <v>1138</v>
      </c>
      <c r="J132" t="str">
        <f>IF(Transactions_datasets[[#This Row],[Category]]="Income", "Income", "Expense")</f>
        <v>Expense</v>
      </c>
    </row>
    <row r="133" spans="1:10" x14ac:dyDescent="0.25">
      <c r="A133" s="1">
        <v>44821</v>
      </c>
      <c r="B133" t="s">
        <v>110</v>
      </c>
      <c r="C133">
        <v>100</v>
      </c>
      <c r="D133">
        <v>0</v>
      </c>
      <c r="E133">
        <v>-100</v>
      </c>
      <c r="F133" t="s">
        <v>873</v>
      </c>
      <c r="G133" t="str">
        <f>IFERROR(VLOOKUP(F133, Table3[#All], 2, FALSE), "")</f>
        <v>Borrowing/Settling Money</v>
      </c>
      <c r="H133" t="str">
        <f>IFERROR(VLOOKUP(Transactions_datasets[[#This Row],[Payee Details ]],Table3[#All],3,FALSE), " ")</f>
        <v>TransfersAndAdjustments</v>
      </c>
      <c r="I133" t="s">
        <v>1138</v>
      </c>
      <c r="J133" t="str">
        <f>IF(Transactions_datasets[[#This Row],[Category]]="Income", "Income", "Expense")</f>
        <v>Expense</v>
      </c>
    </row>
    <row r="134" spans="1:10" x14ac:dyDescent="0.25">
      <c r="A134" s="1">
        <v>44821</v>
      </c>
      <c r="B134" t="s">
        <v>111</v>
      </c>
      <c r="C134">
        <v>0</v>
      </c>
      <c r="D134">
        <v>100</v>
      </c>
      <c r="E134">
        <v>100</v>
      </c>
      <c r="F134" t="s">
        <v>848</v>
      </c>
      <c r="G134" t="str">
        <f>IFERROR(VLOOKUP(F134, Table3[#All], 2, FALSE), "")</f>
        <v>Refunds/Reimbursements</v>
      </c>
      <c r="H134" t="str">
        <f>IFERROR(VLOOKUP(Transactions_datasets[[#This Row],[Payee Details ]],Table3[#All],3,FALSE), " ")</f>
        <v>Income</v>
      </c>
      <c r="I134" t="s">
        <v>1138</v>
      </c>
      <c r="J134" t="str">
        <f>IF(Transactions_datasets[[#This Row],[Category]]="Income", "Income", "Expense")</f>
        <v>Income</v>
      </c>
    </row>
    <row r="135" spans="1:10" x14ac:dyDescent="0.25">
      <c r="A135" s="1">
        <v>44821</v>
      </c>
      <c r="B135" t="s">
        <v>112</v>
      </c>
      <c r="C135">
        <v>100</v>
      </c>
      <c r="D135">
        <v>0</v>
      </c>
      <c r="E135">
        <v>-100</v>
      </c>
      <c r="F135" t="s">
        <v>873</v>
      </c>
      <c r="G135" t="str">
        <f>IFERROR(VLOOKUP(F135, Table3[#All], 2, FALSE), "")</f>
        <v>Borrowing/Settling Money</v>
      </c>
      <c r="H135" t="str">
        <f>IFERROR(VLOOKUP(Transactions_datasets[[#This Row],[Payee Details ]],Table3[#All],3,FALSE), " ")</f>
        <v>TransfersAndAdjustments</v>
      </c>
      <c r="I135" t="s">
        <v>1138</v>
      </c>
      <c r="J135" t="str">
        <f>IF(Transactions_datasets[[#This Row],[Category]]="Income", "Income", "Expense")</f>
        <v>Expense</v>
      </c>
    </row>
    <row r="136" spans="1:10" x14ac:dyDescent="0.25">
      <c r="A136" s="1">
        <v>44821</v>
      </c>
      <c r="B136" t="s">
        <v>113</v>
      </c>
      <c r="C136">
        <v>0</v>
      </c>
      <c r="D136">
        <v>100</v>
      </c>
      <c r="E136">
        <v>100</v>
      </c>
      <c r="F136" t="s">
        <v>848</v>
      </c>
      <c r="G136" t="str">
        <f>IFERROR(VLOOKUP(F136, Table3[#All], 2, FALSE), "")</f>
        <v>Refunds/Reimbursements</v>
      </c>
      <c r="H136" t="str">
        <f>IFERROR(VLOOKUP(Transactions_datasets[[#This Row],[Payee Details ]],Table3[#All],3,FALSE), " ")</f>
        <v>Income</v>
      </c>
      <c r="I136" t="s">
        <v>1138</v>
      </c>
      <c r="J136" t="str">
        <f>IF(Transactions_datasets[[#This Row],[Category]]="Income", "Income", "Expense")</f>
        <v>Income</v>
      </c>
    </row>
    <row r="137" spans="1:10" x14ac:dyDescent="0.25">
      <c r="A137" s="1">
        <v>44821</v>
      </c>
      <c r="B137" t="s">
        <v>114</v>
      </c>
      <c r="C137">
        <v>30</v>
      </c>
      <c r="D137">
        <v>0</v>
      </c>
      <c r="E137">
        <v>-30</v>
      </c>
      <c r="F137" t="s">
        <v>873</v>
      </c>
      <c r="G137" t="str">
        <f>IFERROR(VLOOKUP(F137, Table3[#All], 2, FALSE), "")</f>
        <v>Borrowing/Settling Money</v>
      </c>
      <c r="H137" t="str">
        <f>IFERROR(VLOOKUP(Transactions_datasets[[#This Row],[Payee Details ]],Table3[#All],3,FALSE), " ")</f>
        <v>TransfersAndAdjustments</v>
      </c>
      <c r="I137" t="s">
        <v>1138</v>
      </c>
      <c r="J137" t="str">
        <f>IF(Transactions_datasets[[#This Row],[Category]]="Income", "Income", "Expense")</f>
        <v>Expense</v>
      </c>
    </row>
    <row r="138" spans="1:10" x14ac:dyDescent="0.25">
      <c r="A138" s="1">
        <v>44826</v>
      </c>
      <c r="B138" t="s">
        <v>790</v>
      </c>
      <c r="C138">
        <v>0</v>
      </c>
      <c r="D138">
        <v>150</v>
      </c>
      <c r="E138">
        <v>150</v>
      </c>
      <c r="F138" t="s">
        <v>777</v>
      </c>
      <c r="G138" t="str">
        <f>IFERROR(VLOOKUP(F138, Table3[#All], 2, FALSE), "")</f>
        <v>Borrowing/Settling Money</v>
      </c>
      <c r="H138" t="str">
        <f>IFERROR(VLOOKUP(Transactions_datasets[[#This Row],[Payee Details ]],Table3[#All],3,FALSE), " ")</f>
        <v>TransfersAndAdjustments</v>
      </c>
      <c r="I138" t="s">
        <v>1138</v>
      </c>
      <c r="J138" t="str">
        <f>IF(Transactions_datasets[[#This Row],[Category]]="Income", "Income", "Expense")</f>
        <v>Expense</v>
      </c>
    </row>
    <row r="139" spans="1:10" x14ac:dyDescent="0.25">
      <c r="A139" s="1">
        <v>44826</v>
      </c>
      <c r="B139" t="s">
        <v>115</v>
      </c>
      <c r="C139">
        <v>150</v>
      </c>
      <c r="D139">
        <v>0</v>
      </c>
      <c r="E139">
        <v>-150</v>
      </c>
      <c r="F139" t="s">
        <v>821</v>
      </c>
      <c r="G139" t="str">
        <f>IFERROR(VLOOKUP(F139, Table3[#All], 2, FALSE), "")</f>
        <v>Borrowing/Settling Money</v>
      </c>
      <c r="H139" t="str">
        <f>IFERROR(VLOOKUP(Transactions_datasets[[#This Row],[Payee Details ]],Table3[#All],3,FALSE), " ")</f>
        <v>TransfersAndAdjustments</v>
      </c>
      <c r="I139" t="s">
        <v>1138</v>
      </c>
      <c r="J139" t="str">
        <f>IF(Transactions_datasets[[#This Row],[Category]]="Income", "Income", "Expense")</f>
        <v>Expense</v>
      </c>
    </row>
    <row r="140" spans="1:10" x14ac:dyDescent="0.25">
      <c r="A140" s="1">
        <v>44828</v>
      </c>
      <c r="B140" t="s">
        <v>116</v>
      </c>
      <c r="C140">
        <v>150</v>
      </c>
      <c r="D140">
        <v>0</v>
      </c>
      <c r="E140">
        <v>-150</v>
      </c>
      <c r="F140" t="s">
        <v>837</v>
      </c>
      <c r="G140" t="str">
        <f>IFERROR(VLOOKUP(F140, Table3[#All], 2, FALSE), "")</f>
        <v>Salon/Parlour</v>
      </c>
      <c r="H140" t="str">
        <f>IFERROR(VLOOKUP(Transactions_datasets[[#This Row],[Payee Details ]],Table3[#All],3,FALSE), " ")</f>
        <v>PersonalCare</v>
      </c>
      <c r="I140" t="s">
        <v>1138</v>
      </c>
      <c r="J140" t="str">
        <f>IF(Transactions_datasets[[#This Row],[Category]]="Income", "Income", "Expense")</f>
        <v>Expense</v>
      </c>
    </row>
    <row r="141" spans="1:10" x14ac:dyDescent="0.25">
      <c r="A141" s="1">
        <v>44829</v>
      </c>
      <c r="B141" t="s">
        <v>117</v>
      </c>
      <c r="C141">
        <v>200</v>
      </c>
      <c r="D141">
        <v>0</v>
      </c>
      <c r="E141">
        <v>-200</v>
      </c>
      <c r="F141" t="s">
        <v>801</v>
      </c>
      <c r="G141" t="str">
        <f>IFERROR(VLOOKUP(F141, Table3[#All], 2, FALSE), "")</f>
        <v>ATM Withdrawal</v>
      </c>
      <c r="H141" t="str">
        <f>IFERROR(VLOOKUP(Transactions_datasets[[#This Row],[Payee Details ]],Table3[#All],3,FALSE), " ")</f>
        <v>TransfersAndAdjustments</v>
      </c>
      <c r="I141" t="s">
        <v>1139</v>
      </c>
      <c r="J141" t="str">
        <f>IF(Transactions_datasets[[#This Row],[Category]]="Income", "Income", "Expense")</f>
        <v>Expense</v>
      </c>
    </row>
    <row r="142" spans="1:10" x14ac:dyDescent="0.25">
      <c r="A142" s="1">
        <v>44829</v>
      </c>
      <c r="B142" t="s">
        <v>118</v>
      </c>
      <c r="C142">
        <v>1908.5</v>
      </c>
      <c r="D142">
        <v>0</v>
      </c>
      <c r="E142">
        <v>-1908.5</v>
      </c>
      <c r="F142" t="s">
        <v>853</v>
      </c>
      <c r="G142" t="str">
        <f>IFERROR(VLOOKUP(F142, Table3[#All], 2, FALSE), "")</f>
        <v>Groceries</v>
      </c>
      <c r="H142" t="str">
        <f>IFERROR(VLOOKUP(Transactions_datasets[[#This Row],[Payee Details ]],Table3[#All],3,FALSE), " ")</f>
        <v>FoodAndDining</v>
      </c>
      <c r="I142" t="s">
        <v>811</v>
      </c>
      <c r="J142" t="str">
        <f>IF(Transactions_datasets[[#This Row],[Category]]="Income", "Income", "Expense")</f>
        <v>Expense</v>
      </c>
    </row>
    <row r="143" spans="1:10" x14ac:dyDescent="0.25">
      <c r="A143" s="1">
        <v>44829</v>
      </c>
      <c r="B143" t="s">
        <v>119</v>
      </c>
      <c r="C143">
        <v>900</v>
      </c>
      <c r="D143">
        <v>0</v>
      </c>
      <c r="E143">
        <v>-900</v>
      </c>
      <c r="F143" t="s">
        <v>714</v>
      </c>
      <c r="G143" t="str">
        <f>IFERROR(VLOOKUP(F143, Table3[#All], 2, FALSE), "")</f>
        <v>Clothing</v>
      </c>
      <c r="H143" t="str">
        <f>IFERROR(VLOOKUP(Transactions_datasets[[#This Row],[Payee Details ]],Table3[#All],3,FALSE), " ")</f>
        <v>Shopping</v>
      </c>
      <c r="I143" t="s">
        <v>811</v>
      </c>
      <c r="J143" t="str">
        <f>IF(Transactions_datasets[[#This Row],[Category]]="Income", "Income", "Expense")</f>
        <v>Expense</v>
      </c>
    </row>
    <row r="144" spans="1:10" x14ac:dyDescent="0.25">
      <c r="A144" s="1">
        <v>44829</v>
      </c>
      <c r="B144" t="s">
        <v>57</v>
      </c>
      <c r="C144">
        <v>0</v>
      </c>
      <c r="D144">
        <v>471</v>
      </c>
      <c r="E144">
        <v>471</v>
      </c>
      <c r="F144" t="s">
        <v>747</v>
      </c>
      <c r="G144" t="str">
        <f>IFERROR(VLOOKUP(F144, Table3[#All], 2, FALSE), "")</f>
        <v>Interest Income</v>
      </c>
      <c r="H144" t="str">
        <f>IFERROR(VLOOKUP(Transactions_datasets[[#This Row],[Payee Details ]],Table3[#All],3,FALSE), " ")</f>
        <v>Income</v>
      </c>
      <c r="I144" t="s">
        <v>1140</v>
      </c>
      <c r="J144" t="str">
        <f>IF(Transactions_datasets[[#This Row],[Category]]="Income", "Income", "Expense")</f>
        <v>Income</v>
      </c>
    </row>
    <row r="145" spans="1:10" x14ac:dyDescent="0.25">
      <c r="A145" s="1">
        <v>44836</v>
      </c>
      <c r="B145" t="s">
        <v>120</v>
      </c>
      <c r="C145">
        <v>17300</v>
      </c>
      <c r="D145">
        <v>0</v>
      </c>
      <c r="E145">
        <v>-17300</v>
      </c>
      <c r="F145" t="str">
        <f>PROPER("SONOVISION ELECTRONICS")</f>
        <v>Sonovision Electronics</v>
      </c>
      <c r="G145" t="str">
        <f>IFERROR(VLOOKUP(F145, Table3[#All], 2, FALSE), "")</f>
        <v>Furniture/Appliances</v>
      </c>
      <c r="H145" t="str">
        <f>IFERROR(VLOOKUP(Transactions_datasets[[#This Row],[Payee Details ]],Table3[#All],3,FALSE), " ")</f>
        <v>Housing</v>
      </c>
      <c r="I145" t="s">
        <v>811</v>
      </c>
      <c r="J145" t="str">
        <f>IF(Transactions_datasets[[#This Row],[Category]]="Income", "Income", "Expense")</f>
        <v>Expense</v>
      </c>
    </row>
    <row r="146" spans="1:10" x14ac:dyDescent="0.25">
      <c r="A146" s="1">
        <v>44836</v>
      </c>
      <c r="B146" t="s">
        <v>121</v>
      </c>
      <c r="C146">
        <v>5000</v>
      </c>
      <c r="D146">
        <v>0</v>
      </c>
      <c r="E146">
        <v>-5000</v>
      </c>
      <c r="F146" t="s">
        <v>818</v>
      </c>
      <c r="G146" t="str">
        <f>IFERROR(VLOOKUP(F146, Table3[#All], 2, FALSE), "")</f>
        <v>Borrowing/Settling Money</v>
      </c>
      <c r="H146" t="str">
        <f>IFERROR(VLOOKUP(Transactions_datasets[[#This Row],[Payee Details ]],Table3[#All],3,FALSE), " ")</f>
        <v>TransfersAndAdjustments</v>
      </c>
      <c r="I146" t="s">
        <v>1138</v>
      </c>
      <c r="J146" t="str">
        <f>IF(Transactions_datasets[[#This Row],[Category]]="Income", "Income", "Expense")</f>
        <v>Expense</v>
      </c>
    </row>
    <row r="147" spans="1:10" x14ac:dyDescent="0.25">
      <c r="A147" s="1">
        <v>44837</v>
      </c>
      <c r="B147" t="s">
        <v>122</v>
      </c>
      <c r="C147">
        <v>0</v>
      </c>
      <c r="D147">
        <v>5000</v>
      </c>
      <c r="E147">
        <v>5000</v>
      </c>
      <c r="F147" t="s">
        <v>818</v>
      </c>
      <c r="G147" t="str">
        <f>IFERROR(VLOOKUP(F147, Table3[#All], 2, FALSE), "")</f>
        <v>Borrowing/Settling Money</v>
      </c>
      <c r="H147" t="str">
        <f>IFERROR(VLOOKUP(Transactions_datasets[[#This Row],[Payee Details ]],Table3[#All],3,FALSE), " ")</f>
        <v>TransfersAndAdjustments</v>
      </c>
      <c r="I147" t="s">
        <v>1138</v>
      </c>
      <c r="J147" t="str">
        <f>IF(Transactions_datasets[[#This Row],[Category]]="Income", "Income", "Expense")</f>
        <v>Expense</v>
      </c>
    </row>
    <row r="148" spans="1:10" x14ac:dyDescent="0.25">
      <c r="A148" s="1">
        <v>44838</v>
      </c>
      <c r="B148" t="s">
        <v>758</v>
      </c>
      <c r="C148">
        <v>0</v>
      </c>
      <c r="D148">
        <v>24062</v>
      </c>
      <c r="E148">
        <v>24062</v>
      </c>
      <c r="F148" t="s">
        <v>752</v>
      </c>
      <c r="G148" t="str">
        <f>IFERROR(VLOOKUP(F148, Table3[#All], 2, FALSE), "")</f>
        <v>Salary</v>
      </c>
      <c r="H148" t="str">
        <f>IFERROR(VLOOKUP(Transactions_datasets[[#This Row],[Payee Details ]],Table3[#All],3,FALSE), " ")</f>
        <v>Income</v>
      </c>
      <c r="I148" t="s">
        <v>1137</v>
      </c>
      <c r="J148" t="str">
        <f>IF(Transactions_datasets[[#This Row],[Category]]="Income", "Income", "Expense")</f>
        <v>Income</v>
      </c>
    </row>
    <row r="149" spans="1:10" x14ac:dyDescent="0.25">
      <c r="A149" s="1">
        <v>44839</v>
      </c>
      <c r="B149" t="s">
        <v>123</v>
      </c>
      <c r="C149">
        <v>720</v>
      </c>
      <c r="D149">
        <v>0</v>
      </c>
      <c r="E149">
        <v>-720</v>
      </c>
      <c r="F149" t="s">
        <v>817</v>
      </c>
      <c r="G149" t="str">
        <f>IFERROR(VLOOKUP(F149, Table3[#All], 2, FALSE), "")</f>
        <v>Snacks and Beverages</v>
      </c>
      <c r="H149" t="str">
        <f>IFERROR(VLOOKUP(Transactions_datasets[[#This Row],[Payee Details ]],Table3[#All],3,FALSE), " ")</f>
        <v>FoodAndDining</v>
      </c>
      <c r="I149" t="s">
        <v>1138</v>
      </c>
      <c r="J149" t="str">
        <f>IF(Transactions_datasets[[#This Row],[Category]]="Income", "Income", "Expense")</f>
        <v>Expense</v>
      </c>
    </row>
    <row r="150" spans="1:10" x14ac:dyDescent="0.25">
      <c r="A150" s="1">
        <v>44843</v>
      </c>
      <c r="B150" t="s">
        <v>124</v>
      </c>
      <c r="C150">
        <v>40</v>
      </c>
      <c r="D150">
        <v>0</v>
      </c>
      <c r="E150">
        <v>-40</v>
      </c>
      <c r="F150" t="s">
        <v>817</v>
      </c>
      <c r="G150" t="str">
        <f>IFERROR(VLOOKUP(F150, Table3[#All], 2, FALSE), "")</f>
        <v>Snacks and Beverages</v>
      </c>
      <c r="H150" t="str">
        <f>IFERROR(VLOOKUP(Transactions_datasets[[#This Row],[Payee Details ]],Table3[#All],3,FALSE), " ")</f>
        <v>FoodAndDining</v>
      </c>
      <c r="I150" t="s">
        <v>1138</v>
      </c>
      <c r="J150" t="str">
        <f>IF(Transactions_datasets[[#This Row],[Category]]="Income", "Income", "Expense")</f>
        <v>Expense</v>
      </c>
    </row>
    <row r="151" spans="1:10" x14ac:dyDescent="0.25">
      <c r="A151" s="1">
        <v>44845</v>
      </c>
      <c r="B151" t="s">
        <v>125</v>
      </c>
      <c r="C151">
        <v>1120</v>
      </c>
      <c r="D151">
        <v>0</v>
      </c>
      <c r="E151">
        <v>-1120</v>
      </c>
      <c r="F151" t="s">
        <v>803</v>
      </c>
      <c r="G151" t="str">
        <f>IFERROR(VLOOKUP(F151, Table3[#All], 2, FALSE), "")</f>
        <v>Clothing</v>
      </c>
      <c r="H151" t="str">
        <f>IFERROR(VLOOKUP(Transactions_datasets[[#This Row],[Payee Details ]],Table3[#All],3,FALSE), " ")</f>
        <v>Shopping</v>
      </c>
      <c r="I151" t="s">
        <v>811</v>
      </c>
      <c r="J151" t="str">
        <f>IF(Transactions_datasets[[#This Row],[Category]]="Income", "Income", "Expense")</f>
        <v>Expense</v>
      </c>
    </row>
    <row r="152" spans="1:10" x14ac:dyDescent="0.25">
      <c r="A152" s="1">
        <v>44845</v>
      </c>
      <c r="B152" t="s">
        <v>126</v>
      </c>
      <c r="C152">
        <v>1000</v>
      </c>
      <c r="D152">
        <v>0</v>
      </c>
      <c r="E152">
        <v>-1000</v>
      </c>
      <c r="F152" t="s">
        <v>818</v>
      </c>
      <c r="G152" t="str">
        <f>IFERROR(VLOOKUP(F152, Table3[#All], 2, FALSE), "")</f>
        <v>Borrowing/Settling Money</v>
      </c>
      <c r="H152" t="str">
        <f>IFERROR(VLOOKUP(Transactions_datasets[[#This Row],[Payee Details ]],Table3[#All],3,FALSE), " ")</f>
        <v>TransfersAndAdjustments</v>
      </c>
      <c r="I152" t="s">
        <v>1138</v>
      </c>
      <c r="J152" t="str">
        <f>IF(Transactions_datasets[[#This Row],[Category]]="Income", "Income", "Expense")</f>
        <v>Expense</v>
      </c>
    </row>
    <row r="153" spans="1:10" x14ac:dyDescent="0.25">
      <c r="A153" s="1">
        <v>44847</v>
      </c>
      <c r="B153" t="s">
        <v>127</v>
      </c>
      <c r="C153">
        <v>180</v>
      </c>
      <c r="D153">
        <v>0</v>
      </c>
      <c r="E153">
        <v>-180</v>
      </c>
      <c r="F153" t="s">
        <v>854</v>
      </c>
      <c r="G153" t="str">
        <f>IFERROR(VLOOKUP(F153, Table3[#All], 2, FALSE), "")</f>
        <v>Snacks and Beverages</v>
      </c>
      <c r="H153" t="str">
        <f>IFERROR(VLOOKUP(Transactions_datasets[[#This Row],[Payee Details ]],Table3[#All],3,FALSE), " ")</f>
        <v>FoodAndDining</v>
      </c>
      <c r="I153" t="s">
        <v>1138</v>
      </c>
      <c r="J153" t="str">
        <f>IF(Transactions_datasets[[#This Row],[Category]]="Income", "Income", "Expense")</f>
        <v>Expense</v>
      </c>
    </row>
    <row r="154" spans="1:10" x14ac:dyDescent="0.25">
      <c r="A154" s="1">
        <v>44847</v>
      </c>
      <c r="B154" t="s">
        <v>128</v>
      </c>
      <c r="C154">
        <v>0</v>
      </c>
      <c r="D154">
        <v>1</v>
      </c>
      <c r="E154">
        <v>1</v>
      </c>
      <c r="F154" t="s">
        <v>806</v>
      </c>
      <c r="G154" t="str">
        <f>IFERROR(VLOOKUP(F154, Table3[#All], 2, FALSE), "")</f>
        <v>Borrowing/Settling Money</v>
      </c>
      <c r="H154" t="str">
        <f>IFERROR(VLOOKUP(Transactions_datasets[[#This Row],[Payee Details ]],Table3[#All],3,FALSE), " ")</f>
        <v>TransfersAndAdjustments</v>
      </c>
      <c r="I154" t="s">
        <v>1138</v>
      </c>
      <c r="J154" t="str">
        <f>IF(Transactions_datasets[[#This Row],[Category]]="Income", "Income", "Expense")</f>
        <v>Expense</v>
      </c>
    </row>
    <row r="155" spans="1:10" x14ac:dyDescent="0.25">
      <c r="A155" s="1">
        <v>44847</v>
      </c>
      <c r="B155" t="s">
        <v>129</v>
      </c>
      <c r="C155">
        <v>0</v>
      </c>
      <c r="D155">
        <v>500</v>
      </c>
      <c r="E155">
        <v>500</v>
      </c>
      <c r="F155" t="s">
        <v>806</v>
      </c>
      <c r="G155" t="str">
        <f>IFERROR(VLOOKUP(F155, Table3[#All], 2, FALSE), "")</f>
        <v>Borrowing/Settling Money</v>
      </c>
      <c r="H155" t="str">
        <f>IFERROR(VLOOKUP(Transactions_datasets[[#This Row],[Payee Details ]],Table3[#All],3,FALSE), " ")</f>
        <v>TransfersAndAdjustments</v>
      </c>
      <c r="I155" t="s">
        <v>1138</v>
      </c>
      <c r="J155" t="str">
        <f>IF(Transactions_datasets[[#This Row],[Category]]="Income", "Income", "Expense")</f>
        <v>Expense</v>
      </c>
    </row>
    <row r="156" spans="1:10" x14ac:dyDescent="0.25">
      <c r="A156" s="1">
        <v>44847</v>
      </c>
      <c r="B156" t="s">
        <v>130</v>
      </c>
      <c r="C156">
        <v>500</v>
      </c>
      <c r="D156">
        <v>0</v>
      </c>
      <c r="E156">
        <v>-500</v>
      </c>
      <c r="F156" t="s">
        <v>806</v>
      </c>
      <c r="G156" t="str">
        <f>IFERROR(VLOOKUP(F156, Table3[#All], 2, FALSE), "")</f>
        <v>Borrowing/Settling Money</v>
      </c>
      <c r="H156" t="str">
        <f>IFERROR(VLOOKUP(Transactions_datasets[[#This Row],[Payee Details ]],Table3[#All],3,FALSE), " ")</f>
        <v>TransfersAndAdjustments</v>
      </c>
      <c r="I156" t="s">
        <v>1138</v>
      </c>
      <c r="J156" t="str">
        <f>IF(Transactions_datasets[[#This Row],[Category]]="Income", "Income", "Expense")</f>
        <v>Expense</v>
      </c>
    </row>
    <row r="157" spans="1:10" x14ac:dyDescent="0.25">
      <c r="A157" s="1">
        <v>44848</v>
      </c>
      <c r="B157" t="s">
        <v>131</v>
      </c>
      <c r="C157">
        <v>666</v>
      </c>
      <c r="D157">
        <v>0</v>
      </c>
      <c r="E157">
        <v>-666</v>
      </c>
      <c r="F157" t="s">
        <v>808</v>
      </c>
      <c r="G157" t="str">
        <f>IFERROR(VLOOKUP(F157, Table3[#All], 2, FALSE), "")</f>
        <v>Mobile Recharge/Bill</v>
      </c>
      <c r="H157" t="str">
        <f>IFERROR(VLOOKUP(Transactions_datasets[[#This Row],[Payee Details ]],Table3[#All],3,FALSE), " ")</f>
        <v>BillsAndUtilities</v>
      </c>
      <c r="I157" t="s">
        <v>1138</v>
      </c>
      <c r="J157" t="str">
        <f>IF(Transactions_datasets[[#This Row],[Category]]="Income", "Income", "Expense")</f>
        <v>Expense</v>
      </c>
    </row>
    <row r="158" spans="1:10" x14ac:dyDescent="0.25">
      <c r="A158" s="1">
        <v>44848</v>
      </c>
      <c r="B158" t="s">
        <v>132</v>
      </c>
      <c r="C158">
        <v>49</v>
      </c>
      <c r="D158">
        <v>0</v>
      </c>
      <c r="E158">
        <v>-49</v>
      </c>
      <c r="F158" t="s">
        <v>715</v>
      </c>
      <c r="G158" t="str">
        <f>IFERROR(VLOOKUP(F158, Table3[#All], 2, FALSE), "")</f>
        <v>Mobile Recharge/Bill</v>
      </c>
      <c r="H158" t="str">
        <f>IFERROR(VLOOKUP(Transactions_datasets[[#This Row],[Payee Details ]],Table3[#All],3,FALSE), " ")</f>
        <v>BillsAndUtilities</v>
      </c>
      <c r="I158" t="s">
        <v>1138</v>
      </c>
      <c r="J158" t="str">
        <f>IF(Transactions_datasets[[#This Row],[Category]]="Income", "Income", "Expense")</f>
        <v>Expense</v>
      </c>
    </row>
    <row r="159" spans="1:10" x14ac:dyDescent="0.25">
      <c r="A159" s="1">
        <v>44849</v>
      </c>
      <c r="B159" t="s">
        <v>133</v>
      </c>
      <c r="C159">
        <v>200</v>
      </c>
      <c r="D159">
        <v>0</v>
      </c>
      <c r="E159">
        <v>-200</v>
      </c>
      <c r="F159" t="s">
        <v>807</v>
      </c>
      <c r="G159" t="str">
        <f>IFERROR(VLOOKUP(F159, Table3[#All], 2, FALSE), "")</f>
        <v>Borrowing/Settling Money</v>
      </c>
      <c r="H159" t="str">
        <f>IFERROR(VLOOKUP(Transactions_datasets[[#This Row],[Payee Details ]],Table3[#All],3,FALSE), " ")</f>
        <v>TransfersAndAdjustments</v>
      </c>
      <c r="I159" t="s">
        <v>1138</v>
      </c>
      <c r="J159" t="str">
        <f>IF(Transactions_datasets[[#This Row],[Category]]="Income", "Income", "Expense")</f>
        <v>Expense</v>
      </c>
    </row>
    <row r="160" spans="1:10" x14ac:dyDescent="0.25">
      <c r="A160" s="1">
        <v>44850</v>
      </c>
      <c r="B160" t="s">
        <v>134</v>
      </c>
      <c r="C160">
        <v>153</v>
      </c>
      <c r="D160">
        <v>0</v>
      </c>
      <c r="E160">
        <v>-153</v>
      </c>
      <c r="F160" t="s">
        <v>715</v>
      </c>
      <c r="G160" t="str">
        <f>IFERROR(VLOOKUP(F160, Table3[#All], 2, FALSE), "")</f>
        <v>Mobile Recharge/Bill</v>
      </c>
      <c r="H160" t="str">
        <f>IFERROR(VLOOKUP(Transactions_datasets[[#This Row],[Payee Details ]],Table3[#All],3,FALSE), " ")</f>
        <v>BillsAndUtilities</v>
      </c>
      <c r="I160" t="s">
        <v>1138</v>
      </c>
      <c r="J160" t="str">
        <f>IF(Transactions_datasets[[#This Row],[Category]]="Income", "Income", "Expense")</f>
        <v>Expense</v>
      </c>
    </row>
    <row r="161" spans="1:10" x14ac:dyDescent="0.25">
      <c r="A161" s="1">
        <v>44853</v>
      </c>
      <c r="B161" t="s">
        <v>135</v>
      </c>
      <c r="C161">
        <v>1239</v>
      </c>
      <c r="D161">
        <v>0</v>
      </c>
      <c r="E161">
        <v>-1239</v>
      </c>
      <c r="F161" t="s">
        <v>855</v>
      </c>
      <c r="G161" t="str">
        <f>IFERROR(VLOOKUP(F161, Table3[#All], 2, FALSE), "")</f>
        <v>Pharmacy/Medicines</v>
      </c>
      <c r="H161" t="str">
        <f>IFERROR(VLOOKUP(Transactions_datasets[[#This Row],[Payee Details ]],Table3[#All],3,FALSE), " ")</f>
        <v>HealthAndMedical</v>
      </c>
      <c r="I161" t="s">
        <v>1138</v>
      </c>
      <c r="J161" t="str">
        <f>IF(Transactions_datasets[[#This Row],[Category]]="Income", "Income", "Expense")</f>
        <v>Expense</v>
      </c>
    </row>
    <row r="162" spans="1:10" x14ac:dyDescent="0.25">
      <c r="A162" s="1">
        <v>44853</v>
      </c>
      <c r="B162" t="s">
        <v>136</v>
      </c>
      <c r="C162">
        <v>199</v>
      </c>
      <c r="D162">
        <v>0</v>
      </c>
      <c r="E162">
        <v>-199</v>
      </c>
      <c r="F162" t="s">
        <v>839</v>
      </c>
      <c r="G162" t="str">
        <f>IFERROR(VLOOKUP(F162, Table3[#All], 2, FALSE), "")</f>
        <v>Clothing</v>
      </c>
      <c r="H162" t="str">
        <f>IFERROR(VLOOKUP(Transactions_datasets[[#This Row],[Payee Details ]],Table3[#All],3,FALSE), " ")</f>
        <v>Shopping</v>
      </c>
      <c r="I162" t="s">
        <v>1138</v>
      </c>
      <c r="J162" t="str">
        <f>IF(Transactions_datasets[[#This Row],[Category]]="Income", "Income", "Expense")</f>
        <v>Expense</v>
      </c>
    </row>
    <row r="163" spans="1:10" x14ac:dyDescent="0.25">
      <c r="A163" s="1">
        <v>44855</v>
      </c>
      <c r="B163" t="s">
        <v>137</v>
      </c>
      <c r="C163">
        <v>0</v>
      </c>
      <c r="D163">
        <v>500</v>
      </c>
      <c r="E163">
        <v>500</v>
      </c>
      <c r="F163" t="s">
        <v>845</v>
      </c>
      <c r="G163" t="str">
        <f>IFERROR(VLOOKUP(F163, Table3[#All], 2, FALSE), "")</f>
        <v>Refunds/Reimbursements</v>
      </c>
      <c r="H163" t="str">
        <f>IFERROR(VLOOKUP(Transactions_datasets[[#This Row],[Payee Details ]],Table3[#All],3,FALSE), " ")</f>
        <v>Income</v>
      </c>
      <c r="I163" t="s">
        <v>1137</v>
      </c>
      <c r="J163" t="str">
        <f>IF(Transactions_datasets[[#This Row],[Category]]="Income", "Income", "Expense")</f>
        <v>Income</v>
      </c>
    </row>
    <row r="164" spans="1:10" x14ac:dyDescent="0.25">
      <c r="A164" s="1">
        <v>44856</v>
      </c>
      <c r="B164" t="s">
        <v>138</v>
      </c>
      <c r="C164">
        <v>100</v>
      </c>
      <c r="D164">
        <v>0</v>
      </c>
      <c r="E164">
        <v>-100</v>
      </c>
      <c r="F164" t="s">
        <v>813</v>
      </c>
      <c r="G164" t="str">
        <f>IFERROR(VLOOKUP(F164, Table3[#All], 2, FALSE), "")</f>
        <v>Borrowing/Settling Money</v>
      </c>
      <c r="H164" t="str">
        <f>IFERROR(VLOOKUP(Transactions_datasets[[#This Row],[Payee Details ]],Table3[#All],3,FALSE), " ")</f>
        <v>TransfersAndAdjustments</v>
      </c>
      <c r="I164" t="s">
        <v>1138</v>
      </c>
      <c r="J164" t="str">
        <f>IF(Transactions_datasets[[#This Row],[Category]]="Income", "Income", "Expense")</f>
        <v>Expense</v>
      </c>
    </row>
    <row r="165" spans="1:10" x14ac:dyDescent="0.25">
      <c r="A165" s="1">
        <v>44856</v>
      </c>
      <c r="B165" t="s">
        <v>796</v>
      </c>
      <c r="C165">
        <v>150</v>
      </c>
      <c r="D165">
        <v>0</v>
      </c>
      <c r="E165">
        <v>-150</v>
      </c>
      <c r="F165" t="s">
        <v>969</v>
      </c>
      <c r="G165" t="str">
        <f>IFERROR(VLOOKUP(F165, Table3[#All], 2, FALSE), "")</f>
        <v>Snacks and Beverages</v>
      </c>
      <c r="H165" t="str">
        <f>IFERROR(VLOOKUP(Transactions_datasets[[#This Row],[Payee Details ]],Table3[#All],3,FALSE), " ")</f>
        <v>FoodAndDining</v>
      </c>
      <c r="I165" t="s">
        <v>1138</v>
      </c>
      <c r="J165" t="str">
        <f>IF(Transactions_datasets[[#This Row],[Category]]="Income", "Income", "Expense")</f>
        <v>Expense</v>
      </c>
    </row>
    <row r="166" spans="1:10" x14ac:dyDescent="0.25">
      <c r="A166" s="1">
        <v>44856</v>
      </c>
      <c r="B166" t="s">
        <v>139</v>
      </c>
      <c r="C166">
        <v>16</v>
      </c>
      <c r="D166">
        <v>0</v>
      </c>
      <c r="E166">
        <v>-16</v>
      </c>
      <c r="F166" t="s">
        <v>846</v>
      </c>
      <c r="G166" t="str">
        <f>IFERROR(VLOOKUP(F166, Table3[#All], 2, FALSE), "")</f>
        <v>Groceries</v>
      </c>
      <c r="H166" t="str">
        <f>IFERROR(VLOOKUP(Transactions_datasets[[#This Row],[Payee Details ]],Table3[#All],3,FALSE), " ")</f>
        <v>FoodAndDining</v>
      </c>
      <c r="I166" t="s">
        <v>1138</v>
      </c>
      <c r="J166" t="str">
        <f>IF(Transactions_datasets[[#This Row],[Category]]="Income", "Income", "Expense")</f>
        <v>Expense</v>
      </c>
    </row>
    <row r="167" spans="1:10" x14ac:dyDescent="0.25">
      <c r="A167" s="1">
        <v>44857</v>
      </c>
      <c r="B167" t="s">
        <v>140</v>
      </c>
      <c r="C167">
        <v>395</v>
      </c>
      <c r="D167">
        <v>0</v>
      </c>
      <c r="E167">
        <v>-395</v>
      </c>
      <c r="F167" t="s">
        <v>808</v>
      </c>
      <c r="G167" t="str">
        <f>IFERROR(VLOOKUP(F167, Table3[#All], 2, FALSE), "")</f>
        <v>Mobile Recharge/Bill</v>
      </c>
      <c r="H167" t="str">
        <f>IFERROR(VLOOKUP(Transactions_datasets[[#This Row],[Payee Details ]],Table3[#All],3,FALSE), " ")</f>
        <v>BillsAndUtilities</v>
      </c>
      <c r="I167" t="s">
        <v>1138</v>
      </c>
      <c r="J167" t="str">
        <f>IF(Transactions_datasets[[#This Row],[Category]]="Income", "Income", "Expense")</f>
        <v>Expense</v>
      </c>
    </row>
    <row r="168" spans="1:10" x14ac:dyDescent="0.25">
      <c r="A168" s="1">
        <v>44862</v>
      </c>
      <c r="B168" t="s">
        <v>141</v>
      </c>
      <c r="C168">
        <v>500</v>
      </c>
      <c r="D168">
        <v>0</v>
      </c>
      <c r="E168">
        <v>-500</v>
      </c>
      <c r="F168" t="s">
        <v>821</v>
      </c>
      <c r="G168" t="str">
        <f>IFERROR(VLOOKUP(F168, Table3[#All], 2, FALSE), "")</f>
        <v>Borrowing/Settling Money</v>
      </c>
      <c r="H168" t="str">
        <f>IFERROR(VLOOKUP(Transactions_datasets[[#This Row],[Payee Details ]],Table3[#All],3,FALSE), " ")</f>
        <v>TransfersAndAdjustments</v>
      </c>
      <c r="I168" t="s">
        <v>1138</v>
      </c>
      <c r="J168" t="str">
        <f>IF(Transactions_datasets[[#This Row],[Category]]="Income", "Income", "Expense")</f>
        <v>Expense</v>
      </c>
    </row>
    <row r="169" spans="1:10" x14ac:dyDescent="0.25">
      <c r="A169" s="1">
        <v>44863</v>
      </c>
      <c r="B169" t="s">
        <v>142</v>
      </c>
      <c r="C169">
        <v>61</v>
      </c>
      <c r="D169">
        <v>0</v>
      </c>
      <c r="E169">
        <v>-61</v>
      </c>
      <c r="F169" t="s">
        <v>808</v>
      </c>
      <c r="G169" t="str">
        <f>IFERROR(VLOOKUP(F169, Table3[#All], 2, FALSE), "")</f>
        <v>Mobile Recharge/Bill</v>
      </c>
      <c r="H169" t="str">
        <f>IFERROR(VLOOKUP(Transactions_datasets[[#This Row],[Payee Details ]],Table3[#All],3,FALSE), " ")</f>
        <v>BillsAndUtilities</v>
      </c>
      <c r="I169" t="s">
        <v>1138</v>
      </c>
      <c r="J169" t="str">
        <f>IF(Transactions_datasets[[#This Row],[Category]]="Income", "Income", "Expense")</f>
        <v>Expense</v>
      </c>
    </row>
    <row r="170" spans="1:10" x14ac:dyDescent="0.25">
      <c r="A170" s="1">
        <v>44863</v>
      </c>
      <c r="B170" t="s">
        <v>143</v>
      </c>
      <c r="C170">
        <v>179</v>
      </c>
      <c r="D170">
        <v>0</v>
      </c>
      <c r="E170">
        <v>-179</v>
      </c>
      <c r="F170" t="s">
        <v>808</v>
      </c>
      <c r="G170" t="str">
        <f>IFERROR(VLOOKUP(F170, Table3[#All], 2, FALSE), "")</f>
        <v>Mobile Recharge/Bill</v>
      </c>
      <c r="H170" t="str">
        <f>IFERROR(VLOOKUP(Transactions_datasets[[#This Row],[Payee Details ]],Table3[#All],3,FALSE), " ")</f>
        <v>BillsAndUtilities</v>
      </c>
      <c r="I170" t="s">
        <v>1138</v>
      </c>
      <c r="J170" t="str">
        <f>IF(Transactions_datasets[[#This Row],[Category]]="Income", "Income", "Expense")</f>
        <v>Expense</v>
      </c>
    </row>
    <row r="171" spans="1:10" x14ac:dyDescent="0.25">
      <c r="A171" s="1">
        <v>44863</v>
      </c>
      <c r="B171" t="s">
        <v>791</v>
      </c>
      <c r="C171">
        <v>0</v>
      </c>
      <c r="D171">
        <v>500</v>
      </c>
      <c r="E171">
        <v>500</v>
      </c>
      <c r="F171" t="s">
        <v>777</v>
      </c>
      <c r="G171" t="str">
        <f>IFERROR(VLOOKUP(F171, Table3[#All], 2, FALSE), "")</f>
        <v>Borrowing/Settling Money</v>
      </c>
      <c r="H171" t="str">
        <f>IFERROR(VLOOKUP(Transactions_datasets[[#This Row],[Payee Details ]],Table3[#All],3,FALSE), " ")</f>
        <v>TransfersAndAdjustments</v>
      </c>
      <c r="I171" t="s">
        <v>1138</v>
      </c>
      <c r="J171" t="str">
        <f>IF(Transactions_datasets[[#This Row],[Category]]="Income", "Income", "Expense")</f>
        <v>Expense</v>
      </c>
    </row>
    <row r="172" spans="1:10" x14ac:dyDescent="0.25">
      <c r="A172" s="1">
        <v>44867</v>
      </c>
      <c r="B172" t="s">
        <v>759</v>
      </c>
      <c r="C172">
        <v>0</v>
      </c>
      <c r="D172">
        <v>40418</v>
      </c>
      <c r="E172">
        <v>40418</v>
      </c>
      <c r="F172" t="s">
        <v>752</v>
      </c>
      <c r="G172" t="str">
        <f>IFERROR(VLOOKUP(F172, Table3[#All], 2, FALSE), "")</f>
        <v>Salary</v>
      </c>
      <c r="H172" t="str">
        <f>IFERROR(VLOOKUP(Transactions_datasets[[#This Row],[Payee Details ]],Table3[#All],3,FALSE), " ")</f>
        <v>Income</v>
      </c>
      <c r="I172" t="s">
        <v>1137</v>
      </c>
      <c r="J172" t="str">
        <f>IF(Transactions_datasets[[#This Row],[Category]]="Income", "Income", "Expense")</f>
        <v>Income</v>
      </c>
    </row>
    <row r="173" spans="1:10" x14ac:dyDescent="0.25">
      <c r="A173" s="1">
        <v>44870</v>
      </c>
      <c r="B173" t="s">
        <v>144</v>
      </c>
      <c r="C173">
        <v>8475</v>
      </c>
      <c r="D173">
        <v>0</v>
      </c>
      <c r="E173">
        <v>-8475</v>
      </c>
      <c r="F173" t="str">
        <f>PROPER("KHAZANA JEWELLERY")</f>
        <v>Khazana Jewellery</v>
      </c>
      <c r="G173" t="str">
        <f>IFERROR(VLOOKUP(F173, Table3[#All], 2, FALSE), "")</f>
        <v>Accessories</v>
      </c>
      <c r="H173" t="str">
        <f>IFERROR(VLOOKUP(Transactions_datasets[[#This Row],[Payee Details ]],Table3[#All],3,FALSE), " ")</f>
        <v>Shopping</v>
      </c>
      <c r="I173" t="s">
        <v>811</v>
      </c>
      <c r="J173" t="str">
        <f>IF(Transactions_datasets[[#This Row],[Category]]="Income", "Income", "Expense")</f>
        <v>Expense</v>
      </c>
    </row>
    <row r="174" spans="1:10" x14ac:dyDescent="0.25">
      <c r="A174" s="1">
        <v>44870</v>
      </c>
      <c r="B174" t="s">
        <v>145</v>
      </c>
      <c r="C174">
        <v>500</v>
      </c>
      <c r="D174">
        <v>0</v>
      </c>
      <c r="E174">
        <v>-500</v>
      </c>
      <c r="F174" t="s">
        <v>801</v>
      </c>
      <c r="G174" t="str">
        <f>IFERROR(VLOOKUP(F174, Table3[#All], 2, FALSE), "")</f>
        <v>ATM Withdrawal</v>
      </c>
      <c r="H174" t="str">
        <f>IFERROR(VLOOKUP(Transactions_datasets[[#This Row],[Payee Details ]],Table3[#All],3,FALSE), " ")</f>
        <v>TransfersAndAdjustments</v>
      </c>
      <c r="I174" t="s">
        <v>1139</v>
      </c>
      <c r="J174" t="str">
        <f>IF(Transactions_datasets[[#This Row],[Category]]="Income", "Income", "Expense")</f>
        <v>Expense</v>
      </c>
    </row>
    <row r="175" spans="1:10" x14ac:dyDescent="0.25">
      <c r="A175" s="1">
        <v>44870</v>
      </c>
      <c r="B175" t="s">
        <v>146</v>
      </c>
      <c r="C175">
        <v>1247</v>
      </c>
      <c r="D175">
        <v>0</v>
      </c>
      <c r="E175">
        <v>-1247</v>
      </c>
      <c r="F175" t="str">
        <f>PROPER("RELIANCE TRENDS")</f>
        <v>Reliance Trends</v>
      </c>
      <c r="G175" t="str">
        <f>IFERROR(VLOOKUP(F175, Table3[#All], 2, FALSE), "")</f>
        <v>Groceries</v>
      </c>
      <c r="H175" t="str">
        <f>IFERROR(VLOOKUP(Transactions_datasets[[#This Row],[Payee Details ]],Table3[#All],3,FALSE), " ")</f>
        <v>FoodAndDining</v>
      </c>
      <c r="I175" t="s">
        <v>811</v>
      </c>
      <c r="J175" t="str">
        <f>IF(Transactions_datasets[[#This Row],[Category]]="Income", "Income", "Expense")</f>
        <v>Expense</v>
      </c>
    </row>
    <row r="176" spans="1:10" x14ac:dyDescent="0.25">
      <c r="A176" s="1">
        <v>44871</v>
      </c>
      <c r="B176" t="s">
        <v>147</v>
      </c>
      <c r="C176">
        <v>851</v>
      </c>
      <c r="D176">
        <v>0</v>
      </c>
      <c r="E176">
        <v>-851</v>
      </c>
      <c r="F176" t="s">
        <v>710</v>
      </c>
      <c r="G176" t="str">
        <f>IFERROR(VLOOKUP(F176, Table3[#All], 2, FALSE), "")</f>
        <v>Online Shopping (Amazon, Flipkart)</v>
      </c>
      <c r="H176" t="str">
        <f>IFERROR(VLOOKUP(Transactions_datasets[[#This Row],[Payee Details ]],Table3[#All],3,FALSE), " ")</f>
        <v>Shopping</v>
      </c>
      <c r="I176" t="s">
        <v>1138</v>
      </c>
      <c r="J176" t="str">
        <f>IF(Transactions_datasets[[#This Row],[Category]]="Income", "Income", "Expense")</f>
        <v>Expense</v>
      </c>
    </row>
    <row r="177" spans="1:10" x14ac:dyDescent="0.25">
      <c r="A177" s="1">
        <v>44873</v>
      </c>
      <c r="B177" t="s">
        <v>148</v>
      </c>
      <c r="C177">
        <v>1683</v>
      </c>
      <c r="D177">
        <v>0</v>
      </c>
      <c r="E177">
        <v>-1683</v>
      </c>
      <c r="F177" t="s">
        <v>844</v>
      </c>
      <c r="G177" t="str">
        <f>IFERROR(VLOOKUP(F177, Table3[#All], 2, FALSE), "")</f>
        <v>Groceries</v>
      </c>
      <c r="H177" t="str">
        <f>IFERROR(VLOOKUP(Transactions_datasets[[#This Row],[Payee Details ]],Table3[#All],3,FALSE), " ")</f>
        <v>FoodAndDining</v>
      </c>
      <c r="I177" t="s">
        <v>1138</v>
      </c>
      <c r="J177" t="str">
        <f>IF(Transactions_datasets[[#This Row],[Category]]="Income", "Income", "Expense")</f>
        <v>Expense</v>
      </c>
    </row>
    <row r="178" spans="1:10" x14ac:dyDescent="0.25">
      <c r="A178" s="1">
        <v>44874</v>
      </c>
      <c r="B178" t="s">
        <v>149</v>
      </c>
      <c r="C178">
        <v>499</v>
      </c>
      <c r="D178">
        <v>0</v>
      </c>
      <c r="E178">
        <v>-499</v>
      </c>
      <c r="F178" t="s">
        <v>856</v>
      </c>
      <c r="G178" t="str">
        <f>IFERROR(VLOOKUP(F178, Table3[#All], 2, FALSE), "")</f>
        <v>Online Courses</v>
      </c>
      <c r="H178" t="str">
        <f>IFERROR(VLOOKUP(Transactions_datasets[[#This Row],[Payee Details ]],Table3[#All],3,FALSE), " ")</f>
        <v>Education</v>
      </c>
      <c r="I178" t="s">
        <v>1138</v>
      </c>
      <c r="J178" t="str">
        <f>IF(Transactions_datasets[[#This Row],[Category]]="Income", "Income", "Expense")</f>
        <v>Expense</v>
      </c>
    </row>
    <row r="179" spans="1:10" x14ac:dyDescent="0.25">
      <c r="A179" s="1">
        <v>44875</v>
      </c>
      <c r="B179" t="s">
        <v>150</v>
      </c>
      <c r="C179">
        <v>10600</v>
      </c>
      <c r="D179">
        <v>0</v>
      </c>
      <c r="E179">
        <v>-10600</v>
      </c>
      <c r="F179" t="s">
        <v>857</v>
      </c>
      <c r="G179" t="str">
        <f>IFERROR(VLOOKUP(F179, Table3[#All], 2, FALSE), "")</f>
        <v>Tuition Fees</v>
      </c>
      <c r="H179" t="str">
        <f>IFERROR(VLOOKUP(Transactions_datasets[[#This Row],[Payee Details ]],Table3[#All],3,FALSE), " ")</f>
        <v>Education</v>
      </c>
      <c r="I179" t="s">
        <v>1138</v>
      </c>
      <c r="J179" t="str">
        <f>IF(Transactions_datasets[[#This Row],[Category]]="Income", "Income", "Expense")</f>
        <v>Expense</v>
      </c>
    </row>
    <row r="180" spans="1:10" x14ac:dyDescent="0.25">
      <c r="A180" s="1">
        <v>44875</v>
      </c>
      <c r="B180" t="s">
        <v>151</v>
      </c>
      <c r="C180">
        <v>0</v>
      </c>
      <c r="D180">
        <v>1500</v>
      </c>
      <c r="E180">
        <v>1500</v>
      </c>
      <c r="F180" t="s">
        <v>818</v>
      </c>
      <c r="G180" t="str">
        <f>IFERROR(VLOOKUP(F180, Table3[#All], 2, FALSE), "")</f>
        <v>Borrowing/Settling Money</v>
      </c>
      <c r="H180" t="str">
        <f>IFERROR(VLOOKUP(Transactions_datasets[[#This Row],[Payee Details ]],Table3[#All],3,FALSE), " ")</f>
        <v>TransfersAndAdjustments</v>
      </c>
      <c r="I180" t="s">
        <v>1138</v>
      </c>
      <c r="J180" t="str">
        <f>IF(Transactions_datasets[[#This Row],[Category]]="Income", "Income", "Expense")</f>
        <v>Expense</v>
      </c>
    </row>
    <row r="181" spans="1:10" x14ac:dyDescent="0.25">
      <c r="A181" s="1">
        <v>44877</v>
      </c>
      <c r="B181" t="s">
        <v>797</v>
      </c>
      <c r="C181">
        <v>30</v>
      </c>
      <c r="D181">
        <v>0</v>
      </c>
      <c r="E181">
        <v>-30</v>
      </c>
      <c r="F181" t="s">
        <v>969</v>
      </c>
      <c r="G181" t="str">
        <f>IFERROR(VLOOKUP(F181, Table3[#All], 2, FALSE), "")</f>
        <v>Snacks and Beverages</v>
      </c>
      <c r="H181" t="str">
        <f>IFERROR(VLOOKUP(Transactions_datasets[[#This Row],[Payee Details ]],Table3[#All],3,FALSE), " ")</f>
        <v>FoodAndDining</v>
      </c>
      <c r="I181" t="s">
        <v>1138</v>
      </c>
      <c r="J181" t="str">
        <f>IF(Transactions_datasets[[#This Row],[Category]]="Income", "Income", "Expense")</f>
        <v>Expense</v>
      </c>
    </row>
    <row r="182" spans="1:10" x14ac:dyDescent="0.25">
      <c r="A182" s="1">
        <v>44878</v>
      </c>
      <c r="B182" t="s">
        <v>152</v>
      </c>
      <c r="C182">
        <v>599</v>
      </c>
      <c r="D182">
        <v>0</v>
      </c>
      <c r="E182">
        <v>-599</v>
      </c>
      <c r="F182" t="s">
        <v>710</v>
      </c>
      <c r="G182" t="str">
        <f>IFERROR(VLOOKUP(F182, Table3[#All], 2, FALSE), "")</f>
        <v>Online Shopping (Amazon, Flipkart)</v>
      </c>
      <c r="H182" t="str">
        <f>IFERROR(VLOOKUP(Transactions_datasets[[#This Row],[Payee Details ]],Table3[#All],3,FALSE), " ")</f>
        <v>Shopping</v>
      </c>
      <c r="I182" t="s">
        <v>1138</v>
      </c>
      <c r="J182" t="str">
        <f>IF(Transactions_datasets[[#This Row],[Category]]="Income", "Income", "Expense")</f>
        <v>Expense</v>
      </c>
    </row>
    <row r="183" spans="1:10" x14ac:dyDescent="0.25">
      <c r="A183" s="1">
        <v>44882</v>
      </c>
      <c r="B183" t="s">
        <v>153</v>
      </c>
      <c r="C183">
        <v>1450</v>
      </c>
      <c r="D183">
        <v>0</v>
      </c>
      <c r="E183">
        <v>-1450</v>
      </c>
      <c r="F183" t="s">
        <v>970</v>
      </c>
      <c r="G183" t="str">
        <f>IFERROR(VLOOKUP(F183, Table3[#All], 2, FALSE), "")</f>
        <v>Donations/Charity</v>
      </c>
      <c r="H183" t="str">
        <f>IFERROR(VLOOKUP(Transactions_datasets[[#This Row],[Payee Details ]],Table3[#All],3,FALSE), " ")</f>
        <v>FamilyAndGifts</v>
      </c>
      <c r="I183" t="s">
        <v>1138</v>
      </c>
      <c r="J183" t="str">
        <f>IF(Transactions_datasets[[#This Row],[Category]]="Income", "Income", "Expense")</f>
        <v>Expense</v>
      </c>
    </row>
    <row r="184" spans="1:10" x14ac:dyDescent="0.25">
      <c r="A184" s="1">
        <v>44882</v>
      </c>
      <c r="B184" t="s">
        <v>154</v>
      </c>
      <c r="C184">
        <v>3237</v>
      </c>
      <c r="D184">
        <v>0</v>
      </c>
      <c r="E184">
        <v>-3237</v>
      </c>
      <c r="F184" t="str">
        <f>PROPER("MANDI CROODS")</f>
        <v>Mandi Croods</v>
      </c>
      <c r="G184" t="str">
        <f>IFERROR(VLOOKUP(F184, Table3[#All], 2, FALSE), "")</f>
        <v>Restaurants</v>
      </c>
      <c r="H184" t="str">
        <f>IFERROR(VLOOKUP(Transactions_datasets[[#This Row],[Payee Details ]],Table3[#All],3,FALSE), " ")</f>
        <v>FoodAndDining</v>
      </c>
      <c r="I184" t="s">
        <v>811</v>
      </c>
      <c r="J184" t="str">
        <f>IF(Transactions_datasets[[#This Row],[Category]]="Income", "Income", "Expense")</f>
        <v>Expense</v>
      </c>
    </row>
    <row r="185" spans="1:10" x14ac:dyDescent="0.25">
      <c r="A185" s="1">
        <v>44884</v>
      </c>
      <c r="B185" t="s">
        <v>155</v>
      </c>
      <c r="C185">
        <v>83</v>
      </c>
      <c r="D185">
        <v>0</v>
      </c>
      <c r="E185">
        <v>-83</v>
      </c>
      <c r="F185" t="str">
        <f>PROPER("OJAS ASSOCIATES")</f>
        <v>Ojas Associates</v>
      </c>
      <c r="G185" t="str">
        <f>IFERROR(VLOOKUP(F185, Table3[#All], 2, FALSE), "")</f>
        <v>Pharmacy/Medicines</v>
      </c>
      <c r="H185" t="str">
        <f>IFERROR(VLOOKUP(Transactions_datasets[[#This Row],[Payee Details ]],Table3[#All],3,FALSE), " ")</f>
        <v>HealthAndMedical</v>
      </c>
      <c r="I185" t="s">
        <v>811</v>
      </c>
      <c r="J185" t="str">
        <f>IF(Transactions_datasets[[#This Row],[Category]]="Income", "Income", "Expense")</f>
        <v>Expense</v>
      </c>
    </row>
    <row r="186" spans="1:10" x14ac:dyDescent="0.25">
      <c r="A186" s="1">
        <v>44885</v>
      </c>
      <c r="B186" t="s">
        <v>156</v>
      </c>
      <c r="C186">
        <v>1406</v>
      </c>
      <c r="D186">
        <v>0</v>
      </c>
      <c r="E186">
        <v>-1406</v>
      </c>
      <c r="F186" t="s">
        <v>858</v>
      </c>
      <c r="G186" t="str">
        <f>IFERROR(VLOOKUP(F186, Table3[#All], 2, FALSE), "")</f>
        <v>Clothing</v>
      </c>
      <c r="H186" t="str">
        <f>IFERROR(VLOOKUP(Transactions_datasets[[#This Row],[Payee Details ]],Table3[#All],3,FALSE), " ")</f>
        <v>Shopping</v>
      </c>
      <c r="I186" t="s">
        <v>811</v>
      </c>
      <c r="J186" t="str">
        <f>IF(Transactions_datasets[[#This Row],[Category]]="Income", "Income", "Expense")</f>
        <v>Expense</v>
      </c>
    </row>
    <row r="187" spans="1:10" x14ac:dyDescent="0.25">
      <c r="A187" s="1">
        <v>44891</v>
      </c>
      <c r="B187" t="s">
        <v>157</v>
      </c>
      <c r="C187">
        <v>531</v>
      </c>
      <c r="D187">
        <v>0</v>
      </c>
      <c r="E187">
        <v>-531</v>
      </c>
      <c r="F187" t="s">
        <v>859</v>
      </c>
      <c r="G187" t="str">
        <f>IFERROR(VLOOKUP(F187, Table3[#All], 2, FALSE), "")</f>
        <v>Fuel</v>
      </c>
      <c r="H187" t="str">
        <f>IFERROR(VLOOKUP(Transactions_datasets[[#This Row],[Payee Details ]],Table3[#All],3,FALSE), " ")</f>
        <v>Transportation</v>
      </c>
      <c r="I187" t="s">
        <v>811</v>
      </c>
      <c r="J187" t="str">
        <f>IF(Transactions_datasets[[#This Row],[Category]]="Income", "Income", "Expense")</f>
        <v>Expense</v>
      </c>
    </row>
    <row r="188" spans="1:10" x14ac:dyDescent="0.25">
      <c r="A188" s="1">
        <v>44891</v>
      </c>
      <c r="B188" t="s">
        <v>158</v>
      </c>
      <c r="C188">
        <v>177</v>
      </c>
      <c r="D188">
        <v>0</v>
      </c>
      <c r="E188">
        <v>-177</v>
      </c>
      <c r="F188" t="s">
        <v>859</v>
      </c>
      <c r="G188" t="str">
        <f>IFERROR(VLOOKUP(F188, Table3[#All], 2, FALSE), "")</f>
        <v>Fuel</v>
      </c>
      <c r="H188" t="str">
        <f>IFERROR(VLOOKUP(Transactions_datasets[[#This Row],[Payee Details ]],Table3[#All],3,FALSE), " ")</f>
        <v>Transportation</v>
      </c>
      <c r="I188" t="s">
        <v>811</v>
      </c>
      <c r="J188" t="str">
        <f>IF(Transactions_datasets[[#This Row],[Category]]="Income", "Income", "Expense")</f>
        <v>Expense</v>
      </c>
    </row>
    <row r="189" spans="1:10" x14ac:dyDescent="0.25">
      <c r="A189" s="1">
        <v>44891</v>
      </c>
      <c r="B189" t="s">
        <v>159</v>
      </c>
      <c r="C189">
        <v>0</v>
      </c>
      <c r="D189">
        <v>360</v>
      </c>
      <c r="E189">
        <v>360</v>
      </c>
      <c r="F189" t="s">
        <v>807</v>
      </c>
      <c r="G189" t="str">
        <f>IFERROR(VLOOKUP(F189, Table3[#All], 2, FALSE), "")</f>
        <v>Borrowing/Settling Money</v>
      </c>
      <c r="H189" t="str">
        <f>IFERROR(VLOOKUP(Transactions_datasets[[#This Row],[Payee Details ]],Table3[#All],3,FALSE), " ")</f>
        <v>TransfersAndAdjustments</v>
      </c>
      <c r="I189" t="s">
        <v>1138</v>
      </c>
      <c r="J189" t="str">
        <f>IF(Transactions_datasets[[#This Row],[Category]]="Income", "Income", "Expense")</f>
        <v>Expense</v>
      </c>
    </row>
    <row r="190" spans="1:10" x14ac:dyDescent="0.25">
      <c r="A190" s="1">
        <v>44891</v>
      </c>
      <c r="B190" t="s">
        <v>160</v>
      </c>
      <c r="C190">
        <v>0</v>
      </c>
      <c r="D190">
        <v>180</v>
      </c>
      <c r="E190">
        <v>180</v>
      </c>
      <c r="F190" t="s">
        <v>813</v>
      </c>
      <c r="G190" t="str">
        <f>IFERROR(VLOOKUP(F190, Table3[#All], 2, FALSE), "")</f>
        <v>Borrowing/Settling Money</v>
      </c>
      <c r="H190" t="str">
        <f>IFERROR(VLOOKUP(Transactions_datasets[[#This Row],[Payee Details ]],Table3[#All],3,FALSE), " ")</f>
        <v>TransfersAndAdjustments</v>
      </c>
      <c r="I190" t="s">
        <v>1138</v>
      </c>
      <c r="J190" t="str">
        <f>IF(Transactions_datasets[[#This Row],[Category]]="Income", "Income", "Expense")</f>
        <v>Expense</v>
      </c>
    </row>
    <row r="191" spans="1:10" x14ac:dyDescent="0.25">
      <c r="A191" s="1">
        <v>44892</v>
      </c>
      <c r="B191" t="s">
        <v>161</v>
      </c>
      <c r="C191">
        <v>159</v>
      </c>
      <c r="D191">
        <v>0</v>
      </c>
      <c r="E191">
        <v>-159</v>
      </c>
      <c r="F191" t="s">
        <v>812</v>
      </c>
      <c r="G191" t="str">
        <f>IFERROR(VLOOKUP(F191, Table3[#All], 2, FALSE), "")</f>
        <v>Groceries</v>
      </c>
      <c r="H191" t="str">
        <f>IFERROR(VLOOKUP(Transactions_datasets[[#This Row],[Payee Details ]],Table3[#All],3,FALSE), " ")</f>
        <v>FoodAndDining</v>
      </c>
      <c r="I191" t="s">
        <v>1138</v>
      </c>
      <c r="J191" t="str">
        <f>IF(Transactions_datasets[[#This Row],[Category]]="Income", "Income", "Expense")</f>
        <v>Expense</v>
      </c>
    </row>
    <row r="192" spans="1:10" x14ac:dyDescent="0.25">
      <c r="A192" s="1">
        <v>44892</v>
      </c>
      <c r="B192" t="s">
        <v>162</v>
      </c>
      <c r="C192">
        <v>110</v>
      </c>
      <c r="D192">
        <v>0</v>
      </c>
      <c r="E192">
        <v>-110</v>
      </c>
      <c r="F192" t="s">
        <v>860</v>
      </c>
      <c r="G192" t="str">
        <f>IFERROR(VLOOKUP(F192, Table3[#All], 2, FALSE), "")</f>
        <v>Groceries</v>
      </c>
      <c r="H192" t="str">
        <f>IFERROR(VLOOKUP(Transactions_datasets[[#This Row],[Payee Details ]],Table3[#All],3,FALSE), " ")</f>
        <v>FoodAndDining</v>
      </c>
      <c r="I192" t="s">
        <v>1138</v>
      </c>
      <c r="J192" t="str">
        <f>IF(Transactions_datasets[[#This Row],[Category]]="Income", "Income", "Expense")</f>
        <v>Expense</v>
      </c>
    </row>
    <row r="193" spans="1:10" x14ac:dyDescent="0.25">
      <c r="A193" s="1">
        <v>44896</v>
      </c>
      <c r="B193" t="s">
        <v>163</v>
      </c>
      <c r="C193">
        <v>61</v>
      </c>
      <c r="D193">
        <v>0</v>
      </c>
      <c r="E193">
        <v>-61</v>
      </c>
      <c r="F193" t="s">
        <v>808</v>
      </c>
      <c r="G193" t="str">
        <f>IFERROR(VLOOKUP(F193, Table3[#All], 2, FALSE), "")</f>
        <v>Mobile Recharge/Bill</v>
      </c>
      <c r="H193" t="str">
        <f>IFERROR(VLOOKUP(Transactions_datasets[[#This Row],[Payee Details ]],Table3[#All],3,FALSE), " ")</f>
        <v>BillsAndUtilities</v>
      </c>
      <c r="I193" t="s">
        <v>1138</v>
      </c>
      <c r="J193" t="str">
        <f>IF(Transactions_datasets[[#This Row],[Category]]="Income", "Income", "Expense")</f>
        <v>Expense</v>
      </c>
    </row>
    <row r="194" spans="1:10" x14ac:dyDescent="0.25">
      <c r="A194" s="1">
        <v>44897</v>
      </c>
      <c r="B194" t="s">
        <v>760</v>
      </c>
      <c r="C194">
        <v>0</v>
      </c>
      <c r="D194">
        <v>28913</v>
      </c>
      <c r="E194">
        <v>28913</v>
      </c>
      <c r="F194" t="s">
        <v>752</v>
      </c>
      <c r="G194" t="str">
        <f>IFERROR(VLOOKUP(F194, Table3[#All], 2, FALSE), "")</f>
        <v>Salary</v>
      </c>
      <c r="H194" t="str">
        <f>IFERROR(VLOOKUP(Transactions_datasets[[#This Row],[Payee Details ]],Table3[#All],3,FALSE), " ")</f>
        <v>Income</v>
      </c>
      <c r="I194" t="s">
        <v>1137</v>
      </c>
      <c r="J194" t="str">
        <f>IF(Transactions_datasets[[#This Row],[Category]]="Income", "Income", "Expense")</f>
        <v>Income</v>
      </c>
    </row>
    <row r="195" spans="1:10" x14ac:dyDescent="0.25">
      <c r="A195" s="1">
        <v>44898</v>
      </c>
      <c r="B195" t="s">
        <v>164</v>
      </c>
      <c r="C195">
        <v>319</v>
      </c>
      <c r="D195">
        <v>0</v>
      </c>
      <c r="E195">
        <v>-319</v>
      </c>
      <c r="F195" t="s">
        <v>812</v>
      </c>
      <c r="G195" t="str">
        <f>IFERROR(VLOOKUP(F195, Table3[#All], 2, FALSE), "")</f>
        <v>Groceries</v>
      </c>
      <c r="H195" t="str">
        <f>IFERROR(VLOOKUP(Transactions_datasets[[#This Row],[Payee Details ]],Table3[#All],3,FALSE), " ")</f>
        <v>FoodAndDining</v>
      </c>
      <c r="I195" t="s">
        <v>1138</v>
      </c>
      <c r="J195" t="str">
        <f>IF(Transactions_datasets[[#This Row],[Category]]="Income", "Income", "Expense")</f>
        <v>Expense</v>
      </c>
    </row>
    <row r="196" spans="1:10" x14ac:dyDescent="0.25">
      <c r="A196" s="1">
        <v>44898</v>
      </c>
      <c r="B196" t="s">
        <v>165</v>
      </c>
      <c r="C196">
        <v>95</v>
      </c>
      <c r="D196">
        <v>0</v>
      </c>
      <c r="E196">
        <v>-95</v>
      </c>
      <c r="F196" t="s">
        <v>861</v>
      </c>
      <c r="G196" t="str">
        <f>IFERROR(VLOOKUP(F196, Table3[#All], 2, FALSE), "")</f>
        <v>Weekend Trips</v>
      </c>
      <c r="H196" t="str">
        <f>IFERROR(VLOOKUP(Transactions_datasets[[#This Row],[Payee Details ]],Table3[#All],3,FALSE), " ")</f>
        <v>EntertainmentAndLeisure</v>
      </c>
      <c r="I196" t="s">
        <v>1138</v>
      </c>
      <c r="J196" t="str">
        <f>IF(Transactions_datasets[[#This Row],[Category]]="Income", "Income", "Expense")</f>
        <v>Expense</v>
      </c>
    </row>
    <row r="197" spans="1:10" x14ac:dyDescent="0.25">
      <c r="A197" s="1">
        <v>44898</v>
      </c>
      <c r="B197" t="s">
        <v>166</v>
      </c>
      <c r="C197">
        <v>130</v>
      </c>
      <c r="D197">
        <v>0</v>
      </c>
      <c r="E197">
        <v>-130</v>
      </c>
      <c r="F197" t="s">
        <v>852</v>
      </c>
      <c r="G197" t="str">
        <f>IFERROR(VLOOKUP(F197, Table3[#All], 2, FALSE), "")</f>
        <v>Pharmacy/Medicines</v>
      </c>
      <c r="H197" t="str">
        <f>IFERROR(VLOOKUP(Transactions_datasets[[#This Row],[Payee Details ]],Table3[#All],3,FALSE), " ")</f>
        <v>HealthAndMedical</v>
      </c>
      <c r="I197" t="s">
        <v>811</v>
      </c>
      <c r="J197" t="str">
        <f>IF(Transactions_datasets[[#This Row],[Category]]="Income", "Income", "Expense")</f>
        <v>Expense</v>
      </c>
    </row>
    <row r="198" spans="1:10" x14ac:dyDescent="0.25">
      <c r="A198" s="1">
        <v>44898</v>
      </c>
      <c r="B198" t="s">
        <v>167</v>
      </c>
      <c r="C198">
        <v>50</v>
      </c>
      <c r="D198">
        <v>0</v>
      </c>
      <c r="E198">
        <v>-50</v>
      </c>
      <c r="F198" t="s">
        <v>863</v>
      </c>
      <c r="G198" t="str">
        <f>IFERROR(VLOOKUP(F198, Table3[#All], 2, FALSE), "")</f>
        <v>Groceries</v>
      </c>
      <c r="H198" t="str">
        <f>IFERROR(VLOOKUP(Transactions_datasets[[#This Row],[Payee Details ]],Table3[#All],3,FALSE), " ")</f>
        <v>FoodAndDining</v>
      </c>
      <c r="I198" t="s">
        <v>1138</v>
      </c>
      <c r="J198" t="str">
        <f>IF(Transactions_datasets[[#This Row],[Category]]="Income", "Income", "Expense")</f>
        <v>Expense</v>
      </c>
    </row>
    <row r="199" spans="1:10" x14ac:dyDescent="0.25">
      <c r="A199" s="1">
        <v>44899</v>
      </c>
      <c r="B199" t="s">
        <v>168</v>
      </c>
      <c r="C199">
        <v>110</v>
      </c>
      <c r="D199">
        <v>0</v>
      </c>
      <c r="E199">
        <v>-110</v>
      </c>
      <c r="F199" t="s">
        <v>860</v>
      </c>
      <c r="G199" t="str">
        <f>IFERROR(VLOOKUP(F199, Table3[#All], 2, FALSE), "")</f>
        <v>Groceries</v>
      </c>
      <c r="H199" t="str">
        <f>IFERROR(VLOOKUP(Transactions_datasets[[#This Row],[Payee Details ]],Table3[#All],3,FALSE), " ")</f>
        <v>FoodAndDining</v>
      </c>
      <c r="I199" t="s">
        <v>1138</v>
      </c>
      <c r="J199" t="str">
        <f>IF(Transactions_datasets[[#This Row],[Category]]="Income", "Income", "Expense")</f>
        <v>Expense</v>
      </c>
    </row>
    <row r="200" spans="1:10" x14ac:dyDescent="0.25">
      <c r="A200" s="1">
        <v>44900</v>
      </c>
      <c r="B200" t="s">
        <v>169</v>
      </c>
      <c r="C200">
        <v>2500</v>
      </c>
      <c r="D200">
        <v>0</v>
      </c>
      <c r="E200">
        <v>-2500</v>
      </c>
      <c r="F200" t="s">
        <v>864</v>
      </c>
      <c r="G200" t="str">
        <f>IFERROR(VLOOKUP(F200, Table3[#All], 2, FALSE), "")</f>
        <v>Borrowing/Settling Money</v>
      </c>
      <c r="H200" t="str">
        <f>IFERROR(VLOOKUP(Transactions_datasets[[#This Row],[Payee Details ]],Table3[#All],3,FALSE), " ")</f>
        <v>TransfersAndAdjustments</v>
      </c>
      <c r="I200" t="s">
        <v>1138</v>
      </c>
      <c r="J200" t="str">
        <f>IF(Transactions_datasets[[#This Row],[Category]]="Income", "Income", "Expense")</f>
        <v>Expense</v>
      </c>
    </row>
    <row r="201" spans="1:10" x14ac:dyDescent="0.25">
      <c r="A201" s="1">
        <v>44901</v>
      </c>
      <c r="B201" t="s">
        <v>170</v>
      </c>
      <c r="C201">
        <v>0</v>
      </c>
      <c r="D201">
        <v>100</v>
      </c>
      <c r="E201">
        <v>100</v>
      </c>
      <c r="F201" t="s">
        <v>862</v>
      </c>
      <c r="G201" t="str">
        <f>IFERROR(VLOOKUP(F201, Table3[#All], 2, FALSE), "")</f>
        <v>Borrowing/Settling Money</v>
      </c>
      <c r="H201" t="str">
        <f>IFERROR(VLOOKUP(Transactions_datasets[[#This Row],[Payee Details ]],Table3[#All],3,FALSE), " ")</f>
        <v>TransfersAndAdjustments</v>
      </c>
      <c r="I201" t="s">
        <v>1138</v>
      </c>
      <c r="J201" t="str">
        <f>IF(Transactions_datasets[[#This Row],[Category]]="Income", "Income", "Expense")</f>
        <v>Expense</v>
      </c>
    </row>
    <row r="202" spans="1:10" x14ac:dyDescent="0.25">
      <c r="A202" s="1">
        <v>44901</v>
      </c>
      <c r="B202" t="s">
        <v>171</v>
      </c>
      <c r="C202">
        <v>0</v>
      </c>
      <c r="D202">
        <v>1</v>
      </c>
      <c r="E202">
        <v>1</v>
      </c>
      <c r="F202" t="s">
        <v>862</v>
      </c>
      <c r="G202" t="str">
        <f>IFERROR(VLOOKUP(F202, Table3[#All], 2, FALSE), "")</f>
        <v>Borrowing/Settling Money</v>
      </c>
      <c r="H202" t="str">
        <f>IFERROR(VLOOKUP(Transactions_datasets[[#This Row],[Payee Details ]],Table3[#All],3,FALSE), " ")</f>
        <v>TransfersAndAdjustments</v>
      </c>
      <c r="I202" t="s">
        <v>1138</v>
      </c>
      <c r="J202" t="str">
        <f>IF(Transactions_datasets[[#This Row],[Category]]="Income", "Income", "Expense")</f>
        <v>Expense</v>
      </c>
    </row>
    <row r="203" spans="1:10" x14ac:dyDescent="0.25">
      <c r="A203" s="1">
        <v>44902</v>
      </c>
      <c r="B203" t="s">
        <v>172</v>
      </c>
      <c r="C203">
        <v>0</v>
      </c>
      <c r="D203">
        <v>2500</v>
      </c>
      <c r="E203">
        <v>2500</v>
      </c>
      <c r="F203" t="s">
        <v>830</v>
      </c>
      <c r="G203" t="str">
        <f>IFERROR(VLOOKUP(F203, Table3[#All], 2, FALSE), "")</f>
        <v>Borrowing/Settling Money</v>
      </c>
      <c r="H203" t="str">
        <f>IFERROR(VLOOKUP(Transactions_datasets[[#This Row],[Payee Details ]],Table3[#All],3,FALSE), " ")</f>
        <v>TransfersAndAdjustments</v>
      </c>
      <c r="I203" t="s">
        <v>1138</v>
      </c>
      <c r="J203" t="str">
        <f>IF(Transactions_datasets[[#This Row],[Category]]="Income", "Income", "Expense")</f>
        <v>Expense</v>
      </c>
    </row>
    <row r="204" spans="1:10" x14ac:dyDescent="0.25">
      <c r="A204" s="1">
        <v>44902</v>
      </c>
      <c r="B204" t="s">
        <v>173</v>
      </c>
      <c r="C204">
        <v>200</v>
      </c>
      <c r="D204">
        <v>0</v>
      </c>
      <c r="E204">
        <v>-200</v>
      </c>
      <c r="F204" t="s">
        <v>862</v>
      </c>
      <c r="G204" t="str">
        <f>IFERROR(VLOOKUP(F204, Table3[#All], 2, FALSE), "")</f>
        <v>Borrowing/Settling Money</v>
      </c>
      <c r="H204" t="str">
        <f>IFERROR(VLOOKUP(Transactions_datasets[[#This Row],[Payee Details ]],Table3[#All],3,FALSE), " ")</f>
        <v>TransfersAndAdjustments</v>
      </c>
      <c r="I204" t="s">
        <v>1138</v>
      </c>
      <c r="J204" t="str">
        <f>IF(Transactions_datasets[[#This Row],[Category]]="Income", "Income", "Expense")</f>
        <v>Expense</v>
      </c>
    </row>
    <row r="205" spans="1:10" x14ac:dyDescent="0.25">
      <c r="A205" s="1">
        <v>44903</v>
      </c>
      <c r="B205" t="s">
        <v>174</v>
      </c>
      <c r="C205">
        <v>0</v>
      </c>
      <c r="D205">
        <v>1</v>
      </c>
      <c r="E205">
        <v>1</v>
      </c>
      <c r="F205" t="s">
        <v>862</v>
      </c>
      <c r="G205" t="str">
        <f>IFERROR(VLOOKUP(F205, Table3[#All], 2, FALSE), "")</f>
        <v>Borrowing/Settling Money</v>
      </c>
      <c r="H205" t="str">
        <f>IFERROR(VLOOKUP(Transactions_datasets[[#This Row],[Payee Details ]],Table3[#All],3,FALSE), " ")</f>
        <v>TransfersAndAdjustments</v>
      </c>
      <c r="I205" t="s">
        <v>1138</v>
      </c>
      <c r="J205" t="str">
        <f>IF(Transactions_datasets[[#This Row],[Category]]="Income", "Income", "Expense")</f>
        <v>Expense</v>
      </c>
    </row>
    <row r="206" spans="1:10" x14ac:dyDescent="0.25">
      <c r="A206" s="1">
        <v>44905</v>
      </c>
      <c r="B206" t="s">
        <v>175</v>
      </c>
      <c r="C206">
        <v>395</v>
      </c>
      <c r="D206">
        <v>0</v>
      </c>
      <c r="E206">
        <v>-395</v>
      </c>
      <c r="F206" t="s">
        <v>808</v>
      </c>
      <c r="G206" t="str">
        <f>IFERROR(VLOOKUP(F206, Table3[#All], 2, FALSE), "")</f>
        <v>Mobile Recharge/Bill</v>
      </c>
      <c r="H206" t="str">
        <f>IFERROR(VLOOKUP(Transactions_datasets[[#This Row],[Payee Details ]],Table3[#All],3,FALSE), " ")</f>
        <v>BillsAndUtilities</v>
      </c>
      <c r="I206" t="s">
        <v>1138</v>
      </c>
      <c r="J206" t="str">
        <f>IF(Transactions_datasets[[#This Row],[Category]]="Income", "Income", "Expense")</f>
        <v>Expense</v>
      </c>
    </row>
    <row r="207" spans="1:10" x14ac:dyDescent="0.25">
      <c r="A207" s="1">
        <v>44905</v>
      </c>
      <c r="B207" t="s">
        <v>176</v>
      </c>
      <c r="C207">
        <v>3850</v>
      </c>
      <c r="D207">
        <v>0</v>
      </c>
      <c r="E207">
        <v>-3850</v>
      </c>
      <c r="F207" t="s">
        <v>865</v>
      </c>
      <c r="G207" t="str">
        <f>IFERROR(VLOOKUP(F207, Table3[#All], 2, FALSE), "")</f>
        <v>Clothing</v>
      </c>
      <c r="H207" t="str">
        <f>IFERROR(VLOOKUP(Transactions_datasets[[#This Row],[Payee Details ]],Table3[#All],3,FALSE), " ")</f>
        <v>Shopping</v>
      </c>
      <c r="I207" t="s">
        <v>811</v>
      </c>
      <c r="J207" t="str">
        <f>IF(Transactions_datasets[[#This Row],[Category]]="Income", "Income", "Expense")</f>
        <v>Expense</v>
      </c>
    </row>
    <row r="208" spans="1:10" x14ac:dyDescent="0.25">
      <c r="A208" s="1">
        <v>44906</v>
      </c>
      <c r="B208" t="s">
        <v>177</v>
      </c>
      <c r="C208">
        <v>0</v>
      </c>
      <c r="D208">
        <v>1500</v>
      </c>
      <c r="E208">
        <v>1500</v>
      </c>
      <c r="F208" t="s">
        <v>807</v>
      </c>
      <c r="G208" t="str">
        <f>IFERROR(VLOOKUP(F208, Table3[#All], 2, FALSE), "")</f>
        <v>Borrowing/Settling Money</v>
      </c>
      <c r="H208" t="str">
        <f>IFERROR(VLOOKUP(Transactions_datasets[[#This Row],[Payee Details ]],Table3[#All],3,FALSE), " ")</f>
        <v>TransfersAndAdjustments</v>
      </c>
      <c r="I208" t="s">
        <v>1138</v>
      </c>
      <c r="J208" t="str">
        <f>IF(Transactions_datasets[[#This Row],[Category]]="Income", "Income", "Expense")</f>
        <v>Expense</v>
      </c>
    </row>
    <row r="209" spans="1:10" x14ac:dyDescent="0.25">
      <c r="A209" s="1">
        <v>44906</v>
      </c>
      <c r="B209" t="s">
        <v>178</v>
      </c>
      <c r="C209">
        <v>624</v>
      </c>
      <c r="D209">
        <v>0</v>
      </c>
      <c r="E209">
        <v>-624</v>
      </c>
      <c r="F209" t="s">
        <v>866</v>
      </c>
      <c r="G209" t="str">
        <f>IFERROR(VLOOKUP(F209, Table3[#All], 2, FALSE), "")</f>
        <v>Clothing</v>
      </c>
      <c r="H209" t="str">
        <f>IFERROR(VLOOKUP(Transactions_datasets[[#This Row],[Payee Details ]],Table3[#All],3,FALSE), " ")</f>
        <v>Shopping</v>
      </c>
      <c r="I209" t="s">
        <v>1138</v>
      </c>
      <c r="J209" t="str">
        <f>IF(Transactions_datasets[[#This Row],[Category]]="Income", "Income", "Expense")</f>
        <v>Expense</v>
      </c>
    </row>
    <row r="210" spans="1:10" x14ac:dyDescent="0.25">
      <c r="A210" s="1">
        <v>44907</v>
      </c>
      <c r="B210" t="s">
        <v>179</v>
      </c>
      <c r="C210">
        <v>147.5</v>
      </c>
      <c r="D210">
        <v>0</v>
      </c>
      <c r="E210">
        <v>-147.5</v>
      </c>
      <c r="F210" t="s">
        <v>716</v>
      </c>
      <c r="G210" t="str">
        <f>IFERROR(VLOOKUP(F210, Table3[#All], 2, FALSE), "")</f>
        <v>Account Maintenance</v>
      </c>
      <c r="H210" t="str">
        <f>IFERROR(VLOOKUP(Transactions_datasets[[#This Row],[Payee Details ]],Table3[#All],3,FALSE), " ")</f>
        <v>BankChargesAndFees</v>
      </c>
      <c r="I210" t="s">
        <v>1140</v>
      </c>
      <c r="J210" t="str">
        <f>IF(Transactions_datasets[[#This Row],[Category]]="Income", "Income", "Expense")</f>
        <v>Expense</v>
      </c>
    </row>
    <row r="211" spans="1:10" x14ac:dyDescent="0.25">
      <c r="A211" s="1">
        <v>44913</v>
      </c>
      <c r="B211" t="s">
        <v>180</v>
      </c>
      <c r="C211">
        <v>230</v>
      </c>
      <c r="D211">
        <v>0</v>
      </c>
      <c r="E211">
        <v>-230</v>
      </c>
      <c r="F211" t="s">
        <v>807</v>
      </c>
      <c r="G211" t="str">
        <f>IFERROR(VLOOKUP(F211, Table3[#All], 2, FALSE), "")</f>
        <v>Borrowing/Settling Money</v>
      </c>
      <c r="H211" t="str">
        <f>IFERROR(VLOOKUP(Transactions_datasets[[#This Row],[Payee Details ]],Table3[#All],3,FALSE), " ")</f>
        <v>TransfersAndAdjustments</v>
      </c>
      <c r="I211" t="s">
        <v>1138</v>
      </c>
      <c r="J211" t="str">
        <f>IF(Transactions_datasets[[#This Row],[Category]]="Income", "Income", "Expense")</f>
        <v>Expense</v>
      </c>
    </row>
    <row r="212" spans="1:10" x14ac:dyDescent="0.25">
      <c r="A212" s="1">
        <v>44913</v>
      </c>
      <c r="B212" t="s">
        <v>181</v>
      </c>
      <c r="C212">
        <v>570</v>
      </c>
      <c r="D212">
        <v>0</v>
      </c>
      <c r="E212">
        <v>-570</v>
      </c>
      <c r="F212" t="s">
        <v>812</v>
      </c>
      <c r="G212" t="str">
        <f>IFERROR(VLOOKUP(F212, Table3[#All], 2, FALSE), "")</f>
        <v>Groceries</v>
      </c>
      <c r="H212" t="str">
        <f>IFERROR(VLOOKUP(Transactions_datasets[[#This Row],[Payee Details ]],Table3[#All],3,FALSE), " ")</f>
        <v>FoodAndDining</v>
      </c>
      <c r="I212" t="s">
        <v>1138</v>
      </c>
      <c r="J212" t="str">
        <f>IF(Transactions_datasets[[#This Row],[Category]]="Income", "Income", "Expense")</f>
        <v>Expense</v>
      </c>
    </row>
    <row r="213" spans="1:10" x14ac:dyDescent="0.25">
      <c r="A213" s="1">
        <v>44914</v>
      </c>
      <c r="B213" t="s">
        <v>182</v>
      </c>
      <c r="C213">
        <v>580</v>
      </c>
      <c r="D213">
        <v>0</v>
      </c>
      <c r="E213">
        <v>-580</v>
      </c>
      <c r="F213" t="s">
        <v>803</v>
      </c>
      <c r="G213" t="str">
        <f>IFERROR(VLOOKUP(F213, Table3[#All], 2, FALSE), "")</f>
        <v>Clothing</v>
      </c>
      <c r="H213" t="str">
        <f>IFERROR(VLOOKUP(Transactions_datasets[[#This Row],[Payee Details ]],Table3[#All],3,FALSE), " ")</f>
        <v>Shopping</v>
      </c>
      <c r="I213" t="s">
        <v>811</v>
      </c>
      <c r="J213" t="str">
        <f>IF(Transactions_datasets[[#This Row],[Category]]="Income", "Income", "Expense")</f>
        <v>Expense</v>
      </c>
    </row>
    <row r="214" spans="1:10" x14ac:dyDescent="0.25">
      <c r="A214" s="1">
        <v>44915</v>
      </c>
      <c r="B214" t="s">
        <v>183</v>
      </c>
      <c r="C214">
        <v>370</v>
      </c>
      <c r="D214">
        <v>0</v>
      </c>
      <c r="E214">
        <v>-370</v>
      </c>
      <c r="F214" t="s">
        <v>816</v>
      </c>
      <c r="G214" t="str">
        <f>IFERROR(VLOOKUP(F214, Table3[#All], 2, FALSE), "")</f>
        <v>Snacks and Beverages</v>
      </c>
      <c r="H214" t="str">
        <f>IFERROR(VLOOKUP(Transactions_datasets[[#This Row],[Payee Details ]],Table3[#All],3,FALSE), " ")</f>
        <v>FoodAndDining</v>
      </c>
      <c r="I214" t="s">
        <v>1138</v>
      </c>
      <c r="J214" t="str">
        <f>IF(Transactions_datasets[[#This Row],[Category]]="Income", "Income", "Expense")</f>
        <v>Expense</v>
      </c>
    </row>
    <row r="215" spans="1:10" x14ac:dyDescent="0.25">
      <c r="A215" s="1">
        <v>44920</v>
      </c>
      <c r="B215" t="s">
        <v>184</v>
      </c>
      <c r="C215">
        <v>150</v>
      </c>
      <c r="D215">
        <v>0</v>
      </c>
      <c r="E215">
        <v>-150</v>
      </c>
      <c r="F215" t="s">
        <v>867</v>
      </c>
      <c r="G215" t="str">
        <f>IFERROR(VLOOKUP(F215, Table3[#All], 2, FALSE), "")</f>
        <v>Accessories</v>
      </c>
      <c r="H215" t="str">
        <f>IFERROR(VLOOKUP(Transactions_datasets[[#This Row],[Payee Details ]],Table3[#All],3,FALSE), " ")</f>
        <v>Shopping</v>
      </c>
      <c r="I215" t="s">
        <v>1138</v>
      </c>
      <c r="J215" t="str">
        <f>IF(Transactions_datasets[[#This Row],[Category]]="Income", "Income", "Expense")</f>
        <v>Expense</v>
      </c>
    </row>
    <row r="216" spans="1:10" x14ac:dyDescent="0.25">
      <c r="A216" s="1">
        <v>44920</v>
      </c>
      <c r="B216" t="s">
        <v>57</v>
      </c>
      <c r="C216">
        <v>0</v>
      </c>
      <c r="D216">
        <v>680</v>
      </c>
      <c r="E216">
        <v>680</v>
      </c>
      <c r="F216" t="s">
        <v>747</v>
      </c>
      <c r="G216" t="str">
        <f>IFERROR(VLOOKUP(F216, Table3[#All], 2, FALSE), "")</f>
        <v>Interest Income</v>
      </c>
      <c r="H216" t="str">
        <f>IFERROR(VLOOKUP(Transactions_datasets[[#This Row],[Payee Details ]],Table3[#All],3,FALSE), " ")</f>
        <v>Income</v>
      </c>
      <c r="I216" t="s">
        <v>1140</v>
      </c>
      <c r="J216" t="str">
        <f>IF(Transactions_datasets[[#This Row],[Category]]="Income", "Income", "Expense")</f>
        <v>Income</v>
      </c>
    </row>
    <row r="217" spans="1:10" x14ac:dyDescent="0.25">
      <c r="A217" s="1">
        <v>44921</v>
      </c>
      <c r="B217" t="s">
        <v>185</v>
      </c>
      <c r="C217">
        <v>6420</v>
      </c>
      <c r="D217">
        <v>0</v>
      </c>
      <c r="E217">
        <v>-6420</v>
      </c>
      <c r="F217" t="s">
        <v>851</v>
      </c>
      <c r="G217" t="str">
        <f>IFERROR(VLOOKUP(F217, Table3[#All], 2, FALSE), "")</f>
        <v>Lab Tests</v>
      </c>
      <c r="H217" t="str">
        <f>IFERROR(VLOOKUP(Transactions_datasets[[#This Row],[Payee Details ]],Table3[#All],3,FALSE), " ")</f>
        <v>HealthAndMedical</v>
      </c>
      <c r="I217" t="s">
        <v>811</v>
      </c>
      <c r="J217" t="str">
        <f>IF(Transactions_datasets[[#This Row],[Category]]="Income", "Income", "Expense")</f>
        <v>Expense</v>
      </c>
    </row>
    <row r="218" spans="1:10" x14ac:dyDescent="0.25">
      <c r="A218" s="1">
        <v>44921</v>
      </c>
      <c r="B218" t="s">
        <v>186</v>
      </c>
      <c r="C218">
        <v>1232</v>
      </c>
      <c r="D218">
        <v>0</v>
      </c>
      <c r="E218">
        <v>-1232</v>
      </c>
      <c r="F218" t="s">
        <v>852</v>
      </c>
      <c r="G218" t="str">
        <f>IFERROR(VLOOKUP(F218, Table3[#All], 2, FALSE), "")</f>
        <v>Pharmacy/Medicines</v>
      </c>
      <c r="H218" t="str">
        <f>IFERROR(VLOOKUP(Transactions_datasets[[#This Row],[Payee Details ]],Table3[#All],3,FALSE), " ")</f>
        <v>HealthAndMedical</v>
      </c>
      <c r="I218" t="s">
        <v>1138</v>
      </c>
      <c r="J218" t="str">
        <f>IF(Transactions_datasets[[#This Row],[Category]]="Income", "Income", "Expense")</f>
        <v>Expense</v>
      </c>
    </row>
    <row r="219" spans="1:10" x14ac:dyDescent="0.25">
      <c r="A219" s="1">
        <v>44923</v>
      </c>
      <c r="B219" t="s">
        <v>187</v>
      </c>
      <c r="C219">
        <v>500</v>
      </c>
      <c r="D219">
        <v>0</v>
      </c>
      <c r="E219">
        <v>-500</v>
      </c>
      <c r="F219" t="s">
        <v>851</v>
      </c>
      <c r="G219" t="str">
        <f>IFERROR(VLOOKUP(F219, Table3[#All], 2, FALSE), "")</f>
        <v>Lab Tests</v>
      </c>
      <c r="H219" t="str">
        <f>IFERROR(VLOOKUP(Transactions_datasets[[#This Row],[Payee Details ]],Table3[#All],3,FALSE), " ")</f>
        <v>HealthAndMedical</v>
      </c>
      <c r="I219" t="s">
        <v>811</v>
      </c>
      <c r="J219" t="str">
        <f>IF(Transactions_datasets[[#This Row],[Category]]="Income", "Income", "Expense")</f>
        <v>Expense</v>
      </c>
    </row>
    <row r="220" spans="1:10" x14ac:dyDescent="0.25">
      <c r="A220" s="1">
        <v>44923</v>
      </c>
      <c r="B220" t="s">
        <v>188</v>
      </c>
      <c r="C220">
        <v>440</v>
      </c>
      <c r="D220">
        <v>0</v>
      </c>
      <c r="E220">
        <v>-440</v>
      </c>
      <c r="F220" t="s">
        <v>852</v>
      </c>
      <c r="G220" t="str">
        <f>IFERROR(VLOOKUP(F220, Table3[#All], 2, FALSE), "")</f>
        <v>Pharmacy/Medicines</v>
      </c>
      <c r="H220" t="str">
        <f>IFERROR(VLOOKUP(Transactions_datasets[[#This Row],[Payee Details ]],Table3[#All],3,FALSE), " ")</f>
        <v>HealthAndMedical</v>
      </c>
      <c r="I220" t="s">
        <v>1138</v>
      </c>
      <c r="J220" t="str">
        <f>IF(Transactions_datasets[[#This Row],[Category]]="Income", "Income", "Expense")</f>
        <v>Expense</v>
      </c>
    </row>
    <row r="221" spans="1:10" x14ac:dyDescent="0.25">
      <c r="A221" s="1">
        <v>44924</v>
      </c>
      <c r="B221" t="s">
        <v>189</v>
      </c>
      <c r="C221">
        <v>1720</v>
      </c>
      <c r="D221">
        <v>0</v>
      </c>
      <c r="E221">
        <v>-1720</v>
      </c>
      <c r="F221" t="s">
        <v>803</v>
      </c>
      <c r="G221" t="str">
        <f>IFERROR(VLOOKUP(F221, Table3[#All], 2, FALSE), "")</f>
        <v>Clothing</v>
      </c>
      <c r="H221" t="str">
        <f>IFERROR(VLOOKUP(Transactions_datasets[[#This Row],[Payee Details ]],Table3[#All],3,FALSE), " ")</f>
        <v>Shopping</v>
      </c>
      <c r="I221" t="s">
        <v>811</v>
      </c>
      <c r="J221" t="str">
        <f>IF(Transactions_datasets[[#This Row],[Category]]="Income", "Income", "Expense")</f>
        <v>Expense</v>
      </c>
    </row>
    <row r="222" spans="1:10" x14ac:dyDescent="0.25">
      <c r="A222" s="1">
        <v>44924</v>
      </c>
      <c r="B222" t="s">
        <v>190</v>
      </c>
      <c r="C222">
        <v>0</v>
      </c>
      <c r="D222">
        <v>100</v>
      </c>
      <c r="E222">
        <v>100</v>
      </c>
      <c r="F222" t="s">
        <v>806</v>
      </c>
      <c r="G222" t="str">
        <f>IFERROR(VLOOKUP(F222, Table3[#All], 2, FALSE), "")</f>
        <v>Borrowing/Settling Money</v>
      </c>
      <c r="H222" t="str">
        <f>IFERROR(VLOOKUP(Transactions_datasets[[#This Row],[Payee Details ]],Table3[#All],3,FALSE), " ")</f>
        <v>TransfersAndAdjustments</v>
      </c>
      <c r="I222" t="s">
        <v>1138</v>
      </c>
      <c r="J222" t="str">
        <f>IF(Transactions_datasets[[#This Row],[Category]]="Income", "Income", "Expense")</f>
        <v>Expense</v>
      </c>
    </row>
    <row r="223" spans="1:10" x14ac:dyDescent="0.25">
      <c r="A223" s="1">
        <v>44925</v>
      </c>
      <c r="B223" t="s">
        <v>191</v>
      </c>
      <c r="C223">
        <v>1200</v>
      </c>
      <c r="D223">
        <v>0</v>
      </c>
      <c r="E223">
        <v>-1200</v>
      </c>
      <c r="F223" t="s">
        <v>868</v>
      </c>
      <c r="G223" t="str">
        <f>IFERROR(VLOOKUP(F223, Table3[#All], 2, FALSE), "")</f>
        <v>Donations/Charity</v>
      </c>
      <c r="H223" t="str">
        <f>IFERROR(VLOOKUP(Transactions_datasets[[#This Row],[Payee Details ]],Table3[#All],3,FALSE), " ")</f>
        <v>FamilyAndGifts</v>
      </c>
      <c r="I223" t="s">
        <v>1138</v>
      </c>
      <c r="J223" t="str">
        <f>IF(Transactions_datasets[[#This Row],[Category]]="Income", "Income", "Expense")</f>
        <v>Expense</v>
      </c>
    </row>
    <row r="224" spans="1:10" x14ac:dyDescent="0.25">
      <c r="A224" s="1">
        <v>44926</v>
      </c>
      <c r="B224" t="s">
        <v>192</v>
      </c>
      <c r="C224">
        <v>924</v>
      </c>
      <c r="D224">
        <v>0</v>
      </c>
      <c r="E224">
        <v>-924</v>
      </c>
      <c r="F224" t="s">
        <v>717</v>
      </c>
      <c r="G224" t="str">
        <f>IFERROR(VLOOKUP(F224, Table3[#All], 2, FALSE), "")</f>
        <v>Online Shopping (Amazon, Flipkart)</v>
      </c>
      <c r="H224" t="str">
        <f>IFERROR(VLOOKUP(Transactions_datasets[[#This Row],[Payee Details ]],Table3[#All],3,FALSE), " ")</f>
        <v>Shopping</v>
      </c>
      <c r="I224" t="s">
        <v>1138</v>
      </c>
      <c r="J224" t="str">
        <f>IF(Transactions_datasets[[#This Row],[Category]]="Income", "Income", "Expense")</f>
        <v>Expense</v>
      </c>
    </row>
    <row r="225" spans="1:10" x14ac:dyDescent="0.25">
      <c r="A225" s="1">
        <v>44926</v>
      </c>
      <c r="B225" t="s">
        <v>193</v>
      </c>
      <c r="C225">
        <v>300</v>
      </c>
      <c r="D225">
        <v>0</v>
      </c>
      <c r="E225">
        <v>-300</v>
      </c>
      <c r="F225" t="s">
        <v>869</v>
      </c>
      <c r="G225" t="str">
        <f>IFERROR(VLOOKUP(F225, Table3[#All], 2, FALSE), "")</f>
        <v>Borrowing/Settling Money</v>
      </c>
      <c r="H225" t="str">
        <f>IFERROR(VLOOKUP(Transactions_datasets[[#This Row],[Payee Details ]],Table3[#All],3,FALSE), " ")</f>
        <v>TransfersAndAdjustments</v>
      </c>
      <c r="I225" t="s">
        <v>1138</v>
      </c>
      <c r="J225" t="str">
        <f>IF(Transactions_datasets[[#This Row],[Category]]="Income", "Income", "Expense")</f>
        <v>Expense</v>
      </c>
    </row>
    <row r="226" spans="1:10" x14ac:dyDescent="0.25">
      <c r="A226" s="1">
        <v>44927</v>
      </c>
      <c r="B226" t="s">
        <v>194</v>
      </c>
      <c r="C226">
        <v>25</v>
      </c>
      <c r="D226">
        <v>0</v>
      </c>
      <c r="E226">
        <v>-25</v>
      </c>
      <c r="F226" t="s">
        <v>804</v>
      </c>
      <c r="G226" t="str">
        <f>IFERROR(VLOOKUP(F226, Table3[#All], 2, FALSE), "")</f>
        <v>Groceries</v>
      </c>
      <c r="H226" t="str">
        <f>IFERROR(VLOOKUP(Transactions_datasets[[#This Row],[Payee Details ]],Table3[#All],3,FALSE), " ")</f>
        <v>FoodAndDining</v>
      </c>
      <c r="I226" t="s">
        <v>1138</v>
      </c>
      <c r="J226" t="str">
        <f>IF(Transactions_datasets[[#This Row],[Category]]="Income", "Income", "Expense")</f>
        <v>Expense</v>
      </c>
    </row>
    <row r="227" spans="1:10" x14ac:dyDescent="0.25">
      <c r="A227" s="1">
        <v>44927</v>
      </c>
      <c r="B227" t="s">
        <v>195</v>
      </c>
      <c r="C227">
        <v>1000</v>
      </c>
      <c r="D227">
        <v>0</v>
      </c>
      <c r="E227">
        <v>-1000</v>
      </c>
      <c r="F227" t="s">
        <v>862</v>
      </c>
      <c r="G227" t="str">
        <f>IFERROR(VLOOKUP(F227, Table3[#All], 2, FALSE), "")</f>
        <v>Borrowing/Settling Money</v>
      </c>
      <c r="H227" t="str">
        <f>IFERROR(VLOOKUP(Transactions_datasets[[#This Row],[Payee Details ]],Table3[#All],3,FALSE), " ")</f>
        <v>TransfersAndAdjustments</v>
      </c>
      <c r="I227" t="s">
        <v>1138</v>
      </c>
      <c r="J227" t="str">
        <f>IF(Transactions_datasets[[#This Row],[Category]]="Income", "Income", "Expense")</f>
        <v>Expense</v>
      </c>
    </row>
    <row r="228" spans="1:10" x14ac:dyDescent="0.25">
      <c r="A228" s="1">
        <v>44928</v>
      </c>
      <c r="B228" t="s">
        <v>196</v>
      </c>
      <c r="C228">
        <v>3200</v>
      </c>
      <c r="D228">
        <v>0</v>
      </c>
      <c r="E228">
        <v>-3200</v>
      </c>
      <c r="F228" t="s">
        <v>851</v>
      </c>
      <c r="G228" t="str">
        <f>IFERROR(VLOOKUP(F228, Table3[#All], 2, FALSE), "")</f>
        <v>Lab Tests</v>
      </c>
      <c r="H228" t="str">
        <f>IFERROR(VLOOKUP(Transactions_datasets[[#This Row],[Payee Details ]],Table3[#All],3,FALSE), " ")</f>
        <v>HealthAndMedical</v>
      </c>
      <c r="I228" t="s">
        <v>811</v>
      </c>
      <c r="J228" t="str">
        <f>IF(Transactions_datasets[[#This Row],[Category]]="Income", "Income", "Expense")</f>
        <v>Expense</v>
      </c>
    </row>
    <row r="229" spans="1:10" x14ac:dyDescent="0.25">
      <c r="A229" s="1">
        <v>44928</v>
      </c>
      <c r="B229" t="s">
        <v>197</v>
      </c>
      <c r="C229">
        <v>13</v>
      </c>
      <c r="D229">
        <v>0</v>
      </c>
      <c r="E229">
        <v>-13</v>
      </c>
      <c r="F229" t="s">
        <v>870</v>
      </c>
      <c r="G229" t="str">
        <f>IFERROR(VLOOKUP(F229, Table3[#All], 2, FALSE), "")</f>
        <v>Groceries</v>
      </c>
      <c r="H229" t="str">
        <f>IFERROR(VLOOKUP(Transactions_datasets[[#This Row],[Payee Details ]],Table3[#All],3,FALSE), " ")</f>
        <v>FoodAndDining</v>
      </c>
      <c r="I229" t="s">
        <v>1138</v>
      </c>
      <c r="J229" t="str">
        <f>IF(Transactions_datasets[[#This Row],[Category]]="Income", "Income", "Expense")</f>
        <v>Expense</v>
      </c>
    </row>
    <row r="230" spans="1:10" x14ac:dyDescent="0.25">
      <c r="A230" s="1">
        <v>44928</v>
      </c>
      <c r="B230" t="s">
        <v>198</v>
      </c>
      <c r="C230">
        <v>311</v>
      </c>
      <c r="D230">
        <v>0</v>
      </c>
      <c r="E230">
        <v>-311</v>
      </c>
      <c r="F230" t="s">
        <v>852</v>
      </c>
      <c r="G230" t="str">
        <f>IFERROR(VLOOKUP(F230, Table3[#All], 2, FALSE), "")</f>
        <v>Pharmacy/Medicines</v>
      </c>
      <c r="H230" t="str">
        <f>IFERROR(VLOOKUP(Transactions_datasets[[#This Row],[Payee Details ]],Table3[#All],3,FALSE), " ")</f>
        <v>HealthAndMedical</v>
      </c>
      <c r="I230" t="s">
        <v>1138</v>
      </c>
      <c r="J230" t="str">
        <f>IF(Transactions_datasets[[#This Row],[Category]]="Income", "Income", "Expense")</f>
        <v>Expense</v>
      </c>
    </row>
    <row r="231" spans="1:10" x14ac:dyDescent="0.25">
      <c r="A231" s="1">
        <v>44928</v>
      </c>
      <c r="B231" t="s">
        <v>199</v>
      </c>
      <c r="C231">
        <v>452</v>
      </c>
      <c r="D231">
        <v>0</v>
      </c>
      <c r="E231">
        <v>-452</v>
      </c>
      <c r="F231" t="s">
        <v>718</v>
      </c>
      <c r="G231" t="str">
        <f>IFERROR(VLOOKUP(F231, Table3[#All], 2, FALSE), "")</f>
        <v>Restaurants</v>
      </c>
      <c r="H231" t="str">
        <f>IFERROR(VLOOKUP(Transactions_datasets[[#This Row],[Payee Details ]],Table3[#All],3,FALSE), " ")</f>
        <v>FoodAndDining</v>
      </c>
      <c r="I231" t="s">
        <v>1138</v>
      </c>
      <c r="J231" t="str">
        <f>IF(Transactions_datasets[[#This Row],[Category]]="Income", "Income", "Expense")</f>
        <v>Expense</v>
      </c>
    </row>
    <row r="232" spans="1:10" x14ac:dyDescent="0.25">
      <c r="A232" s="1">
        <v>44928</v>
      </c>
      <c r="B232" t="s">
        <v>200</v>
      </c>
      <c r="C232">
        <v>1</v>
      </c>
      <c r="D232">
        <v>0</v>
      </c>
      <c r="E232">
        <v>-1</v>
      </c>
      <c r="F232" t="s">
        <v>862</v>
      </c>
      <c r="G232" t="str">
        <f>IFERROR(VLOOKUP(F232, Table3[#All], 2, FALSE), "")</f>
        <v>Borrowing/Settling Money</v>
      </c>
      <c r="H232" t="str">
        <f>IFERROR(VLOOKUP(Transactions_datasets[[#This Row],[Payee Details ]],Table3[#All],3,FALSE), " ")</f>
        <v>TransfersAndAdjustments</v>
      </c>
      <c r="I232" t="s">
        <v>1138</v>
      </c>
      <c r="J232" t="str">
        <f>IF(Transactions_datasets[[#This Row],[Category]]="Income", "Income", "Expense")</f>
        <v>Expense</v>
      </c>
    </row>
    <row r="233" spans="1:10" x14ac:dyDescent="0.25">
      <c r="A233" s="1">
        <v>44928</v>
      </c>
      <c r="B233" t="s">
        <v>201</v>
      </c>
      <c r="C233">
        <v>0</v>
      </c>
      <c r="D233">
        <v>1</v>
      </c>
      <c r="E233">
        <v>1</v>
      </c>
      <c r="F233" t="s">
        <v>862</v>
      </c>
      <c r="G233" t="str">
        <f>IFERROR(VLOOKUP(F233, Table3[#All], 2, FALSE), "")</f>
        <v>Borrowing/Settling Money</v>
      </c>
      <c r="H233" t="str">
        <f>IFERROR(VLOOKUP(Transactions_datasets[[#This Row],[Payee Details ]],Table3[#All],3,FALSE), " ")</f>
        <v>TransfersAndAdjustments</v>
      </c>
      <c r="I233" t="s">
        <v>1138</v>
      </c>
      <c r="J233" t="str">
        <f>IF(Transactions_datasets[[#This Row],[Category]]="Income", "Income", "Expense")</f>
        <v>Expense</v>
      </c>
    </row>
    <row r="234" spans="1:10" x14ac:dyDescent="0.25">
      <c r="A234" s="1">
        <v>44928</v>
      </c>
      <c r="B234" t="s">
        <v>202</v>
      </c>
      <c r="C234">
        <v>25000</v>
      </c>
      <c r="D234">
        <v>0</v>
      </c>
      <c r="E234">
        <v>-25000</v>
      </c>
      <c r="F234" t="s">
        <v>862</v>
      </c>
      <c r="G234" t="str">
        <f>IFERROR(VLOOKUP(F234, Table3[#All], 2, FALSE), "")</f>
        <v>Borrowing/Settling Money</v>
      </c>
      <c r="H234" t="str">
        <f>IFERROR(VLOOKUP(Transactions_datasets[[#This Row],[Payee Details ]],Table3[#All],3,FALSE), " ")</f>
        <v>TransfersAndAdjustments</v>
      </c>
      <c r="I234" t="s">
        <v>1138</v>
      </c>
      <c r="J234" t="str">
        <f>IF(Transactions_datasets[[#This Row],[Category]]="Income", "Income", "Expense")</f>
        <v>Expense</v>
      </c>
    </row>
    <row r="235" spans="1:10" x14ac:dyDescent="0.25">
      <c r="A235" s="1">
        <v>44929</v>
      </c>
      <c r="B235" t="s">
        <v>761</v>
      </c>
      <c r="C235">
        <v>0</v>
      </c>
      <c r="D235">
        <v>28913</v>
      </c>
      <c r="E235">
        <v>28913</v>
      </c>
      <c r="F235" t="s">
        <v>752</v>
      </c>
      <c r="G235" t="str">
        <f>IFERROR(VLOOKUP(F235, Table3[#All], 2, FALSE), "")</f>
        <v>Salary</v>
      </c>
      <c r="H235" t="str">
        <f>IFERROR(VLOOKUP(Transactions_datasets[[#This Row],[Payee Details ]],Table3[#All],3,FALSE), " ")</f>
        <v>Income</v>
      </c>
      <c r="I235" t="s">
        <v>1137</v>
      </c>
      <c r="J235" t="str">
        <f>IF(Transactions_datasets[[#This Row],[Category]]="Income", "Income", "Expense")</f>
        <v>Income</v>
      </c>
    </row>
    <row r="236" spans="1:10" x14ac:dyDescent="0.25">
      <c r="A236" s="1">
        <v>44930</v>
      </c>
      <c r="B236" t="s">
        <v>203</v>
      </c>
      <c r="C236">
        <v>133</v>
      </c>
      <c r="D236">
        <v>0</v>
      </c>
      <c r="E236">
        <v>-133</v>
      </c>
      <c r="F236" t="s">
        <v>804</v>
      </c>
      <c r="G236" t="str">
        <f>IFERROR(VLOOKUP(F236, Table3[#All], 2, FALSE), "")</f>
        <v>Groceries</v>
      </c>
      <c r="H236" t="str">
        <f>IFERROR(VLOOKUP(Transactions_datasets[[#This Row],[Payee Details ]],Table3[#All],3,FALSE), " ")</f>
        <v>FoodAndDining</v>
      </c>
      <c r="I236" t="s">
        <v>1138</v>
      </c>
      <c r="J236" t="str">
        <f>IF(Transactions_datasets[[#This Row],[Category]]="Income", "Income", "Expense")</f>
        <v>Expense</v>
      </c>
    </row>
    <row r="237" spans="1:10" x14ac:dyDescent="0.25">
      <c r="A237" s="1">
        <v>44931</v>
      </c>
      <c r="B237" t="s">
        <v>204</v>
      </c>
      <c r="C237">
        <v>61</v>
      </c>
      <c r="D237">
        <v>0</v>
      </c>
      <c r="E237">
        <v>-61</v>
      </c>
      <c r="F237" t="s">
        <v>808</v>
      </c>
      <c r="G237" t="str">
        <f>IFERROR(VLOOKUP(F237, Table3[#All], 2, FALSE), "")</f>
        <v>Mobile Recharge/Bill</v>
      </c>
      <c r="H237" t="str">
        <f>IFERROR(VLOOKUP(Transactions_datasets[[#This Row],[Payee Details ]],Table3[#All],3,FALSE), " ")</f>
        <v>BillsAndUtilities</v>
      </c>
      <c r="I237" t="s">
        <v>1138</v>
      </c>
      <c r="J237" t="str">
        <f>IF(Transactions_datasets[[#This Row],[Category]]="Income", "Income", "Expense")</f>
        <v>Expense</v>
      </c>
    </row>
    <row r="238" spans="1:10" x14ac:dyDescent="0.25">
      <c r="A238" s="1">
        <v>44931</v>
      </c>
      <c r="B238" t="s">
        <v>205</v>
      </c>
      <c r="C238">
        <v>1598</v>
      </c>
      <c r="D238">
        <v>0</v>
      </c>
      <c r="E238">
        <v>-1598</v>
      </c>
      <c r="F238" t="s">
        <v>710</v>
      </c>
      <c r="G238" t="str">
        <f>IFERROR(VLOOKUP(F238, Table3[#All], 2, FALSE), "")</f>
        <v>Online Shopping (Amazon, Flipkart)</v>
      </c>
      <c r="H238" t="str">
        <f>IFERROR(VLOOKUP(Transactions_datasets[[#This Row],[Payee Details ]],Table3[#All],3,FALSE), " ")</f>
        <v>Shopping</v>
      </c>
      <c r="I238" t="s">
        <v>1138</v>
      </c>
      <c r="J238" t="str">
        <f>IF(Transactions_datasets[[#This Row],[Category]]="Income", "Income", "Expense")</f>
        <v>Expense</v>
      </c>
    </row>
    <row r="239" spans="1:10" x14ac:dyDescent="0.25">
      <c r="A239" s="1">
        <v>44931</v>
      </c>
      <c r="B239" t="s">
        <v>206</v>
      </c>
      <c r="C239">
        <v>533</v>
      </c>
      <c r="D239">
        <v>0</v>
      </c>
      <c r="E239">
        <v>-533</v>
      </c>
      <c r="F239" t="s">
        <v>838</v>
      </c>
      <c r="G239" t="str">
        <f>IFERROR(VLOOKUP(F239, Table3[#All], 2, FALSE), "")</f>
        <v>Online Shopping (Amazon, Flipkart)</v>
      </c>
      <c r="H239" t="str">
        <f>IFERROR(VLOOKUP(Transactions_datasets[[#This Row],[Payee Details ]],Table3[#All],3,FALSE), " ")</f>
        <v>Shopping</v>
      </c>
      <c r="I239" t="s">
        <v>1138</v>
      </c>
      <c r="J239" t="str">
        <f>IF(Transactions_datasets[[#This Row],[Category]]="Income", "Income", "Expense")</f>
        <v>Expense</v>
      </c>
    </row>
    <row r="240" spans="1:10" x14ac:dyDescent="0.25">
      <c r="A240" s="1">
        <v>44933</v>
      </c>
      <c r="B240" t="s">
        <v>207</v>
      </c>
      <c r="C240">
        <v>240</v>
      </c>
      <c r="D240">
        <v>0</v>
      </c>
      <c r="E240">
        <v>-240</v>
      </c>
      <c r="F240" t="s">
        <v>719</v>
      </c>
      <c r="G240" t="str">
        <f>IFERROR(VLOOKUP(F240, Table3[#All], 2, FALSE), "")</f>
        <v>Weekend Trips</v>
      </c>
      <c r="H240" t="str">
        <f>IFERROR(VLOOKUP(Transactions_datasets[[#This Row],[Payee Details ]],Table3[#All],3,FALSE), " ")</f>
        <v>EntertainmentAndLeisure</v>
      </c>
      <c r="I240" t="s">
        <v>1138</v>
      </c>
      <c r="J240" t="str">
        <f>IF(Transactions_datasets[[#This Row],[Category]]="Income", "Income", "Expense")</f>
        <v>Expense</v>
      </c>
    </row>
    <row r="241" spans="1:10" x14ac:dyDescent="0.25">
      <c r="A241" s="1">
        <v>44934</v>
      </c>
      <c r="B241" t="s">
        <v>208</v>
      </c>
      <c r="C241">
        <v>220</v>
      </c>
      <c r="D241">
        <v>0</v>
      </c>
      <c r="E241">
        <v>-220</v>
      </c>
      <c r="F241" t="s">
        <v>860</v>
      </c>
      <c r="G241" t="str">
        <f>IFERROR(VLOOKUP(F241, Table3[#All], 2, FALSE), "")</f>
        <v>Groceries</v>
      </c>
      <c r="H241" t="str">
        <f>IFERROR(VLOOKUP(Transactions_datasets[[#This Row],[Payee Details ]],Table3[#All],3,FALSE), " ")</f>
        <v>FoodAndDining</v>
      </c>
      <c r="I241" t="s">
        <v>1138</v>
      </c>
      <c r="J241" t="str">
        <f>IF(Transactions_datasets[[#This Row],[Category]]="Income", "Income", "Expense")</f>
        <v>Expense</v>
      </c>
    </row>
    <row r="242" spans="1:10" x14ac:dyDescent="0.25">
      <c r="A242" s="1">
        <v>44934</v>
      </c>
      <c r="B242" t="s">
        <v>209</v>
      </c>
      <c r="C242">
        <v>120</v>
      </c>
      <c r="D242">
        <v>0</v>
      </c>
      <c r="E242">
        <v>-120</v>
      </c>
      <c r="F242" t="s">
        <v>1132</v>
      </c>
      <c r="G242" t="str">
        <f>IFERROR(VLOOKUP(F242, Table3[#All], 2, FALSE), "")</f>
        <v>Groceries</v>
      </c>
      <c r="H242" t="str">
        <f>IFERROR(VLOOKUP(Transactions_datasets[[#This Row],[Payee Details ]],Table3[#All],3,FALSE), " ")</f>
        <v>FoodAndDining</v>
      </c>
      <c r="I242" t="s">
        <v>1138</v>
      </c>
      <c r="J242" t="str">
        <f>IF(Transactions_datasets[[#This Row],[Category]]="Income", "Income", "Expense")</f>
        <v>Expense</v>
      </c>
    </row>
    <row r="243" spans="1:10" x14ac:dyDescent="0.25">
      <c r="A243" s="1">
        <v>44934</v>
      </c>
      <c r="B243" t="s">
        <v>210</v>
      </c>
      <c r="C243">
        <v>60</v>
      </c>
      <c r="D243">
        <v>0</v>
      </c>
      <c r="E243">
        <v>-60</v>
      </c>
      <c r="F243" t="s">
        <v>720</v>
      </c>
      <c r="G243" t="str">
        <f>IFERROR(VLOOKUP(F243, Table3[#All], 2, FALSE), "")</f>
        <v>Groceries</v>
      </c>
      <c r="H243" t="str">
        <f>IFERROR(VLOOKUP(Transactions_datasets[[#This Row],[Payee Details ]],Table3[#All],3,FALSE), " ")</f>
        <v>FoodAndDining</v>
      </c>
      <c r="I243" t="s">
        <v>1138</v>
      </c>
      <c r="J243" t="str">
        <f>IF(Transactions_datasets[[#This Row],[Category]]="Income", "Income", "Expense")</f>
        <v>Expense</v>
      </c>
    </row>
    <row r="244" spans="1:10" x14ac:dyDescent="0.25">
      <c r="A244" s="1">
        <v>44939</v>
      </c>
      <c r="B244" t="s">
        <v>211</v>
      </c>
      <c r="C244">
        <v>2350</v>
      </c>
      <c r="D244">
        <v>0</v>
      </c>
      <c r="E244">
        <v>-2350</v>
      </c>
      <c r="F244" t="s">
        <v>710</v>
      </c>
      <c r="G244" t="str">
        <f>IFERROR(VLOOKUP(F244, Table3[#All], 2, FALSE), "")</f>
        <v>Online Shopping (Amazon, Flipkart)</v>
      </c>
      <c r="H244" t="str">
        <f>IFERROR(VLOOKUP(Transactions_datasets[[#This Row],[Payee Details ]],Table3[#All],3,FALSE), " ")</f>
        <v>Shopping</v>
      </c>
      <c r="I244" t="s">
        <v>1138</v>
      </c>
      <c r="J244" t="str">
        <f>IF(Transactions_datasets[[#This Row],[Category]]="Income", "Income", "Expense")</f>
        <v>Expense</v>
      </c>
    </row>
    <row r="245" spans="1:10" x14ac:dyDescent="0.25">
      <c r="A245" s="1">
        <v>44940</v>
      </c>
      <c r="B245" t="s">
        <v>212</v>
      </c>
      <c r="C245">
        <v>0</v>
      </c>
      <c r="D245">
        <v>799</v>
      </c>
      <c r="E245">
        <v>799</v>
      </c>
      <c r="F245" t="s">
        <v>715</v>
      </c>
      <c r="G245" t="str">
        <f>IFERROR(VLOOKUP(F245, Table3[#All], 2, FALSE), "")</f>
        <v>Mobile Recharge/Bill</v>
      </c>
      <c r="H245" t="str">
        <f>IFERROR(VLOOKUP(Transactions_datasets[[#This Row],[Payee Details ]],Table3[#All],3,FALSE), " ")</f>
        <v>BillsAndUtilities</v>
      </c>
      <c r="I245" t="s">
        <v>1138</v>
      </c>
      <c r="J245" t="str">
        <f>IF(Transactions_datasets[[#This Row],[Category]]="Income", "Income", "Expense")</f>
        <v>Expense</v>
      </c>
    </row>
    <row r="246" spans="1:10" x14ac:dyDescent="0.25">
      <c r="A246" s="1">
        <v>44945</v>
      </c>
      <c r="B246" t="s">
        <v>213</v>
      </c>
      <c r="C246">
        <v>0</v>
      </c>
      <c r="D246">
        <v>799</v>
      </c>
      <c r="E246">
        <v>799</v>
      </c>
      <c r="F246" t="s">
        <v>715</v>
      </c>
      <c r="G246" t="str">
        <f>IFERROR(VLOOKUP(F246, Table3[#All], 2, FALSE), "")</f>
        <v>Mobile Recharge/Bill</v>
      </c>
      <c r="H246" t="str">
        <f>IFERROR(VLOOKUP(Transactions_datasets[[#This Row],[Payee Details ]],Table3[#All],3,FALSE), " ")</f>
        <v>BillsAndUtilities</v>
      </c>
      <c r="I246" t="s">
        <v>1138</v>
      </c>
      <c r="J246" t="str">
        <f>IF(Transactions_datasets[[#This Row],[Category]]="Income", "Income", "Expense")</f>
        <v>Expense</v>
      </c>
    </row>
    <row r="247" spans="1:10" x14ac:dyDescent="0.25">
      <c r="A247" s="1">
        <v>44947</v>
      </c>
      <c r="B247" t="s">
        <v>214</v>
      </c>
      <c r="C247">
        <v>150</v>
      </c>
      <c r="D247">
        <v>0</v>
      </c>
      <c r="E247">
        <v>-150</v>
      </c>
      <c r="F247" t="s">
        <v>807</v>
      </c>
      <c r="G247" t="str">
        <f>IFERROR(VLOOKUP(F247, Table3[#All], 2, FALSE), "")</f>
        <v>Borrowing/Settling Money</v>
      </c>
      <c r="H247" t="str">
        <f>IFERROR(VLOOKUP(Transactions_datasets[[#This Row],[Payee Details ]],Table3[#All],3,FALSE), " ")</f>
        <v>TransfersAndAdjustments</v>
      </c>
      <c r="I247" t="s">
        <v>1138</v>
      </c>
      <c r="J247" t="str">
        <f>IF(Transactions_datasets[[#This Row],[Category]]="Income", "Income", "Expense")</f>
        <v>Expense</v>
      </c>
    </row>
    <row r="248" spans="1:10" x14ac:dyDescent="0.25">
      <c r="A248" s="1">
        <v>44947</v>
      </c>
      <c r="B248" t="s">
        <v>215</v>
      </c>
      <c r="C248">
        <v>500</v>
      </c>
      <c r="D248">
        <v>0</v>
      </c>
      <c r="E248">
        <v>-500</v>
      </c>
      <c r="F248" t="s">
        <v>1133</v>
      </c>
      <c r="G248" t="str">
        <f>IFERROR(VLOOKUP(F248, Table3[#All], 2, FALSE), "")</f>
        <v>Furniture/Appliances</v>
      </c>
      <c r="H248" t="str">
        <f>IFERROR(VLOOKUP(Transactions_datasets[[#This Row],[Payee Details ]],Table3[#All],3,FALSE), " ")</f>
        <v>Housing</v>
      </c>
      <c r="I248" t="s">
        <v>1138</v>
      </c>
      <c r="J248" t="str">
        <f>IF(Transactions_datasets[[#This Row],[Category]]="Income", "Income", "Expense")</f>
        <v>Expense</v>
      </c>
    </row>
    <row r="249" spans="1:10" x14ac:dyDescent="0.25">
      <c r="A249" s="1">
        <v>44947</v>
      </c>
      <c r="B249" t="s">
        <v>216</v>
      </c>
      <c r="C249">
        <v>2229</v>
      </c>
      <c r="D249">
        <v>0</v>
      </c>
      <c r="E249">
        <v>-2229</v>
      </c>
      <c r="F249" t="s">
        <v>874</v>
      </c>
      <c r="G249" t="str">
        <f>IFERROR(VLOOKUP(F249, Table3[#All], 2, FALSE), "")</f>
        <v>Pharmacy/Medicines</v>
      </c>
      <c r="H249" t="str">
        <f>IFERROR(VLOOKUP(Transactions_datasets[[#This Row],[Payee Details ]],Table3[#All],3,FALSE), " ")</f>
        <v>HealthAndMedical</v>
      </c>
      <c r="I249" t="s">
        <v>1138</v>
      </c>
      <c r="J249" t="str">
        <f>IF(Transactions_datasets[[#This Row],[Category]]="Income", "Income", "Expense")</f>
        <v>Expense</v>
      </c>
    </row>
    <row r="250" spans="1:10" x14ac:dyDescent="0.25">
      <c r="A250" s="1">
        <v>44947</v>
      </c>
      <c r="B250" t="s">
        <v>217</v>
      </c>
      <c r="C250">
        <v>30</v>
      </c>
      <c r="D250">
        <v>0</v>
      </c>
      <c r="E250">
        <v>-30</v>
      </c>
      <c r="F250" t="s">
        <v>875</v>
      </c>
      <c r="G250" t="str">
        <f>IFERROR(VLOOKUP(F250, Table3[#All], 2, FALSE), "")</f>
        <v>Games</v>
      </c>
      <c r="H250" t="str">
        <f>IFERROR(VLOOKUP(Transactions_datasets[[#This Row],[Payee Details ]],Table3[#All],3,FALSE), " ")</f>
        <v>EntertainmentAndLeisure</v>
      </c>
      <c r="I250" t="s">
        <v>1138</v>
      </c>
      <c r="J250" t="str">
        <f>IF(Transactions_datasets[[#This Row],[Category]]="Income", "Income", "Expense")</f>
        <v>Expense</v>
      </c>
    </row>
    <row r="251" spans="1:10" x14ac:dyDescent="0.25">
      <c r="A251" s="1">
        <v>44948</v>
      </c>
      <c r="B251" t="s">
        <v>218</v>
      </c>
      <c r="C251">
        <v>25000</v>
      </c>
      <c r="D251">
        <v>0</v>
      </c>
      <c r="E251">
        <v>-25000</v>
      </c>
      <c r="F251" t="s">
        <v>876</v>
      </c>
      <c r="G251" t="str">
        <f>IFERROR(VLOOKUP(F251, Table3[#All], 2, FALSE), "")</f>
        <v>Borrowing/Settling Money</v>
      </c>
      <c r="H251" t="str">
        <f>IFERROR(VLOOKUP(Transactions_datasets[[#This Row],[Payee Details ]],Table3[#All],3,FALSE), " ")</f>
        <v>TransfersAndAdjustments</v>
      </c>
      <c r="I251" t="s">
        <v>1138</v>
      </c>
      <c r="J251" t="str">
        <f>IF(Transactions_datasets[[#This Row],[Category]]="Income", "Income", "Expense")</f>
        <v>Expense</v>
      </c>
    </row>
    <row r="252" spans="1:10" x14ac:dyDescent="0.25">
      <c r="A252" s="1">
        <v>44948</v>
      </c>
      <c r="B252" t="s">
        <v>219</v>
      </c>
      <c r="C252">
        <v>964</v>
      </c>
      <c r="D252">
        <v>0</v>
      </c>
      <c r="E252">
        <v>-964</v>
      </c>
      <c r="F252" t="s">
        <v>838</v>
      </c>
      <c r="G252" t="str">
        <f>IFERROR(VLOOKUP(F252, Table3[#All], 2, FALSE), "")</f>
        <v>Online Shopping (Amazon, Flipkart)</v>
      </c>
      <c r="H252" t="str">
        <f>IFERROR(VLOOKUP(Transactions_datasets[[#This Row],[Payee Details ]],Table3[#All],3,FALSE), " ")</f>
        <v>Shopping</v>
      </c>
      <c r="I252" t="s">
        <v>1138</v>
      </c>
      <c r="J252" t="str">
        <f>IF(Transactions_datasets[[#This Row],[Category]]="Income", "Income", "Expense")</f>
        <v>Expense</v>
      </c>
    </row>
    <row r="253" spans="1:10" x14ac:dyDescent="0.25">
      <c r="A253" s="1">
        <v>44951</v>
      </c>
      <c r="B253" t="s">
        <v>220</v>
      </c>
      <c r="C253">
        <v>800</v>
      </c>
      <c r="D253">
        <v>0</v>
      </c>
      <c r="E253">
        <v>-800</v>
      </c>
      <c r="F253" t="s">
        <v>803</v>
      </c>
      <c r="G253" t="str">
        <f>IFERROR(VLOOKUP(F253, Table3[#All], 2, FALSE), "")</f>
        <v>Clothing</v>
      </c>
      <c r="H253" t="str">
        <f>IFERROR(VLOOKUP(Transactions_datasets[[#This Row],[Payee Details ]],Table3[#All],3,FALSE), " ")</f>
        <v>Shopping</v>
      </c>
      <c r="I253" t="s">
        <v>811</v>
      </c>
      <c r="J253" t="str">
        <f>IF(Transactions_datasets[[#This Row],[Category]]="Income", "Income", "Expense")</f>
        <v>Expense</v>
      </c>
    </row>
    <row r="254" spans="1:10" x14ac:dyDescent="0.25">
      <c r="A254" s="1">
        <v>44952</v>
      </c>
      <c r="B254" t="s">
        <v>221</v>
      </c>
      <c r="C254">
        <v>1480</v>
      </c>
      <c r="D254">
        <v>0</v>
      </c>
      <c r="E254">
        <v>-1480</v>
      </c>
      <c r="F254" t="s">
        <v>803</v>
      </c>
      <c r="G254" t="str">
        <f>IFERROR(VLOOKUP(F254, Table3[#All], 2, FALSE), "")</f>
        <v>Clothing</v>
      </c>
      <c r="H254" t="str">
        <f>IFERROR(VLOOKUP(Transactions_datasets[[#This Row],[Payee Details ]],Table3[#All],3,FALSE), " ")</f>
        <v>Shopping</v>
      </c>
      <c r="I254" t="s">
        <v>811</v>
      </c>
      <c r="J254" t="str">
        <f>IF(Transactions_datasets[[#This Row],[Category]]="Income", "Income", "Expense")</f>
        <v>Expense</v>
      </c>
    </row>
    <row r="255" spans="1:10" x14ac:dyDescent="0.25">
      <c r="A255" s="1">
        <v>44954</v>
      </c>
      <c r="B255" t="s">
        <v>222</v>
      </c>
      <c r="C255">
        <v>240</v>
      </c>
      <c r="D255">
        <v>0</v>
      </c>
      <c r="E255">
        <v>-240</v>
      </c>
      <c r="F255" t="s">
        <v>721</v>
      </c>
      <c r="G255" t="str">
        <f>IFERROR(VLOOKUP(F255, Table3[#All], 2, FALSE), "")</f>
        <v>Groceries</v>
      </c>
      <c r="H255" t="str">
        <f>IFERROR(VLOOKUP(Transactions_datasets[[#This Row],[Payee Details ]],Table3[#All],3,FALSE), " ")</f>
        <v>FoodAndDining</v>
      </c>
      <c r="I255" t="s">
        <v>1138</v>
      </c>
      <c r="J255" t="str">
        <f>IF(Transactions_datasets[[#This Row],[Category]]="Income", "Income", "Expense")</f>
        <v>Expense</v>
      </c>
    </row>
    <row r="256" spans="1:10" x14ac:dyDescent="0.25">
      <c r="A256" s="1">
        <v>44955</v>
      </c>
      <c r="B256" t="s">
        <v>223</v>
      </c>
      <c r="C256">
        <v>260</v>
      </c>
      <c r="D256">
        <v>0</v>
      </c>
      <c r="E256">
        <v>-260</v>
      </c>
      <c r="F256" t="s">
        <v>877</v>
      </c>
      <c r="G256" t="str">
        <f>IFERROR(VLOOKUP(F256, Table3[#All], 2, FALSE), "")</f>
        <v>Snacks and Beverages</v>
      </c>
      <c r="H256" t="str">
        <f>IFERROR(VLOOKUP(Transactions_datasets[[#This Row],[Payee Details ]],Table3[#All],3,FALSE), " ")</f>
        <v>FoodAndDining</v>
      </c>
      <c r="I256" t="s">
        <v>1138</v>
      </c>
      <c r="J256" t="str">
        <f>IF(Transactions_datasets[[#This Row],[Category]]="Income", "Income", "Expense")</f>
        <v>Expense</v>
      </c>
    </row>
    <row r="257" spans="1:10" x14ac:dyDescent="0.25">
      <c r="A257" s="1">
        <v>44955</v>
      </c>
      <c r="B257" t="s">
        <v>224</v>
      </c>
      <c r="C257">
        <v>0</v>
      </c>
      <c r="D257">
        <v>80</v>
      </c>
      <c r="E257">
        <v>80</v>
      </c>
      <c r="F257" t="s">
        <v>815</v>
      </c>
      <c r="G257" t="str">
        <f>IFERROR(VLOOKUP(F257, Table3[#All], 2, FALSE), "")</f>
        <v>Borrowing/Settling Money</v>
      </c>
      <c r="H257" t="str">
        <f>IFERROR(VLOOKUP(Transactions_datasets[[#This Row],[Payee Details ]],Table3[#All],3,FALSE), " ")</f>
        <v>TransfersAndAdjustments</v>
      </c>
      <c r="I257" t="s">
        <v>1138</v>
      </c>
      <c r="J257" t="str">
        <f>IF(Transactions_datasets[[#This Row],[Category]]="Income", "Income", "Expense")</f>
        <v>Expense</v>
      </c>
    </row>
    <row r="258" spans="1:10" x14ac:dyDescent="0.25">
      <c r="A258" s="1">
        <v>44955</v>
      </c>
      <c r="B258" t="s">
        <v>225</v>
      </c>
      <c r="C258">
        <v>60</v>
      </c>
      <c r="D258">
        <v>0</v>
      </c>
      <c r="E258">
        <v>-60</v>
      </c>
      <c r="F258" t="s">
        <v>720</v>
      </c>
      <c r="G258" t="str">
        <f>IFERROR(VLOOKUP(F258, Table3[#All], 2, FALSE), "")</f>
        <v>Groceries</v>
      </c>
      <c r="H258" t="str">
        <f>IFERROR(VLOOKUP(Transactions_datasets[[#This Row],[Payee Details ]],Table3[#All],3,FALSE), " ")</f>
        <v>FoodAndDining</v>
      </c>
      <c r="I258" t="s">
        <v>1138</v>
      </c>
      <c r="J258" t="str">
        <f>IF(Transactions_datasets[[#This Row],[Category]]="Income", "Income", "Expense")</f>
        <v>Expense</v>
      </c>
    </row>
    <row r="259" spans="1:10" x14ac:dyDescent="0.25">
      <c r="A259" s="1">
        <v>44957</v>
      </c>
      <c r="B259" t="s">
        <v>226</v>
      </c>
      <c r="C259">
        <v>99</v>
      </c>
      <c r="D259">
        <v>0</v>
      </c>
      <c r="E259">
        <v>-99</v>
      </c>
      <c r="F259" t="s">
        <v>722</v>
      </c>
      <c r="G259" t="str">
        <f>IFERROR(VLOOKUP(F259, Table3[#All], 2, FALSE), "")</f>
        <v>Mobile Recharge/Bill</v>
      </c>
      <c r="H259" t="str">
        <f>IFERROR(VLOOKUP(Transactions_datasets[[#This Row],[Payee Details ]],Table3[#All],3,FALSE), " ")</f>
        <v>BillsAndUtilities</v>
      </c>
      <c r="I259" t="s">
        <v>1138</v>
      </c>
      <c r="J259" t="str">
        <f>IF(Transactions_datasets[[#This Row],[Category]]="Income", "Income", "Expense")</f>
        <v>Expense</v>
      </c>
    </row>
    <row r="260" spans="1:10" x14ac:dyDescent="0.25">
      <c r="A260" s="1">
        <v>44958</v>
      </c>
      <c r="B260" t="s">
        <v>227</v>
      </c>
      <c r="C260">
        <v>200</v>
      </c>
      <c r="D260">
        <v>0</v>
      </c>
      <c r="E260">
        <v>-200</v>
      </c>
      <c r="F260" t="s">
        <v>972</v>
      </c>
      <c r="G260" t="str">
        <f>IFERROR(VLOOKUP(F260, Table3[#All], 2, FALSE), "")</f>
        <v>Borrowing/Settling Money</v>
      </c>
      <c r="H260" t="str">
        <f>IFERROR(VLOOKUP(Transactions_datasets[[#This Row],[Payee Details ]],Table3[#All],3,FALSE), " ")</f>
        <v>TransfersAndAdjustments</v>
      </c>
      <c r="I260" t="s">
        <v>1138</v>
      </c>
      <c r="J260" t="str">
        <f>IF(Transactions_datasets[[#This Row],[Category]]="Income", "Income", "Expense")</f>
        <v>Expense</v>
      </c>
    </row>
    <row r="261" spans="1:10" x14ac:dyDescent="0.25">
      <c r="A261" s="1">
        <v>44959</v>
      </c>
      <c r="B261" t="s">
        <v>762</v>
      </c>
      <c r="C261">
        <v>0</v>
      </c>
      <c r="D261">
        <v>41513</v>
      </c>
      <c r="E261">
        <v>41513</v>
      </c>
      <c r="F261" t="s">
        <v>752</v>
      </c>
      <c r="G261" t="str">
        <f>IFERROR(VLOOKUP(F261, Table3[#All], 2, FALSE), "")</f>
        <v>Salary</v>
      </c>
      <c r="H261" t="str">
        <f>IFERROR(VLOOKUP(Transactions_datasets[[#This Row],[Payee Details ]],Table3[#All],3,FALSE), " ")</f>
        <v>Income</v>
      </c>
      <c r="I261" t="s">
        <v>1137</v>
      </c>
      <c r="J261" t="str">
        <f>IF(Transactions_datasets[[#This Row],[Category]]="Income", "Income", "Expense")</f>
        <v>Income</v>
      </c>
    </row>
    <row r="262" spans="1:10" x14ac:dyDescent="0.25">
      <c r="A262" s="1">
        <v>44960</v>
      </c>
      <c r="B262" t="s">
        <v>228</v>
      </c>
      <c r="C262">
        <v>370</v>
      </c>
      <c r="D262">
        <v>0</v>
      </c>
      <c r="E262">
        <v>-370</v>
      </c>
      <c r="F262" t="s">
        <v>816</v>
      </c>
      <c r="G262" t="str">
        <f>IFERROR(VLOOKUP(F262, Table3[#All], 2, FALSE), "")</f>
        <v>Snacks and Beverages</v>
      </c>
      <c r="H262" t="str">
        <f>IFERROR(VLOOKUP(Transactions_datasets[[#This Row],[Payee Details ]],Table3[#All],3,FALSE), " ")</f>
        <v>FoodAndDining</v>
      </c>
      <c r="I262" t="s">
        <v>1138</v>
      </c>
      <c r="J262" t="str">
        <f>IF(Transactions_datasets[[#This Row],[Category]]="Income", "Income", "Expense")</f>
        <v>Expense</v>
      </c>
    </row>
    <row r="263" spans="1:10" x14ac:dyDescent="0.25">
      <c r="A263" s="1">
        <v>44960</v>
      </c>
      <c r="B263" t="s">
        <v>229</v>
      </c>
      <c r="C263">
        <v>0</v>
      </c>
      <c r="D263">
        <v>100</v>
      </c>
      <c r="E263">
        <v>100</v>
      </c>
      <c r="F263" t="s">
        <v>815</v>
      </c>
      <c r="G263" t="str">
        <f>IFERROR(VLOOKUP(F263, Table3[#All], 2, FALSE), "")</f>
        <v>Borrowing/Settling Money</v>
      </c>
      <c r="H263" t="str">
        <f>IFERROR(VLOOKUP(Transactions_datasets[[#This Row],[Payee Details ]],Table3[#All],3,FALSE), " ")</f>
        <v>TransfersAndAdjustments</v>
      </c>
      <c r="I263" t="s">
        <v>1138</v>
      </c>
      <c r="J263" t="str">
        <f>IF(Transactions_datasets[[#This Row],[Category]]="Income", "Income", "Expense")</f>
        <v>Expense</v>
      </c>
    </row>
    <row r="264" spans="1:10" x14ac:dyDescent="0.25">
      <c r="A264" s="1">
        <v>44960</v>
      </c>
      <c r="B264" t="s">
        <v>230</v>
      </c>
      <c r="C264">
        <v>600</v>
      </c>
      <c r="D264">
        <v>0</v>
      </c>
      <c r="E264">
        <v>-600</v>
      </c>
      <c r="F264" t="s">
        <v>815</v>
      </c>
      <c r="G264" t="str">
        <f>IFERROR(VLOOKUP(F264, Table3[#All], 2, FALSE), "")</f>
        <v>Borrowing/Settling Money</v>
      </c>
      <c r="H264" t="str">
        <f>IFERROR(VLOOKUP(Transactions_datasets[[#This Row],[Payee Details ]],Table3[#All],3,FALSE), " ")</f>
        <v>TransfersAndAdjustments</v>
      </c>
      <c r="I264" t="s">
        <v>1138</v>
      </c>
      <c r="J264" t="str">
        <f>IF(Transactions_datasets[[#This Row],[Category]]="Income", "Income", "Expense")</f>
        <v>Expense</v>
      </c>
    </row>
    <row r="265" spans="1:10" x14ac:dyDescent="0.25">
      <c r="A265" s="1">
        <v>44961</v>
      </c>
      <c r="B265" t="s">
        <v>231</v>
      </c>
      <c r="C265">
        <v>500</v>
      </c>
      <c r="D265">
        <v>0</v>
      </c>
      <c r="E265">
        <v>-500</v>
      </c>
      <c r="F265" t="s">
        <v>851</v>
      </c>
      <c r="G265" t="str">
        <f>IFERROR(VLOOKUP(F265, Table3[#All], 2, FALSE), "")</f>
        <v>Lab Tests</v>
      </c>
      <c r="H265" t="str">
        <f>IFERROR(VLOOKUP(Transactions_datasets[[#This Row],[Payee Details ]],Table3[#All],3,FALSE), " ")</f>
        <v>HealthAndMedical</v>
      </c>
      <c r="I265" t="s">
        <v>811</v>
      </c>
      <c r="J265" t="str">
        <f>IF(Transactions_datasets[[#This Row],[Category]]="Income", "Income", "Expense")</f>
        <v>Expense</v>
      </c>
    </row>
    <row r="266" spans="1:10" x14ac:dyDescent="0.25">
      <c r="A266" s="1">
        <v>44961</v>
      </c>
      <c r="B266" t="s">
        <v>232</v>
      </c>
      <c r="C266">
        <v>2500</v>
      </c>
      <c r="D266">
        <v>0</v>
      </c>
      <c r="E266">
        <v>-2500</v>
      </c>
      <c r="F266" t="s">
        <v>851</v>
      </c>
      <c r="G266" t="str">
        <f>IFERROR(VLOOKUP(F266, Table3[#All], 2, FALSE), "")</f>
        <v>Lab Tests</v>
      </c>
      <c r="H266" t="str">
        <f>IFERROR(VLOOKUP(Transactions_datasets[[#This Row],[Payee Details ]],Table3[#All],3,FALSE), " ")</f>
        <v>HealthAndMedical</v>
      </c>
      <c r="I266" t="s">
        <v>811</v>
      </c>
      <c r="J266" t="str">
        <f>IF(Transactions_datasets[[#This Row],[Category]]="Income", "Income", "Expense")</f>
        <v>Expense</v>
      </c>
    </row>
    <row r="267" spans="1:10" x14ac:dyDescent="0.25">
      <c r="A267" s="1">
        <v>44961</v>
      </c>
      <c r="B267" t="s">
        <v>233</v>
      </c>
      <c r="C267">
        <v>944</v>
      </c>
      <c r="D267">
        <v>0</v>
      </c>
      <c r="E267">
        <v>-944</v>
      </c>
      <c r="F267" t="s">
        <v>852</v>
      </c>
      <c r="G267" t="str">
        <f>IFERROR(VLOOKUP(F267, Table3[#All], 2, FALSE), "")</f>
        <v>Pharmacy/Medicines</v>
      </c>
      <c r="H267" t="str">
        <f>IFERROR(VLOOKUP(Transactions_datasets[[#This Row],[Payee Details ]],Table3[#All],3,FALSE), " ")</f>
        <v>HealthAndMedical</v>
      </c>
      <c r="I267" t="s">
        <v>1138</v>
      </c>
      <c r="J267" t="str">
        <f>IF(Transactions_datasets[[#This Row],[Category]]="Income", "Income", "Expense")</f>
        <v>Expense</v>
      </c>
    </row>
    <row r="268" spans="1:10" x14ac:dyDescent="0.25">
      <c r="A268" s="1">
        <v>44962</v>
      </c>
      <c r="B268" t="s">
        <v>234</v>
      </c>
      <c r="C268">
        <v>0</v>
      </c>
      <c r="D268">
        <v>5650</v>
      </c>
      <c r="E268">
        <v>5650</v>
      </c>
      <c r="F268" t="s">
        <v>876</v>
      </c>
      <c r="G268" t="str">
        <f>IFERROR(VLOOKUP(F268, Table3[#All], 2, FALSE), "")</f>
        <v>Borrowing/Settling Money</v>
      </c>
      <c r="H268" t="str">
        <f>IFERROR(VLOOKUP(Transactions_datasets[[#This Row],[Payee Details ]],Table3[#All],3,FALSE), " ")</f>
        <v>TransfersAndAdjustments</v>
      </c>
      <c r="I268" t="s">
        <v>1138</v>
      </c>
      <c r="J268" t="str">
        <f>IF(Transactions_datasets[[#This Row],[Category]]="Income", "Income", "Expense")</f>
        <v>Expense</v>
      </c>
    </row>
    <row r="269" spans="1:10" x14ac:dyDescent="0.25">
      <c r="A269" s="1">
        <v>44962</v>
      </c>
      <c r="B269" t="s">
        <v>235</v>
      </c>
      <c r="C269">
        <v>6500</v>
      </c>
      <c r="D269">
        <v>0</v>
      </c>
      <c r="E269">
        <v>-6500</v>
      </c>
      <c r="F269" t="s">
        <v>801</v>
      </c>
      <c r="G269" t="str">
        <f>IFERROR(VLOOKUP(F269, Table3[#All], 2, FALSE), "")</f>
        <v>ATM Withdrawal</v>
      </c>
      <c r="H269" t="str">
        <f>IFERROR(VLOOKUP(Transactions_datasets[[#This Row],[Payee Details ]],Table3[#All],3,FALSE), " ")</f>
        <v>TransfersAndAdjustments</v>
      </c>
      <c r="I269" t="s">
        <v>1139</v>
      </c>
      <c r="J269" t="str">
        <f>IF(Transactions_datasets[[#This Row],[Category]]="Income", "Income", "Expense")</f>
        <v>Expense</v>
      </c>
    </row>
    <row r="270" spans="1:10" x14ac:dyDescent="0.25">
      <c r="A270" s="1">
        <v>44967</v>
      </c>
      <c r="B270" t="s">
        <v>236</v>
      </c>
      <c r="C270">
        <v>300</v>
      </c>
      <c r="D270">
        <v>0</v>
      </c>
      <c r="E270">
        <v>-300</v>
      </c>
      <c r="F270" t="s">
        <v>813</v>
      </c>
      <c r="G270" t="str">
        <f>IFERROR(VLOOKUP(F270, Table3[#All], 2, FALSE), "")</f>
        <v>Borrowing/Settling Money</v>
      </c>
      <c r="H270" t="str">
        <f>IFERROR(VLOOKUP(Transactions_datasets[[#This Row],[Payee Details ]],Table3[#All],3,FALSE), " ")</f>
        <v>TransfersAndAdjustments</v>
      </c>
      <c r="I270" t="s">
        <v>1138</v>
      </c>
      <c r="J270" t="str">
        <f>IF(Transactions_datasets[[#This Row],[Category]]="Income", "Income", "Expense")</f>
        <v>Expense</v>
      </c>
    </row>
    <row r="271" spans="1:10" x14ac:dyDescent="0.25">
      <c r="A271" s="1">
        <v>44969</v>
      </c>
      <c r="B271" t="s">
        <v>237</v>
      </c>
      <c r="C271">
        <v>110</v>
      </c>
      <c r="D271">
        <v>0</v>
      </c>
      <c r="E271">
        <v>-110</v>
      </c>
      <c r="F271" t="s">
        <v>860</v>
      </c>
      <c r="G271" t="str">
        <f>IFERROR(VLOOKUP(F271, Table3[#All], 2, FALSE), "")</f>
        <v>Groceries</v>
      </c>
      <c r="H271" t="str">
        <f>IFERROR(VLOOKUP(Transactions_datasets[[#This Row],[Payee Details ]],Table3[#All],3,FALSE), " ")</f>
        <v>FoodAndDining</v>
      </c>
      <c r="I271" t="s">
        <v>1138</v>
      </c>
      <c r="J271" t="str">
        <f>IF(Transactions_datasets[[#This Row],[Category]]="Income", "Income", "Expense")</f>
        <v>Expense</v>
      </c>
    </row>
    <row r="272" spans="1:10" x14ac:dyDescent="0.25">
      <c r="A272" s="1">
        <v>44969</v>
      </c>
      <c r="B272" t="s">
        <v>238</v>
      </c>
      <c r="C272">
        <v>75</v>
      </c>
      <c r="D272">
        <v>0</v>
      </c>
      <c r="E272">
        <v>-75</v>
      </c>
      <c r="F272" t="s">
        <v>804</v>
      </c>
      <c r="G272" t="str">
        <f>IFERROR(VLOOKUP(F272, Table3[#All], 2, FALSE), "")</f>
        <v>Groceries</v>
      </c>
      <c r="H272" t="str">
        <f>IFERROR(VLOOKUP(Transactions_datasets[[#This Row],[Payee Details ]],Table3[#All],3,FALSE), " ")</f>
        <v>FoodAndDining</v>
      </c>
      <c r="I272" t="s">
        <v>1138</v>
      </c>
      <c r="J272" t="str">
        <f>IF(Transactions_datasets[[#This Row],[Category]]="Income", "Income", "Expense")</f>
        <v>Expense</v>
      </c>
    </row>
    <row r="273" spans="1:10" x14ac:dyDescent="0.25">
      <c r="A273" s="1">
        <v>44974</v>
      </c>
      <c r="B273" t="s">
        <v>239</v>
      </c>
      <c r="C273">
        <v>1300</v>
      </c>
      <c r="D273">
        <v>0</v>
      </c>
      <c r="E273">
        <v>-1300</v>
      </c>
      <c r="F273" t="s">
        <v>878</v>
      </c>
      <c r="G273" t="str">
        <f>IFERROR(VLOOKUP(F273, Table3[#All], 2, FALSE), "")</f>
        <v>Accessories</v>
      </c>
      <c r="H273" t="str">
        <f>IFERROR(VLOOKUP(Transactions_datasets[[#This Row],[Payee Details ]],Table3[#All],3,FALSE), " ")</f>
        <v>Shopping</v>
      </c>
      <c r="I273" t="s">
        <v>1138</v>
      </c>
      <c r="J273" t="str">
        <f>IF(Transactions_datasets[[#This Row],[Category]]="Income", "Income", "Expense")</f>
        <v>Expense</v>
      </c>
    </row>
    <row r="274" spans="1:10" x14ac:dyDescent="0.25">
      <c r="A274" s="1">
        <v>44975</v>
      </c>
      <c r="B274" t="s">
        <v>240</v>
      </c>
      <c r="C274">
        <v>440</v>
      </c>
      <c r="D274">
        <v>0</v>
      </c>
      <c r="E274">
        <v>-440</v>
      </c>
      <c r="F274" t="s">
        <v>817</v>
      </c>
      <c r="G274" t="str">
        <f>IFERROR(VLOOKUP(F274, Table3[#All], 2, FALSE), "")</f>
        <v>Snacks and Beverages</v>
      </c>
      <c r="H274" t="str">
        <f>IFERROR(VLOOKUP(Transactions_datasets[[#This Row],[Payee Details ]],Table3[#All],3,FALSE), " ")</f>
        <v>FoodAndDining</v>
      </c>
      <c r="I274" t="s">
        <v>1138</v>
      </c>
      <c r="J274" t="str">
        <f>IF(Transactions_datasets[[#This Row],[Category]]="Income", "Income", "Expense")</f>
        <v>Expense</v>
      </c>
    </row>
    <row r="275" spans="1:10" x14ac:dyDescent="0.25">
      <c r="A275" s="1">
        <v>44976</v>
      </c>
      <c r="B275" t="s">
        <v>241</v>
      </c>
      <c r="C275">
        <v>430</v>
      </c>
      <c r="D275">
        <v>0</v>
      </c>
      <c r="E275">
        <v>-430</v>
      </c>
      <c r="F275" t="s">
        <v>723</v>
      </c>
      <c r="G275" t="str">
        <f>IFERROR(VLOOKUP(F275, Table3[#All], 2, FALSE), "")</f>
        <v>Groceries</v>
      </c>
      <c r="H275" t="str">
        <f>IFERROR(VLOOKUP(Transactions_datasets[[#This Row],[Payee Details ]],Table3[#All],3,FALSE), " ")</f>
        <v>FoodAndDining</v>
      </c>
      <c r="I275" t="s">
        <v>1138</v>
      </c>
      <c r="J275" t="str">
        <f>IF(Transactions_datasets[[#This Row],[Category]]="Income", "Income", "Expense")</f>
        <v>Expense</v>
      </c>
    </row>
    <row r="276" spans="1:10" x14ac:dyDescent="0.25">
      <c r="A276" s="1">
        <v>44976</v>
      </c>
      <c r="B276" t="s">
        <v>242</v>
      </c>
      <c r="C276">
        <v>0</v>
      </c>
      <c r="D276">
        <v>140</v>
      </c>
      <c r="E276">
        <v>140</v>
      </c>
      <c r="F276" t="s">
        <v>813</v>
      </c>
      <c r="G276" t="str">
        <f>IFERROR(VLOOKUP(F276, Table3[#All], 2, FALSE), "")</f>
        <v>Borrowing/Settling Money</v>
      </c>
      <c r="H276" t="str">
        <f>IFERROR(VLOOKUP(Transactions_datasets[[#This Row],[Payee Details ]],Table3[#All],3,FALSE), " ")</f>
        <v>TransfersAndAdjustments</v>
      </c>
      <c r="I276" t="s">
        <v>1138</v>
      </c>
      <c r="J276" t="str">
        <f>IF(Transactions_datasets[[#This Row],[Category]]="Income", "Income", "Expense")</f>
        <v>Expense</v>
      </c>
    </row>
    <row r="277" spans="1:10" x14ac:dyDescent="0.25">
      <c r="A277" s="1">
        <v>44982</v>
      </c>
      <c r="B277" t="s">
        <v>243</v>
      </c>
      <c r="C277">
        <v>50000</v>
      </c>
      <c r="D277">
        <v>0</v>
      </c>
      <c r="E277">
        <v>-50000</v>
      </c>
      <c r="F277" t="s">
        <v>876</v>
      </c>
      <c r="G277" t="str">
        <f>IFERROR(VLOOKUP(F277, Table3[#All], 2, FALSE), "")</f>
        <v>Borrowing/Settling Money</v>
      </c>
      <c r="H277" t="str">
        <f>IFERROR(VLOOKUP(Transactions_datasets[[#This Row],[Payee Details ]],Table3[#All],3,FALSE), " ")</f>
        <v>TransfersAndAdjustments</v>
      </c>
      <c r="I277" t="s">
        <v>1138</v>
      </c>
      <c r="J277" t="str">
        <f>IF(Transactions_datasets[[#This Row],[Category]]="Income", "Income", "Expense")</f>
        <v>Expense</v>
      </c>
    </row>
    <row r="278" spans="1:10" x14ac:dyDescent="0.25">
      <c r="A278" s="1">
        <v>44982</v>
      </c>
      <c r="B278" t="s">
        <v>244</v>
      </c>
      <c r="C278">
        <v>2157</v>
      </c>
      <c r="D278">
        <v>0</v>
      </c>
      <c r="E278">
        <v>-2157</v>
      </c>
      <c r="F278" t="s">
        <v>853</v>
      </c>
      <c r="G278" t="str">
        <f>IFERROR(VLOOKUP(F278, Table3[#All], 2, FALSE), "")</f>
        <v>Groceries</v>
      </c>
      <c r="H278" t="str">
        <f>IFERROR(VLOOKUP(Transactions_datasets[[#This Row],[Payee Details ]],Table3[#All],3,FALSE), " ")</f>
        <v>FoodAndDining</v>
      </c>
      <c r="I278" t="s">
        <v>811</v>
      </c>
      <c r="J278" t="str">
        <f>IF(Transactions_datasets[[#This Row],[Category]]="Income", "Income", "Expense")</f>
        <v>Expense</v>
      </c>
    </row>
    <row r="279" spans="1:10" x14ac:dyDescent="0.25">
      <c r="A279" s="1">
        <v>44982</v>
      </c>
      <c r="B279" t="s">
        <v>245</v>
      </c>
      <c r="C279">
        <v>599</v>
      </c>
      <c r="D279">
        <v>0</v>
      </c>
      <c r="E279">
        <v>-599</v>
      </c>
      <c r="F279" t="s">
        <v>853</v>
      </c>
      <c r="G279" t="str">
        <f>IFERROR(VLOOKUP(F279, Table3[#All], 2, FALSE), "")</f>
        <v>Groceries</v>
      </c>
      <c r="H279" t="str">
        <f>IFERROR(VLOOKUP(Transactions_datasets[[#This Row],[Payee Details ]],Table3[#All],3,FALSE), " ")</f>
        <v>FoodAndDining</v>
      </c>
      <c r="I279" t="s">
        <v>811</v>
      </c>
      <c r="J279" t="str">
        <f>IF(Transactions_datasets[[#This Row],[Category]]="Income", "Income", "Expense")</f>
        <v>Expense</v>
      </c>
    </row>
    <row r="280" spans="1:10" x14ac:dyDescent="0.25">
      <c r="A280" s="1">
        <v>44982</v>
      </c>
      <c r="B280" t="s">
        <v>246</v>
      </c>
      <c r="C280">
        <v>0</v>
      </c>
      <c r="D280">
        <v>1000</v>
      </c>
      <c r="E280">
        <v>1000</v>
      </c>
      <c r="F280" t="s">
        <v>807</v>
      </c>
      <c r="G280" t="str">
        <f>IFERROR(VLOOKUP(F280, Table3[#All], 2, FALSE), "")</f>
        <v>Borrowing/Settling Money</v>
      </c>
      <c r="H280" t="str">
        <f>IFERROR(VLOOKUP(Transactions_datasets[[#This Row],[Payee Details ]],Table3[#All],3,FALSE), " ")</f>
        <v>TransfersAndAdjustments</v>
      </c>
      <c r="I280" t="s">
        <v>1138</v>
      </c>
      <c r="J280" t="str">
        <f>IF(Transactions_datasets[[#This Row],[Category]]="Income", "Income", "Expense")</f>
        <v>Expense</v>
      </c>
    </row>
    <row r="281" spans="1:10" x14ac:dyDescent="0.25">
      <c r="A281" s="1">
        <v>44983</v>
      </c>
      <c r="B281" t="s">
        <v>247</v>
      </c>
      <c r="C281">
        <v>300</v>
      </c>
      <c r="D281">
        <v>0</v>
      </c>
      <c r="E281">
        <v>-300</v>
      </c>
      <c r="F281" t="s">
        <v>801</v>
      </c>
      <c r="G281" t="str">
        <f>IFERROR(VLOOKUP(F281, Table3[#All], 2, FALSE), "")</f>
        <v>ATM Withdrawal</v>
      </c>
      <c r="H281" t="str">
        <f>IFERROR(VLOOKUP(Transactions_datasets[[#This Row],[Payee Details ]],Table3[#All],3,FALSE), " ")</f>
        <v>TransfersAndAdjustments</v>
      </c>
      <c r="I281" t="s">
        <v>1139</v>
      </c>
      <c r="J281" t="str">
        <f>IF(Transactions_datasets[[#This Row],[Category]]="Income", "Income", "Expense")</f>
        <v>Expense</v>
      </c>
    </row>
    <row r="282" spans="1:10" x14ac:dyDescent="0.25">
      <c r="A282" s="1">
        <v>44983</v>
      </c>
      <c r="B282" t="s">
        <v>248</v>
      </c>
      <c r="C282">
        <v>480</v>
      </c>
      <c r="D282">
        <v>0</v>
      </c>
      <c r="E282">
        <v>-480</v>
      </c>
      <c r="F282" t="s">
        <v>723</v>
      </c>
      <c r="G282" t="str">
        <f>IFERROR(VLOOKUP(F282, Table3[#All], 2, FALSE), "")</f>
        <v>Groceries</v>
      </c>
      <c r="H282" t="str">
        <f>IFERROR(VLOOKUP(Transactions_datasets[[#This Row],[Payee Details ]],Table3[#All],3,FALSE), " ")</f>
        <v>FoodAndDining</v>
      </c>
      <c r="I282" t="s">
        <v>1138</v>
      </c>
      <c r="J282" t="str">
        <f>IF(Transactions_datasets[[#This Row],[Category]]="Income", "Income", "Expense")</f>
        <v>Expense</v>
      </c>
    </row>
    <row r="283" spans="1:10" x14ac:dyDescent="0.25">
      <c r="A283" s="1">
        <v>44983</v>
      </c>
      <c r="B283" t="s">
        <v>249</v>
      </c>
      <c r="C283">
        <v>0</v>
      </c>
      <c r="D283">
        <v>120</v>
      </c>
      <c r="E283">
        <v>120</v>
      </c>
      <c r="F283" t="s">
        <v>813</v>
      </c>
      <c r="G283" t="str">
        <f>IFERROR(VLOOKUP(F283, Table3[#All], 2, FALSE), "")</f>
        <v>Borrowing/Settling Money</v>
      </c>
      <c r="H283" t="str">
        <f>IFERROR(VLOOKUP(Transactions_datasets[[#This Row],[Payee Details ]],Table3[#All],3,FALSE), " ")</f>
        <v>TransfersAndAdjustments</v>
      </c>
      <c r="I283" t="s">
        <v>1138</v>
      </c>
      <c r="J283" t="str">
        <f>IF(Transactions_datasets[[#This Row],[Category]]="Income", "Income", "Expense")</f>
        <v>Expense</v>
      </c>
    </row>
    <row r="284" spans="1:10" x14ac:dyDescent="0.25">
      <c r="A284" s="1">
        <v>44983</v>
      </c>
      <c r="B284" t="s">
        <v>250</v>
      </c>
      <c r="C284">
        <v>0</v>
      </c>
      <c r="D284">
        <v>120</v>
      </c>
      <c r="E284">
        <v>120</v>
      </c>
      <c r="F284" t="s">
        <v>815</v>
      </c>
      <c r="G284" t="str">
        <f>IFERROR(VLOOKUP(F284, Table3[#All], 2, FALSE), "")</f>
        <v>Borrowing/Settling Money</v>
      </c>
      <c r="H284" t="str">
        <f>IFERROR(VLOOKUP(Transactions_datasets[[#This Row],[Payee Details ]],Table3[#All],3,FALSE), " ")</f>
        <v>TransfersAndAdjustments</v>
      </c>
      <c r="I284" t="s">
        <v>1138</v>
      </c>
      <c r="J284" t="str">
        <f>IF(Transactions_datasets[[#This Row],[Category]]="Income", "Income", "Expense")</f>
        <v>Expense</v>
      </c>
    </row>
    <row r="285" spans="1:10" x14ac:dyDescent="0.25">
      <c r="A285" s="1">
        <v>44983</v>
      </c>
      <c r="B285" t="s">
        <v>251</v>
      </c>
      <c r="C285">
        <v>336</v>
      </c>
      <c r="D285">
        <v>0</v>
      </c>
      <c r="E285">
        <v>-336</v>
      </c>
      <c r="F285" t="s">
        <v>954</v>
      </c>
      <c r="G285" t="str">
        <f>IFERROR(VLOOKUP(F285, Table3[#All], 2, FALSE), "")</f>
        <v>Movies and Shows</v>
      </c>
      <c r="H285" t="str">
        <f>IFERROR(VLOOKUP(Transactions_datasets[[#This Row],[Payee Details ]],Table3[#All],3,FALSE), " ")</f>
        <v>EntertainmentAndLeisure</v>
      </c>
      <c r="I285" t="s">
        <v>1138</v>
      </c>
      <c r="J285" t="str">
        <f>IF(Transactions_datasets[[#This Row],[Category]]="Income", "Income", "Expense")</f>
        <v>Expense</v>
      </c>
    </row>
    <row r="286" spans="1:10" x14ac:dyDescent="0.25">
      <c r="A286" s="1">
        <v>44983</v>
      </c>
      <c r="B286" t="s">
        <v>252</v>
      </c>
      <c r="C286">
        <v>0</v>
      </c>
      <c r="D286">
        <v>115</v>
      </c>
      <c r="E286">
        <v>115</v>
      </c>
      <c r="F286" t="s">
        <v>815</v>
      </c>
      <c r="G286" t="str">
        <f>IFERROR(VLOOKUP(F286, Table3[#All], 2, FALSE), "")</f>
        <v>Borrowing/Settling Money</v>
      </c>
      <c r="H286" t="str">
        <f>IFERROR(VLOOKUP(Transactions_datasets[[#This Row],[Payee Details ]],Table3[#All],3,FALSE), " ")</f>
        <v>TransfersAndAdjustments</v>
      </c>
      <c r="I286" t="s">
        <v>1138</v>
      </c>
      <c r="J286" t="str">
        <f>IF(Transactions_datasets[[#This Row],[Category]]="Income", "Income", "Expense")</f>
        <v>Expense</v>
      </c>
    </row>
    <row r="287" spans="1:10" x14ac:dyDescent="0.25">
      <c r="A287" s="1">
        <v>44983</v>
      </c>
      <c r="B287" t="s">
        <v>253</v>
      </c>
      <c r="C287">
        <v>0</v>
      </c>
      <c r="D287">
        <v>112</v>
      </c>
      <c r="E287">
        <v>112</v>
      </c>
      <c r="F287" t="s">
        <v>813</v>
      </c>
      <c r="G287" t="str">
        <f>IFERROR(VLOOKUP(F287, Table3[#All], 2, FALSE), "")</f>
        <v>Borrowing/Settling Money</v>
      </c>
      <c r="H287" t="str">
        <f>IFERROR(VLOOKUP(Transactions_datasets[[#This Row],[Payee Details ]],Table3[#All],3,FALSE), " ")</f>
        <v>TransfersAndAdjustments</v>
      </c>
      <c r="I287" t="s">
        <v>1138</v>
      </c>
      <c r="J287" t="str">
        <f>IF(Transactions_datasets[[#This Row],[Category]]="Income", "Income", "Expense")</f>
        <v>Expense</v>
      </c>
    </row>
    <row r="288" spans="1:10" x14ac:dyDescent="0.25">
      <c r="A288" s="1">
        <v>44987</v>
      </c>
      <c r="B288" t="s">
        <v>763</v>
      </c>
      <c r="C288">
        <v>0</v>
      </c>
      <c r="D288">
        <v>28913</v>
      </c>
      <c r="E288">
        <v>28913</v>
      </c>
      <c r="F288" t="s">
        <v>752</v>
      </c>
      <c r="G288" t="str">
        <f>IFERROR(VLOOKUP(F288, Table3[#All], 2, FALSE), "")</f>
        <v>Salary</v>
      </c>
      <c r="H288" t="str">
        <f>IFERROR(VLOOKUP(Transactions_datasets[[#This Row],[Payee Details ]],Table3[#All],3,FALSE), " ")</f>
        <v>Income</v>
      </c>
      <c r="I288" t="s">
        <v>1137</v>
      </c>
      <c r="J288" t="str">
        <f>IF(Transactions_datasets[[#This Row],[Category]]="Income", "Income", "Expense")</f>
        <v>Income</v>
      </c>
    </row>
    <row r="289" spans="1:10" x14ac:dyDescent="0.25">
      <c r="A289" s="1">
        <v>44989</v>
      </c>
      <c r="B289" t="s">
        <v>254</v>
      </c>
      <c r="C289">
        <v>0</v>
      </c>
      <c r="D289">
        <v>2000</v>
      </c>
      <c r="E289">
        <v>2000</v>
      </c>
      <c r="F289" t="s">
        <v>876</v>
      </c>
      <c r="G289" t="str">
        <f>IFERROR(VLOOKUP(F289, Table3[#All], 2, FALSE), "")</f>
        <v>Borrowing/Settling Money</v>
      </c>
      <c r="H289" t="str">
        <f>IFERROR(VLOOKUP(Transactions_datasets[[#This Row],[Payee Details ]],Table3[#All],3,FALSE), " ")</f>
        <v>TransfersAndAdjustments</v>
      </c>
      <c r="I289" t="s">
        <v>1138</v>
      </c>
      <c r="J289" t="str">
        <f>IF(Transactions_datasets[[#This Row],[Category]]="Income", "Income", "Expense")</f>
        <v>Expense</v>
      </c>
    </row>
    <row r="290" spans="1:10" x14ac:dyDescent="0.25">
      <c r="A290" s="1">
        <v>44989</v>
      </c>
      <c r="B290" t="s">
        <v>255</v>
      </c>
      <c r="C290">
        <v>395</v>
      </c>
      <c r="D290">
        <v>0</v>
      </c>
      <c r="E290">
        <v>-395</v>
      </c>
      <c r="F290" t="s">
        <v>808</v>
      </c>
      <c r="G290" t="str">
        <f>IFERROR(VLOOKUP(F290, Table3[#All], 2, FALSE), "")</f>
        <v>Mobile Recharge/Bill</v>
      </c>
      <c r="H290" t="str">
        <f>IFERROR(VLOOKUP(Transactions_datasets[[#This Row],[Payee Details ]],Table3[#All],3,FALSE), " ")</f>
        <v>BillsAndUtilities</v>
      </c>
      <c r="I290" t="s">
        <v>1138</v>
      </c>
      <c r="J290" t="str">
        <f>IF(Transactions_datasets[[#This Row],[Category]]="Income", "Income", "Expense")</f>
        <v>Expense</v>
      </c>
    </row>
    <row r="291" spans="1:10" x14ac:dyDescent="0.25">
      <c r="A291" s="1">
        <v>44989</v>
      </c>
      <c r="B291" t="s">
        <v>256</v>
      </c>
      <c r="C291">
        <v>2000</v>
      </c>
      <c r="D291">
        <v>0</v>
      </c>
      <c r="E291">
        <v>-2000</v>
      </c>
      <c r="F291" t="s">
        <v>862</v>
      </c>
      <c r="G291" t="str">
        <f>IFERROR(VLOOKUP(F291, Table3[#All], 2, FALSE), "")</f>
        <v>Borrowing/Settling Money</v>
      </c>
      <c r="H291" t="str">
        <f>IFERROR(VLOOKUP(Transactions_datasets[[#This Row],[Payee Details ]],Table3[#All],3,FALSE), " ")</f>
        <v>TransfersAndAdjustments</v>
      </c>
      <c r="I291" t="s">
        <v>1138</v>
      </c>
      <c r="J291" t="str">
        <f>IF(Transactions_datasets[[#This Row],[Category]]="Income", "Income", "Expense")</f>
        <v>Expense</v>
      </c>
    </row>
    <row r="292" spans="1:10" x14ac:dyDescent="0.25">
      <c r="A292" s="1">
        <v>44989</v>
      </c>
      <c r="B292" t="s">
        <v>257</v>
      </c>
      <c r="C292">
        <v>827</v>
      </c>
      <c r="D292">
        <v>0</v>
      </c>
      <c r="E292">
        <v>-827</v>
      </c>
      <c r="F292" t="s">
        <v>717</v>
      </c>
      <c r="G292" t="str">
        <f>IFERROR(VLOOKUP(F292, Table3[#All], 2, FALSE), "")</f>
        <v>Online Shopping (Amazon, Flipkart)</v>
      </c>
      <c r="H292" t="str">
        <f>IFERROR(VLOOKUP(Transactions_datasets[[#This Row],[Payee Details ]],Table3[#All],3,FALSE), " ")</f>
        <v>Shopping</v>
      </c>
      <c r="I292" t="s">
        <v>1138</v>
      </c>
      <c r="J292" t="str">
        <f>IF(Transactions_datasets[[#This Row],[Category]]="Income", "Income", "Expense")</f>
        <v>Expense</v>
      </c>
    </row>
    <row r="293" spans="1:10" x14ac:dyDescent="0.25">
      <c r="A293" s="1">
        <v>44990</v>
      </c>
      <c r="B293" t="s">
        <v>258</v>
      </c>
      <c r="C293">
        <v>40</v>
      </c>
      <c r="D293">
        <v>0</v>
      </c>
      <c r="E293">
        <v>-40</v>
      </c>
      <c r="F293" t="s">
        <v>879</v>
      </c>
      <c r="G293" t="str">
        <f>IFERROR(VLOOKUP(F293, Table3[#All], 2, FALSE), "")</f>
        <v>Groceries</v>
      </c>
      <c r="H293" t="str">
        <f>IFERROR(VLOOKUP(Transactions_datasets[[#This Row],[Payee Details ]],Table3[#All],3,FALSE), " ")</f>
        <v>FoodAndDining</v>
      </c>
      <c r="I293" t="s">
        <v>1138</v>
      </c>
      <c r="J293" t="str">
        <f>IF(Transactions_datasets[[#This Row],[Category]]="Income", "Income", "Expense")</f>
        <v>Expense</v>
      </c>
    </row>
    <row r="294" spans="1:10" x14ac:dyDescent="0.25">
      <c r="A294" s="1">
        <v>44993</v>
      </c>
      <c r="B294" t="s">
        <v>259</v>
      </c>
      <c r="C294">
        <v>0</v>
      </c>
      <c r="D294">
        <v>6000</v>
      </c>
      <c r="E294">
        <v>6000</v>
      </c>
      <c r="F294" t="s">
        <v>826</v>
      </c>
      <c r="G294" t="str">
        <f>IFERROR(VLOOKUP(F294, Table3[#All], 2, FALSE), "")</f>
        <v>Borrowing/Settling Money</v>
      </c>
      <c r="H294" t="str">
        <f>IFERROR(VLOOKUP(Transactions_datasets[[#This Row],[Payee Details ]],Table3[#All],3,FALSE), " ")</f>
        <v>TransfersAndAdjustments</v>
      </c>
      <c r="I294" t="s">
        <v>1138</v>
      </c>
      <c r="J294" t="str">
        <f>IF(Transactions_datasets[[#This Row],[Category]]="Income", "Income", "Expense")</f>
        <v>Expense</v>
      </c>
    </row>
    <row r="295" spans="1:10" x14ac:dyDescent="0.25">
      <c r="A295" s="1">
        <v>44995</v>
      </c>
      <c r="B295" t="s">
        <v>260</v>
      </c>
      <c r="C295">
        <v>90</v>
      </c>
      <c r="D295">
        <v>0</v>
      </c>
      <c r="E295">
        <v>-90</v>
      </c>
      <c r="F295" t="s">
        <v>815</v>
      </c>
      <c r="G295" t="str">
        <f>IFERROR(VLOOKUP(F295, Table3[#All], 2, FALSE), "")</f>
        <v>Borrowing/Settling Money</v>
      </c>
      <c r="H295" t="str">
        <f>IFERROR(VLOOKUP(Transactions_datasets[[#This Row],[Payee Details ]],Table3[#All],3,FALSE), " ")</f>
        <v>TransfersAndAdjustments</v>
      </c>
      <c r="I295" t="s">
        <v>1138</v>
      </c>
      <c r="J295" t="str">
        <f>IF(Transactions_datasets[[#This Row],[Category]]="Income", "Income", "Expense")</f>
        <v>Expense</v>
      </c>
    </row>
    <row r="296" spans="1:10" x14ac:dyDescent="0.25">
      <c r="A296" s="1">
        <v>44996</v>
      </c>
      <c r="B296" t="s">
        <v>261</v>
      </c>
      <c r="C296">
        <v>540</v>
      </c>
      <c r="D296">
        <v>0</v>
      </c>
      <c r="E296">
        <v>-540</v>
      </c>
      <c r="F296" t="s">
        <v>862</v>
      </c>
      <c r="G296" t="str">
        <f>IFERROR(VLOOKUP(F296, Table3[#All], 2, FALSE), "")</f>
        <v>Borrowing/Settling Money</v>
      </c>
      <c r="H296" t="str">
        <f>IFERROR(VLOOKUP(Transactions_datasets[[#This Row],[Payee Details ]],Table3[#All],3,FALSE), " ")</f>
        <v>TransfersAndAdjustments</v>
      </c>
      <c r="I296" t="s">
        <v>1138</v>
      </c>
      <c r="J296" t="str">
        <f>IF(Transactions_datasets[[#This Row],[Category]]="Income", "Income", "Expense")</f>
        <v>Expense</v>
      </c>
    </row>
    <row r="297" spans="1:10" x14ac:dyDescent="0.25">
      <c r="A297" s="1">
        <v>44996</v>
      </c>
      <c r="B297" t="s">
        <v>262</v>
      </c>
      <c r="C297">
        <v>90</v>
      </c>
      <c r="D297">
        <v>0</v>
      </c>
      <c r="E297">
        <v>-90</v>
      </c>
      <c r="F297" t="s">
        <v>975</v>
      </c>
      <c r="G297" t="str">
        <f>IFERROR(VLOOKUP(F297, Table3[#All], 2, FALSE), "")</f>
        <v>Groceries</v>
      </c>
      <c r="H297" t="str">
        <f>IFERROR(VLOOKUP(Transactions_datasets[[#This Row],[Payee Details ]],Table3[#All],3,FALSE), " ")</f>
        <v>FoodAndDining</v>
      </c>
      <c r="I297" t="s">
        <v>1138</v>
      </c>
      <c r="J297" t="str">
        <f>IF(Transactions_datasets[[#This Row],[Category]]="Income", "Income", "Expense")</f>
        <v>Expense</v>
      </c>
    </row>
    <row r="298" spans="1:10" x14ac:dyDescent="0.25">
      <c r="A298" s="1">
        <v>45003</v>
      </c>
      <c r="B298" t="s">
        <v>263</v>
      </c>
      <c r="C298">
        <v>2054</v>
      </c>
      <c r="D298">
        <v>0</v>
      </c>
      <c r="E298">
        <v>-2054</v>
      </c>
      <c r="F298" t="s">
        <v>862</v>
      </c>
      <c r="G298" t="str">
        <f>IFERROR(VLOOKUP(F298, Table3[#All], 2, FALSE), "")</f>
        <v>Borrowing/Settling Money</v>
      </c>
      <c r="H298" t="str">
        <f>IFERROR(VLOOKUP(Transactions_datasets[[#This Row],[Payee Details ]],Table3[#All],3,FALSE), " ")</f>
        <v>TransfersAndAdjustments</v>
      </c>
      <c r="I298" t="s">
        <v>1138</v>
      </c>
      <c r="J298" t="str">
        <f>IF(Transactions_datasets[[#This Row],[Category]]="Income", "Income", "Expense")</f>
        <v>Expense</v>
      </c>
    </row>
    <row r="299" spans="1:10" x14ac:dyDescent="0.25">
      <c r="A299" s="1">
        <v>45004</v>
      </c>
      <c r="B299" t="s">
        <v>264</v>
      </c>
      <c r="C299">
        <v>0</v>
      </c>
      <c r="D299">
        <v>1100</v>
      </c>
      <c r="E299">
        <v>1100</v>
      </c>
      <c r="F299" t="s">
        <v>824</v>
      </c>
      <c r="G299" t="str">
        <f>IFERROR(VLOOKUP(F299, Table3[#All], 2, FALSE), "")</f>
        <v>Borrowing/Settling Money</v>
      </c>
      <c r="H299" t="str">
        <f>IFERROR(VLOOKUP(Transactions_datasets[[#This Row],[Payee Details ]],Table3[#All],3,FALSE), " ")</f>
        <v>TransfersAndAdjustments</v>
      </c>
      <c r="I299" t="s">
        <v>1138</v>
      </c>
      <c r="J299" t="str">
        <f>IF(Transactions_datasets[[#This Row],[Category]]="Income", "Income", "Expense")</f>
        <v>Expense</v>
      </c>
    </row>
    <row r="300" spans="1:10" x14ac:dyDescent="0.25">
      <c r="A300" s="1">
        <v>45005</v>
      </c>
      <c r="B300" t="s">
        <v>265</v>
      </c>
      <c r="C300">
        <v>706.82</v>
      </c>
      <c r="D300">
        <v>0</v>
      </c>
      <c r="E300">
        <v>-706.82</v>
      </c>
      <c r="F300" t="s">
        <v>809</v>
      </c>
      <c r="G300" t="str">
        <f>IFERROR(VLOOKUP(F300, Table3[#All], 2, FALSE), "")</f>
        <v>Internet</v>
      </c>
      <c r="H300" t="str">
        <f>IFERROR(VLOOKUP(Transactions_datasets[[#This Row],[Payee Details ]],Table3[#All],3,FALSE), " ")</f>
        <v>BillsAndUtilities</v>
      </c>
      <c r="I300" t="s">
        <v>1138</v>
      </c>
      <c r="J300" t="str">
        <f>IF(Transactions_datasets[[#This Row],[Category]]="Income", "Income", "Expense")</f>
        <v>Expense</v>
      </c>
    </row>
    <row r="301" spans="1:10" x14ac:dyDescent="0.25">
      <c r="A301" s="1">
        <v>45017</v>
      </c>
      <c r="B301" t="s">
        <v>24</v>
      </c>
      <c r="C301">
        <v>4708.7299999999996</v>
      </c>
      <c r="D301">
        <v>0</v>
      </c>
      <c r="E301">
        <v>-4708.7299999999996</v>
      </c>
      <c r="F301" t="s">
        <v>811</v>
      </c>
      <c r="G301" t="str">
        <f>IFERROR(VLOOKUP(F301, Table3[#All], 2, FALSE), "")</f>
        <v>Online Shopping (Amazon, Flipkart)</v>
      </c>
      <c r="H301" t="str">
        <f>IFERROR(VLOOKUP(Transactions_datasets[[#This Row],[Payee Details ]],Table3[#All],3,FALSE), " ")</f>
        <v>Shopping</v>
      </c>
      <c r="I301" t="s">
        <v>811</v>
      </c>
      <c r="J301" t="str">
        <f>IF(Transactions_datasets[[#This Row],[Category]]="Income", "Income", "Expense")</f>
        <v>Expense</v>
      </c>
    </row>
    <row r="302" spans="1:10" x14ac:dyDescent="0.25">
      <c r="A302" s="1">
        <v>45017</v>
      </c>
      <c r="B302" t="s">
        <v>266</v>
      </c>
      <c r="C302">
        <v>120</v>
      </c>
      <c r="D302">
        <v>0</v>
      </c>
      <c r="E302">
        <v>-120</v>
      </c>
      <c r="F302" t="s">
        <v>880</v>
      </c>
      <c r="G302" t="str">
        <f>IFERROR(VLOOKUP(F302, Table3[#All], 2, FALSE), "")</f>
        <v>Cafes/Takeout</v>
      </c>
      <c r="H302" t="str">
        <f>IFERROR(VLOOKUP(Transactions_datasets[[#This Row],[Payee Details ]],Table3[#All],3,FALSE), " ")</f>
        <v>FoodAndDining</v>
      </c>
      <c r="I302" t="s">
        <v>1138</v>
      </c>
      <c r="J302" t="str">
        <f>IF(Transactions_datasets[[#This Row],[Category]]="Income", "Income", "Expense")</f>
        <v>Expense</v>
      </c>
    </row>
    <row r="303" spans="1:10" x14ac:dyDescent="0.25">
      <c r="A303" s="1">
        <v>45017</v>
      </c>
      <c r="B303" t="s">
        <v>267</v>
      </c>
      <c r="C303">
        <v>150</v>
      </c>
      <c r="D303">
        <v>0</v>
      </c>
      <c r="E303">
        <v>-150</v>
      </c>
      <c r="F303" t="s">
        <v>881</v>
      </c>
      <c r="G303" t="str">
        <f>IFERROR(VLOOKUP(F303, Table3[#All], 2, FALSE), "")</f>
        <v>Games</v>
      </c>
      <c r="H303" t="str">
        <f>IFERROR(VLOOKUP(Transactions_datasets[[#This Row],[Payee Details ]],Table3[#All],3,FALSE), " ")</f>
        <v>EntertainmentAndLeisure</v>
      </c>
      <c r="I303" t="s">
        <v>1138</v>
      </c>
      <c r="J303" t="str">
        <f>IF(Transactions_datasets[[#This Row],[Category]]="Income", "Income", "Expense")</f>
        <v>Expense</v>
      </c>
    </row>
    <row r="304" spans="1:10" x14ac:dyDescent="0.25">
      <c r="A304" s="1">
        <v>45017</v>
      </c>
      <c r="B304" t="s">
        <v>268</v>
      </c>
      <c r="C304">
        <v>150</v>
      </c>
      <c r="D304">
        <v>0</v>
      </c>
      <c r="E304">
        <v>-150</v>
      </c>
      <c r="F304" t="s">
        <v>881</v>
      </c>
      <c r="G304" t="str">
        <f>IFERROR(VLOOKUP(F304, Table3[#All], 2, FALSE), "")</f>
        <v>Games</v>
      </c>
      <c r="H304" t="str">
        <f>IFERROR(VLOOKUP(Transactions_datasets[[#This Row],[Payee Details ]],Table3[#All],3,FALSE), " ")</f>
        <v>EntertainmentAndLeisure</v>
      </c>
      <c r="I304" t="s">
        <v>1138</v>
      </c>
      <c r="J304" t="str">
        <f>IF(Transactions_datasets[[#This Row],[Category]]="Income", "Income", "Expense")</f>
        <v>Expense</v>
      </c>
    </row>
    <row r="305" spans="1:10" x14ac:dyDescent="0.25">
      <c r="A305" s="1">
        <v>45017</v>
      </c>
      <c r="B305" t="s">
        <v>269</v>
      </c>
      <c r="C305">
        <v>0</v>
      </c>
      <c r="D305">
        <v>150</v>
      </c>
      <c r="E305">
        <v>150</v>
      </c>
      <c r="F305" t="s">
        <v>813</v>
      </c>
      <c r="G305" t="str">
        <f>IFERROR(VLOOKUP(F305, Table3[#All], 2, FALSE), "")</f>
        <v>Borrowing/Settling Money</v>
      </c>
      <c r="H305" t="str">
        <f>IFERROR(VLOOKUP(Transactions_datasets[[#This Row],[Payee Details ]],Table3[#All],3,FALSE), " ")</f>
        <v>TransfersAndAdjustments</v>
      </c>
      <c r="I305" t="s">
        <v>1138</v>
      </c>
      <c r="J305" t="str">
        <f>IF(Transactions_datasets[[#This Row],[Category]]="Income", "Income", "Expense")</f>
        <v>Expense</v>
      </c>
    </row>
    <row r="306" spans="1:10" x14ac:dyDescent="0.25">
      <c r="A306" s="1">
        <v>45017</v>
      </c>
      <c r="B306" t="s">
        <v>270</v>
      </c>
      <c r="C306">
        <v>20</v>
      </c>
      <c r="D306">
        <v>0</v>
      </c>
      <c r="E306">
        <v>-20</v>
      </c>
      <c r="F306" t="s">
        <v>882</v>
      </c>
      <c r="G306" t="str">
        <f>IFERROR(VLOOKUP(F306, Table3[#All], 2, FALSE), "")</f>
        <v>Groceries</v>
      </c>
      <c r="H306" t="str">
        <f>IFERROR(VLOOKUP(Transactions_datasets[[#This Row],[Payee Details ]],Table3[#All],3,FALSE), " ")</f>
        <v>FoodAndDining</v>
      </c>
      <c r="I306" t="s">
        <v>1138</v>
      </c>
      <c r="J306" t="str">
        <f>IF(Transactions_datasets[[#This Row],[Category]]="Income", "Income", "Expense")</f>
        <v>Expense</v>
      </c>
    </row>
    <row r="307" spans="1:10" x14ac:dyDescent="0.25">
      <c r="A307" s="1">
        <v>45017</v>
      </c>
      <c r="B307" t="s">
        <v>271</v>
      </c>
      <c r="C307">
        <v>1499</v>
      </c>
      <c r="D307">
        <v>0</v>
      </c>
      <c r="E307">
        <v>-1499</v>
      </c>
      <c r="F307" t="s">
        <v>838</v>
      </c>
      <c r="G307" t="str">
        <f>IFERROR(VLOOKUP(F307, Table3[#All], 2, FALSE), "")</f>
        <v>Online Shopping (Amazon, Flipkart)</v>
      </c>
      <c r="H307" t="str">
        <f>IFERROR(VLOOKUP(Transactions_datasets[[#This Row],[Payee Details ]],Table3[#All],3,FALSE), " ")</f>
        <v>Shopping</v>
      </c>
      <c r="I307" t="s">
        <v>1138</v>
      </c>
      <c r="J307" t="str">
        <f>IF(Transactions_datasets[[#This Row],[Category]]="Income", "Income", "Expense")</f>
        <v>Expense</v>
      </c>
    </row>
    <row r="308" spans="1:10" x14ac:dyDescent="0.25">
      <c r="A308" s="1">
        <v>45018</v>
      </c>
      <c r="B308" t="s">
        <v>272</v>
      </c>
      <c r="C308">
        <v>150</v>
      </c>
      <c r="D308">
        <v>0</v>
      </c>
      <c r="E308">
        <v>-150</v>
      </c>
      <c r="F308" t="s">
        <v>807</v>
      </c>
      <c r="G308" t="str">
        <f>IFERROR(VLOOKUP(F308, Table3[#All], 2, FALSE), "")</f>
        <v>Borrowing/Settling Money</v>
      </c>
      <c r="H308" t="str">
        <f>IFERROR(VLOOKUP(Transactions_datasets[[#This Row],[Payee Details ]],Table3[#All],3,FALSE), " ")</f>
        <v>TransfersAndAdjustments</v>
      </c>
      <c r="I308" t="s">
        <v>1138</v>
      </c>
      <c r="J308" t="str">
        <f>IF(Transactions_datasets[[#This Row],[Category]]="Income", "Income", "Expense")</f>
        <v>Expense</v>
      </c>
    </row>
    <row r="309" spans="1:10" x14ac:dyDescent="0.25">
      <c r="A309" s="1">
        <v>45020</v>
      </c>
      <c r="B309" t="s">
        <v>764</v>
      </c>
      <c r="C309">
        <v>0</v>
      </c>
      <c r="D309">
        <v>28913</v>
      </c>
      <c r="E309">
        <v>28913</v>
      </c>
      <c r="F309" t="s">
        <v>752</v>
      </c>
      <c r="G309" t="str">
        <f>IFERROR(VLOOKUP(F309, Table3[#All], 2, FALSE), "")</f>
        <v>Salary</v>
      </c>
      <c r="H309" t="str">
        <f>IFERROR(VLOOKUP(Transactions_datasets[[#This Row],[Payee Details ]],Table3[#All],3,FALSE), " ")</f>
        <v>Income</v>
      </c>
      <c r="I309" t="s">
        <v>1137</v>
      </c>
      <c r="J309" t="str">
        <f>IF(Transactions_datasets[[#This Row],[Category]]="Income", "Income", "Expense")</f>
        <v>Income</v>
      </c>
    </row>
    <row r="310" spans="1:10" x14ac:dyDescent="0.25">
      <c r="A310" s="1">
        <v>45024</v>
      </c>
      <c r="B310" t="s">
        <v>273</v>
      </c>
      <c r="C310">
        <v>310</v>
      </c>
      <c r="D310">
        <v>0</v>
      </c>
      <c r="E310">
        <v>-310</v>
      </c>
      <c r="F310" t="s">
        <v>883</v>
      </c>
      <c r="G310" t="str">
        <f>IFERROR(VLOOKUP(F310, Table3[#All], 2, FALSE), "")</f>
        <v>Groceries</v>
      </c>
      <c r="H310" t="str">
        <f>IFERROR(VLOOKUP(Transactions_datasets[[#This Row],[Payee Details ]],Table3[#All],3,FALSE), " ")</f>
        <v>FoodAndDining</v>
      </c>
      <c r="I310" t="s">
        <v>1138</v>
      </c>
      <c r="J310" t="str">
        <f>IF(Transactions_datasets[[#This Row],[Category]]="Income", "Income", "Expense")</f>
        <v>Expense</v>
      </c>
    </row>
    <row r="311" spans="1:10" x14ac:dyDescent="0.25">
      <c r="A311" s="1">
        <v>45024</v>
      </c>
      <c r="B311" t="s">
        <v>274</v>
      </c>
      <c r="C311">
        <v>340</v>
      </c>
      <c r="D311">
        <v>0</v>
      </c>
      <c r="E311">
        <v>-340</v>
      </c>
      <c r="F311" t="s">
        <v>724</v>
      </c>
      <c r="G311" t="str">
        <f>IFERROR(VLOOKUP(F311, Table3[#All], 2, FALSE), "")</f>
        <v>Groceries</v>
      </c>
      <c r="H311" t="str">
        <f>IFERROR(VLOOKUP(Transactions_datasets[[#This Row],[Payee Details ]],Table3[#All],3,FALSE), " ")</f>
        <v>FoodAndDining</v>
      </c>
      <c r="I311" t="s">
        <v>1138</v>
      </c>
      <c r="J311" t="str">
        <f>IF(Transactions_datasets[[#This Row],[Category]]="Income", "Income", "Expense")</f>
        <v>Expense</v>
      </c>
    </row>
    <row r="312" spans="1:10" x14ac:dyDescent="0.25">
      <c r="A312" s="1">
        <v>45024</v>
      </c>
      <c r="B312" t="s">
        <v>275</v>
      </c>
      <c r="C312">
        <v>90</v>
      </c>
      <c r="D312">
        <v>0</v>
      </c>
      <c r="E312">
        <v>-90</v>
      </c>
      <c r="F312" t="s">
        <v>817</v>
      </c>
      <c r="G312" t="str">
        <f>IFERROR(VLOOKUP(F312, Table3[#All], 2, FALSE), "")</f>
        <v>Snacks and Beverages</v>
      </c>
      <c r="H312" t="str">
        <f>IFERROR(VLOOKUP(Transactions_datasets[[#This Row],[Payee Details ]],Table3[#All],3,FALSE), " ")</f>
        <v>FoodAndDining</v>
      </c>
      <c r="I312" t="s">
        <v>1138</v>
      </c>
      <c r="J312" t="str">
        <f>IF(Transactions_datasets[[#This Row],[Category]]="Income", "Income", "Expense")</f>
        <v>Expense</v>
      </c>
    </row>
    <row r="313" spans="1:10" x14ac:dyDescent="0.25">
      <c r="A313" s="1">
        <v>45025</v>
      </c>
      <c r="B313" t="s">
        <v>276</v>
      </c>
      <c r="C313">
        <v>2403</v>
      </c>
      <c r="D313">
        <v>0</v>
      </c>
      <c r="E313">
        <v>-2403</v>
      </c>
      <c r="F313" t="s">
        <v>866</v>
      </c>
      <c r="G313" t="str">
        <f>IFERROR(VLOOKUP(F313, Table3[#All], 2, FALSE), "")</f>
        <v>Clothing</v>
      </c>
      <c r="H313" t="str">
        <f>IFERROR(VLOOKUP(Transactions_datasets[[#This Row],[Payee Details ]],Table3[#All],3,FALSE), " ")</f>
        <v>Shopping</v>
      </c>
      <c r="I313" t="s">
        <v>811</v>
      </c>
      <c r="J313" t="str">
        <f>IF(Transactions_datasets[[#This Row],[Category]]="Income", "Income", "Expense")</f>
        <v>Expense</v>
      </c>
    </row>
    <row r="314" spans="1:10" x14ac:dyDescent="0.25">
      <c r="A314" s="1">
        <v>45025</v>
      </c>
      <c r="B314" t="s">
        <v>277</v>
      </c>
      <c r="C314">
        <v>2000</v>
      </c>
      <c r="D314">
        <v>0</v>
      </c>
      <c r="E314">
        <v>-2000</v>
      </c>
      <c r="F314" t="s">
        <v>862</v>
      </c>
      <c r="G314" t="str">
        <f>IFERROR(VLOOKUP(F314, Table3[#All], 2, FALSE), "")</f>
        <v>Borrowing/Settling Money</v>
      </c>
      <c r="H314" t="str">
        <f>IFERROR(VLOOKUP(Transactions_datasets[[#This Row],[Payee Details ]],Table3[#All],3,FALSE), " ")</f>
        <v>TransfersAndAdjustments</v>
      </c>
      <c r="I314" t="s">
        <v>1138</v>
      </c>
      <c r="J314" t="str">
        <f>IF(Transactions_datasets[[#This Row],[Category]]="Income", "Income", "Expense")</f>
        <v>Expense</v>
      </c>
    </row>
    <row r="315" spans="1:10" x14ac:dyDescent="0.25">
      <c r="A315" s="1">
        <v>45025</v>
      </c>
      <c r="B315" t="s">
        <v>278</v>
      </c>
      <c r="C315">
        <v>60</v>
      </c>
      <c r="D315">
        <v>0</v>
      </c>
      <c r="E315">
        <v>-60</v>
      </c>
      <c r="F315" t="s">
        <v>885</v>
      </c>
      <c r="G315" t="str">
        <f>IFERROR(VLOOKUP(F315, Table3[#All], 2, FALSE), "")</f>
        <v>Borrowing/Settling Money</v>
      </c>
      <c r="H315" t="str">
        <f>IFERROR(VLOOKUP(Transactions_datasets[[#This Row],[Payee Details ]],Table3[#All],3,FALSE), " ")</f>
        <v>TransfersAndAdjustments</v>
      </c>
      <c r="I315" t="s">
        <v>1138</v>
      </c>
      <c r="J315" t="str">
        <f>IF(Transactions_datasets[[#This Row],[Category]]="Income", "Income", "Expense")</f>
        <v>Expense</v>
      </c>
    </row>
    <row r="316" spans="1:10" x14ac:dyDescent="0.25">
      <c r="A316" s="1">
        <v>45029</v>
      </c>
      <c r="B316" t="s">
        <v>279</v>
      </c>
      <c r="C316">
        <v>75000</v>
      </c>
      <c r="D316">
        <v>0</v>
      </c>
      <c r="E316">
        <v>-75000</v>
      </c>
      <c r="F316" t="s">
        <v>876</v>
      </c>
      <c r="G316" t="str">
        <f>IFERROR(VLOOKUP(F316, Table3[#All], 2, FALSE), "")</f>
        <v>Borrowing/Settling Money</v>
      </c>
      <c r="H316" t="str">
        <f>IFERROR(VLOOKUP(Transactions_datasets[[#This Row],[Payee Details ]],Table3[#All],3,FALSE), " ")</f>
        <v>TransfersAndAdjustments</v>
      </c>
      <c r="I316" t="s">
        <v>1138</v>
      </c>
      <c r="J316" t="str">
        <f>IF(Transactions_datasets[[#This Row],[Category]]="Income", "Income", "Expense")</f>
        <v>Expense</v>
      </c>
    </row>
    <row r="317" spans="1:10" x14ac:dyDescent="0.25">
      <c r="A317" s="1">
        <v>45030</v>
      </c>
      <c r="B317" t="s">
        <v>280</v>
      </c>
      <c r="C317">
        <v>1000</v>
      </c>
      <c r="D317">
        <v>0</v>
      </c>
      <c r="E317">
        <v>-1000</v>
      </c>
      <c r="F317" t="s">
        <v>884</v>
      </c>
      <c r="G317" t="str">
        <f>IFERROR(VLOOKUP(F317, Table3[#All], 2, FALSE), "")</f>
        <v>Pharmacy/Medicines</v>
      </c>
      <c r="H317" t="str">
        <f>IFERROR(VLOOKUP(Transactions_datasets[[#This Row],[Payee Details ]],Table3[#All],3,FALSE), " ")</f>
        <v>HealthAndMedical</v>
      </c>
      <c r="I317" t="s">
        <v>1138</v>
      </c>
      <c r="J317" t="str">
        <f>IF(Transactions_datasets[[#This Row],[Category]]="Income", "Income", "Expense")</f>
        <v>Expense</v>
      </c>
    </row>
    <row r="318" spans="1:10" x14ac:dyDescent="0.25">
      <c r="A318" s="1">
        <v>45031</v>
      </c>
      <c r="B318" t="s">
        <v>281</v>
      </c>
      <c r="C318">
        <v>200</v>
      </c>
      <c r="D318">
        <v>0</v>
      </c>
      <c r="E318">
        <v>-200</v>
      </c>
      <c r="F318" t="s">
        <v>973</v>
      </c>
      <c r="G318" t="str">
        <f>IFERROR(VLOOKUP(F318, Table3[#All], 2, FALSE), "")</f>
        <v>Groceries</v>
      </c>
      <c r="H318" t="str">
        <f>IFERROR(VLOOKUP(Transactions_datasets[[#This Row],[Payee Details ]],Table3[#All],3,FALSE), " ")</f>
        <v>FoodAndDining</v>
      </c>
      <c r="I318" t="s">
        <v>1138</v>
      </c>
      <c r="J318" t="str">
        <f>IF(Transactions_datasets[[#This Row],[Category]]="Income", "Income", "Expense")</f>
        <v>Expense</v>
      </c>
    </row>
    <row r="319" spans="1:10" x14ac:dyDescent="0.25">
      <c r="A319" s="1">
        <v>45032</v>
      </c>
      <c r="B319" t="s">
        <v>282</v>
      </c>
      <c r="C319">
        <v>60</v>
      </c>
      <c r="D319">
        <v>0</v>
      </c>
      <c r="E319">
        <v>-60</v>
      </c>
      <c r="F319" t="s">
        <v>975</v>
      </c>
      <c r="G319" t="str">
        <f>IFERROR(VLOOKUP(F319, Table3[#All], 2, FALSE), "")</f>
        <v>Groceries</v>
      </c>
      <c r="H319" t="str">
        <f>IFERROR(VLOOKUP(Transactions_datasets[[#This Row],[Payee Details ]],Table3[#All],3,FALSE), " ")</f>
        <v>FoodAndDining</v>
      </c>
      <c r="I319" t="s">
        <v>1138</v>
      </c>
      <c r="J319" t="str">
        <f>IF(Transactions_datasets[[#This Row],[Category]]="Income", "Income", "Expense")</f>
        <v>Expense</v>
      </c>
    </row>
    <row r="320" spans="1:10" x14ac:dyDescent="0.25">
      <c r="A320" s="1">
        <v>45035</v>
      </c>
      <c r="B320" t="s">
        <v>283</v>
      </c>
      <c r="C320">
        <v>576</v>
      </c>
      <c r="D320">
        <v>0</v>
      </c>
      <c r="E320">
        <v>-576</v>
      </c>
      <c r="F320" t="s">
        <v>715</v>
      </c>
      <c r="G320" t="str">
        <f>IFERROR(VLOOKUP(F320, Table3[#All], 2, FALSE), "")</f>
        <v>Mobile Recharge/Bill</v>
      </c>
      <c r="H320" t="str">
        <f>IFERROR(VLOOKUP(Transactions_datasets[[#This Row],[Payee Details ]],Table3[#All],3,FALSE), " ")</f>
        <v>BillsAndUtilities</v>
      </c>
      <c r="I320" t="s">
        <v>1138</v>
      </c>
      <c r="J320" t="str">
        <f>IF(Transactions_datasets[[#This Row],[Category]]="Income", "Income", "Expense")</f>
        <v>Expense</v>
      </c>
    </row>
    <row r="321" spans="1:10" x14ac:dyDescent="0.25">
      <c r="A321" s="1">
        <v>45035</v>
      </c>
      <c r="B321" t="s">
        <v>284</v>
      </c>
      <c r="C321">
        <v>706.82</v>
      </c>
      <c r="D321">
        <v>0</v>
      </c>
      <c r="E321">
        <v>-706.82</v>
      </c>
      <c r="F321" t="s">
        <v>809</v>
      </c>
      <c r="G321" t="str">
        <f>IFERROR(VLOOKUP(F321, Table3[#All], 2, FALSE), "")</f>
        <v>Internet</v>
      </c>
      <c r="H321" t="str">
        <f>IFERROR(VLOOKUP(Transactions_datasets[[#This Row],[Payee Details ]],Table3[#All],3,FALSE), " ")</f>
        <v>BillsAndUtilities</v>
      </c>
      <c r="I321" t="s">
        <v>1138</v>
      </c>
      <c r="J321" t="str">
        <f>IF(Transactions_datasets[[#This Row],[Category]]="Income", "Income", "Expense")</f>
        <v>Expense</v>
      </c>
    </row>
    <row r="322" spans="1:10" x14ac:dyDescent="0.25">
      <c r="A322" s="1">
        <v>45038</v>
      </c>
      <c r="B322" t="s">
        <v>285</v>
      </c>
      <c r="C322">
        <v>150</v>
      </c>
      <c r="D322">
        <v>0</v>
      </c>
      <c r="E322">
        <v>-150</v>
      </c>
      <c r="F322" t="s">
        <v>837</v>
      </c>
      <c r="G322" t="str">
        <f>IFERROR(VLOOKUP(F322, Table3[#All], 2, FALSE), "")</f>
        <v>Salon/Parlour</v>
      </c>
      <c r="H322" t="str">
        <f>IFERROR(VLOOKUP(Transactions_datasets[[#This Row],[Payee Details ]],Table3[#All],3,FALSE), " ")</f>
        <v>PersonalCare</v>
      </c>
      <c r="I322" t="s">
        <v>1138</v>
      </c>
      <c r="J322" t="str">
        <f>IF(Transactions_datasets[[#This Row],[Category]]="Income", "Income", "Expense")</f>
        <v>Expense</v>
      </c>
    </row>
    <row r="323" spans="1:10" x14ac:dyDescent="0.25">
      <c r="A323" s="1">
        <v>45038</v>
      </c>
      <c r="B323" t="s">
        <v>286</v>
      </c>
      <c r="C323">
        <v>531</v>
      </c>
      <c r="D323">
        <v>0</v>
      </c>
      <c r="E323">
        <v>-531</v>
      </c>
      <c r="F323" t="s">
        <v>954</v>
      </c>
      <c r="G323" t="str">
        <f>IFERROR(VLOOKUP(F323, Table3[#All], 2, FALSE), "")</f>
        <v>Movies and Shows</v>
      </c>
      <c r="H323" t="str">
        <f>IFERROR(VLOOKUP(Transactions_datasets[[#This Row],[Payee Details ]],Table3[#All],3,FALSE), " ")</f>
        <v>EntertainmentAndLeisure</v>
      </c>
      <c r="I323" t="s">
        <v>811</v>
      </c>
      <c r="J323" t="str">
        <f>IF(Transactions_datasets[[#This Row],[Category]]="Income", "Income", "Expense")</f>
        <v>Expense</v>
      </c>
    </row>
    <row r="324" spans="1:10" x14ac:dyDescent="0.25">
      <c r="A324" s="1">
        <v>45041</v>
      </c>
      <c r="B324" t="s">
        <v>287</v>
      </c>
      <c r="C324">
        <v>155</v>
      </c>
      <c r="D324">
        <v>0</v>
      </c>
      <c r="E324">
        <v>-155</v>
      </c>
      <c r="F324" t="s">
        <v>886</v>
      </c>
      <c r="G324" t="str">
        <f>IFERROR(VLOOKUP(F324, Table3[#All], 2, FALSE), "")</f>
        <v>Mobile Recharge/Bill</v>
      </c>
      <c r="H324" t="str">
        <f>IFERROR(VLOOKUP(Transactions_datasets[[#This Row],[Payee Details ]],Table3[#All],3,FALSE), " ")</f>
        <v>BillsAndUtilities</v>
      </c>
      <c r="I324" t="s">
        <v>1138</v>
      </c>
      <c r="J324" t="str">
        <f>IF(Transactions_datasets[[#This Row],[Category]]="Income", "Income", "Expense")</f>
        <v>Expense</v>
      </c>
    </row>
    <row r="325" spans="1:10" x14ac:dyDescent="0.25">
      <c r="A325" s="1">
        <v>45042</v>
      </c>
      <c r="B325" t="s">
        <v>288</v>
      </c>
      <c r="C325">
        <v>110</v>
      </c>
      <c r="D325">
        <v>0</v>
      </c>
      <c r="E325">
        <v>-110</v>
      </c>
      <c r="F325" t="s">
        <v>887</v>
      </c>
      <c r="G325" t="str">
        <f>IFERROR(VLOOKUP(F325, Table3[#All], 2, FALSE), "")</f>
        <v>Snacks and Beverages</v>
      </c>
      <c r="H325" t="str">
        <f>IFERROR(VLOOKUP(Transactions_datasets[[#This Row],[Payee Details ]],Table3[#All],3,FALSE), " ")</f>
        <v>FoodAndDining</v>
      </c>
      <c r="I325" t="s">
        <v>1138</v>
      </c>
      <c r="J325" t="str">
        <f>IF(Transactions_datasets[[#This Row],[Category]]="Income", "Income", "Expense")</f>
        <v>Expense</v>
      </c>
    </row>
    <row r="326" spans="1:10" x14ac:dyDescent="0.25">
      <c r="A326" s="1">
        <v>45043</v>
      </c>
      <c r="B326" t="s">
        <v>289</v>
      </c>
      <c r="C326">
        <v>0</v>
      </c>
      <c r="D326">
        <v>80</v>
      </c>
      <c r="E326">
        <v>80</v>
      </c>
      <c r="F326" t="s">
        <v>813</v>
      </c>
      <c r="G326" t="str">
        <f>IFERROR(VLOOKUP(F326, Table3[#All], 2, FALSE), "")</f>
        <v>Borrowing/Settling Money</v>
      </c>
      <c r="H326" t="str">
        <f>IFERROR(VLOOKUP(Transactions_datasets[[#This Row],[Payee Details ]],Table3[#All],3,FALSE), " ")</f>
        <v>TransfersAndAdjustments</v>
      </c>
      <c r="I326" t="s">
        <v>1138</v>
      </c>
      <c r="J326" t="str">
        <f>IF(Transactions_datasets[[#This Row],[Category]]="Income", "Income", "Expense")</f>
        <v>Expense</v>
      </c>
    </row>
    <row r="327" spans="1:10" x14ac:dyDescent="0.25">
      <c r="A327" s="1">
        <v>45045</v>
      </c>
      <c r="B327" t="s">
        <v>290</v>
      </c>
      <c r="C327">
        <v>765</v>
      </c>
      <c r="D327">
        <v>0</v>
      </c>
      <c r="E327">
        <v>-765</v>
      </c>
      <c r="F327" t="s">
        <v>888</v>
      </c>
      <c r="G327" t="str">
        <f>IFERROR(VLOOKUP(F327, Table3[#All], 2, FALSE), "")</f>
        <v>Groceries</v>
      </c>
      <c r="H327" t="str">
        <f>IFERROR(VLOOKUP(Transactions_datasets[[#This Row],[Payee Details ]],Table3[#All],3,FALSE), " ")</f>
        <v>FoodAndDining</v>
      </c>
      <c r="I327" t="s">
        <v>1138</v>
      </c>
      <c r="J327" t="str">
        <f>IF(Transactions_datasets[[#This Row],[Category]]="Income", "Income", "Expense")</f>
        <v>Expense</v>
      </c>
    </row>
    <row r="328" spans="1:10" x14ac:dyDescent="0.25">
      <c r="A328" s="1">
        <v>45045</v>
      </c>
      <c r="B328" t="s">
        <v>291</v>
      </c>
      <c r="C328">
        <v>100</v>
      </c>
      <c r="D328">
        <v>0</v>
      </c>
      <c r="E328">
        <v>-100</v>
      </c>
      <c r="F328" t="s">
        <v>889</v>
      </c>
      <c r="G328" t="str">
        <f>IFERROR(VLOOKUP(F328, Table3[#All], 2, FALSE), "")</f>
        <v>Clothing</v>
      </c>
      <c r="H328" t="str">
        <f>IFERROR(VLOOKUP(Transactions_datasets[[#This Row],[Payee Details ]],Table3[#All],3,FALSE), " ")</f>
        <v>Shopping</v>
      </c>
      <c r="I328" t="s">
        <v>1138</v>
      </c>
      <c r="J328" t="str">
        <f>IF(Transactions_datasets[[#This Row],[Category]]="Income", "Income", "Expense")</f>
        <v>Expense</v>
      </c>
    </row>
    <row r="329" spans="1:10" x14ac:dyDescent="0.25">
      <c r="A329" s="1">
        <v>45045</v>
      </c>
      <c r="B329" t="s">
        <v>292</v>
      </c>
      <c r="C329">
        <v>3000</v>
      </c>
      <c r="D329">
        <v>0</v>
      </c>
      <c r="E329">
        <v>-3000</v>
      </c>
      <c r="F329" t="s">
        <v>801</v>
      </c>
      <c r="G329" t="str">
        <f>IFERROR(VLOOKUP(F329, Table3[#All], 2, FALSE), "")</f>
        <v>ATM Withdrawal</v>
      </c>
      <c r="H329" t="str">
        <f>IFERROR(VLOOKUP(Transactions_datasets[[#This Row],[Payee Details ]],Table3[#All],3,FALSE), " ")</f>
        <v>TransfersAndAdjustments</v>
      </c>
      <c r="I329" t="s">
        <v>1139</v>
      </c>
      <c r="J329" t="str">
        <f>IF(Transactions_datasets[[#This Row],[Category]]="Income", "Income", "Expense")</f>
        <v>Expense</v>
      </c>
    </row>
    <row r="330" spans="1:10" x14ac:dyDescent="0.25">
      <c r="A330" s="1">
        <v>45045</v>
      </c>
      <c r="B330" t="s">
        <v>293</v>
      </c>
      <c r="C330">
        <v>0</v>
      </c>
      <c r="D330">
        <v>3000</v>
      </c>
      <c r="E330">
        <v>3000</v>
      </c>
      <c r="F330" t="s">
        <v>807</v>
      </c>
      <c r="G330" t="str">
        <f>IFERROR(VLOOKUP(F330, Table3[#All], 2, FALSE), "")</f>
        <v>Borrowing/Settling Money</v>
      </c>
      <c r="H330" t="str">
        <f>IFERROR(VLOOKUP(Transactions_datasets[[#This Row],[Payee Details ]],Table3[#All],3,FALSE), " ")</f>
        <v>TransfersAndAdjustments</v>
      </c>
      <c r="I330" t="s">
        <v>1138</v>
      </c>
      <c r="J330" t="str">
        <f>IF(Transactions_datasets[[#This Row],[Category]]="Income", "Income", "Expense")</f>
        <v>Expense</v>
      </c>
    </row>
    <row r="331" spans="1:10" x14ac:dyDescent="0.25">
      <c r="A331" s="1">
        <v>45046</v>
      </c>
      <c r="B331" t="s">
        <v>294</v>
      </c>
      <c r="C331">
        <v>236</v>
      </c>
      <c r="D331">
        <v>0</v>
      </c>
      <c r="E331">
        <v>-236</v>
      </c>
      <c r="F331" t="s">
        <v>888</v>
      </c>
      <c r="G331" t="str">
        <f>IFERROR(VLOOKUP(F331, Table3[#All], 2, FALSE), "")</f>
        <v>Groceries</v>
      </c>
      <c r="H331" t="str">
        <f>IFERROR(VLOOKUP(Transactions_datasets[[#This Row],[Payee Details ]],Table3[#All],3,FALSE), " ")</f>
        <v>FoodAndDining</v>
      </c>
      <c r="I331" t="s">
        <v>1138</v>
      </c>
      <c r="J331" t="str">
        <f>IF(Transactions_datasets[[#This Row],[Category]]="Income", "Income", "Expense")</f>
        <v>Expense</v>
      </c>
    </row>
    <row r="332" spans="1:10" x14ac:dyDescent="0.25">
      <c r="A332" s="1">
        <v>45046</v>
      </c>
      <c r="B332" t="s">
        <v>295</v>
      </c>
      <c r="C332">
        <v>160</v>
      </c>
      <c r="D332">
        <v>0</v>
      </c>
      <c r="E332">
        <v>-160</v>
      </c>
      <c r="F332" t="s">
        <v>890</v>
      </c>
      <c r="G332" t="str">
        <f>IFERROR(VLOOKUP(F332, Table3[#All], 2, FALSE), "")</f>
        <v>Clothing</v>
      </c>
      <c r="H332" t="str">
        <f>IFERROR(VLOOKUP(Transactions_datasets[[#This Row],[Payee Details ]],Table3[#All],3,FALSE), " ")</f>
        <v>Shopping</v>
      </c>
      <c r="I332" t="s">
        <v>1138</v>
      </c>
      <c r="J332" t="str">
        <f>IF(Transactions_datasets[[#This Row],[Category]]="Income", "Income", "Expense")</f>
        <v>Expense</v>
      </c>
    </row>
    <row r="333" spans="1:10" x14ac:dyDescent="0.25">
      <c r="A333" s="1">
        <v>45046</v>
      </c>
      <c r="B333" t="s">
        <v>296</v>
      </c>
      <c r="C333">
        <v>0</v>
      </c>
      <c r="D333">
        <v>110</v>
      </c>
      <c r="E333">
        <v>110</v>
      </c>
      <c r="F333" t="s">
        <v>807</v>
      </c>
      <c r="G333" t="str">
        <f>IFERROR(VLOOKUP(F333, Table3[#All], 2, FALSE), "")</f>
        <v>Borrowing/Settling Money</v>
      </c>
      <c r="H333" t="str">
        <f>IFERROR(VLOOKUP(Transactions_datasets[[#This Row],[Payee Details ]],Table3[#All],3,FALSE), " ")</f>
        <v>TransfersAndAdjustments</v>
      </c>
      <c r="I333" t="s">
        <v>1138</v>
      </c>
      <c r="J333" t="str">
        <f>IF(Transactions_datasets[[#This Row],[Category]]="Income", "Income", "Expense")</f>
        <v>Expense</v>
      </c>
    </row>
    <row r="334" spans="1:10" x14ac:dyDescent="0.25">
      <c r="A334" s="1">
        <v>45046</v>
      </c>
      <c r="B334" t="s">
        <v>297</v>
      </c>
      <c r="C334">
        <v>0</v>
      </c>
      <c r="D334">
        <v>210</v>
      </c>
      <c r="E334">
        <v>210</v>
      </c>
      <c r="F334" t="s">
        <v>813</v>
      </c>
      <c r="G334" t="str">
        <f>IFERROR(VLOOKUP(F334, Table3[#All], 2, FALSE), "")</f>
        <v>Borrowing/Settling Money</v>
      </c>
      <c r="H334" t="str">
        <f>IFERROR(VLOOKUP(Transactions_datasets[[#This Row],[Payee Details ]],Table3[#All],3,FALSE), " ")</f>
        <v>TransfersAndAdjustments</v>
      </c>
      <c r="I334" t="s">
        <v>1138</v>
      </c>
      <c r="J334" t="str">
        <f>IF(Transactions_datasets[[#This Row],[Category]]="Income", "Income", "Expense")</f>
        <v>Expense</v>
      </c>
    </row>
    <row r="335" spans="1:10" x14ac:dyDescent="0.25">
      <c r="A335" s="1">
        <v>45046</v>
      </c>
      <c r="B335" t="s">
        <v>298</v>
      </c>
      <c r="C335">
        <v>450</v>
      </c>
      <c r="D335">
        <v>0</v>
      </c>
      <c r="E335">
        <v>-450</v>
      </c>
      <c r="F335" t="s">
        <v>971</v>
      </c>
      <c r="G335" t="str">
        <f>IFERROR(VLOOKUP(F335, Table3[#All], 2, FALSE), "")</f>
        <v>Clothing</v>
      </c>
      <c r="H335" t="str">
        <f>IFERROR(VLOOKUP(Transactions_datasets[[#This Row],[Payee Details ]],Table3[#All],3,FALSE), " ")</f>
        <v>Shopping</v>
      </c>
      <c r="I335" t="s">
        <v>1138</v>
      </c>
      <c r="J335" t="str">
        <f>IF(Transactions_datasets[[#This Row],[Category]]="Income", "Income", "Expense")</f>
        <v>Expense</v>
      </c>
    </row>
    <row r="336" spans="1:10" x14ac:dyDescent="0.25">
      <c r="A336" s="1">
        <v>45046</v>
      </c>
      <c r="B336" t="s">
        <v>299</v>
      </c>
      <c r="C336">
        <v>482</v>
      </c>
      <c r="D336">
        <v>0</v>
      </c>
      <c r="E336">
        <v>-482</v>
      </c>
      <c r="F336" t="s">
        <v>891</v>
      </c>
      <c r="G336" t="str">
        <f>IFERROR(VLOOKUP(F336, Table3[#All], 2, FALSE), "")</f>
        <v>Restaurants</v>
      </c>
      <c r="H336" t="str">
        <f>IFERROR(VLOOKUP(Transactions_datasets[[#This Row],[Payee Details ]],Table3[#All],3,FALSE), " ")</f>
        <v>FoodAndDining</v>
      </c>
      <c r="I336" t="s">
        <v>1138</v>
      </c>
      <c r="J336" t="str">
        <f>IF(Transactions_datasets[[#This Row],[Category]]="Income", "Income", "Expense")</f>
        <v>Expense</v>
      </c>
    </row>
    <row r="337" spans="1:10" x14ac:dyDescent="0.25">
      <c r="A337" s="1">
        <v>45047</v>
      </c>
      <c r="B337" t="s">
        <v>300</v>
      </c>
      <c r="C337">
        <v>105</v>
      </c>
      <c r="D337">
        <v>0</v>
      </c>
      <c r="E337">
        <v>-105</v>
      </c>
      <c r="F337" t="s">
        <v>892</v>
      </c>
      <c r="G337" t="str">
        <f>IFERROR(VLOOKUP(F337, Table3[#All], 2, FALSE), "")</f>
        <v>Snacks and Beverages</v>
      </c>
      <c r="H337" t="str">
        <f>IFERROR(VLOOKUP(Transactions_datasets[[#This Row],[Payee Details ]],Table3[#All],3,FALSE), " ")</f>
        <v>FoodAndDining</v>
      </c>
      <c r="I337" t="s">
        <v>1138</v>
      </c>
      <c r="J337" t="str">
        <f>IF(Transactions_datasets[[#This Row],[Category]]="Income", "Income", "Expense")</f>
        <v>Expense</v>
      </c>
    </row>
    <row r="338" spans="1:10" x14ac:dyDescent="0.25">
      <c r="A338" s="1">
        <v>45047</v>
      </c>
      <c r="B338" t="s">
        <v>301</v>
      </c>
      <c r="C338">
        <v>0</v>
      </c>
      <c r="D338">
        <v>50</v>
      </c>
      <c r="E338">
        <v>50</v>
      </c>
      <c r="F338" t="s">
        <v>813</v>
      </c>
      <c r="G338" t="str">
        <f>IFERROR(VLOOKUP(F338, Table3[#All], 2, FALSE), "")</f>
        <v>Borrowing/Settling Money</v>
      </c>
      <c r="H338" t="str">
        <f>IFERROR(VLOOKUP(Transactions_datasets[[#This Row],[Payee Details ]],Table3[#All],3,FALSE), " ")</f>
        <v>TransfersAndAdjustments</v>
      </c>
      <c r="I338" t="s">
        <v>1138</v>
      </c>
      <c r="J338" t="str">
        <f>IF(Transactions_datasets[[#This Row],[Category]]="Income", "Income", "Expense")</f>
        <v>Expense</v>
      </c>
    </row>
    <row r="339" spans="1:10" x14ac:dyDescent="0.25">
      <c r="A339" s="1">
        <v>45049</v>
      </c>
      <c r="B339" t="s">
        <v>765</v>
      </c>
      <c r="C339">
        <v>0</v>
      </c>
      <c r="D339">
        <v>49553</v>
      </c>
      <c r="E339">
        <v>49553</v>
      </c>
      <c r="F339" t="s">
        <v>752</v>
      </c>
      <c r="G339" t="str">
        <f>IFERROR(VLOOKUP(F339, Table3[#All], 2, FALSE), "")</f>
        <v>Salary</v>
      </c>
      <c r="H339" t="str">
        <f>IFERROR(VLOOKUP(Transactions_datasets[[#This Row],[Payee Details ]],Table3[#All],3,FALSE), " ")</f>
        <v>Income</v>
      </c>
      <c r="I339" t="s">
        <v>1137</v>
      </c>
      <c r="J339" t="str">
        <f>IF(Transactions_datasets[[#This Row],[Category]]="Income", "Income", "Expense")</f>
        <v>Income</v>
      </c>
    </row>
    <row r="340" spans="1:10" x14ac:dyDescent="0.25">
      <c r="A340" s="1">
        <v>45052</v>
      </c>
      <c r="B340" t="s">
        <v>302</v>
      </c>
      <c r="C340">
        <v>25000</v>
      </c>
      <c r="D340">
        <v>0</v>
      </c>
      <c r="E340">
        <v>-25000</v>
      </c>
      <c r="F340" t="s">
        <v>876</v>
      </c>
      <c r="G340" t="str">
        <f>IFERROR(VLOOKUP(F340, Table3[#All], 2, FALSE), "")</f>
        <v>Borrowing/Settling Money</v>
      </c>
      <c r="H340" t="str">
        <f>IFERROR(VLOOKUP(Transactions_datasets[[#This Row],[Payee Details ]],Table3[#All],3,FALSE), " ")</f>
        <v>TransfersAndAdjustments</v>
      </c>
      <c r="I340" t="s">
        <v>1138</v>
      </c>
      <c r="J340" t="str">
        <f>IF(Transactions_datasets[[#This Row],[Category]]="Income", "Income", "Expense")</f>
        <v>Expense</v>
      </c>
    </row>
    <row r="341" spans="1:10" x14ac:dyDescent="0.25">
      <c r="A341" s="1">
        <v>45052</v>
      </c>
      <c r="B341" t="s">
        <v>303</v>
      </c>
      <c r="C341">
        <v>0</v>
      </c>
      <c r="D341">
        <v>1000</v>
      </c>
      <c r="E341">
        <v>1000</v>
      </c>
      <c r="F341" t="s">
        <v>807</v>
      </c>
      <c r="G341" t="str">
        <f>IFERROR(VLOOKUP(F341, Table3[#All], 2, FALSE), "")</f>
        <v>Borrowing/Settling Money</v>
      </c>
      <c r="H341" t="str">
        <f>IFERROR(VLOOKUP(Transactions_datasets[[#This Row],[Payee Details ]],Table3[#All],3,FALSE), " ")</f>
        <v>TransfersAndAdjustments</v>
      </c>
      <c r="I341" t="s">
        <v>1138</v>
      </c>
      <c r="J341" t="str">
        <f>IF(Transactions_datasets[[#This Row],[Category]]="Income", "Income", "Expense")</f>
        <v>Expense</v>
      </c>
    </row>
    <row r="342" spans="1:10" x14ac:dyDescent="0.25">
      <c r="A342" s="1">
        <v>45052</v>
      </c>
      <c r="B342" t="s">
        <v>304</v>
      </c>
      <c r="C342">
        <v>1500</v>
      </c>
      <c r="D342">
        <v>0</v>
      </c>
      <c r="E342">
        <v>-1500</v>
      </c>
      <c r="F342" t="s">
        <v>801</v>
      </c>
      <c r="G342" t="str">
        <f>IFERROR(VLOOKUP(F342, Table3[#All], 2, FALSE), "")</f>
        <v>ATM Withdrawal</v>
      </c>
      <c r="H342" t="str">
        <f>IFERROR(VLOOKUP(Transactions_datasets[[#This Row],[Payee Details ]],Table3[#All],3,FALSE), " ")</f>
        <v>TransfersAndAdjustments</v>
      </c>
      <c r="I342" t="s">
        <v>1139</v>
      </c>
      <c r="J342" t="str">
        <f>IF(Transactions_datasets[[#This Row],[Category]]="Income", "Income", "Expense")</f>
        <v>Expense</v>
      </c>
    </row>
    <row r="343" spans="1:10" x14ac:dyDescent="0.25">
      <c r="A343" s="1">
        <v>45053</v>
      </c>
      <c r="B343" t="s">
        <v>305</v>
      </c>
      <c r="C343">
        <v>25000</v>
      </c>
      <c r="D343">
        <v>0</v>
      </c>
      <c r="E343">
        <v>-25000</v>
      </c>
      <c r="F343" t="s">
        <v>876</v>
      </c>
      <c r="G343" t="str">
        <f>IFERROR(VLOOKUP(F343, Table3[#All], 2, FALSE), "")</f>
        <v>Borrowing/Settling Money</v>
      </c>
      <c r="H343" t="str">
        <f>IFERROR(VLOOKUP(Transactions_datasets[[#This Row],[Payee Details ]],Table3[#All],3,FALSE), " ")</f>
        <v>TransfersAndAdjustments</v>
      </c>
      <c r="I343" t="s">
        <v>1138</v>
      </c>
      <c r="J343" t="str">
        <f>IF(Transactions_datasets[[#This Row],[Category]]="Income", "Income", "Expense")</f>
        <v>Expense</v>
      </c>
    </row>
    <row r="344" spans="1:10" x14ac:dyDescent="0.25">
      <c r="A344" s="1">
        <v>45053</v>
      </c>
      <c r="B344" t="s">
        <v>306</v>
      </c>
      <c r="C344">
        <v>1000</v>
      </c>
      <c r="D344">
        <v>0</v>
      </c>
      <c r="E344">
        <v>-1000</v>
      </c>
      <c r="F344" t="s">
        <v>862</v>
      </c>
      <c r="G344" t="str">
        <f>IFERROR(VLOOKUP(F344, Table3[#All], 2, FALSE), "")</f>
        <v>Borrowing/Settling Money</v>
      </c>
      <c r="H344" t="str">
        <f>IFERROR(VLOOKUP(Transactions_datasets[[#This Row],[Payee Details ]],Table3[#All],3,FALSE), " ")</f>
        <v>TransfersAndAdjustments</v>
      </c>
      <c r="I344" t="s">
        <v>1138</v>
      </c>
      <c r="J344" t="str">
        <f>IF(Transactions_datasets[[#This Row],[Category]]="Income", "Income", "Expense")</f>
        <v>Expense</v>
      </c>
    </row>
    <row r="345" spans="1:10" x14ac:dyDescent="0.25">
      <c r="A345" s="1">
        <v>45059</v>
      </c>
      <c r="B345" t="s">
        <v>307</v>
      </c>
      <c r="C345">
        <v>50</v>
      </c>
      <c r="D345">
        <v>0</v>
      </c>
      <c r="E345">
        <v>-50</v>
      </c>
      <c r="F345" t="s">
        <v>893</v>
      </c>
      <c r="G345" t="str">
        <f>IFERROR(VLOOKUP(F345, Table3[#All], 2, FALSE), "")</f>
        <v>Snacks and Beverages</v>
      </c>
      <c r="H345" t="str">
        <f>IFERROR(VLOOKUP(Transactions_datasets[[#This Row],[Payee Details ]],Table3[#All],3,FALSE), " ")</f>
        <v>FoodAndDining</v>
      </c>
      <c r="I345" t="s">
        <v>1138</v>
      </c>
      <c r="J345" t="str">
        <f>IF(Transactions_datasets[[#This Row],[Category]]="Income", "Income", "Expense")</f>
        <v>Expense</v>
      </c>
    </row>
    <row r="346" spans="1:10" x14ac:dyDescent="0.25">
      <c r="A346" s="1">
        <v>45060</v>
      </c>
      <c r="B346" t="s">
        <v>308</v>
      </c>
      <c r="C346">
        <v>420</v>
      </c>
      <c r="D346">
        <v>0</v>
      </c>
      <c r="E346">
        <v>-420</v>
      </c>
      <c r="F346" t="s">
        <v>723</v>
      </c>
      <c r="G346" t="str">
        <f>IFERROR(VLOOKUP(F346, Table3[#All], 2, FALSE), "")</f>
        <v>Groceries</v>
      </c>
      <c r="H346" t="str">
        <f>IFERROR(VLOOKUP(Transactions_datasets[[#This Row],[Payee Details ]],Table3[#All],3,FALSE), " ")</f>
        <v>FoodAndDining</v>
      </c>
      <c r="I346" t="s">
        <v>1138</v>
      </c>
      <c r="J346" t="str">
        <f>IF(Transactions_datasets[[#This Row],[Category]]="Income", "Income", "Expense")</f>
        <v>Expense</v>
      </c>
    </row>
    <row r="347" spans="1:10" x14ac:dyDescent="0.25">
      <c r="A347" s="1">
        <v>45060</v>
      </c>
      <c r="B347" t="s">
        <v>309</v>
      </c>
      <c r="C347">
        <v>0</v>
      </c>
      <c r="D347">
        <v>140</v>
      </c>
      <c r="E347">
        <v>140</v>
      </c>
      <c r="F347" t="s">
        <v>813</v>
      </c>
      <c r="G347" t="str">
        <f>IFERROR(VLOOKUP(F347, Table3[#All], 2, FALSE), "")</f>
        <v>Borrowing/Settling Money</v>
      </c>
      <c r="H347" t="str">
        <f>IFERROR(VLOOKUP(Transactions_datasets[[#This Row],[Payee Details ]],Table3[#All],3,FALSE), " ")</f>
        <v>TransfersAndAdjustments</v>
      </c>
      <c r="I347" t="s">
        <v>1138</v>
      </c>
      <c r="J347" t="str">
        <f>IF(Transactions_datasets[[#This Row],[Category]]="Income", "Income", "Expense")</f>
        <v>Expense</v>
      </c>
    </row>
    <row r="348" spans="1:10" x14ac:dyDescent="0.25">
      <c r="A348" s="1">
        <v>45060</v>
      </c>
      <c r="B348" t="s">
        <v>310</v>
      </c>
      <c r="C348">
        <v>0</v>
      </c>
      <c r="D348">
        <v>140</v>
      </c>
      <c r="E348">
        <v>140</v>
      </c>
      <c r="F348" t="s">
        <v>894</v>
      </c>
      <c r="G348" t="str">
        <f>IFERROR(VLOOKUP(F348, Table3[#All], 2, FALSE), "")</f>
        <v>Borrowing/Settling Money</v>
      </c>
      <c r="H348" t="str">
        <f>IFERROR(VLOOKUP(Transactions_datasets[[#This Row],[Payee Details ]],Table3[#All],3,FALSE), " ")</f>
        <v>TransfersAndAdjustments</v>
      </c>
      <c r="I348" t="s">
        <v>1138</v>
      </c>
      <c r="J348" t="str">
        <f>IF(Transactions_datasets[[#This Row],[Category]]="Income", "Income", "Expense")</f>
        <v>Expense</v>
      </c>
    </row>
    <row r="349" spans="1:10" x14ac:dyDescent="0.25">
      <c r="A349" s="1">
        <v>45066</v>
      </c>
      <c r="B349" t="s">
        <v>311</v>
      </c>
      <c r="C349">
        <v>0</v>
      </c>
      <c r="D349">
        <v>500</v>
      </c>
      <c r="E349">
        <v>500</v>
      </c>
      <c r="F349" t="s">
        <v>747</v>
      </c>
      <c r="G349" t="str">
        <f>IFERROR(VLOOKUP(F349, Table3[#All], 2, FALSE), "")</f>
        <v>Interest Income</v>
      </c>
      <c r="H349" t="str">
        <f>IFERROR(VLOOKUP(Transactions_datasets[[#This Row],[Payee Details ]],Table3[#All],3,FALSE), " ")</f>
        <v>Income</v>
      </c>
      <c r="I349" t="s">
        <v>1140</v>
      </c>
      <c r="J349" t="str">
        <f>IF(Transactions_datasets[[#This Row],[Category]]="Income", "Income", "Expense")</f>
        <v>Income</v>
      </c>
    </row>
    <row r="350" spans="1:10" x14ac:dyDescent="0.25">
      <c r="A350" s="1">
        <v>45067</v>
      </c>
      <c r="B350" t="s">
        <v>312</v>
      </c>
      <c r="C350">
        <v>1000</v>
      </c>
      <c r="D350">
        <v>0</v>
      </c>
      <c r="E350">
        <v>-1000</v>
      </c>
      <c r="F350" t="s">
        <v>801</v>
      </c>
      <c r="G350" t="str">
        <f>IFERROR(VLOOKUP(F350, Table3[#All], 2, FALSE), "")</f>
        <v>ATM Withdrawal</v>
      </c>
      <c r="H350" t="str">
        <f>IFERROR(VLOOKUP(Transactions_datasets[[#This Row],[Payee Details ]],Table3[#All],3,FALSE), " ")</f>
        <v>TransfersAndAdjustments</v>
      </c>
      <c r="I350" t="s">
        <v>1139</v>
      </c>
      <c r="J350" t="str">
        <f>IF(Transactions_datasets[[#This Row],[Category]]="Income", "Income", "Expense")</f>
        <v>Expense</v>
      </c>
    </row>
    <row r="351" spans="1:10" x14ac:dyDescent="0.25">
      <c r="A351" s="1">
        <v>45068</v>
      </c>
      <c r="B351" t="s">
        <v>313</v>
      </c>
      <c r="C351">
        <v>706.82</v>
      </c>
      <c r="D351">
        <v>0</v>
      </c>
      <c r="E351">
        <v>-706.82</v>
      </c>
      <c r="F351" t="s">
        <v>809</v>
      </c>
      <c r="G351" t="str">
        <f>IFERROR(VLOOKUP(F351, Table3[#All], 2, FALSE), "")</f>
        <v>Internet</v>
      </c>
      <c r="H351" t="str">
        <f>IFERROR(VLOOKUP(Transactions_datasets[[#This Row],[Payee Details ]],Table3[#All],3,FALSE), " ")</f>
        <v>BillsAndUtilities</v>
      </c>
      <c r="I351" t="s">
        <v>1138</v>
      </c>
      <c r="J351" t="str">
        <f>IF(Transactions_datasets[[#This Row],[Category]]="Income", "Income", "Expense")</f>
        <v>Expense</v>
      </c>
    </row>
    <row r="352" spans="1:10" x14ac:dyDescent="0.25">
      <c r="A352" s="1">
        <v>45069</v>
      </c>
      <c r="B352" t="s">
        <v>314</v>
      </c>
      <c r="C352">
        <v>157</v>
      </c>
      <c r="D352">
        <v>0</v>
      </c>
      <c r="E352">
        <v>-157</v>
      </c>
      <c r="F352" t="s">
        <v>886</v>
      </c>
      <c r="G352" t="str">
        <f>IFERROR(VLOOKUP(F352, Table3[#All], 2, FALSE), "")</f>
        <v>Mobile Recharge/Bill</v>
      </c>
      <c r="H352" t="str">
        <f>IFERROR(VLOOKUP(Transactions_datasets[[#This Row],[Payee Details ]],Table3[#All],3,FALSE), " ")</f>
        <v>BillsAndUtilities</v>
      </c>
      <c r="I352" t="s">
        <v>1138</v>
      </c>
      <c r="J352" t="str">
        <f>IF(Transactions_datasets[[#This Row],[Category]]="Income", "Income", "Expense")</f>
        <v>Expense</v>
      </c>
    </row>
    <row r="353" spans="1:10" x14ac:dyDescent="0.25">
      <c r="A353" s="1">
        <v>45070</v>
      </c>
      <c r="B353" t="s">
        <v>315</v>
      </c>
      <c r="C353">
        <v>50</v>
      </c>
      <c r="D353">
        <v>0</v>
      </c>
      <c r="E353">
        <v>-50</v>
      </c>
      <c r="F353" t="s">
        <v>895</v>
      </c>
      <c r="G353" t="str">
        <f>IFERROR(VLOOKUP(F353, Table3[#All], 2, FALSE), "")</f>
        <v>Borrowing/Settling Money</v>
      </c>
      <c r="H353" t="str">
        <f>IFERROR(VLOOKUP(Transactions_datasets[[#This Row],[Payee Details ]],Table3[#All],3,FALSE), " ")</f>
        <v>TransfersAndAdjustments</v>
      </c>
      <c r="I353" t="s">
        <v>1138</v>
      </c>
      <c r="J353" t="str">
        <f>IF(Transactions_datasets[[#This Row],[Category]]="Income", "Income", "Expense")</f>
        <v>Expense</v>
      </c>
    </row>
    <row r="354" spans="1:10" x14ac:dyDescent="0.25">
      <c r="A354" s="1">
        <v>45070</v>
      </c>
      <c r="B354" t="s">
        <v>316</v>
      </c>
      <c r="C354">
        <v>0</v>
      </c>
      <c r="D354">
        <v>50</v>
      </c>
      <c r="E354">
        <v>50</v>
      </c>
      <c r="F354" t="s">
        <v>895</v>
      </c>
      <c r="G354" t="str">
        <f>IFERROR(VLOOKUP(F354, Table3[#All], 2, FALSE), "")</f>
        <v>Borrowing/Settling Money</v>
      </c>
      <c r="H354" t="str">
        <f>IFERROR(VLOOKUP(Transactions_datasets[[#This Row],[Payee Details ]],Table3[#All],3,FALSE), " ")</f>
        <v>TransfersAndAdjustments</v>
      </c>
      <c r="I354" t="s">
        <v>1138</v>
      </c>
      <c r="J354" t="str">
        <f>IF(Transactions_datasets[[#This Row],[Category]]="Income", "Income", "Expense")</f>
        <v>Expense</v>
      </c>
    </row>
    <row r="355" spans="1:10" x14ac:dyDescent="0.25">
      <c r="A355" s="1">
        <v>45071</v>
      </c>
      <c r="B355" t="s">
        <v>317</v>
      </c>
      <c r="C355">
        <v>0</v>
      </c>
      <c r="D355">
        <v>40000</v>
      </c>
      <c r="E355">
        <v>40000</v>
      </c>
      <c r="F355" t="s">
        <v>876</v>
      </c>
      <c r="G355" t="str">
        <f>IFERROR(VLOOKUP(F355, Table3[#All], 2, FALSE), "")</f>
        <v>Borrowing/Settling Money</v>
      </c>
      <c r="H355" t="str">
        <f>IFERROR(VLOOKUP(Transactions_datasets[[#This Row],[Payee Details ]],Table3[#All],3,FALSE), " ")</f>
        <v>TransfersAndAdjustments</v>
      </c>
      <c r="I355" t="s">
        <v>1138</v>
      </c>
      <c r="J355" t="str">
        <f>IF(Transactions_datasets[[#This Row],[Category]]="Income", "Income", "Expense")</f>
        <v>Expense</v>
      </c>
    </row>
    <row r="356" spans="1:10" x14ac:dyDescent="0.25">
      <c r="A356" s="1">
        <v>45071</v>
      </c>
      <c r="B356" t="s">
        <v>318</v>
      </c>
      <c r="C356">
        <v>20000</v>
      </c>
      <c r="D356">
        <v>0</v>
      </c>
      <c r="E356">
        <v>-20000</v>
      </c>
      <c r="F356" t="s">
        <v>801</v>
      </c>
      <c r="G356" t="str">
        <f>IFERROR(VLOOKUP(F356, Table3[#All], 2, FALSE), "")</f>
        <v>ATM Withdrawal</v>
      </c>
      <c r="H356" t="str">
        <f>IFERROR(VLOOKUP(Transactions_datasets[[#This Row],[Payee Details ]],Table3[#All],3,FALSE), " ")</f>
        <v>TransfersAndAdjustments</v>
      </c>
      <c r="I356" t="s">
        <v>1139</v>
      </c>
      <c r="J356" t="str">
        <f>IF(Transactions_datasets[[#This Row],[Category]]="Income", "Income", "Expense")</f>
        <v>Expense</v>
      </c>
    </row>
    <row r="357" spans="1:10" x14ac:dyDescent="0.25">
      <c r="A357" s="1">
        <v>45071</v>
      </c>
      <c r="B357" t="s">
        <v>319</v>
      </c>
      <c r="C357">
        <v>20000</v>
      </c>
      <c r="D357">
        <v>0</v>
      </c>
      <c r="E357">
        <v>-20000</v>
      </c>
      <c r="F357" t="s">
        <v>801</v>
      </c>
      <c r="G357" t="str">
        <f>IFERROR(VLOOKUP(F357, Table3[#All], 2, FALSE), "")</f>
        <v>ATM Withdrawal</v>
      </c>
      <c r="H357" t="str">
        <f>IFERROR(VLOOKUP(Transactions_datasets[[#This Row],[Payee Details ]],Table3[#All],3,FALSE), " ")</f>
        <v>TransfersAndAdjustments</v>
      </c>
      <c r="I357" t="s">
        <v>1139</v>
      </c>
      <c r="J357" t="str">
        <f>IF(Transactions_datasets[[#This Row],[Category]]="Income", "Income", "Expense")</f>
        <v>Expense</v>
      </c>
    </row>
    <row r="358" spans="1:10" x14ac:dyDescent="0.25">
      <c r="A358" s="1">
        <v>45072</v>
      </c>
      <c r="B358" t="s">
        <v>320</v>
      </c>
      <c r="C358">
        <v>1564.3</v>
      </c>
      <c r="D358">
        <v>0</v>
      </c>
      <c r="E358">
        <v>-1564.3</v>
      </c>
      <c r="F358" t="s">
        <v>896</v>
      </c>
      <c r="G358" t="str">
        <f>IFERROR(VLOOKUP(F358, Table3[#All], 2, FALSE), "")</f>
        <v>Travel Tickets (Train/Flight/Bus)</v>
      </c>
      <c r="H358" t="str">
        <f>IFERROR(VLOOKUP(Transactions_datasets[[#This Row],[Payee Details ]],Table3[#All],3,FALSE), " ")</f>
        <v>Transportation</v>
      </c>
      <c r="I358" t="s">
        <v>1138</v>
      </c>
      <c r="J358" t="str">
        <f>IF(Transactions_datasets[[#This Row],[Category]]="Income", "Income", "Expense")</f>
        <v>Expense</v>
      </c>
    </row>
    <row r="359" spans="1:10" x14ac:dyDescent="0.25">
      <c r="A359" s="1">
        <v>45073</v>
      </c>
      <c r="B359" t="s">
        <v>321</v>
      </c>
      <c r="C359">
        <v>395</v>
      </c>
      <c r="D359">
        <v>0</v>
      </c>
      <c r="E359">
        <v>-395</v>
      </c>
      <c r="F359" t="s">
        <v>808</v>
      </c>
      <c r="G359" t="str">
        <f>IFERROR(VLOOKUP(F359, Table3[#All], 2, FALSE), "")</f>
        <v>Mobile Recharge/Bill</v>
      </c>
      <c r="H359" t="str">
        <f>IFERROR(VLOOKUP(Transactions_datasets[[#This Row],[Payee Details ]],Table3[#All],3,FALSE), " ")</f>
        <v>BillsAndUtilities</v>
      </c>
      <c r="I359" t="s">
        <v>1138</v>
      </c>
      <c r="J359" t="str">
        <f>IF(Transactions_datasets[[#This Row],[Category]]="Income", "Income", "Expense")</f>
        <v>Expense</v>
      </c>
    </row>
    <row r="360" spans="1:10" x14ac:dyDescent="0.25">
      <c r="A360" s="1">
        <v>45073</v>
      </c>
      <c r="B360" t="s">
        <v>322</v>
      </c>
      <c r="C360">
        <v>95</v>
      </c>
      <c r="D360">
        <v>0</v>
      </c>
      <c r="E360">
        <v>-95</v>
      </c>
      <c r="F360" t="s">
        <v>1003</v>
      </c>
      <c r="G360" t="str">
        <f>IFERROR(VLOOKUP(F360, Table3[#All], 2, FALSE), "")</f>
        <v>Pharmacy/Medicines</v>
      </c>
      <c r="H360" t="str">
        <f>IFERROR(VLOOKUP(Transactions_datasets[[#This Row],[Payee Details ]],Table3[#All],3,FALSE), " ")</f>
        <v>HealthAndMedical</v>
      </c>
      <c r="I360" t="s">
        <v>1138</v>
      </c>
      <c r="J360" t="str">
        <f>IF(Transactions_datasets[[#This Row],[Category]]="Income", "Income", "Expense")</f>
        <v>Expense</v>
      </c>
    </row>
    <row r="361" spans="1:10" x14ac:dyDescent="0.25">
      <c r="A361" s="1">
        <v>45073</v>
      </c>
      <c r="B361" t="s">
        <v>323</v>
      </c>
      <c r="C361">
        <v>200</v>
      </c>
      <c r="D361">
        <v>0</v>
      </c>
      <c r="E361">
        <v>-200</v>
      </c>
      <c r="F361" t="s">
        <v>1003</v>
      </c>
      <c r="G361" t="str">
        <f>IFERROR(VLOOKUP(F361, Table3[#All], 2, FALSE), "")</f>
        <v>Pharmacy/Medicines</v>
      </c>
      <c r="H361" t="str">
        <f>IFERROR(VLOOKUP(Transactions_datasets[[#This Row],[Payee Details ]],Table3[#All],3,FALSE), " ")</f>
        <v>HealthAndMedical</v>
      </c>
      <c r="I361" t="s">
        <v>1138</v>
      </c>
      <c r="J361" t="str">
        <f>IF(Transactions_datasets[[#This Row],[Category]]="Income", "Income", "Expense")</f>
        <v>Expense</v>
      </c>
    </row>
    <row r="362" spans="1:10" x14ac:dyDescent="0.25">
      <c r="A362" s="1">
        <v>45074</v>
      </c>
      <c r="B362" t="s">
        <v>324</v>
      </c>
      <c r="C362">
        <v>5295</v>
      </c>
      <c r="D362">
        <v>0</v>
      </c>
      <c r="E362">
        <v>-5295</v>
      </c>
      <c r="F362" t="s">
        <v>866</v>
      </c>
      <c r="G362" t="str">
        <f>IFERROR(VLOOKUP(F362, Table3[#All], 2, FALSE), "")</f>
        <v>Clothing</v>
      </c>
      <c r="H362" t="str">
        <f>IFERROR(VLOOKUP(Transactions_datasets[[#This Row],[Payee Details ]],Table3[#All],3,FALSE), " ")</f>
        <v>Shopping</v>
      </c>
      <c r="I362" t="s">
        <v>811</v>
      </c>
      <c r="J362" t="str">
        <f>IF(Transactions_datasets[[#This Row],[Category]]="Income", "Income", "Expense")</f>
        <v>Expense</v>
      </c>
    </row>
    <row r="363" spans="1:10" x14ac:dyDescent="0.25">
      <c r="A363" s="1">
        <v>45074</v>
      </c>
      <c r="B363" t="s">
        <v>325</v>
      </c>
      <c r="C363">
        <v>311</v>
      </c>
      <c r="D363">
        <v>0</v>
      </c>
      <c r="E363">
        <v>-311</v>
      </c>
      <c r="F363" t="s">
        <v>710</v>
      </c>
      <c r="G363" t="str">
        <f>IFERROR(VLOOKUP(F363, Table3[#All], 2, FALSE), "")</f>
        <v>Online Shopping (Amazon, Flipkart)</v>
      </c>
      <c r="H363" t="str">
        <f>IFERROR(VLOOKUP(Transactions_datasets[[#This Row],[Payee Details ]],Table3[#All],3,FALSE), " ")</f>
        <v>Shopping</v>
      </c>
      <c r="I363" t="s">
        <v>1138</v>
      </c>
      <c r="J363" t="str">
        <f>IF(Transactions_datasets[[#This Row],[Category]]="Income", "Income", "Expense")</f>
        <v>Expense</v>
      </c>
    </row>
    <row r="364" spans="1:10" x14ac:dyDescent="0.25">
      <c r="A364" s="1">
        <v>45075</v>
      </c>
      <c r="B364" t="s">
        <v>326</v>
      </c>
      <c r="C364">
        <v>90</v>
      </c>
      <c r="D364">
        <v>0</v>
      </c>
      <c r="E364">
        <v>-90</v>
      </c>
      <c r="F364" t="s">
        <v>897</v>
      </c>
      <c r="G364" t="str">
        <f>IFERROR(VLOOKUP(F364, Table3[#All], 2, FALSE), "")</f>
        <v>Groceries</v>
      </c>
      <c r="H364" t="str">
        <f>IFERROR(VLOOKUP(Transactions_datasets[[#This Row],[Payee Details ]],Table3[#All],3,FALSE), " ")</f>
        <v>FoodAndDining</v>
      </c>
      <c r="I364" t="s">
        <v>1138</v>
      </c>
      <c r="J364" t="str">
        <f>IF(Transactions_datasets[[#This Row],[Category]]="Income", "Income", "Expense")</f>
        <v>Expense</v>
      </c>
    </row>
    <row r="365" spans="1:10" x14ac:dyDescent="0.25">
      <c r="A365" s="1">
        <v>45079</v>
      </c>
      <c r="B365" t="s">
        <v>327</v>
      </c>
      <c r="C365">
        <v>1564.3</v>
      </c>
      <c r="D365">
        <v>0</v>
      </c>
      <c r="E365">
        <v>-1564.3</v>
      </c>
      <c r="F365" t="s">
        <v>896</v>
      </c>
      <c r="G365" t="str">
        <f>IFERROR(VLOOKUP(F365, Table3[#All], 2, FALSE), "")</f>
        <v>Travel Tickets (Train/Flight/Bus)</v>
      </c>
      <c r="H365" t="str">
        <f>IFERROR(VLOOKUP(Transactions_datasets[[#This Row],[Payee Details ]],Table3[#All],3,FALSE), " ")</f>
        <v>Transportation</v>
      </c>
      <c r="I365" t="s">
        <v>1138</v>
      </c>
      <c r="J365" t="str">
        <f>IF(Transactions_datasets[[#This Row],[Category]]="Income", "Income", "Expense")</f>
        <v>Expense</v>
      </c>
    </row>
    <row r="366" spans="1:10" x14ac:dyDescent="0.25">
      <c r="A366" s="1">
        <v>45079</v>
      </c>
      <c r="B366" t="s">
        <v>766</v>
      </c>
      <c r="C366">
        <v>0</v>
      </c>
      <c r="D366">
        <v>34553</v>
      </c>
      <c r="E366">
        <v>34553</v>
      </c>
      <c r="F366" t="s">
        <v>752</v>
      </c>
      <c r="G366" t="str">
        <f>IFERROR(VLOOKUP(F366, Table3[#All], 2, FALSE), "")</f>
        <v>Salary</v>
      </c>
      <c r="H366" t="str">
        <f>IFERROR(VLOOKUP(Transactions_datasets[[#This Row],[Payee Details ]],Table3[#All],3,FALSE), " ")</f>
        <v>Income</v>
      </c>
      <c r="I366" t="s">
        <v>1137</v>
      </c>
      <c r="J366" t="str">
        <f>IF(Transactions_datasets[[#This Row],[Category]]="Income", "Income", "Expense")</f>
        <v>Income</v>
      </c>
    </row>
    <row r="367" spans="1:10" x14ac:dyDescent="0.25">
      <c r="A367" s="1">
        <v>45080</v>
      </c>
      <c r="B367" t="s">
        <v>328</v>
      </c>
      <c r="C367">
        <v>90</v>
      </c>
      <c r="D367">
        <v>0</v>
      </c>
      <c r="E367">
        <v>-90</v>
      </c>
      <c r="F367" t="s">
        <v>897</v>
      </c>
      <c r="G367" t="str">
        <f>IFERROR(VLOOKUP(F367, Table3[#All], 2, FALSE), "")</f>
        <v>Groceries</v>
      </c>
      <c r="H367" t="str">
        <f>IFERROR(VLOOKUP(Transactions_datasets[[#This Row],[Payee Details ]],Table3[#All],3,FALSE), " ")</f>
        <v>FoodAndDining</v>
      </c>
      <c r="I367" t="s">
        <v>1138</v>
      </c>
      <c r="J367" t="str">
        <f>IF(Transactions_datasets[[#This Row],[Category]]="Income", "Income", "Expense")</f>
        <v>Expense</v>
      </c>
    </row>
    <row r="368" spans="1:10" x14ac:dyDescent="0.25">
      <c r="A368" s="1">
        <v>45081</v>
      </c>
      <c r="B368" t="s">
        <v>329</v>
      </c>
      <c r="C368">
        <v>165</v>
      </c>
      <c r="D368">
        <v>0</v>
      </c>
      <c r="E368">
        <v>-165</v>
      </c>
      <c r="F368" t="s">
        <v>812</v>
      </c>
      <c r="G368" t="str">
        <f>IFERROR(VLOOKUP(F368, Table3[#All], 2, FALSE), "")</f>
        <v>Groceries</v>
      </c>
      <c r="H368" t="str">
        <f>IFERROR(VLOOKUP(Transactions_datasets[[#This Row],[Payee Details ]],Table3[#All],3,FALSE), " ")</f>
        <v>FoodAndDining</v>
      </c>
      <c r="I368" t="s">
        <v>1138</v>
      </c>
      <c r="J368" t="str">
        <f>IF(Transactions_datasets[[#This Row],[Category]]="Income", "Income", "Expense")</f>
        <v>Expense</v>
      </c>
    </row>
    <row r="369" spans="1:10" x14ac:dyDescent="0.25">
      <c r="A369" s="1">
        <v>45081</v>
      </c>
      <c r="B369" t="s">
        <v>330</v>
      </c>
      <c r="C369">
        <v>20000</v>
      </c>
      <c r="D369">
        <v>0</v>
      </c>
      <c r="E369">
        <v>-20000</v>
      </c>
      <c r="F369" t="s">
        <v>815</v>
      </c>
      <c r="G369" t="str">
        <f>IFERROR(VLOOKUP(F369, Table3[#All], 2, FALSE), "")</f>
        <v>Borrowing/Settling Money</v>
      </c>
      <c r="H369" t="str">
        <f>IFERROR(VLOOKUP(Transactions_datasets[[#This Row],[Payee Details ]],Table3[#All],3,FALSE), " ")</f>
        <v>TransfersAndAdjustments</v>
      </c>
      <c r="I369" t="s">
        <v>1138</v>
      </c>
      <c r="J369" t="str">
        <f>IF(Transactions_datasets[[#This Row],[Category]]="Income", "Income", "Expense")</f>
        <v>Expense</v>
      </c>
    </row>
    <row r="370" spans="1:10" x14ac:dyDescent="0.25">
      <c r="A370" s="1">
        <v>45087</v>
      </c>
      <c r="B370" t="s">
        <v>331</v>
      </c>
      <c r="C370">
        <v>40</v>
      </c>
      <c r="D370">
        <v>0</v>
      </c>
      <c r="E370">
        <v>-40</v>
      </c>
      <c r="F370" t="s">
        <v>898</v>
      </c>
      <c r="G370" t="str">
        <f>IFERROR(VLOOKUP(F370, Table3[#All], 2, FALSE), "")</f>
        <v>Snacks and Beverages</v>
      </c>
      <c r="H370" t="str">
        <f>IFERROR(VLOOKUP(Transactions_datasets[[#This Row],[Payee Details ]],Table3[#All],3,FALSE), " ")</f>
        <v>FoodAndDining</v>
      </c>
      <c r="I370" t="s">
        <v>1138</v>
      </c>
      <c r="J370" t="str">
        <f>IF(Transactions_datasets[[#This Row],[Category]]="Income", "Income", "Expense")</f>
        <v>Expense</v>
      </c>
    </row>
    <row r="371" spans="1:10" x14ac:dyDescent="0.25">
      <c r="A371" s="1">
        <v>45088</v>
      </c>
      <c r="B371" t="s">
        <v>332</v>
      </c>
      <c r="C371">
        <v>50</v>
      </c>
      <c r="D371">
        <v>0</v>
      </c>
      <c r="E371">
        <v>-50</v>
      </c>
      <c r="F371" t="s">
        <v>975</v>
      </c>
      <c r="G371" t="str">
        <f>IFERROR(VLOOKUP(F371, Table3[#All], 2, FALSE), "")</f>
        <v>Groceries</v>
      </c>
      <c r="H371" t="str">
        <f>IFERROR(VLOOKUP(Transactions_datasets[[#This Row],[Payee Details ]],Table3[#All],3,FALSE), " ")</f>
        <v>FoodAndDining</v>
      </c>
      <c r="I371" t="s">
        <v>1138</v>
      </c>
      <c r="J371" t="str">
        <f>IF(Transactions_datasets[[#This Row],[Category]]="Income", "Income", "Expense")</f>
        <v>Expense</v>
      </c>
    </row>
    <row r="372" spans="1:10" x14ac:dyDescent="0.25">
      <c r="A372" s="1">
        <v>45088</v>
      </c>
      <c r="B372" t="s">
        <v>333</v>
      </c>
      <c r="C372">
        <v>25</v>
      </c>
      <c r="D372">
        <v>0</v>
      </c>
      <c r="E372">
        <v>-25</v>
      </c>
      <c r="F372" t="s">
        <v>899</v>
      </c>
      <c r="G372" t="str">
        <f>IFERROR(VLOOKUP(F372, Table3[#All], 2, FALSE), "")</f>
        <v>Snacks and Beverages</v>
      </c>
      <c r="H372" t="str">
        <f>IFERROR(VLOOKUP(Transactions_datasets[[#This Row],[Payee Details ]],Table3[#All],3,FALSE), " ")</f>
        <v>FoodAndDining</v>
      </c>
      <c r="I372" t="s">
        <v>1138</v>
      </c>
      <c r="J372" t="str">
        <f>IF(Transactions_datasets[[#This Row],[Category]]="Income", "Income", "Expense")</f>
        <v>Expense</v>
      </c>
    </row>
    <row r="373" spans="1:10" x14ac:dyDescent="0.25">
      <c r="A373" s="1">
        <v>45088</v>
      </c>
      <c r="B373" t="s">
        <v>334</v>
      </c>
      <c r="C373">
        <v>40</v>
      </c>
      <c r="D373">
        <v>0</v>
      </c>
      <c r="E373">
        <v>-40</v>
      </c>
      <c r="F373" t="s">
        <v>898</v>
      </c>
      <c r="G373" t="str">
        <f>IFERROR(VLOOKUP(F373, Table3[#All], 2, FALSE), "")</f>
        <v>Snacks and Beverages</v>
      </c>
      <c r="H373" t="str">
        <f>IFERROR(VLOOKUP(Transactions_datasets[[#This Row],[Payee Details ]],Table3[#All],3,FALSE), " ")</f>
        <v>FoodAndDining</v>
      </c>
      <c r="I373" t="s">
        <v>1138</v>
      </c>
      <c r="J373" t="str">
        <f>IF(Transactions_datasets[[#This Row],[Category]]="Income", "Income", "Expense")</f>
        <v>Expense</v>
      </c>
    </row>
    <row r="374" spans="1:10" x14ac:dyDescent="0.25">
      <c r="A374" s="1">
        <v>45094</v>
      </c>
      <c r="B374" t="s">
        <v>335</v>
      </c>
      <c r="C374">
        <v>90</v>
      </c>
      <c r="D374">
        <v>0</v>
      </c>
      <c r="E374">
        <v>-90</v>
      </c>
      <c r="F374" t="s">
        <v>900</v>
      </c>
      <c r="G374" t="str">
        <f>IFERROR(VLOOKUP(F374, Table3[#All], 2, FALSE), "")</f>
        <v>Snacks and Beverages</v>
      </c>
      <c r="H374" t="str">
        <f>IFERROR(VLOOKUP(Transactions_datasets[[#This Row],[Payee Details ]],Table3[#All],3,FALSE), " ")</f>
        <v>FoodAndDining</v>
      </c>
      <c r="I374" t="s">
        <v>1138</v>
      </c>
      <c r="J374" t="str">
        <f>IF(Transactions_datasets[[#This Row],[Category]]="Income", "Income", "Expense")</f>
        <v>Expense</v>
      </c>
    </row>
    <row r="375" spans="1:10" x14ac:dyDescent="0.25">
      <c r="A375" s="1">
        <v>45094</v>
      </c>
      <c r="B375" t="s">
        <v>336</v>
      </c>
      <c r="C375">
        <v>600</v>
      </c>
      <c r="D375">
        <v>0</v>
      </c>
      <c r="E375">
        <v>-600</v>
      </c>
      <c r="F375" t="s">
        <v>815</v>
      </c>
      <c r="G375" t="str">
        <f>IFERROR(VLOOKUP(F375, Table3[#All], 2, FALSE), "")</f>
        <v>Borrowing/Settling Money</v>
      </c>
      <c r="H375" t="str">
        <f>IFERROR(VLOOKUP(Transactions_datasets[[#This Row],[Payee Details ]],Table3[#All],3,FALSE), " ")</f>
        <v>TransfersAndAdjustments</v>
      </c>
      <c r="I375" t="s">
        <v>1138</v>
      </c>
      <c r="J375" t="str">
        <f>IF(Transactions_datasets[[#This Row],[Category]]="Income", "Income", "Expense")</f>
        <v>Expense</v>
      </c>
    </row>
    <row r="376" spans="1:10" x14ac:dyDescent="0.25">
      <c r="A376" s="1">
        <v>45094</v>
      </c>
      <c r="B376" t="s">
        <v>337</v>
      </c>
      <c r="C376">
        <v>150</v>
      </c>
      <c r="D376">
        <v>0</v>
      </c>
      <c r="E376">
        <v>-150</v>
      </c>
      <c r="F376" t="s">
        <v>920</v>
      </c>
      <c r="G376" t="str">
        <f>IFERROR(VLOOKUP(F376, Table3[#All], 2, FALSE), "")</f>
        <v>Electronics</v>
      </c>
      <c r="H376" t="str">
        <f>IFERROR(VLOOKUP(Transactions_datasets[[#This Row],[Payee Details ]],Table3[#All],3,FALSE), " ")</f>
        <v>Shopping</v>
      </c>
      <c r="I376" t="s">
        <v>1138</v>
      </c>
      <c r="J376" t="str">
        <f>IF(Transactions_datasets[[#This Row],[Category]]="Income", "Income", "Expense")</f>
        <v>Expense</v>
      </c>
    </row>
    <row r="377" spans="1:10" x14ac:dyDescent="0.25">
      <c r="A377" s="1">
        <v>45095</v>
      </c>
      <c r="B377" t="s">
        <v>338</v>
      </c>
      <c r="C377">
        <v>706.82</v>
      </c>
      <c r="D377">
        <v>0</v>
      </c>
      <c r="E377">
        <v>-706.82</v>
      </c>
      <c r="F377" t="s">
        <v>809</v>
      </c>
      <c r="G377" t="str">
        <f>IFERROR(VLOOKUP(F377, Table3[#All], 2, FALSE), "")</f>
        <v>Internet</v>
      </c>
      <c r="H377" t="str">
        <f>IFERROR(VLOOKUP(Transactions_datasets[[#This Row],[Payee Details ]],Table3[#All],3,FALSE), " ")</f>
        <v>BillsAndUtilities</v>
      </c>
      <c r="I377" t="s">
        <v>1138</v>
      </c>
      <c r="J377" t="str">
        <f>IF(Transactions_datasets[[#This Row],[Category]]="Income", "Income", "Expense")</f>
        <v>Expense</v>
      </c>
    </row>
    <row r="378" spans="1:10" x14ac:dyDescent="0.25">
      <c r="A378" s="1">
        <v>45095</v>
      </c>
      <c r="B378" t="s">
        <v>339</v>
      </c>
      <c r="C378">
        <v>0</v>
      </c>
      <c r="D378">
        <v>1</v>
      </c>
      <c r="E378">
        <v>1</v>
      </c>
      <c r="F378" t="s">
        <v>862</v>
      </c>
      <c r="G378" t="str">
        <f>IFERROR(VLOOKUP(F378, Table3[#All], 2, FALSE), "")</f>
        <v>Borrowing/Settling Money</v>
      </c>
      <c r="H378" t="str">
        <f>IFERROR(VLOOKUP(Transactions_datasets[[#This Row],[Payee Details ]],Table3[#All],3,FALSE), " ")</f>
        <v>TransfersAndAdjustments</v>
      </c>
      <c r="I378" t="s">
        <v>1138</v>
      </c>
      <c r="J378" t="str">
        <f>IF(Transactions_datasets[[#This Row],[Category]]="Income", "Income", "Expense")</f>
        <v>Expense</v>
      </c>
    </row>
    <row r="379" spans="1:10" x14ac:dyDescent="0.25">
      <c r="A379" s="1">
        <v>45095</v>
      </c>
      <c r="B379" t="s">
        <v>340</v>
      </c>
      <c r="C379">
        <v>1025</v>
      </c>
      <c r="D379">
        <v>0</v>
      </c>
      <c r="E379">
        <v>-1025</v>
      </c>
      <c r="F379" t="s">
        <v>862</v>
      </c>
      <c r="G379" t="str">
        <f>IFERROR(VLOOKUP(F379, Table3[#All], 2, FALSE), "")</f>
        <v>Borrowing/Settling Money</v>
      </c>
      <c r="H379" t="str">
        <f>IFERROR(VLOOKUP(Transactions_datasets[[#This Row],[Payee Details ]],Table3[#All],3,FALSE), " ")</f>
        <v>TransfersAndAdjustments</v>
      </c>
      <c r="I379" t="s">
        <v>1138</v>
      </c>
      <c r="J379" t="str">
        <f>IF(Transactions_datasets[[#This Row],[Category]]="Income", "Income", "Expense")</f>
        <v>Expense</v>
      </c>
    </row>
    <row r="380" spans="1:10" x14ac:dyDescent="0.25">
      <c r="A380" s="1">
        <v>45095</v>
      </c>
      <c r="B380" t="s">
        <v>341</v>
      </c>
      <c r="C380">
        <v>920</v>
      </c>
      <c r="D380">
        <v>0</v>
      </c>
      <c r="E380">
        <v>-920</v>
      </c>
      <c r="F380" t="s">
        <v>901</v>
      </c>
      <c r="G380" t="str">
        <f>IFERROR(VLOOKUP(F380, Table3[#All], 2, FALSE), "")</f>
        <v>Restaurants</v>
      </c>
      <c r="H380" t="str">
        <f>IFERROR(VLOOKUP(Transactions_datasets[[#This Row],[Payee Details ]],Table3[#All],3,FALSE), " ")</f>
        <v>FoodAndDining</v>
      </c>
      <c r="I380" t="s">
        <v>1138</v>
      </c>
      <c r="J380" t="str">
        <f>IF(Transactions_datasets[[#This Row],[Category]]="Income", "Income", "Expense")</f>
        <v>Expense</v>
      </c>
    </row>
    <row r="381" spans="1:10" x14ac:dyDescent="0.25">
      <c r="A381" s="1">
        <v>45095</v>
      </c>
      <c r="B381" t="s">
        <v>342</v>
      </c>
      <c r="C381">
        <v>0</v>
      </c>
      <c r="D381">
        <v>125</v>
      </c>
      <c r="E381">
        <v>125</v>
      </c>
      <c r="F381" t="s">
        <v>902</v>
      </c>
      <c r="G381" t="str">
        <f>IFERROR(VLOOKUP(F381, Table3[#All], 2, FALSE), "")</f>
        <v>Borrowing/Settling Money</v>
      </c>
      <c r="H381" t="str">
        <f>IFERROR(VLOOKUP(Transactions_datasets[[#This Row],[Payee Details ]],Table3[#All],3,FALSE), " ")</f>
        <v>TransfersAndAdjustments</v>
      </c>
      <c r="I381" t="s">
        <v>1138</v>
      </c>
      <c r="J381" t="str">
        <f>IF(Transactions_datasets[[#This Row],[Category]]="Income", "Income", "Expense")</f>
        <v>Expense</v>
      </c>
    </row>
    <row r="382" spans="1:10" x14ac:dyDescent="0.25">
      <c r="A382" s="1">
        <v>45095</v>
      </c>
      <c r="B382" t="s">
        <v>343</v>
      </c>
      <c r="C382">
        <v>0</v>
      </c>
      <c r="D382">
        <v>125</v>
      </c>
      <c r="E382">
        <v>125</v>
      </c>
      <c r="F382" t="s">
        <v>903</v>
      </c>
      <c r="G382" t="str">
        <f>IFERROR(VLOOKUP(F382, Table3[#All], 2, FALSE), "")</f>
        <v>Borrowing/Settling Money</v>
      </c>
      <c r="H382" t="str">
        <f>IFERROR(VLOOKUP(Transactions_datasets[[#This Row],[Payee Details ]],Table3[#All],3,FALSE), " ")</f>
        <v>TransfersAndAdjustments</v>
      </c>
      <c r="I382" t="s">
        <v>1138</v>
      </c>
      <c r="J382" t="str">
        <f>IF(Transactions_datasets[[#This Row],[Category]]="Income", "Income", "Expense")</f>
        <v>Expense</v>
      </c>
    </row>
    <row r="383" spans="1:10" x14ac:dyDescent="0.25">
      <c r="A383" s="1">
        <v>45095</v>
      </c>
      <c r="B383" t="s">
        <v>344</v>
      </c>
      <c r="C383">
        <v>0</v>
      </c>
      <c r="D383">
        <v>125</v>
      </c>
      <c r="E383">
        <v>125</v>
      </c>
      <c r="F383" t="s">
        <v>815</v>
      </c>
      <c r="G383" t="str">
        <f>IFERROR(VLOOKUP(F383, Table3[#All], 2, FALSE), "")</f>
        <v>Borrowing/Settling Money</v>
      </c>
      <c r="H383" t="str">
        <f>IFERROR(VLOOKUP(Transactions_datasets[[#This Row],[Payee Details ]],Table3[#All],3,FALSE), " ")</f>
        <v>TransfersAndAdjustments</v>
      </c>
      <c r="I383" t="s">
        <v>1138</v>
      </c>
      <c r="J383" t="str">
        <f>IF(Transactions_datasets[[#This Row],[Category]]="Income", "Income", "Expense")</f>
        <v>Expense</v>
      </c>
    </row>
    <row r="384" spans="1:10" x14ac:dyDescent="0.25">
      <c r="A384" s="1">
        <v>45096</v>
      </c>
      <c r="B384" t="s">
        <v>345</v>
      </c>
      <c r="C384">
        <v>100</v>
      </c>
      <c r="D384">
        <v>0</v>
      </c>
      <c r="E384">
        <v>-100</v>
      </c>
      <c r="F384" t="s">
        <v>927</v>
      </c>
      <c r="G384" t="str">
        <f>IFERROR(VLOOKUP(F384, Table3[#All], 2, FALSE), "")</f>
        <v>Snacks and Beverages</v>
      </c>
      <c r="H384" t="str">
        <f>IFERROR(VLOOKUP(Transactions_datasets[[#This Row],[Payee Details ]],Table3[#All],3,FALSE), " ")</f>
        <v>FoodAndDining</v>
      </c>
      <c r="I384" t="s">
        <v>1138</v>
      </c>
      <c r="J384" t="str">
        <f>IF(Transactions_datasets[[#This Row],[Category]]="Income", "Income", "Expense")</f>
        <v>Expense</v>
      </c>
    </row>
    <row r="385" spans="1:10" x14ac:dyDescent="0.25">
      <c r="A385" s="1">
        <v>45097</v>
      </c>
      <c r="B385" t="s">
        <v>346</v>
      </c>
      <c r="C385">
        <v>157</v>
      </c>
      <c r="D385">
        <v>0</v>
      </c>
      <c r="E385">
        <v>-157</v>
      </c>
      <c r="F385" t="s">
        <v>886</v>
      </c>
      <c r="G385" t="str">
        <f>IFERROR(VLOOKUP(F385, Table3[#All], 2, FALSE), "")</f>
        <v>Mobile Recharge/Bill</v>
      </c>
      <c r="H385" t="str">
        <f>IFERROR(VLOOKUP(Transactions_datasets[[#This Row],[Payee Details ]],Table3[#All],3,FALSE), " ")</f>
        <v>BillsAndUtilities</v>
      </c>
      <c r="I385" t="s">
        <v>1138</v>
      </c>
      <c r="J385" t="str">
        <f>IF(Transactions_datasets[[#This Row],[Category]]="Income", "Income", "Expense")</f>
        <v>Expense</v>
      </c>
    </row>
    <row r="386" spans="1:10" x14ac:dyDescent="0.25">
      <c r="A386" s="1">
        <v>45099</v>
      </c>
      <c r="B386" t="s">
        <v>347</v>
      </c>
      <c r="C386">
        <v>90</v>
      </c>
      <c r="D386">
        <v>0</v>
      </c>
      <c r="E386">
        <v>-90</v>
      </c>
      <c r="F386" t="s">
        <v>897</v>
      </c>
      <c r="G386" t="str">
        <f>IFERROR(VLOOKUP(F386, Table3[#All], 2, FALSE), "")</f>
        <v>Groceries</v>
      </c>
      <c r="H386" t="str">
        <f>IFERROR(VLOOKUP(Transactions_datasets[[#This Row],[Payee Details ]],Table3[#All],3,FALSE), " ")</f>
        <v>FoodAndDining</v>
      </c>
      <c r="I386" t="s">
        <v>1138</v>
      </c>
      <c r="J386" t="str">
        <f>IF(Transactions_datasets[[#This Row],[Category]]="Income", "Income", "Expense")</f>
        <v>Expense</v>
      </c>
    </row>
    <row r="387" spans="1:10" x14ac:dyDescent="0.25">
      <c r="A387" s="1">
        <v>45100</v>
      </c>
      <c r="B387" t="s">
        <v>348</v>
      </c>
      <c r="C387">
        <v>3000</v>
      </c>
      <c r="D387">
        <v>0</v>
      </c>
      <c r="E387">
        <v>-3000</v>
      </c>
      <c r="F387" t="s">
        <v>801</v>
      </c>
      <c r="G387" t="str">
        <f>IFERROR(VLOOKUP(F387, Table3[#All], 2, FALSE), "")</f>
        <v>ATM Withdrawal</v>
      </c>
      <c r="H387" t="str">
        <f>IFERROR(VLOOKUP(Transactions_datasets[[#This Row],[Payee Details ]],Table3[#All],3,FALSE), " ")</f>
        <v>TransfersAndAdjustments</v>
      </c>
      <c r="I387" t="s">
        <v>1139</v>
      </c>
      <c r="J387" t="str">
        <f>IF(Transactions_datasets[[#This Row],[Category]]="Income", "Income", "Expense")</f>
        <v>Expense</v>
      </c>
    </row>
    <row r="388" spans="1:10" x14ac:dyDescent="0.25">
      <c r="A388" s="1">
        <v>45100</v>
      </c>
      <c r="B388" t="s">
        <v>349</v>
      </c>
      <c r="C388">
        <v>666</v>
      </c>
      <c r="D388">
        <v>0</v>
      </c>
      <c r="E388">
        <v>-666</v>
      </c>
      <c r="F388" t="s">
        <v>808</v>
      </c>
      <c r="G388" t="str">
        <f>IFERROR(VLOOKUP(F388, Table3[#All], 2, FALSE), "")</f>
        <v>Mobile Recharge/Bill</v>
      </c>
      <c r="H388" t="str">
        <f>IFERROR(VLOOKUP(Transactions_datasets[[#This Row],[Payee Details ]],Table3[#All],3,FALSE), " ")</f>
        <v>BillsAndUtilities</v>
      </c>
      <c r="I388" t="s">
        <v>1138</v>
      </c>
      <c r="J388" t="str">
        <f>IF(Transactions_datasets[[#This Row],[Category]]="Income", "Income", "Expense")</f>
        <v>Expense</v>
      </c>
    </row>
    <row r="389" spans="1:10" x14ac:dyDescent="0.25">
      <c r="A389" s="1">
        <v>45100</v>
      </c>
      <c r="B389" t="s">
        <v>350</v>
      </c>
      <c r="C389">
        <v>70</v>
      </c>
      <c r="D389">
        <v>0</v>
      </c>
      <c r="E389">
        <v>-70</v>
      </c>
      <c r="F389" t="s">
        <v>905</v>
      </c>
      <c r="G389" t="str">
        <f>IFERROR(VLOOKUP(F389, Table3[#All], 2, FALSE), "")</f>
        <v>Weekend Trips</v>
      </c>
      <c r="H389" t="str">
        <f>IFERROR(VLOOKUP(Transactions_datasets[[#This Row],[Payee Details ]],Table3[#All],3,FALSE), " ")</f>
        <v>EntertainmentAndLeisure</v>
      </c>
      <c r="I389" t="s">
        <v>1138</v>
      </c>
      <c r="J389" t="str">
        <f>IF(Transactions_datasets[[#This Row],[Category]]="Income", "Income", "Expense")</f>
        <v>Expense</v>
      </c>
    </row>
    <row r="390" spans="1:10" x14ac:dyDescent="0.25">
      <c r="A390" s="1">
        <v>45101</v>
      </c>
      <c r="B390" t="s">
        <v>351</v>
      </c>
      <c r="C390">
        <v>210</v>
      </c>
      <c r="D390">
        <v>0</v>
      </c>
      <c r="E390">
        <v>-210</v>
      </c>
      <c r="F390" t="s">
        <v>904</v>
      </c>
      <c r="G390" t="str">
        <f>IFERROR(VLOOKUP(F390, Table3[#All], 2, FALSE), "")</f>
        <v>Weekend Trips</v>
      </c>
      <c r="H390" t="str">
        <f>IFERROR(VLOOKUP(Transactions_datasets[[#This Row],[Payee Details ]],Table3[#All],3,FALSE), " ")</f>
        <v>EntertainmentAndLeisure</v>
      </c>
      <c r="I390" t="s">
        <v>1138</v>
      </c>
      <c r="J390" t="str">
        <f>IF(Transactions_datasets[[#This Row],[Category]]="Income", "Income", "Expense")</f>
        <v>Expense</v>
      </c>
    </row>
    <row r="391" spans="1:10" x14ac:dyDescent="0.25">
      <c r="A391" s="1">
        <v>45102</v>
      </c>
      <c r="B391" t="s">
        <v>352</v>
      </c>
      <c r="C391">
        <v>314</v>
      </c>
      <c r="D391">
        <v>0</v>
      </c>
      <c r="E391">
        <v>-314</v>
      </c>
      <c r="F391" t="s">
        <v>725</v>
      </c>
      <c r="G391" t="str">
        <f>IFERROR(VLOOKUP(F391, Table3[#All], 2, FALSE), "")</f>
        <v>Restaurants</v>
      </c>
      <c r="H391" t="str">
        <f>IFERROR(VLOOKUP(Transactions_datasets[[#This Row],[Payee Details ]],Table3[#All],3,FALSE), " ")</f>
        <v>FoodAndDining</v>
      </c>
      <c r="I391" t="s">
        <v>1138</v>
      </c>
      <c r="J391" t="str">
        <f>IF(Transactions_datasets[[#This Row],[Category]]="Income", "Income", "Expense")</f>
        <v>Expense</v>
      </c>
    </row>
    <row r="392" spans="1:10" x14ac:dyDescent="0.25">
      <c r="A392" s="1">
        <v>45102</v>
      </c>
      <c r="B392" t="s">
        <v>353</v>
      </c>
      <c r="C392">
        <v>9</v>
      </c>
      <c r="D392">
        <v>0</v>
      </c>
      <c r="E392">
        <v>-9</v>
      </c>
      <c r="F392" t="s">
        <v>906</v>
      </c>
      <c r="G392" t="str">
        <f>IFERROR(VLOOKUP(F392, Table3[#All], 2, FALSE), "")</f>
        <v>Snacks and Beverages</v>
      </c>
      <c r="H392" t="str">
        <f>IFERROR(VLOOKUP(Transactions_datasets[[#This Row],[Payee Details ]],Table3[#All],3,FALSE), " ")</f>
        <v>FoodAndDining</v>
      </c>
      <c r="I392" t="s">
        <v>1138</v>
      </c>
      <c r="J392" t="str">
        <f>IF(Transactions_datasets[[#This Row],[Category]]="Income", "Income", "Expense")</f>
        <v>Expense</v>
      </c>
    </row>
    <row r="393" spans="1:10" x14ac:dyDescent="0.25">
      <c r="A393" s="1">
        <v>45102</v>
      </c>
      <c r="B393" t="s">
        <v>57</v>
      </c>
      <c r="C393">
        <v>0</v>
      </c>
      <c r="D393">
        <v>221</v>
      </c>
      <c r="E393">
        <v>221</v>
      </c>
      <c r="F393" t="s">
        <v>747</v>
      </c>
      <c r="G393" t="str">
        <f>IFERROR(VLOOKUP(F393, Table3[#All], 2, FALSE), "")</f>
        <v>Interest Income</v>
      </c>
      <c r="H393" t="str">
        <f>IFERROR(VLOOKUP(Transactions_datasets[[#This Row],[Payee Details ]],Table3[#All],3,FALSE), " ")</f>
        <v>Income</v>
      </c>
      <c r="I393" t="s">
        <v>1140</v>
      </c>
      <c r="J393" t="str">
        <f>IF(Transactions_datasets[[#This Row],[Category]]="Income", "Income", "Expense")</f>
        <v>Income</v>
      </c>
    </row>
    <row r="394" spans="1:10" x14ac:dyDescent="0.25">
      <c r="A394" s="1">
        <v>45104</v>
      </c>
      <c r="B394" t="s">
        <v>354</v>
      </c>
      <c r="C394">
        <v>0</v>
      </c>
      <c r="D394">
        <v>360</v>
      </c>
      <c r="E394">
        <v>360</v>
      </c>
      <c r="F394" t="s">
        <v>907</v>
      </c>
      <c r="G394" t="str">
        <f>IFERROR(VLOOKUP(F394, Table3[#All], 2, FALSE), "")</f>
        <v>Borrowing/Settling Money</v>
      </c>
      <c r="H394" t="str">
        <f>IFERROR(VLOOKUP(Transactions_datasets[[#This Row],[Payee Details ]],Table3[#All],3,FALSE), " ")</f>
        <v>TransfersAndAdjustments</v>
      </c>
      <c r="I394" t="s">
        <v>1138</v>
      </c>
      <c r="J394" t="str">
        <f>IF(Transactions_datasets[[#This Row],[Category]]="Income", "Income", "Expense")</f>
        <v>Expense</v>
      </c>
    </row>
    <row r="395" spans="1:10" x14ac:dyDescent="0.25">
      <c r="A395" s="1">
        <v>45106</v>
      </c>
      <c r="B395" t="s">
        <v>355</v>
      </c>
      <c r="C395">
        <v>0</v>
      </c>
      <c r="D395">
        <v>1000</v>
      </c>
      <c r="E395">
        <v>1000</v>
      </c>
      <c r="F395" t="s">
        <v>824</v>
      </c>
      <c r="G395" t="str">
        <f>IFERROR(VLOOKUP(F395, Table3[#All], 2, FALSE), "")</f>
        <v>Borrowing/Settling Money</v>
      </c>
      <c r="H395" t="str">
        <f>IFERROR(VLOOKUP(Transactions_datasets[[#This Row],[Payee Details ]],Table3[#All],3,FALSE), " ")</f>
        <v>TransfersAndAdjustments</v>
      </c>
      <c r="I395" t="s">
        <v>1138</v>
      </c>
      <c r="J395" t="str">
        <f>IF(Transactions_datasets[[#This Row],[Category]]="Income", "Income", "Expense")</f>
        <v>Expense</v>
      </c>
    </row>
    <row r="396" spans="1:10" x14ac:dyDescent="0.25">
      <c r="A396" s="1">
        <v>45106</v>
      </c>
      <c r="B396" t="s">
        <v>356</v>
      </c>
      <c r="C396">
        <v>85</v>
      </c>
      <c r="D396">
        <v>0</v>
      </c>
      <c r="E396">
        <v>-85</v>
      </c>
      <c r="F396" t="s">
        <v>975</v>
      </c>
      <c r="G396" t="str">
        <f>IFERROR(VLOOKUP(F396, Table3[#All], 2, FALSE), "")</f>
        <v>Groceries</v>
      </c>
      <c r="H396" t="str">
        <f>IFERROR(VLOOKUP(Transactions_datasets[[#This Row],[Payee Details ]],Table3[#All],3,FALSE), " ")</f>
        <v>FoodAndDining</v>
      </c>
      <c r="I396" t="s">
        <v>1138</v>
      </c>
      <c r="J396" t="str">
        <f>IF(Transactions_datasets[[#This Row],[Category]]="Income", "Income", "Expense")</f>
        <v>Expense</v>
      </c>
    </row>
    <row r="397" spans="1:10" x14ac:dyDescent="0.25">
      <c r="A397" s="1">
        <v>45109</v>
      </c>
      <c r="B397" t="s">
        <v>357</v>
      </c>
      <c r="C397">
        <v>2000</v>
      </c>
      <c r="D397">
        <v>0</v>
      </c>
      <c r="E397">
        <v>-2000</v>
      </c>
      <c r="F397" t="s">
        <v>862</v>
      </c>
      <c r="G397" t="str">
        <f>IFERROR(VLOOKUP(F397, Table3[#All], 2, FALSE), "")</f>
        <v>Borrowing/Settling Money</v>
      </c>
      <c r="H397" t="str">
        <f>IFERROR(VLOOKUP(Transactions_datasets[[#This Row],[Payee Details ]],Table3[#All],3,FALSE), " ")</f>
        <v>TransfersAndAdjustments</v>
      </c>
      <c r="I397" t="s">
        <v>1138</v>
      </c>
      <c r="J397" t="str">
        <f>IF(Transactions_datasets[[#This Row],[Category]]="Income", "Income", "Expense")</f>
        <v>Expense</v>
      </c>
    </row>
    <row r="398" spans="1:10" x14ac:dyDescent="0.25">
      <c r="A398" s="1">
        <v>45109</v>
      </c>
      <c r="B398" t="s">
        <v>358</v>
      </c>
      <c r="C398">
        <v>470</v>
      </c>
      <c r="D398">
        <v>0</v>
      </c>
      <c r="E398">
        <v>-470</v>
      </c>
      <c r="F398" t="s">
        <v>1003</v>
      </c>
      <c r="G398" t="str">
        <f>IFERROR(VLOOKUP(F398, Table3[#All], 2, FALSE), "")</f>
        <v>Pharmacy/Medicines</v>
      </c>
      <c r="H398" t="str">
        <f>IFERROR(VLOOKUP(Transactions_datasets[[#This Row],[Payee Details ]],Table3[#All],3,FALSE), " ")</f>
        <v>HealthAndMedical</v>
      </c>
      <c r="I398" t="s">
        <v>1138</v>
      </c>
      <c r="J398" t="str">
        <f>IF(Transactions_datasets[[#This Row],[Category]]="Income", "Income", "Expense")</f>
        <v>Expense</v>
      </c>
    </row>
    <row r="399" spans="1:10" x14ac:dyDescent="0.25">
      <c r="A399" s="1">
        <v>45110</v>
      </c>
      <c r="B399" t="s">
        <v>359</v>
      </c>
      <c r="C399">
        <v>787</v>
      </c>
      <c r="D399">
        <v>0</v>
      </c>
      <c r="E399">
        <v>-787</v>
      </c>
      <c r="F399" t="s">
        <v>715</v>
      </c>
      <c r="G399" t="str">
        <f>IFERROR(VLOOKUP(F399, Table3[#All], 2, FALSE), "")</f>
        <v>Mobile Recharge/Bill</v>
      </c>
      <c r="H399" t="str">
        <f>IFERROR(VLOOKUP(Transactions_datasets[[#This Row],[Payee Details ]],Table3[#All],3,FALSE), " ")</f>
        <v>BillsAndUtilities</v>
      </c>
      <c r="I399" t="s">
        <v>1138</v>
      </c>
      <c r="J399" t="str">
        <f>IF(Transactions_datasets[[#This Row],[Category]]="Income", "Income", "Expense")</f>
        <v>Expense</v>
      </c>
    </row>
    <row r="400" spans="1:10" x14ac:dyDescent="0.25">
      <c r="A400" s="1">
        <v>45111</v>
      </c>
      <c r="B400" t="s">
        <v>767</v>
      </c>
      <c r="C400">
        <v>0</v>
      </c>
      <c r="D400">
        <v>34553</v>
      </c>
      <c r="E400">
        <v>34553</v>
      </c>
      <c r="F400" t="s">
        <v>752</v>
      </c>
      <c r="G400" t="str">
        <f>IFERROR(VLOOKUP(F400, Table3[#All], 2, FALSE), "")</f>
        <v>Salary</v>
      </c>
      <c r="H400" t="str">
        <f>IFERROR(VLOOKUP(Transactions_datasets[[#This Row],[Payee Details ]],Table3[#All],3,FALSE), " ")</f>
        <v>Income</v>
      </c>
      <c r="I400" t="s">
        <v>1137</v>
      </c>
      <c r="J400" t="str">
        <f>IF(Transactions_datasets[[#This Row],[Category]]="Income", "Income", "Expense")</f>
        <v>Income</v>
      </c>
    </row>
    <row r="401" spans="1:10" x14ac:dyDescent="0.25">
      <c r="A401" s="1">
        <v>45116</v>
      </c>
      <c r="B401" t="s">
        <v>360</v>
      </c>
      <c r="C401">
        <v>743</v>
      </c>
      <c r="D401">
        <v>0</v>
      </c>
      <c r="E401">
        <v>-743</v>
      </c>
      <c r="F401" t="s">
        <v>896</v>
      </c>
      <c r="G401" t="str">
        <f>IFERROR(VLOOKUP(F401, Table3[#All], 2, FALSE), "")</f>
        <v>Travel Tickets (Train/Flight/Bus)</v>
      </c>
      <c r="H401" t="str">
        <f>IFERROR(VLOOKUP(Transactions_datasets[[#This Row],[Payee Details ]],Table3[#All],3,FALSE), " ")</f>
        <v>Transportation</v>
      </c>
      <c r="I401" t="s">
        <v>1138</v>
      </c>
      <c r="J401" t="str">
        <f>IF(Transactions_datasets[[#This Row],[Category]]="Income", "Income", "Expense")</f>
        <v>Expense</v>
      </c>
    </row>
    <row r="402" spans="1:10" x14ac:dyDescent="0.25">
      <c r="A402" s="1">
        <v>45116</v>
      </c>
      <c r="B402" t="s">
        <v>361</v>
      </c>
      <c r="C402">
        <v>0</v>
      </c>
      <c r="D402">
        <v>250</v>
      </c>
      <c r="E402">
        <v>250</v>
      </c>
      <c r="F402" t="s">
        <v>815</v>
      </c>
      <c r="G402" t="str">
        <f>IFERROR(VLOOKUP(F402, Table3[#All], 2, FALSE), "")</f>
        <v>Borrowing/Settling Money</v>
      </c>
      <c r="H402" t="str">
        <f>IFERROR(VLOOKUP(Transactions_datasets[[#This Row],[Payee Details ]],Table3[#All],3,FALSE), " ")</f>
        <v>TransfersAndAdjustments</v>
      </c>
      <c r="I402" t="s">
        <v>1138</v>
      </c>
      <c r="J402" t="str">
        <f>IF(Transactions_datasets[[#This Row],[Category]]="Income", "Income", "Expense")</f>
        <v>Expense</v>
      </c>
    </row>
    <row r="403" spans="1:10" x14ac:dyDescent="0.25">
      <c r="A403" s="1">
        <v>45120</v>
      </c>
      <c r="B403" t="s">
        <v>362</v>
      </c>
      <c r="C403">
        <v>706.82</v>
      </c>
      <c r="D403">
        <v>0</v>
      </c>
      <c r="E403">
        <v>-706.82</v>
      </c>
      <c r="F403" t="s">
        <v>809</v>
      </c>
      <c r="G403" t="str">
        <f>IFERROR(VLOOKUP(F403, Table3[#All], 2, FALSE), "")</f>
        <v>Internet</v>
      </c>
      <c r="H403" t="str">
        <f>IFERROR(VLOOKUP(Transactions_datasets[[#This Row],[Payee Details ]],Table3[#All],3,FALSE), " ")</f>
        <v>BillsAndUtilities</v>
      </c>
      <c r="I403" t="s">
        <v>1138</v>
      </c>
      <c r="J403" t="str">
        <f>IF(Transactions_datasets[[#This Row],[Category]]="Income", "Income", "Expense")</f>
        <v>Expense</v>
      </c>
    </row>
    <row r="404" spans="1:10" x14ac:dyDescent="0.25">
      <c r="A404" s="1">
        <v>45122</v>
      </c>
      <c r="B404" t="s">
        <v>363</v>
      </c>
      <c r="C404">
        <v>531</v>
      </c>
      <c r="D404">
        <v>0</v>
      </c>
      <c r="E404">
        <v>-531</v>
      </c>
      <c r="F404" t="s">
        <v>908</v>
      </c>
      <c r="G404" t="str">
        <f>IFERROR(VLOOKUP(F404, Table3[#All], 2, FALSE), "")</f>
        <v>Movies and Shows</v>
      </c>
      <c r="H404" t="str">
        <f>IFERROR(VLOOKUP(Transactions_datasets[[#This Row],[Payee Details ]],Table3[#All],3,FALSE), " ")</f>
        <v>EntertainmentAndLeisure</v>
      </c>
      <c r="I404" t="s">
        <v>1138</v>
      </c>
      <c r="J404" t="str">
        <f>IF(Transactions_datasets[[#This Row],[Category]]="Income", "Income", "Expense")</f>
        <v>Expense</v>
      </c>
    </row>
    <row r="405" spans="1:10" x14ac:dyDescent="0.25">
      <c r="A405" s="1">
        <v>45123</v>
      </c>
      <c r="B405" t="s">
        <v>364</v>
      </c>
      <c r="C405">
        <v>125</v>
      </c>
      <c r="D405">
        <v>0</v>
      </c>
      <c r="E405">
        <v>-125</v>
      </c>
      <c r="F405" t="s">
        <v>909</v>
      </c>
      <c r="G405" t="str">
        <f>IFERROR(VLOOKUP(F405, Table3[#All], 2, FALSE), "")</f>
        <v>Snacks and Beverages</v>
      </c>
      <c r="H405" t="str">
        <f>IFERROR(VLOOKUP(Transactions_datasets[[#This Row],[Payee Details ]],Table3[#All],3,FALSE), " ")</f>
        <v>FoodAndDining</v>
      </c>
      <c r="I405" t="s">
        <v>1138</v>
      </c>
      <c r="J405" t="str">
        <f>IF(Transactions_datasets[[#This Row],[Category]]="Income", "Income", "Expense")</f>
        <v>Expense</v>
      </c>
    </row>
    <row r="406" spans="1:10" x14ac:dyDescent="0.25">
      <c r="A406" s="1">
        <v>45129</v>
      </c>
      <c r="B406" t="s">
        <v>365</v>
      </c>
      <c r="C406">
        <v>30</v>
      </c>
      <c r="D406">
        <v>0</v>
      </c>
      <c r="E406">
        <v>-30</v>
      </c>
      <c r="F406" t="s">
        <v>910</v>
      </c>
      <c r="G406" t="str">
        <f>IFERROR(VLOOKUP(F406, Table3[#All], 2, FALSE), "")</f>
        <v>Snacks and Beverages</v>
      </c>
      <c r="H406" t="str">
        <f>IFERROR(VLOOKUP(Transactions_datasets[[#This Row],[Payee Details ]],Table3[#All],3,FALSE), " ")</f>
        <v>FoodAndDining</v>
      </c>
      <c r="I406" t="s">
        <v>1138</v>
      </c>
      <c r="J406" t="str">
        <f>IF(Transactions_datasets[[#This Row],[Category]]="Income", "Income", "Expense")</f>
        <v>Expense</v>
      </c>
    </row>
    <row r="407" spans="1:10" x14ac:dyDescent="0.25">
      <c r="A407" s="1">
        <v>45130</v>
      </c>
      <c r="B407" t="s">
        <v>366</v>
      </c>
      <c r="C407">
        <v>0</v>
      </c>
      <c r="D407">
        <v>200</v>
      </c>
      <c r="E407">
        <v>200</v>
      </c>
      <c r="F407" t="s">
        <v>813</v>
      </c>
      <c r="G407" t="str">
        <f>IFERROR(VLOOKUP(F407, Table3[#All], 2, FALSE), "")</f>
        <v>Borrowing/Settling Money</v>
      </c>
      <c r="H407" t="str">
        <f>IFERROR(VLOOKUP(Transactions_datasets[[#This Row],[Payee Details ]],Table3[#All],3,FALSE), " ")</f>
        <v>TransfersAndAdjustments</v>
      </c>
      <c r="I407" t="s">
        <v>1138</v>
      </c>
      <c r="J407" t="str">
        <f>IF(Transactions_datasets[[#This Row],[Category]]="Income", "Income", "Expense")</f>
        <v>Expense</v>
      </c>
    </row>
    <row r="408" spans="1:10" x14ac:dyDescent="0.25">
      <c r="A408" s="1">
        <v>45130</v>
      </c>
      <c r="B408" t="s">
        <v>367</v>
      </c>
      <c r="C408">
        <v>796</v>
      </c>
      <c r="D408">
        <v>0</v>
      </c>
      <c r="E408">
        <v>-796</v>
      </c>
      <c r="F408" t="s">
        <v>911</v>
      </c>
      <c r="G408" t="str">
        <f>IFERROR(VLOOKUP(F408, Table3[#All], 2, FALSE), "")</f>
        <v>Clothing</v>
      </c>
      <c r="H408" t="str">
        <f>IFERROR(VLOOKUP(Transactions_datasets[[#This Row],[Payee Details ]],Table3[#All],3,FALSE), " ")</f>
        <v>Shopping</v>
      </c>
      <c r="I408" t="s">
        <v>811</v>
      </c>
      <c r="J408" t="str">
        <f>IF(Transactions_datasets[[#This Row],[Category]]="Income", "Income", "Expense")</f>
        <v>Expense</v>
      </c>
    </row>
    <row r="409" spans="1:10" x14ac:dyDescent="0.25">
      <c r="A409" s="1">
        <v>45136</v>
      </c>
      <c r="B409" t="s">
        <v>368</v>
      </c>
      <c r="C409">
        <v>65</v>
      </c>
      <c r="D409">
        <v>0</v>
      </c>
      <c r="E409">
        <v>-65</v>
      </c>
      <c r="F409" t="s">
        <v>726</v>
      </c>
      <c r="G409" t="str">
        <f>IFERROR(VLOOKUP(F409, Table3[#All], 2, FALSE), "")</f>
        <v>Groceries</v>
      </c>
      <c r="H409" t="str">
        <f>IFERROR(VLOOKUP(Transactions_datasets[[#This Row],[Payee Details ]],Table3[#All],3,FALSE), " ")</f>
        <v>FoodAndDining</v>
      </c>
      <c r="I409" t="s">
        <v>1138</v>
      </c>
      <c r="J409" t="str">
        <f>IF(Transactions_datasets[[#This Row],[Category]]="Income", "Income", "Expense")</f>
        <v>Expense</v>
      </c>
    </row>
    <row r="410" spans="1:10" x14ac:dyDescent="0.25">
      <c r="A410" s="1">
        <v>45137</v>
      </c>
      <c r="B410" t="s">
        <v>369</v>
      </c>
      <c r="C410">
        <v>130</v>
      </c>
      <c r="D410">
        <v>0</v>
      </c>
      <c r="E410">
        <v>-130</v>
      </c>
      <c r="F410" t="s">
        <v>912</v>
      </c>
      <c r="G410" t="str">
        <f>IFERROR(VLOOKUP(F410, Table3[#All], 2, FALSE), "")</f>
        <v>Groceries</v>
      </c>
      <c r="H410" t="str">
        <f>IFERROR(VLOOKUP(Transactions_datasets[[#This Row],[Payee Details ]],Table3[#All],3,FALSE), " ")</f>
        <v>FoodAndDining</v>
      </c>
      <c r="I410" t="s">
        <v>1138</v>
      </c>
      <c r="J410" t="str">
        <f>IF(Transactions_datasets[[#This Row],[Category]]="Income", "Income", "Expense")</f>
        <v>Expense</v>
      </c>
    </row>
    <row r="411" spans="1:10" x14ac:dyDescent="0.25">
      <c r="A411" s="1">
        <v>45137</v>
      </c>
      <c r="B411" t="s">
        <v>370</v>
      </c>
      <c r="C411">
        <v>150</v>
      </c>
      <c r="D411">
        <v>0</v>
      </c>
      <c r="E411">
        <v>-150</v>
      </c>
      <c r="F411" t="s">
        <v>913</v>
      </c>
      <c r="G411" t="str">
        <f>IFERROR(VLOOKUP(F411, Table3[#All], 2, FALSE), "")</f>
        <v>Snacks and Beverages</v>
      </c>
      <c r="H411" t="str">
        <f>IFERROR(VLOOKUP(Transactions_datasets[[#This Row],[Payee Details ]],Table3[#All],3,FALSE), " ")</f>
        <v>FoodAndDining</v>
      </c>
      <c r="I411" t="s">
        <v>1138</v>
      </c>
      <c r="J411" t="str">
        <f>IF(Transactions_datasets[[#This Row],[Category]]="Income", "Income", "Expense")</f>
        <v>Expense</v>
      </c>
    </row>
    <row r="412" spans="1:10" x14ac:dyDescent="0.25">
      <c r="A412" s="1">
        <v>45137</v>
      </c>
      <c r="B412" t="s">
        <v>371</v>
      </c>
      <c r="C412">
        <v>125</v>
      </c>
      <c r="D412">
        <v>0</v>
      </c>
      <c r="E412">
        <v>-125</v>
      </c>
      <c r="F412" t="s">
        <v>924</v>
      </c>
      <c r="G412" t="str">
        <f>IFERROR(VLOOKUP(F412, Table3[#All], 2, FALSE), "")</f>
        <v>Groceries</v>
      </c>
      <c r="H412" t="str">
        <f>IFERROR(VLOOKUP(Transactions_datasets[[#This Row],[Payee Details ]],Table3[#All],3,FALSE), " ")</f>
        <v>FoodAndDining</v>
      </c>
      <c r="I412" t="s">
        <v>1138</v>
      </c>
      <c r="J412" t="str">
        <f>IF(Transactions_datasets[[#This Row],[Category]]="Income", "Income", "Expense")</f>
        <v>Expense</v>
      </c>
    </row>
    <row r="413" spans="1:10" x14ac:dyDescent="0.25">
      <c r="A413" s="1">
        <v>45137</v>
      </c>
      <c r="B413" t="s">
        <v>372</v>
      </c>
      <c r="C413">
        <v>80</v>
      </c>
      <c r="D413">
        <v>0</v>
      </c>
      <c r="E413">
        <v>-80</v>
      </c>
      <c r="F413" t="s">
        <v>915</v>
      </c>
      <c r="G413" t="str">
        <f>IFERROR(VLOOKUP(F413, Table3[#All], 2, FALSE), "")</f>
        <v>Groceries</v>
      </c>
      <c r="H413" t="str">
        <f>IFERROR(VLOOKUP(Transactions_datasets[[#This Row],[Payee Details ]],Table3[#All],3,FALSE), " ")</f>
        <v>FoodAndDining</v>
      </c>
      <c r="I413" t="s">
        <v>1138</v>
      </c>
      <c r="J413" t="str">
        <f>IF(Transactions_datasets[[#This Row],[Category]]="Income", "Income", "Expense")</f>
        <v>Expense</v>
      </c>
    </row>
    <row r="414" spans="1:10" x14ac:dyDescent="0.25">
      <c r="A414" s="1">
        <v>45137</v>
      </c>
      <c r="B414" t="s">
        <v>373</v>
      </c>
      <c r="C414">
        <v>20</v>
      </c>
      <c r="D414">
        <v>0</v>
      </c>
      <c r="E414">
        <v>-20</v>
      </c>
      <c r="F414" t="s">
        <v>914</v>
      </c>
      <c r="G414" t="str">
        <f>IFERROR(VLOOKUP(F414, Table3[#All], 2, FALSE), "")</f>
        <v>Snacks and Beverages</v>
      </c>
      <c r="H414" t="str">
        <f>IFERROR(VLOOKUP(Transactions_datasets[[#This Row],[Payee Details ]],Table3[#All],3,FALSE), " ")</f>
        <v>FoodAndDining</v>
      </c>
      <c r="I414" t="s">
        <v>1138</v>
      </c>
      <c r="J414" t="str">
        <f>IF(Transactions_datasets[[#This Row],[Category]]="Income", "Income", "Expense")</f>
        <v>Expense</v>
      </c>
    </row>
    <row r="415" spans="1:10" x14ac:dyDescent="0.25">
      <c r="A415" s="1">
        <v>45137</v>
      </c>
      <c r="B415" t="s">
        <v>374</v>
      </c>
      <c r="C415">
        <v>80</v>
      </c>
      <c r="D415">
        <v>0</v>
      </c>
      <c r="E415">
        <v>-80</v>
      </c>
      <c r="F415" t="s">
        <v>916</v>
      </c>
      <c r="G415" t="str">
        <f>IFERROR(VLOOKUP(F415, Table3[#All], 2, FALSE), "")</f>
        <v>Groceries</v>
      </c>
      <c r="H415" t="str">
        <f>IFERROR(VLOOKUP(Transactions_datasets[[#This Row],[Payee Details ]],Table3[#All],3,FALSE), " ")</f>
        <v>FoodAndDining</v>
      </c>
      <c r="I415" t="s">
        <v>1138</v>
      </c>
      <c r="J415" t="str">
        <f>IF(Transactions_datasets[[#This Row],[Category]]="Income", "Income", "Expense")</f>
        <v>Expense</v>
      </c>
    </row>
    <row r="416" spans="1:10" x14ac:dyDescent="0.25">
      <c r="A416" s="1">
        <v>45137</v>
      </c>
      <c r="B416" t="s">
        <v>375</v>
      </c>
      <c r="C416">
        <v>10</v>
      </c>
      <c r="D416">
        <v>0</v>
      </c>
      <c r="E416">
        <v>-10</v>
      </c>
      <c r="F416" t="s">
        <v>916</v>
      </c>
      <c r="G416" t="str">
        <f>IFERROR(VLOOKUP(F416, Table3[#All], 2, FALSE), "")</f>
        <v>Groceries</v>
      </c>
      <c r="H416" t="str">
        <f>IFERROR(VLOOKUP(Transactions_datasets[[#This Row],[Payee Details ]],Table3[#All],3,FALSE), " ")</f>
        <v>FoodAndDining</v>
      </c>
      <c r="I416" t="s">
        <v>1138</v>
      </c>
      <c r="J416" t="str">
        <f>IF(Transactions_datasets[[#This Row],[Category]]="Income", "Income", "Expense")</f>
        <v>Expense</v>
      </c>
    </row>
    <row r="417" spans="1:10" x14ac:dyDescent="0.25">
      <c r="A417" s="1">
        <v>45140</v>
      </c>
      <c r="B417" t="s">
        <v>376</v>
      </c>
      <c r="C417">
        <v>651</v>
      </c>
      <c r="D417">
        <v>0</v>
      </c>
      <c r="E417">
        <v>-651</v>
      </c>
      <c r="F417" t="s">
        <v>715</v>
      </c>
      <c r="G417" t="str">
        <f>IFERROR(VLOOKUP(F417, Table3[#All], 2, FALSE), "")</f>
        <v>Mobile Recharge/Bill</v>
      </c>
      <c r="H417" t="str">
        <f>IFERROR(VLOOKUP(Transactions_datasets[[#This Row],[Payee Details ]],Table3[#All],3,FALSE), " ")</f>
        <v>BillsAndUtilities</v>
      </c>
      <c r="I417" t="s">
        <v>1138</v>
      </c>
      <c r="J417" t="str">
        <f>IF(Transactions_datasets[[#This Row],[Category]]="Income", "Income", "Expense")</f>
        <v>Expense</v>
      </c>
    </row>
    <row r="418" spans="1:10" x14ac:dyDescent="0.25">
      <c r="A418" s="1">
        <v>45141</v>
      </c>
      <c r="B418" t="s">
        <v>768</v>
      </c>
      <c r="C418">
        <v>0</v>
      </c>
      <c r="D418">
        <v>50003</v>
      </c>
      <c r="E418">
        <v>50003</v>
      </c>
      <c r="F418" t="s">
        <v>752</v>
      </c>
      <c r="G418" t="str">
        <f>IFERROR(VLOOKUP(F418, Table3[#All], 2, FALSE), "")</f>
        <v>Salary</v>
      </c>
      <c r="H418" t="str">
        <f>IFERROR(VLOOKUP(Transactions_datasets[[#This Row],[Payee Details ]],Table3[#All],3,FALSE), " ")</f>
        <v>Income</v>
      </c>
      <c r="I418" t="s">
        <v>1137</v>
      </c>
      <c r="J418" t="str">
        <f>IF(Transactions_datasets[[#This Row],[Category]]="Income", "Income", "Expense")</f>
        <v>Income</v>
      </c>
    </row>
    <row r="419" spans="1:10" x14ac:dyDescent="0.25">
      <c r="A419" s="1">
        <v>45143</v>
      </c>
      <c r="B419" t="s">
        <v>377</v>
      </c>
      <c r="C419">
        <v>1500</v>
      </c>
      <c r="D419">
        <v>0</v>
      </c>
      <c r="E419">
        <v>-1500</v>
      </c>
      <c r="F419" t="s">
        <v>862</v>
      </c>
      <c r="G419" t="str">
        <f>IFERROR(VLOOKUP(F419, Table3[#All], 2, FALSE), "")</f>
        <v>Borrowing/Settling Money</v>
      </c>
      <c r="H419" t="str">
        <f>IFERROR(VLOOKUP(Transactions_datasets[[#This Row],[Payee Details ]],Table3[#All],3,FALSE), " ")</f>
        <v>TransfersAndAdjustments</v>
      </c>
      <c r="I419" t="s">
        <v>1138</v>
      </c>
      <c r="J419" t="str">
        <f>IF(Transactions_datasets[[#This Row],[Category]]="Income", "Income", "Expense")</f>
        <v>Expense</v>
      </c>
    </row>
    <row r="420" spans="1:10" x14ac:dyDescent="0.25">
      <c r="A420" s="1">
        <v>45143</v>
      </c>
      <c r="B420" t="s">
        <v>378</v>
      </c>
      <c r="C420">
        <v>0</v>
      </c>
      <c r="D420">
        <v>1000</v>
      </c>
      <c r="E420">
        <v>1000</v>
      </c>
      <c r="F420" t="s">
        <v>824</v>
      </c>
      <c r="G420" t="str">
        <f>IFERROR(VLOOKUP(F420, Table3[#All], 2, FALSE), "")</f>
        <v>Borrowing/Settling Money</v>
      </c>
      <c r="H420" t="str">
        <f>IFERROR(VLOOKUP(Transactions_datasets[[#This Row],[Payee Details ]],Table3[#All],3,FALSE), " ")</f>
        <v>TransfersAndAdjustments</v>
      </c>
      <c r="I420" t="s">
        <v>1138</v>
      </c>
      <c r="J420" t="str">
        <f>IF(Transactions_datasets[[#This Row],[Category]]="Income", "Income", "Expense")</f>
        <v>Expense</v>
      </c>
    </row>
    <row r="421" spans="1:10" x14ac:dyDescent="0.25">
      <c r="A421" s="1">
        <v>45151</v>
      </c>
      <c r="B421" t="s">
        <v>379</v>
      </c>
      <c r="C421">
        <v>1000</v>
      </c>
      <c r="D421">
        <v>0</v>
      </c>
      <c r="E421">
        <v>-1000</v>
      </c>
      <c r="F421" t="s">
        <v>862</v>
      </c>
      <c r="G421" t="str">
        <f>IFERROR(VLOOKUP(F421, Table3[#All], 2, FALSE), "")</f>
        <v>Borrowing/Settling Money</v>
      </c>
      <c r="H421" t="str">
        <f>IFERROR(VLOOKUP(Transactions_datasets[[#This Row],[Payee Details ]],Table3[#All],3,FALSE), " ")</f>
        <v>TransfersAndAdjustments</v>
      </c>
      <c r="I421" t="s">
        <v>1138</v>
      </c>
      <c r="J421" t="str">
        <f>IF(Transactions_datasets[[#This Row],[Category]]="Income", "Income", "Expense")</f>
        <v>Expense</v>
      </c>
    </row>
    <row r="422" spans="1:10" x14ac:dyDescent="0.25">
      <c r="A422" s="1">
        <v>45151</v>
      </c>
      <c r="B422" t="s">
        <v>380</v>
      </c>
      <c r="C422">
        <v>350</v>
      </c>
      <c r="D422">
        <v>0</v>
      </c>
      <c r="E422">
        <v>-350</v>
      </c>
      <c r="F422" t="s">
        <v>862</v>
      </c>
      <c r="G422" t="str">
        <f>IFERROR(VLOOKUP(F422, Table3[#All], 2, FALSE), "")</f>
        <v>Borrowing/Settling Money</v>
      </c>
      <c r="H422" t="str">
        <f>IFERROR(VLOOKUP(Transactions_datasets[[#This Row],[Payee Details ]],Table3[#All],3,FALSE), " ")</f>
        <v>TransfersAndAdjustments</v>
      </c>
      <c r="I422" t="s">
        <v>1138</v>
      </c>
      <c r="J422" t="str">
        <f>IF(Transactions_datasets[[#This Row],[Category]]="Income", "Income", "Expense")</f>
        <v>Expense</v>
      </c>
    </row>
    <row r="423" spans="1:10" x14ac:dyDescent="0.25">
      <c r="A423" s="1">
        <v>45151</v>
      </c>
      <c r="B423" t="s">
        <v>381</v>
      </c>
      <c r="C423">
        <v>500</v>
      </c>
      <c r="D423">
        <v>0</v>
      </c>
      <c r="E423">
        <v>-500</v>
      </c>
      <c r="F423" t="s">
        <v>862</v>
      </c>
      <c r="G423" t="str">
        <f>IFERROR(VLOOKUP(F423, Table3[#All], 2, FALSE), "")</f>
        <v>Borrowing/Settling Money</v>
      </c>
      <c r="H423" t="str">
        <f>IFERROR(VLOOKUP(Transactions_datasets[[#This Row],[Payee Details ]],Table3[#All],3,FALSE), " ")</f>
        <v>TransfersAndAdjustments</v>
      </c>
      <c r="I423" t="s">
        <v>1138</v>
      </c>
      <c r="J423" t="str">
        <f>IF(Transactions_datasets[[#This Row],[Category]]="Income", "Income", "Expense")</f>
        <v>Expense</v>
      </c>
    </row>
    <row r="424" spans="1:10" x14ac:dyDescent="0.25">
      <c r="A424" s="1">
        <v>45151</v>
      </c>
      <c r="B424" t="s">
        <v>382</v>
      </c>
      <c r="C424">
        <v>1098</v>
      </c>
      <c r="D424">
        <v>0</v>
      </c>
      <c r="E424">
        <v>-1098</v>
      </c>
      <c r="F424" t="s">
        <v>911</v>
      </c>
      <c r="G424" t="str">
        <f>IFERROR(VLOOKUP(F424, Table3[#All], 2, FALSE), "")</f>
        <v>Clothing</v>
      </c>
      <c r="H424" t="str">
        <f>IFERROR(VLOOKUP(Transactions_datasets[[#This Row],[Payee Details ]],Table3[#All],3,FALSE), " ")</f>
        <v>Shopping</v>
      </c>
      <c r="I424" t="s">
        <v>1138</v>
      </c>
      <c r="J424" t="str">
        <f>IF(Transactions_datasets[[#This Row],[Category]]="Income", "Income", "Expense")</f>
        <v>Expense</v>
      </c>
    </row>
    <row r="425" spans="1:10" x14ac:dyDescent="0.25">
      <c r="A425" s="1">
        <v>45151</v>
      </c>
      <c r="B425" t="s">
        <v>383</v>
      </c>
      <c r="C425">
        <v>110</v>
      </c>
      <c r="D425">
        <v>0</v>
      </c>
      <c r="E425">
        <v>-110</v>
      </c>
      <c r="F425" t="s">
        <v>917</v>
      </c>
      <c r="G425" t="str">
        <f>IFERROR(VLOOKUP(F425, Table3[#All], 2, FALSE), "")</f>
        <v>Clothing</v>
      </c>
      <c r="H425" t="str">
        <f>IFERROR(VLOOKUP(Transactions_datasets[[#This Row],[Payee Details ]],Table3[#All],3,FALSE), " ")</f>
        <v>Shopping</v>
      </c>
      <c r="I425" t="s">
        <v>1138</v>
      </c>
      <c r="J425" t="str">
        <f>IF(Transactions_datasets[[#This Row],[Category]]="Income", "Income", "Expense")</f>
        <v>Expense</v>
      </c>
    </row>
    <row r="426" spans="1:10" x14ac:dyDescent="0.25">
      <c r="A426" s="1">
        <v>45152</v>
      </c>
      <c r="B426" t="s">
        <v>384</v>
      </c>
      <c r="C426">
        <v>0</v>
      </c>
      <c r="D426">
        <v>1100</v>
      </c>
      <c r="E426">
        <v>1100</v>
      </c>
      <c r="F426" t="s">
        <v>813</v>
      </c>
      <c r="G426" t="str">
        <f>IFERROR(VLOOKUP(F426, Table3[#All], 2, FALSE), "")</f>
        <v>Borrowing/Settling Money</v>
      </c>
      <c r="H426" t="str">
        <f>IFERROR(VLOOKUP(Transactions_datasets[[#This Row],[Payee Details ]],Table3[#All],3,FALSE), " ")</f>
        <v>TransfersAndAdjustments</v>
      </c>
      <c r="I426" t="s">
        <v>1138</v>
      </c>
      <c r="J426" t="str">
        <f>IF(Transactions_datasets[[#This Row],[Category]]="Income", "Income", "Expense")</f>
        <v>Expense</v>
      </c>
    </row>
    <row r="427" spans="1:10" x14ac:dyDescent="0.25">
      <c r="A427" s="1">
        <v>45154</v>
      </c>
      <c r="B427" t="s">
        <v>385</v>
      </c>
      <c r="C427">
        <v>109</v>
      </c>
      <c r="D427">
        <v>0</v>
      </c>
      <c r="E427">
        <v>-109</v>
      </c>
      <c r="F427" t="s">
        <v>715</v>
      </c>
      <c r="G427" t="str">
        <f>IFERROR(VLOOKUP(F427, Table3[#All], 2, FALSE), "")</f>
        <v>Mobile Recharge/Bill</v>
      </c>
      <c r="H427" t="str">
        <f>IFERROR(VLOOKUP(Transactions_datasets[[#This Row],[Payee Details ]],Table3[#All],3,FALSE), " ")</f>
        <v>BillsAndUtilities</v>
      </c>
      <c r="I427" t="s">
        <v>1138</v>
      </c>
      <c r="J427" t="str">
        <f>IF(Transactions_datasets[[#This Row],[Category]]="Income", "Income", "Expense")</f>
        <v>Expense</v>
      </c>
    </row>
    <row r="428" spans="1:10" x14ac:dyDescent="0.25">
      <c r="A428" s="1">
        <v>45157</v>
      </c>
      <c r="B428" t="s">
        <v>386</v>
      </c>
      <c r="C428">
        <v>395</v>
      </c>
      <c r="D428">
        <v>0</v>
      </c>
      <c r="E428">
        <v>-395</v>
      </c>
      <c r="F428" t="s">
        <v>808</v>
      </c>
      <c r="G428" t="str">
        <f>IFERROR(VLOOKUP(F428, Table3[#All], 2, FALSE), "")</f>
        <v>Mobile Recharge/Bill</v>
      </c>
      <c r="H428" t="str">
        <f>IFERROR(VLOOKUP(Transactions_datasets[[#This Row],[Payee Details ]],Table3[#All],3,FALSE), " ")</f>
        <v>BillsAndUtilities</v>
      </c>
      <c r="I428" t="s">
        <v>1138</v>
      </c>
      <c r="J428" t="str">
        <f>IF(Transactions_datasets[[#This Row],[Category]]="Income", "Income", "Expense")</f>
        <v>Expense</v>
      </c>
    </row>
    <row r="429" spans="1:10" x14ac:dyDescent="0.25">
      <c r="A429" s="1">
        <v>45157</v>
      </c>
      <c r="B429" t="s">
        <v>387</v>
      </c>
      <c r="C429">
        <v>706.82</v>
      </c>
      <c r="D429">
        <v>0</v>
      </c>
      <c r="E429">
        <v>-706.82</v>
      </c>
      <c r="F429" t="s">
        <v>809</v>
      </c>
      <c r="G429" t="str">
        <f>IFERROR(VLOOKUP(F429, Table3[#All], 2, FALSE), "")</f>
        <v>Internet</v>
      </c>
      <c r="H429" t="str">
        <f>IFERROR(VLOOKUP(Transactions_datasets[[#This Row],[Payee Details ]],Table3[#All],3,FALSE), " ")</f>
        <v>BillsAndUtilities</v>
      </c>
      <c r="I429" t="s">
        <v>1138</v>
      </c>
      <c r="J429" t="str">
        <f>IF(Transactions_datasets[[#This Row],[Category]]="Income", "Income", "Expense")</f>
        <v>Expense</v>
      </c>
    </row>
    <row r="430" spans="1:10" x14ac:dyDescent="0.25">
      <c r="A430" s="1">
        <v>45157</v>
      </c>
      <c r="B430" t="s">
        <v>388</v>
      </c>
      <c r="C430">
        <v>1120</v>
      </c>
      <c r="D430">
        <v>0</v>
      </c>
      <c r="E430">
        <v>-1120</v>
      </c>
      <c r="F430" t="s">
        <v>918</v>
      </c>
      <c r="G430" t="str">
        <f>IFERROR(VLOOKUP(F430, Table3[#All], 2, FALSE), "")</f>
        <v>Internet</v>
      </c>
      <c r="H430" t="str">
        <f>IFERROR(VLOOKUP(Transactions_datasets[[#This Row],[Payee Details ]],Table3[#All],3,FALSE), " ")</f>
        <v>BillsAndUtilities</v>
      </c>
      <c r="I430" t="s">
        <v>1138</v>
      </c>
      <c r="J430" t="str">
        <f>IF(Transactions_datasets[[#This Row],[Category]]="Income", "Income", "Expense")</f>
        <v>Expense</v>
      </c>
    </row>
    <row r="431" spans="1:10" x14ac:dyDescent="0.25">
      <c r="A431" s="1">
        <v>45158</v>
      </c>
      <c r="B431" t="s">
        <v>389</v>
      </c>
      <c r="C431">
        <v>119</v>
      </c>
      <c r="D431">
        <v>0</v>
      </c>
      <c r="E431">
        <v>-119</v>
      </c>
      <c r="F431" t="s">
        <v>919</v>
      </c>
      <c r="G431" t="str">
        <f>IFERROR(VLOOKUP(F431, Table3[#All], 2, FALSE), "")</f>
        <v>Snacks and Beverages</v>
      </c>
      <c r="H431" t="str">
        <f>IFERROR(VLOOKUP(Transactions_datasets[[#This Row],[Payee Details ]],Table3[#All],3,FALSE), " ")</f>
        <v>FoodAndDining</v>
      </c>
      <c r="I431" t="s">
        <v>1138</v>
      </c>
      <c r="J431" t="str">
        <f>IF(Transactions_datasets[[#This Row],[Category]]="Income", "Income", "Expense")</f>
        <v>Expense</v>
      </c>
    </row>
    <row r="432" spans="1:10" x14ac:dyDescent="0.25">
      <c r="A432" s="1">
        <v>45158</v>
      </c>
      <c r="B432" t="s">
        <v>390</v>
      </c>
      <c r="C432">
        <v>150</v>
      </c>
      <c r="D432">
        <v>0</v>
      </c>
      <c r="E432">
        <v>-150</v>
      </c>
      <c r="F432" t="s">
        <v>920</v>
      </c>
      <c r="G432" t="str">
        <f>IFERROR(VLOOKUP(F432, Table3[#All], 2, FALSE), "")</f>
        <v>Electronics</v>
      </c>
      <c r="H432" t="str">
        <f>IFERROR(VLOOKUP(Transactions_datasets[[#This Row],[Payee Details ]],Table3[#All],3,FALSE), " ")</f>
        <v>Shopping</v>
      </c>
      <c r="I432" t="s">
        <v>1138</v>
      </c>
      <c r="J432" t="str">
        <f>IF(Transactions_datasets[[#This Row],[Category]]="Income", "Income", "Expense")</f>
        <v>Expense</v>
      </c>
    </row>
    <row r="433" spans="1:10" x14ac:dyDescent="0.25">
      <c r="A433" s="1">
        <v>45158</v>
      </c>
      <c r="B433" t="s">
        <v>391</v>
      </c>
      <c r="C433">
        <v>220</v>
      </c>
      <c r="D433">
        <v>0</v>
      </c>
      <c r="E433">
        <v>-220</v>
      </c>
      <c r="F433" t="s">
        <v>912</v>
      </c>
      <c r="G433" t="str">
        <f>IFERROR(VLOOKUP(F433, Table3[#All], 2, FALSE), "")</f>
        <v>Groceries</v>
      </c>
      <c r="H433" t="str">
        <f>IFERROR(VLOOKUP(Transactions_datasets[[#This Row],[Payee Details ]],Table3[#All],3,FALSE), " ")</f>
        <v>FoodAndDining</v>
      </c>
      <c r="I433" t="s">
        <v>1138</v>
      </c>
      <c r="J433" t="str">
        <f>IF(Transactions_datasets[[#This Row],[Category]]="Income", "Income", "Expense")</f>
        <v>Expense</v>
      </c>
    </row>
    <row r="434" spans="1:10" x14ac:dyDescent="0.25">
      <c r="A434" s="1">
        <v>45159</v>
      </c>
      <c r="B434" t="s">
        <v>392</v>
      </c>
      <c r="C434">
        <v>0</v>
      </c>
      <c r="D434">
        <v>500</v>
      </c>
      <c r="E434">
        <v>500</v>
      </c>
      <c r="F434" t="s">
        <v>876</v>
      </c>
      <c r="G434" t="str">
        <f>IFERROR(VLOOKUP(F434, Table3[#All], 2, FALSE), "")</f>
        <v>Borrowing/Settling Money</v>
      </c>
      <c r="H434" t="str">
        <f>IFERROR(VLOOKUP(Transactions_datasets[[#This Row],[Payee Details ]],Table3[#All],3,FALSE), " ")</f>
        <v>TransfersAndAdjustments</v>
      </c>
      <c r="I434" t="s">
        <v>1138</v>
      </c>
      <c r="J434" t="str">
        <f>IF(Transactions_datasets[[#This Row],[Category]]="Income", "Income", "Expense")</f>
        <v>Expense</v>
      </c>
    </row>
    <row r="435" spans="1:10" x14ac:dyDescent="0.25">
      <c r="A435" s="1">
        <v>45162</v>
      </c>
      <c r="B435" t="s">
        <v>393</v>
      </c>
      <c r="C435">
        <v>1000</v>
      </c>
      <c r="D435">
        <v>0</v>
      </c>
      <c r="E435">
        <v>-1000</v>
      </c>
      <c r="F435" t="s">
        <v>862</v>
      </c>
      <c r="G435" t="str">
        <f>IFERROR(VLOOKUP(F435, Table3[#All], 2, FALSE), "")</f>
        <v>Borrowing/Settling Money</v>
      </c>
      <c r="H435" t="str">
        <f>IFERROR(VLOOKUP(Transactions_datasets[[#This Row],[Payee Details ]],Table3[#All],3,FALSE), " ")</f>
        <v>TransfersAndAdjustments</v>
      </c>
      <c r="I435" t="s">
        <v>1138</v>
      </c>
      <c r="J435" t="str">
        <f>IF(Transactions_datasets[[#This Row],[Category]]="Income", "Income", "Expense")</f>
        <v>Expense</v>
      </c>
    </row>
    <row r="436" spans="1:10" x14ac:dyDescent="0.25">
      <c r="A436" s="1">
        <v>45163</v>
      </c>
      <c r="B436" t="s">
        <v>394</v>
      </c>
      <c r="C436">
        <v>500</v>
      </c>
      <c r="D436">
        <v>0</v>
      </c>
      <c r="E436">
        <v>-500</v>
      </c>
      <c r="F436" t="s">
        <v>921</v>
      </c>
      <c r="G436" t="str">
        <f>IFERROR(VLOOKUP(F436, Table3[#All], 2, FALSE), "")</f>
        <v>Borrowing/Settling Money</v>
      </c>
      <c r="H436" t="str">
        <f>IFERROR(VLOOKUP(Transactions_datasets[[#This Row],[Payee Details ]],Table3[#All],3,FALSE), " ")</f>
        <v>TransfersAndAdjustments</v>
      </c>
      <c r="I436" t="s">
        <v>1138</v>
      </c>
      <c r="J436" t="str">
        <f>IF(Transactions_datasets[[#This Row],[Category]]="Income", "Income", "Expense")</f>
        <v>Expense</v>
      </c>
    </row>
    <row r="437" spans="1:10" x14ac:dyDescent="0.25">
      <c r="A437" s="1">
        <v>45165</v>
      </c>
      <c r="B437" t="s">
        <v>395</v>
      </c>
      <c r="C437">
        <v>1000</v>
      </c>
      <c r="D437">
        <v>0</v>
      </c>
      <c r="E437">
        <v>-1000</v>
      </c>
      <c r="F437" t="s">
        <v>813</v>
      </c>
      <c r="G437" t="str">
        <f>IFERROR(VLOOKUP(F437, Table3[#All], 2, FALSE), "")</f>
        <v>Borrowing/Settling Money</v>
      </c>
      <c r="H437" t="str">
        <f>IFERROR(VLOOKUP(Transactions_datasets[[#This Row],[Payee Details ]],Table3[#All],3,FALSE), " ")</f>
        <v>TransfersAndAdjustments</v>
      </c>
      <c r="I437" t="s">
        <v>1138</v>
      </c>
      <c r="J437" t="str">
        <f>IF(Transactions_datasets[[#This Row],[Category]]="Income", "Income", "Expense")</f>
        <v>Expense</v>
      </c>
    </row>
    <row r="438" spans="1:10" x14ac:dyDescent="0.25">
      <c r="A438" s="1">
        <v>45168</v>
      </c>
      <c r="B438" t="s">
        <v>396</v>
      </c>
      <c r="C438">
        <v>120</v>
      </c>
      <c r="D438">
        <v>0</v>
      </c>
      <c r="E438">
        <v>-120</v>
      </c>
      <c r="F438" t="s">
        <v>922</v>
      </c>
      <c r="G438" t="str">
        <f>IFERROR(VLOOKUP(F438, Table3[#All], 2, FALSE), "")</f>
        <v>Clothing</v>
      </c>
      <c r="H438" t="str">
        <f>IFERROR(VLOOKUP(Transactions_datasets[[#This Row],[Payee Details ]],Table3[#All],3,FALSE), " ")</f>
        <v>Shopping</v>
      </c>
      <c r="I438" t="s">
        <v>1138</v>
      </c>
      <c r="J438" t="str">
        <f>IF(Transactions_datasets[[#This Row],[Category]]="Income", "Income", "Expense")</f>
        <v>Expense</v>
      </c>
    </row>
    <row r="439" spans="1:10" x14ac:dyDescent="0.25">
      <c r="A439" s="1">
        <v>45168</v>
      </c>
      <c r="B439" t="s">
        <v>397</v>
      </c>
      <c r="C439">
        <v>185</v>
      </c>
      <c r="D439">
        <v>0</v>
      </c>
      <c r="E439">
        <v>-185</v>
      </c>
      <c r="F439" t="s">
        <v>923</v>
      </c>
      <c r="G439" t="str">
        <f>IFERROR(VLOOKUP(F439, Table3[#All], 2, FALSE), "")</f>
        <v>Snacks and Beverages</v>
      </c>
      <c r="H439" t="str">
        <f>IFERROR(VLOOKUP(Transactions_datasets[[#This Row],[Payee Details ]],Table3[#All],3,FALSE), " ")</f>
        <v>FoodAndDining</v>
      </c>
      <c r="I439" t="s">
        <v>1138</v>
      </c>
      <c r="J439" t="str">
        <f>IF(Transactions_datasets[[#This Row],[Category]]="Income", "Income", "Expense")</f>
        <v>Expense</v>
      </c>
    </row>
    <row r="440" spans="1:10" x14ac:dyDescent="0.25">
      <c r="A440" s="1">
        <v>45168</v>
      </c>
      <c r="B440" t="s">
        <v>798</v>
      </c>
      <c r="C440">
        <v>20</v>
      </c>
      <c r="D440">
        <v>0</v>
      </c>
      <c r="E440">
        <v>-20</v>
      </c>
      <c r="F440" t="s">
        <v>969</v>
      </c>
      <c r="G440" t="str">
        <f>IFERROR(VLOOKUP(F440, Table3[#All], 2, FALSE), "")</f>
        <v>Snacks and Beverages</v>
      </c>
      <c r="H440" t="str">
        <f>IFERROR(VLOOKUP(Transactions_datasets[[#This Row],[Payee Details ]],Table3[#All],3,FALSE), " ")</f>
        <v>FoodAndDining</v>
      </c>
      <c r="I440" t="s">
        <v>1138</v>
      </c>
      <c r="J440" t="str">
        <f>IF(Transactions_datasets[[#This Row],[Category]]="Income", "Income", "Expense")</f>
        <v>Expense</v>
      </c>
    </row>
    <row r="441" spans="1:10" x14ac:dyDescent="0.25">
      <c r="A441" s="1">
        <v>45169</v>
      </c>
      <c r="B441" t="s">
        <v>398</v>
      </c>
      <c r="C441">
        <v>400</v>
      </c>
      <c r="D441">
        <v>0</v>
      </c>
      <c r="E441">
        <v>-400</v>
      </c>
      <c r="F441" t="s">
        <v>862</v>
      </c>
      <c r="G441" t="str">
        <f>IFERROR(VLOOKUP(F441, Table3[#All], 2, FALSE), "")</f>
        <v>Borrowing/Settling Money</v>
      </c>
      <c r="H441" t="str">
        <f>IFERROR(VLOOKUP(Transactions_datasets[[#This Row],[Payee Details ]],Table3[#All],3,FALSE), " ")</f>
        <v>TransfersAndAdjustments</v>
      </c>
      <c r="I441" t="s">
        <v>1138</v>
      </c>
      <c r="J441" t="str">
        <f>IF(Transactions_datasets[[#This Row],[Category]]="Income", "Income", "Expense")</f>
        <v>Expense</v>
      </c>
    </row>
    <row r="442" spans="1:10" x14ac:dyDescent="0.25">
      <c r="A442" s="1">
        <v>45169</v>
      </c>
      <c r="B442" t="s">
        <v>399</v>
      </c>
      <c r="C442">
        <v>500</v>
      </c>
      <c r="D442">
        <v>0</v>
      </c>
      <c r="E442">
        <v>-500</v>
      </c>
      <c r="F442" t="s">
        <v>925</v>
      </c>
      <c r="G442" t="str">
        <f>IFERROR(VLOOKUP(F442, Table3[#All], 2, FALSE), "")</f>
        <v>Borrowing/Settling Money</v>
      </c>
      <c r="H442" t="str">
        <f>IFERROR(VLOOKUP(Transactions_datasets[[#This Row],[Payee Details ]],Table3[#All],3,FALSE), " ")</f>
        <v>TransfersAndAdjustments</v>
      </c>
      <c r="I442" t="s">
        <v>1138</v>
      </c>
      <c r="J442" t="str">
        <f>IF(Transactions_datasets[[#This Row],[Category]]="Income", "Income", "Expense")</f>
        <v>Expense</v>
      </c>
    </row>
    <row r="443" spans="1:10" x14ac:dyDescent="0.25">
      <c r="A443" s="1">
        <v>45171</v>
      </c>
      <c r="B443" t="s">
        <v>769</v>
      </c>
      <c r="C443">
        <v>0</v>
      </c>
      <c r="D443">
        <v>34553</v>
      </c>
      <c r="E443">
        <v>34553</v>
      </c>
      <c r="F443" t="s">
        <v>752</v>
      </c>
      <c r="G443" t="str">
        <f>IFERROR(VLOOKUP(F443, Table3[#All], 2, FALSE), "")</f>
        <v>Salary</v>
      </c>
      <c r="H443" t="str">
        <f>IFERROR(VLOOKUP(Transactions_datasets[[#This Row],[Payee Details ]],Table3[#All],3,FALSE), " ")</f>
        <v>Income</v>
      </c>
      <c r="I443" t="s">
        <v>1137</v>
      </c>
      <c r="J443" t="str">
        <f>IF(Transactions_datasets[[#This Row],[Category]]="Income", "Income", "Expense")</f>
        <v>Income</v>
      </c>
    </row>
    <row r="444" spans="1:10" x14ac:dyDescent="0.25">
      <c r="A444" s="1">
        <v>45172</v>
      </c>
      <c r="B444" t="s">
        <v>400</v>
      </c>
      <c r="C444">
        <v>1447.75</v>
      </c>
      <c r="D444">
        <v>0</v>
      </c>
      <c r="E444">
        <v>-1447.75</v>
      </c>
      <c r="F444" t="s">
        <v>727</v>
      </c>
      <c r="G444" t="str">
        <f>IFERROR(VLOOKUP(F444, Table3[#All], 2, FALSE), "")</f>
        <v>Groceries</v>
      </c>
      <c r="H444" t="str">
        <f>IFERROR(VLOOKUP(Transactions_datasets[[#This Row],[Payee Details ]],Table3[#All],3,FALSE), " ")</f>
        <v>FoodAndDining</v>
      </c>
      <c r="I444" t="s">
        <v>1138</v>
      </c>
      <c r="J444" t="str">
        <f>IF(Transactions_datasets[[#This Row],[Category]]="Income", "Income", "Expense")</f>
        <v>Expense</v>
      </c>
    </row>
    <row r="445" spans="1:10" x14ac:dyDescent="0.25">
      <c r="A445" s="1">
        <v>45178</v>
      </c>
      <c r="B445" t="s">
        <v>401</v>
      </c>
      <c r="C445">
        <v>0</v>
      </c>
      <c r="D445">
        <v>2050</v>
      </c>
      <c r="E445">
        <v>2050</v>
      </c>
      <c r="F445" t="s">
        <v>824</v>
      </c>
      <c r="G445" t="str">
        <f>IFERROR(VLOOKUP(F445, Table3[#All], 2, FALSE), "")</f>
        <v>Borrowing/Settling Money</v>
      </c>
      <c r="H445" t="str">
        <f>IFERROR(VLOOKUP(Transactions_datasets[[#This Row],[Payee Details ]],Table3[#All],3,FALSE), " ")</f>
        <v>TransfersAndAdjustments</v>
      </c>
      <c r="I445" t="s">
        <v>1138</v>
      </c>
      <c r="J445" t="str">
        <f>IF(Transactions_datasets[[#This Row],[Category]]="Income", "Income", "Expense")</f>
        <v>Expense</v>
      </c>
    </row>
    <row r="446" spans="1:10" x14ac:dyDescent="0.25">
      <c r="A446" s="1">
        <v>45179</v>
      </c>
      <c r="B446" t="s">
        <v>402</v>
      </c>
      <c r="C446">
        <v>1000</v>
      </c>
      <c r="D446">
        <v>0</v>
      </c>
      <c r="E446">
        <v>-1000</v>
      </c>
      <c r="F446" t="s">
        <v>862</v>
      </c>
      <c r="G446" t="str">
        <f>IFERROR(VLOOKUP(F446, Table3[#All], 2, FALSE), "")</f>
        <v>Borrowing/Settling Money</v>
      </c>
      <c r="H446" t="str">
        <f>IFERROR(VLOOKUP(Transactions_datasets[[#This Row],[Payee Details ]],Table3[#All],3,FALSE), " ")</f>
        <v>TransfersAndAdjustments</v>
      </c>
      <c r="I446" t="s">
        <v>1138</v>
      </c>
      <c r="J446" t="str">
        <f>IF(Transactions_datasets[[#This Row],[Category]]="Income", "Income", "Expense")</f>
        <v>Expense</v>
      </c>
    </row>
    <row r="447" spans="1:10" x14ac:dyDescent="0.25">
      <c r="A447" s="1">
        <v>45183</v>
      </c>
      <c r="B447" t="s">
        <v>403</v>
      </c>
      <c r="C447">
        <v>400</v>
      </c>
      <c r="D447">
        <v>0</v>
      </c>
      <c r="E447">
        <v>-400</v>
      </c>
      <c r="F447" t="s">
        <v>862</v>
      </c>
      <c r="G447" t="str">
        <f>IFERROR(VLOOKUP(F447, Table3[#All], 2, FALSE), "")</f>
        <v>Borrowing/Settling Money</v>
      </c>
      <c r="H447" t="str">
        <f>IFERROR(VLOOKUP(Transactions_datasets[[#This Row],[Payee Details ]],Table3[#All],3,FALSE), " ")</f>
        <v>TransfersAndAdjustments</v>
      </c>
      <c r="I447" t="s">
        <v>1138</v>
      </c>
      <c r="J447" t="str">
        <f>IF(Transactions_datasets[[#This Row],[Category]]="Income", "Income", "Expense")</f>
        <v>Expense</v>
      </c>
    </row>
    <row r="448" spans="1:10" x14ac:dyDescent="0.25">
      <c r="A448" s="1">
        <v>45184</v>
      </c>
      <c r="B448" t="s">
        <v>404</v>
      </c>
      <c r="C448">
        <v>706.82</v>
      </c>
      <c r="D448">
        <v>0</v>
      </c>
      <c r="E448">
        <v>-706.82</v>
      </c>
      <c r="F448" t="s">
        <v>809</v>
      </c>
      <c r="G448" t="str">
        <f>IFERROR(VLOOKUP(F448, Table3[#All], 2, FALSE), "")</f>
        <v>Internet</v>
      </c>
      <c r="H448" t="str">
        <f>IFERROR(VLOOKUP(Transactions_datasets[[#This Row],[Payee Details ]],Table3[#All],3,FALSE), " ")</f>
        <v>BillsAndUtilities</v>
      </c>
      <c r="I448" t="s">
        <v>1138</v>
      </c>
      <c r="J448" t="str">
        <f>IF(Transactions_datasets[[#This Row],[Category]]="Income", "Income", "Expense")</f>
        <v>Expense</v>
      </c>
    </row>
    <row r="449" spans="1:10" x14ac:dyDescent="0.25">
      <c r="A449" s="1">
        <v>45185</v>
      </c>
      <c r="B449" t="s">
        <v>405</v>
      </c>
      <c r="C449">
        <v>254</v>
      </c>
      <c r="D449">
        <v>0</v>
      </c>
      <c r="E449">
        <v>-254</v>
      </c>
      <c r="F449" t="s">
        <v>812</v>
      </c>
      <c r="G449" t="str">
        <f>IFERROR(VLOOKUP(F449, Table3[#All], 2, FALSE), "")</f>
        <v>Groceries</v>
      </c>
      <c r="H449" t="str">
        <f>IFERROR(VLOOKUP(Transactions_datasets[[#This Row],[Payee Details ]],Table3[#All],3,FALSE), " ")</f>
        <v>FoodAndDining</v>
      </c>
      <c r="I449" t="s">
        <v>1138</v>
      </c>
      <c r="J449" t="str">
        <f>IF(Transactions_datasets[[#This Row],[Category]]="Income", "Income", "Expense")</f>
        <v>Expense</v>
      </c>
    </row>
    <row r="450" spans="1:10" x14ac:dyDescent="0.25">
      <c r="A450" s="1">
        <v>45186</v>
      </c>
      <c r="B450" t="s">
        <v>406</v>
      </c>
      <c r="C450">
        <v>200</v>
      </c>
      <c r="D450">
        <v>0</v>
      </c>
      <c r="E450">
        <v>-200</v>
      </c>
      <c r="F450" t="s">
        <v>912</v>
      </c>
      <c r="G450" t="str">
        <f>IFERROR(VLOOKUP(F450, Table3[#All], 2, FALSE), "")</f>
        <v>Groceries</v>
      </c>
      <c r="H450" t="str">
        <f>IFERROR(VLOOKUP(Transactions_datasets[[#This Row],[Payee Details ]],Table3[#All],3,FALSE), " ")</f>
        <v>FoodAndDining</v>
      </c>
      <c r="I450" t="s">
        <v>1138</v>
      </c>
      <c r="J450" t="str">
        <f>IF(Transactions_datasets[[#This Row],[Category]]="Income", "Income", "Expense")</f>
        <v>Expense</v>
      </c>
    </row>
    <row r="451" spans="1:10" x14ac:dyDescent="0.25">
      <c r="A451" s="1">
        <v>45186</v>
      </c>
      <c r="B451" t="s">
        <v>407</v>
      </c>
      <c r="C451">
        <v>196</v>
      </c>
      <c r="D451">
        <v>0</v>
      </c>
      <c r="E451">
        <v>-196</v>
      </c>
      <c r="F451" t="s">
        <v>812</v>
      </c>
      <c r="G451" t="str">
        <f>IFERROR(VLOOKUP(F451, Table3[#All], 2, FALSE), "")</f>
        <v>Groceries</v>
      </c>
      <c r="H451" t="str">
        <f>IFERROR(VLOOKUP(Transactions_datasets[[#This Row],[Payee Details ]],Table3[#All],3,FALSE), " ")</f>
        <v>FoodAndDining</v>
      </c>
      <c r="I451" t="s">
        <v>1138</v>
      </c>
      <c r="J451" t="str">
        <f>IF(Transactions_datasets[[#This Row],[Category]]="Income", "Income", "Expense")</f>
        <v>Expense</v>
      </c>
    </row>
    <row r="452" spans="1:10" x14ac:dyDescent="0.25">
      <c r="A452" s="1">
        <v>45186</v>
      </c>
      <c r="B452" t="s">
        <v>408</v>
      </c>
      <c r="C452">
        <v>1000</v>
      </c>
      <c r="D452">
        <v>0</v>
      </c>
      <c r="E452">
        <v>-1000</v>
      </c>
      <c r="F452" t="s">
        <v>813</v>
      </c>
      <c r="G452" t="str">
        <f>IFERROR(VLOOKUP(F452, Table3[#All], 2, FALSE), "")</f>
        <v>Borrowing/Settling Money</v>
      </c>
      <c r="H452" t="str">
        <f>IFERROR(VLOOKUP(Transactions_datasets[[#This Row],[Payee Details ]],Table3[#All],3,FALSE), " ")</f>
        <v>TransfersAndAdjustments</v>
      </c>
      <c r="I452" t="s">
        <v>1138</v>
      </c>
      <c r="J452" t="str">
        <f>IF(Transactions_datasets[[#This Row],[Category]]="Income", "Income", "Expense")</f>
        <v>Expense</v>
      </c>
    </row>
    <row r="453" spans="1:10" x14ac:dyDescent="0.25">
      <c r="A453" s="1">
        <v>45188</v>
      </c>
      <c r="B453" t="s">
        <v>409</v>
      </c>
      <c r="C453">
        <v>1000</v>
      </c>
      <c r="D453">
        <v>0</v>
      </c>
      <c r="E453">
        <v>-1000</v>
      </c>
      <c r="F453" t="s">
        <v>926</v>
      </c>
      <c r="G453" t="str">
        <f>IFERROR(VLOOKUP(F453, Table3[#All], 2, FALSE), "")</f>
        <v>Donations/Charity</v>
      </c>
      <c r="H453" t="str">
        <f>IFERROR(VLOOKUP(Transactions_datasets[[#This Row],[Payee Details ]],Table3[#All],3,FALSE), " ")</f>
        <v>FamilyAndGifts</v>
      </c>
      <c r="I453" t="s">
        <v>1138</v>
      </c>
      <c r="J453" t="str">
        <f>IF(Transactions_datasets[[#This Row],[Category]]="Income", "Income", "Expense")</f>
        <v>Expense</v>
      </c>
    </row>
    <row r="454" spans="1:10" x14ac:dyDescent="0.25">
      <c r="A454" s="1">
        <v>45189</v>
      </c>
      <c r="B454" t="s">
        <v>410</v>
      </c>
      <c r="C454">
        <v>100</v>
      </c>
      <c r="D454">
        <v>0</v>
      </c>
      <c r="E454">
        <v>-100</v>
      </c>
      <c r="F454" t="s">
        <v>927</v>
      </c>
      <c r="G454" t="str">
        <f>IFERROR(VLOOKUP(F454, Table3[#All], 2, FALSE), "")</f>
        <v>Snacks and Beverages</v>
      </c>
      <c r="H454" t="str">
        <f>IFERROR(VLOOKUP(Transactions_datasets[[#This Row],[Payee Details ]],Table3[#All],3,FALSE), " ")</f>
        <v>FoodAndDining</v>
      </c>
      <c r="I454" t="s">
        <v>1138</v>
      </c>
      <c r="J454" t="str">
        <f>IF(Transactions_datasets[[#This Row],[Category]]="Income", "Income", "Expense")</f>
        <v>Expense</v>
      </c>
    </row>
    <row r="455" spans="1:10" x14ac:dyDescent="0.25">
      <c r="A455" s="1">
        <v>45190</v>
      </c>
      <c r="B455" t="s">
        <v>411</v>
      </c>
      <c r="C455">
        <v>2000</v>
      </c>
      <c r="D455">
        <v>0</v>
      </c>
      <c r="E455">
        <v>-2000</v>
      </c>
      <c r="F455" t="s">
        <v>807</v>
      </c>
      <c r="G455" t="str">
        <f>IFERROR(VLOOKUP(F455, Table3[#All], 2, FALSE), "")</f>
        <v>Borrowing/Settling Money</v>
      </c>
      <c r="H455" t="str">
        <f>IFERROR(VLOOKUP(Transactions_datasets[[#This Row],[Payee Details ]],Table3[#All],3,FALSE), " ")</f>
        <v>TransfersAndAdjustments</v>
      </c>
      <c r="I455" t="s">
        <v>1138</v>
      </c>
      <c r="J455" t="str">
        <f>IF(Transactions_datasets[[#This Row],[Category]]="Income", "Income", "Expense")</f>
        <v>Expense</v>
      </c>
    </row>
    <row r="456" spans="1:10" x14ac:dyDescent="0.25">
      <c r="A456" s="1">
        <v>45194</v>
      </c>
      <c r="B456" t="s">
        <v>412</v>
      </c>
      <c r="C456">
        <v>1299</v>
      </c>
      <c r="D456">
        <v>0</v>
      </c>
      <c r="E456">
        <v>-1299</v>
      </c>
      <c r="F456" t="s">
        <v>838</v>
      </c>
      <c r="G456" t="str">
        <f>IFERROR(VLOOKUP(F456, Table3[#All], 2, FALSE), "")</f>
        <v>Online Shopping (Amazon, Flipkart)</v>
      </c>
      <c r="H456" t="str">
        <f>IFERROR(VLOOKUP(Transactions_datasets[[#This Row],[Payee Details ]],Table3[#All],3,FALSE), " ")</f>
        <v>Shopping</v>
      </c>
      <c r="I456" t="s">
        <v>1138</v>
      </c>
      <c r="J456" t="str">
        <f>IF(Transactions_datasets[[#This Row],[Category]]="Income", "Income", "Expense")</f>
        <v>Expense</v>
      </c>
    </row>
    <row r="457" spans="1:10" x14ac:dyDescent="0.25">
      <c r="A457" s="1">
        <v>45194</v>
      </c>
      <c r="B457" t="s">
        <v>413</v>
      </c>
      <c r="C457">
        <v>0</v>
      </c>
      <c r="D457">
        <v>1291</v>
      </c>
      <c r="E457">
        <v>1291</v>
      </c>
      <c r="F457" t="s">
        <v>752</v>
      </c>
      <c r="G457" t="str">
        <f>IFERROR(VLOOKUP(F457, Table3[#All], 2, FALSE), "")</f>
        <v>Salary</v>
      </c>
      <c r="H457" t="str">
        <f>IFERROR(VLOOKUP(Transactions_datasets[[#This Row],[Payee Details ]],Table3[#All],3,FALSE), " ")</f>
        <v>Income</v>
      </c>
      <c r="I457" t="s">
        <v>1138</v>
      </c>
      <c r="J457" t="str">
        <f>IF(Transactions_datasets[[#This Row],[Category]]="Income", "Income", "Expense")</f>
        <v>Income</v>
      </c>
    </row>
    <row r="458" spans="1:10" x14ac:dyDescent="0.25">
      <c r="A458" s="1">
        <v>45194</v>
      </c>
      <c r="B458" t="s">
        <v>57</v>
      </c>
      <c r="C458">
        <v>0</v>
      </c>
      <c r="D458">
        <v>487</v>
      </c>
      <c r="E458">
        <v>487</v>
      </c>
      <c r="F458" t="s">
        <v>747</v>
      </c>
      <c r="G458" t="str">
        <f>IFERROR(VLOOKUP(F458, Table3[#All], 2, FALSE), "")</f>
        <v>Interest Income</v>
      </c>
      <c r="H458" t="str">
        <f>IFERROR(VLOOKUP(Transactions_datasets[[#This Row],[Payee Details ]],Table3[#All],3,FALSE), " ")</f>
        <v>Income</v>
      </c>
      <c r="I458" t="s">
        <v>1140</v>
      </c>
      <c r="J458" t="str">
        <f>IF(Transactions_datasets[[#This Row],[Category]]="Income", "Income", "Expense")</f>
        <v>Income</v>
      </c>
    </row>
    <row r="459" spans="1:10" x14ac:dyDescent="0.25">
      <c r="A459" s="1">
        <v>45196</v>
      </c>
      <c r="B459" t="s">
        <v>414</v>
      </c>
      <c r="C459">
        <v>250</v>
      </c>
      <c r="D459">
        <v>0</v>
      </c>
      <c r="E459">
        <v>-250</v>
      </c>
      <c r="F459" t="s">
        <v>982</v>
      </c>
      <c r="G459" t="str">
        <f>IFERROR(VLOOKUP(F459, Table3[#All], 2, FALSE), "")</f>
        <v>Books/Study Materials</v>
      </c>
      <c r="H459" t="str">
        <f>IFERROR(VLOOKUP(Transactions_datasets[[#This Row],[Payee Details ]],Table3[#All],3,FALSE), " ")</f>
        <v>Education</v>
      </c>
      <c r="I459" t="s">
        <v>1138</v>
      </c>
      <c r="J459" t="str">
        <f>IF(Transactions_datasets[[#This Row],[Category]]="Income", "Income", "Expense")</f>
        <v>Expense</v>
      </c>
    </row>
    <row r="460" spans="1:10" x14ac:dyDescent="0.25">
      <c r="A460" s="1">
        <v>45199</v>
      </c>
      <c r="B460" t="s">
        <v>415</v>
      </c>
      <c r="C460">
        <v>395</v>
      </c>
      <c r="D460">
        <v>0</v>
      </c>
      <c r="E460">
        <v>-395</v>
      </c>
      <c r="F460" t="s">
        <v>808</v>
      </c>
      <c r="G460" t="str">
        <f>IFERROR(VLOOKUP(F460, Table3[#All], 2, FALSE), "")</f>
        <v>Mobile Recharge/Bill</v>
      </c>
      <c r="H460" t="str">
        <f>IFERROR(VLOOKUP(Transactions_datasets[[#This Row],[Payee Details ]],Table3[#All],3,FALSE), " ")</f>
        <v>BillsAndUtilities</v>
      </c>
      <c r="I460" t="s">
        <v>1138</v>
      </c>
      <c r="J460" t="str">
        <f>IF(Transactions_datasets[[#This Row],[Category]]="Income", "Income", "Expense")</f>
        <v>Expense</v>
      </c>
    </row>
    <row r="461" spans="1:10" x14ac:dyDescent="0.25">
      <c r="A461" s="1">
        <v>45200</v>
      </c>
      <c r="B461" t="s">
        <v>416</v>
      </c>
      <c r="C461">
        <v>95</v>
      </c>
      <c r="D461">
        <v>0</v>
      </c>
      <c r="E461">
        <v>-95</v>
      </c>
      <c r="F461" t="s">
        <v>846</v>
      </c>
      <c r="G461" t="str">
        <f>IFERROR(VLOOKUP(F461, Table3[#All], 2, FALSE), "")</f>
        <v>Groceries</v>
      </c>
      <c r="H461" t="str">
        <f>IFERROR(VLOOKUP(Transactions_datasets[[#This Row],[Payee Details ]],Table3[#All],3,FALSE), " ")</f>
        <v>FoodAndDining</v>
      </c>
      <c r="I461" t="s">
        <v>1138</v>
      </c>
      <c r="J461" t="str">
        <f>IF(Transactions_datasets[[#This Row],[Category]]="Income", "Income", "Expense")</f>
        <v>Expense</v>
      </c>
    </row>
    <row r="462" spans="1:10" x14ac:dyDescent="0.25">
      <c r="A462" s="1">
        <v>45202</v>
      </c>
      <c r="B462" t="s">
        <v>417</v>
      </c>
      <c r="C462">
        <v>599</v>
      </c>
      <c r="D462">
        <v>0</v>
      </c>
      <c r="E462">
        <v>-599</v>
      </c>
      <c r="F462" t="s">
        <v>838</v>
      </c>
      <c r="G462" t="str">
        <f>IFERROR(VLOOKUP(F462, Table3[#All], 2, FALSE), "")</f>
        <v>Online Shopping (Amazon, Flipkart)</v>
      </c>
      <c r="H462" t="str">
        <f>IFERROR(VLOOKUP(Transactions_datasets[[#This Row],[Payee Details ]],Table3[#All],3,FALSE), " ")</f>
        <v>Shopping</v>
      </c>
      <c r="I462" t="s">
        <v>1138</v>
      </c>
      <c r="J462" t="str">
        <f>IF(Transactions_datasets[[#This Row],[Category]]="Income", "Income", "Expense")</f>
        <v>Expense</v>
      </c>
    </row>
    <row r="463" spans="1:10" x14ac:dyDescent="0.25">
      <c r="A463" s="1">
        <v>45203</v>
      </c>
      <c r="B463" t="s">
        <v>770</v>
      </c>
      <c r="C463">
        <v>0</v>
      </c>
      <c r="D463">
        <v>34553</v>
      </c>
      <c r="E463">
        <v>34553</v>
      </c>
      <c r="F463" t="s">
        <v>752</v>
      </c>
      <c r="G463" t="str">
        <f>IFERROR(VLOOKUP(F463, Table3[#All], 2, FALSE), "")</f>
        <v>Salary</v>
      </c>
      <c r="H463" t="str">
        <f>IFERROR(VLOOKUP(Transactions_datasets[[#This Row],[Payee Details ]],Table3[#All],3,FALSE), " ")</f>
        <v>Income</v>
      </c>
      <c r="I463" t="s">
        <v>1137</v>
      </c>
      <c r="J463" t="str">
        <f>IF(Transactions_datasets[[#This Row],[Category]]="Income", "Income", "Expense")</f>
        <v>Income</v>
      </c>
    </row>
    <row r="464" spans="1:10" x14ac:dyDescent="0.25">
      <c r="A464" s="1">
        <v>45206</v>
      </c>
      <c r="B464" t="s">
        <v>418</v>
      </c>
      <c r="C464">
        <v>20</v>
      </c>
      <c r="D464">
        <v>0</v>
      </c>
      <c r="E464">
        <v>-20</v>
      </c>
      <c r="F464" t="s">
        <v>804</v>
      </c>
      <c r="G464" t="str">
        <f>IFERROR(VLOOKUP(F464, Table3[#All], 2, FALSE), "")</f>
        <v>Groceries</v>
      </c>
      <c r="H464" t="str">
        <f>IFERROR(VLOOKUP(Transactions_datasets[[#This Row],[Payee Details ]],Table3[#All],3,FALSE), " ")</f>
        <v>FoodAndDining</v>
      </c>
      <c r="I464" t="s">
        <v>1138</v>
      </c>
      <c r="J464" t="str">
        <f>IF(Transactions_datasets[[#This Row],[Category]]="Income", "Income", "Expense")</f>
        <v>Expense</v>
      </c>
    </row>
    <row r="465" spans="1:10" x14ac:dyDescent="0.25">
      <c r="A465" s="1">
        <v>45207</v>
      </c>
      <c r="B465" t="s">
        <v>419</v>
      </c>
      <c r="C465">
        <v>75</v>
      </c>
      <c r="D465">
        <v>0</v>
      </c>
      <c r="E465">
        <v>-75</v>
      </c>
      <c r="F465" t="s">
        <v>812</v>
      </c>
      <c r="G465" t="str">
        <f>IFERROR(VLOOKUP(F465, Table3[#All], 2, FALSE), "")</f>
        <v>Groceries</v>
      </c>
      <c r="H465" t="str">
        <f>IFERROR(VLOOKUP(Transactions_datasets[[#This Row],[Payee Details ]],Table3[#All],3,FALSE), " ")</f>
        <v>FoodAndDining</v>
      </c>
      <c r="I465" t="s">
        <v>1138</v>
      </c>
      <c r="J465" t="str">
        <f>IF(Transactions_datasets[[#This Row],[Category]]="Income", "Income", "Expense")</f>
        <v>Expense</v>
      </c>
    </row>
    <row r="466" spans="1:10" x14ac:dyDescent="0.25">
      <c r="A466" s="1">
        <v>45207</v>
      </c>
      <c r="B466" t="s">
        <v>420</v>
      </c>
      <c r="C466">
        <v>948</v>
      </c>
      <c r="D466">
        <v>0</v>
      </c>
      <c r="E466">
        <v>-948</v>
      </c>
      <c r="F466" t="s">
        <v>838</v>
      </c>
      <c r="G466" t="str">
        <f>IFERROR(VLOOKUP(F466, Table3[#All], 2, FALSE), "")</f>
        <v>Online Shopping (Amazon, Flipkart)</v>
      </c>
      <c r="H466" t="str">
        <f>IFERROR(VLOOKUP(Transactions_datasets[[#This Row],[Payee Details ]],Table3[#All],3,FALSE), " ")</f>
        <v>Shopping</v>
      </c>
      <c r="I466" t="s">
        <v>1138</v>
      </c>
      <c r="J466" t="str">
        <f>IF(Transactions_datasets[[#This Row],[Category]]="Income", "Income", "Expense")</f>
        <v>Expense</v>
      </c>
    </row>
    <row r="467" spans="1:10" x14ac:dyDescent="0.25">
      <c r="A467" s="1">
        <v>45207</v>
      </c>
      <c r="B467" t="s">
        <v>421</v>
      </c>
      <c r="C467">
        <v>50</v>
      </c>
      <c r="D467">
        <v>0</v>
      </c>
      <c r="E467">
        <v>-50</v>
      </c>
      <c r="F467" t="s">
        <v>928</v>
      </c>
      <c r="G467" t="str">
        <f>IFERROR(VLOOKUP(F467, Table3[#All], 2, FALSE), "")</f>
        <v>UPI/IMPS Self-transfer</v>
      </c>
      <c r="H467" t="str">
        <f>IFERROR(VLOOKUP(Transactions_datasets[[#This Row],[Payee Details ]],Table3[#All],3,FALSE), " ")</f>
        <v>TransfersAndAdjustments</v>
      </c>
      <c r="I467" t="s">
        <v>1138</v>
      </c>
      <c r="J467" t="str">
        <f>IF(Transactions_datasets[[#This Row],[Category]]="Income", "Income", "Expense")</f>
        <v>Expense</v>
      </c>
    </row>
    <row r="468" spans="1:10" x14ac:dyDescent="0.25">
      <c r="A468" s="1">
        <v>45207</v>
      </c>
      <c r="B468" t="s">
        <v>422</v>
      </c>
      <c r="C468">
        <v>1588</v>
      </c>
      <c r="D468">
        <v>0</v>
      </c>
      <c r="E468">
        <v>-1588</v>
      </c>
      <c r="F468" t="s">
        <v>838</v>
      </c>
      <c r="G468" t="str">
        <f>IFERROR(VLOOKUP(F468, Table3[#All], 2, FALSE), "")</f>
        <v>Online Shopping (Amazon, Flipkart)</v>
      </c>
      <c r="H468" t="str">
        <f>IFERROR(VLOOKUP(Transactions_datasets[[#This Row],[Payee Details ]],Table3[#All],3,FALSE), " ")</f>
        <v>Shopping</v>
      </c>
      <c r="I468" t="s">
        <v>1138</v>
      </c>
      <c r="J468" t="str">
        <f>IF(Transactions_datasets[[#This Row],[Category]]="Income", "Income", "Expense")</f>
        <v>Expense</v>
      </c>
    </row>
    <row r="469" spans="1:10" x14ac:dyDescent="0.25">
      <c r="A469" s="1">
        <v>45208</v>
      </c>
      <c r="B469" t="s">
        <v>423</v>
      </c>
      <c r="C469">
        <v>1500</v>
      </c>
      <c r="D469">
        <v>0</v>
      </c>
      <c r="E469">
        <v>-1500</v>
      </c>
      <c r="F469" t="s">
        <v>862</v>
      </c>
      <c r="G469" t="str">
        <f>IFERROR(VLOOKUP(F469, Table3[#All], 2, FALSE), "")</f>
        <v>Borrowing/Settling Money</v>
      </c>
      <c r="H469" t="str">
        <f>IFERROR(VLOOKUP(Transactions_datasets[[#This Row],[Payee Details ]],Table3[#All],3,FALSE), " ")</f>
        <v>TransfersAndAdjustments</v>
      </c>
      <c r="I469" t="s">
        <v>1138</v>
      </c>
      <c r="J469" t="str">
        <f>IF(Transactions_datasets[[#This Row],[Category]]="Income", "Income", "Expense")</f>
        <v>Expense</v>
      </c>
    </row>
    <row r="470" spans="1:10" x14ac:dyDescent="0.25">
      <c r="A470" s="1">
        <v>45208</v>
      </c>
      <c r="B470" t="s">
        <v>424</v>
      </c>
      <c r="C470">
        <v>0</v>
      </c>
      <c r="D470">
        <v>459</v>
      </c>
      <c r="E470">
        <v>459</v>
      </c>
      <c r="F470" t="s">
        <v>838</v>
      </c>
      <c r="G470" t="str">
        <f>IFERROR(VLOOKUP(F470, Table3[#All], 2, FALSE), "")</f>
        <v>Online Shopping (Amazon, Flipkart)</v>
      </c>
      <c r="H470" t="str">
        <f>IFERROR(VLOOKUP(Transactions_datasets[[#This Row],[Payee Details ]],Table3[#All],3,FALSE), " ")</f>
        <v>Shopping</v>
      </c>
      <c r="I470" t="s">
        <v>1138</v>
      </c>
      <c r="J470" t="str">
        <f>IF(Transactions_datasets[[#This Row],[Category]]="Income", "Income", "Expense")</f>
        <v>Expense</v>
      </c>
    </row>
    <row r="471" spans="1:10" x14ac:dyDescent="0.25">
      <c r="A471" s="1">
        <v>45208</v>
      </c>
      <c r="B471" t="s">
        <v>425</v>
      </c>
      <c r="C471">
        <v>0</v>
      </c>
      <c r="D471">
        <v>489</v>
      </c>
      <c r="E471">
        <v>489</v>
      </c>
      <c r="F471" t="s">
        <v>838</v>
      </c>
      <c r="G471" t="str">
        <f>IFERROR(VLOOKUP(F471, Table3[#All], 2, FALSE), "")</f>
        <v>Online Shopping (Amazon, Flipkart)</v>
      </c>
      <c r="H471" t="str">
        <f>IFERROR(VLOOKUP(Transactions_datasets[[#This Row],[Payee Details ]],Table3[#All],3,FALSE), " ")</f>
        <v>Shopping</v>
      </c>
      <c r="I471" t="s">
        <v>1138</v>
      </c>
      <c r="J471" t="str">
        <f>IF(Transactions_datasets[[#This Row],[Category]]="Income", "Income", "Expense")</f>
        <v>Expense</v>
      </c>
    </row>
    <row r="472" spans="1:10" x14ac:dyDescent="0.25">
      <c r="A472" s="1">
        <v>45208</v>
      </c>
      <c r="B472" t="s">
        <v>426</v>
      </c>
      <c r="C472">
        <v>2</v>
      </c>
      <c r="D472">
        <v>0</v>
      </c>
      <c r="E472">
        <v>-2</v>
      </c>
      <c r="F472" t="s">
        <v>838</v>
      </c>
      <c r="G472" t="str">
        <f>IFERROR(VLOOKUP(F472, Table3[#All], 2, FALSE), "")</f>
        <v>Online Shopping (Amazon, Flipkart)</v>
      </c>
      <c r="H472" t="str">
        <f>IFERROR(VLOOKUP(Transactions_datasets[[#This Row],[Payee Details ]],Table3[#All],3,FALSE), " ")</f>
        <v>Shopping</v>
      </c>
      <c r="I472" t="s">
        <v>1138</v>
      </c>
      <c r="J472" t="str">
        <f>IF(Transactions_datasets[[#This Row],[Category]]="Income", "Income", "Expense")</f>
        <v>Expense</v>
      </c>
    </row>
    <row r="473" spans="1:10" x14ac:dyDescent="0.25">
      <c r="A473" s="1">
        <v>45208</v>
      </c>
      <c r="B473" t="s">
        <v>427</v>
      </c>
      <c r="C473">
        <v>548</v>
      </c>
      <c r="D473">
        <v>0</v>
      </c>
      <c r="E473">
        <v>-548</v>
      </c>
      <c r="F473" t="s">
        <v>838</v>
      </c>
      <c r="G473" t="str">
        <f>IFERROR(VLOOKUP(F473, Table3[#All], 2, FALSE), "")</f>
        <v>Online Shopping (Amazon, Flipkart)</v>
      </c>
      <c r="H473" t="str">
        <f>IFERROR(VLOOKUP(Transactions_datasets[[#This Row],[Payee Details ]],Table3[#All],3,FALSE), " ")</f>
        <v>Shopping</v>
      </c>
      <c r="I473" t="s">
        <v>1138</v>
      </c>
      <c r="J473" t="str">
        <f>IF(Transactions_datasets[[#This Row],[Category]]="Income", "Income", "Expense")</f>
        <v>Expense</v>
      </c>
    </row>
    <row r="474" spans="1:10" x14ac:dyDescent="0.25">
      <c r="A474" s="1">
        <v>45208</v>
      </c>
      <c r="B474" t="s">
        <v>428</v>
      </c>
      <c r="C474">
        <v>0</v>
      </c>
      <c r="D474">
        <v>2</v>
      </c>
      <c r="E474">
        <v>2</v>
      </c>
      <c r="F474" t="s">
        <v>838</v>
      </c>
      <c r="G474" t="str">
        <f>IFERROR(VLOOKUP(F474, Table3[#All], 2, FALSE), "")</f>
        <v>Online Shopping (Amazon, Flipkart)</v>
      </c>
      <c r="H474" t="str">
        <f>IFERROR(VLOOKUP(Transactions_datasets[[#This Row],[Payee Details ]],Table3[#All],3,FALSE), " ")</f>
        <v>Shopping</v>
      </c>
      <c r="I474" t="s">
        <v>1138</v>
      </c>
      <c r="J474" t="str">
        <f>IF(Transactions_datasets[[#This Row],[Category]]="Income", "Income", "Expense")</f>
        <v>Expense</v>
      </c>
    </row>
    <row r="475" spans="1:10" x14ac:dyDescent="0.25">
      <c r="A475" s="1">
        <v>45211</v>
      </c>
      <c r="B475" t="s">
        <v>429</v>
      </c>
      <c r="C475">
        <v>0</v>
      </c>
      <c r="D475">
        <v>50000</v>
      </c>
      <c r="E475">
        <v>50000</v>
      </c>
      <c r="F475" t="s">
        <v>806</v>
      </c>
      <c r="G475" t="str">
        <f>IFERROR(VLOOKUP(F475, Table3[#All], 2, FALSE), "")</f>
        <v>Borrowing/Settling Money</v>
      </c>
      <c r="H475" t="str">
        <f>IFERROR(VLOOKUP(Transactions_datasets[[#This Row],[Payee Details ]],Table3[#All],3,FALSE), " ")</f>
        <v>TransfersAndAdjustments</v>
      </c>
      <c r="I475" t="s">
        <v>1138</v>
      </c>
      <c r="J475" t="str">
        <f>IF(Transactions_datasets[[#This Row],[Category]]="Income", "Income", "Expense")</f>
        <v>Expense</v>
      </c>
    </row>
    <row r="476" spans="1:10" x14ac:dyDescent="0.25">
      <c r="A476" s="1">
        <v>45211</v>
      </c>
      <c r="B476" t="s">
        <v>430</v>
      </c>
      <c r="C476">
        <v>0</v>
      </c>
      <c r="D476">
        <v>50000</v>
      </c>
      <c r="E476">
        <v>50000</v>
      </c>
      <c r="F476" t="s">
        <v>806</v>
      </c>
      <c r="G476" t="str">
        <f>IFERROR(VLOOKUP(F476, Table3[#All], 2, FALSE), "")</f>
        <v>Borrowing/Settling Money</v>
      </c>
      <c r="H476" t="str">
        <f>IFERROR(VLOOKUP(Transactions_datasets[[#This Row],[Payee Details ]],Table3[#All],3,FALSE), " ")</f>
        <v>TransfersAndAdjustments</v>
      </c>
      <c r="I476" t="s">
        <v>1138</v>
      </c>
      <c r="J476" t="str">
        <f>IF(Transactions_datasets[[#This Row],[Category]]="Income", "Income", "Expense")</f>
        <v>Expense</v>
      </c>
    </row>
    <row r="477" spans="1:10" x14ac:dyDescent="0.25">
      <c r="A477" s="1">
        <v>45211</v>
      </c>
      <c r="B477" t="s">
        <v>431</v>
      </c>
      <c r="C477">
        <v>0</v>
      </c>
      <c r="D477">
        <v>300</v>
      </c>
      <c r="E477">
        <v>300</v>
      </c>
      <c r="F477" t="s">
        <v>929</v>
      </c>
      <c r="G477" t="str">
        <f>IFERROR(VLOOKUP(F477, Table3[#All], 2, FALSE), "")</f>
        <v>Borrowing/Settling Money</v>
      </c>
      <c r="H477" t="str">
        <f>IFERROR(VLOOKUP(Transactions_datasets[[#This Row],[Payee Details ]],Table3[#All],3,FALSE), " ")</f>
        <v>TransfersAndAdjustments</v>
      </c>
      <c r="I477" t="s">
        <v>1138</v>
      </c>
      <c r="J477" t="str">
        <f>IF(Transactions_datasets[[#This Row],[Category]]="Income", "Income", "Expense")</f>
        <v>Expense</v>
      </c>
    </row>
    <row r="478" spans="1:10" x14ac:dyDescent="0.25">
      <c r="A478" s="1">
        <v>45212</v>
      </c>
      <c r="B478" t="s">
        <v>432</v>
      </c>
      <c r="C478">
        <v>500</v>
      </c>
      <c r="D478">
        <v>0</v>
      </c>
      <c r="E478">
        <v>-500</v>
      </c>
      <c r="F478" t="s">
        <v>815</v>
      </c>
      <c r="G478" t="str">
        <f>IFERROR(VLOOKUP(F478, Table3[#All], 2, FALSE), "")</f>
        <v>Borrowing/Settling Money</v>
      </c>
      <c r="H478" t="str">
        <f>IFERROR(VLOOKUP(Transactions_datasets[[#This Row],[Payee Details ]],Table3[#All],3,FALSE), " ")</f>
        <v>TransfersAndAdjustments</v>
      </c>
      <c r="I478" t="s">
        <v>1138</v>
      </c>
      <c r="J478" t="str">
        <f>IF(Transactions_datasets[[#This Row],[Category]]="Income", "Income", "Expense")</f>
        <v>Expense</v>
      </c>
    </row>
    <row r="479" spans="1:10" x14ac:dyDescent="0.25">
      <c r="A479" s="1">
        <v>45213</v>
      </c>
      <c r="B479" t="s">
        <v>433</v>
      </c>
      <c r="C479">
        <v>706.82</v>
      </c>
      <c r="D479">
        <v>0</v>
      </c>
      <c r="E479">
        <v>-706.82</v>
      </c>
      <c r="F479" t="s">
        <v>809</v>
      </c>
      <c r="G479" t="str">
        <f>IFERROR(VLOOKUP(F479, Table3[#All], 2, FALSE), "")</f>
        <v>Internet</v>
      </c>
      <c r="H479" t="str">
        <f>IFERROR(VLOOKUP(Transactions_datasets[[#This Row],[Payee Details ]],Table3[#All],3,FALSE), " ")</f>
        <v>BillsAndUtilities</v>
      </c>
      <c r="I479" t="s">
        <v>1138</v>
      </c>
      <c r="J479" t="str">
        <f>IF(Transactions_datasets[[#This Row],[Category]]="Income", "Income", "Expense")</f>
        <v>Expense</v>
      </c>
    </row>
    <row r="480" spans="1:10" x14ac:dyDescent="0.25">
      <c r="A480" s="1">
        <v>45214</v>
      </c>
      <c r="B480" t="s">
        <v>434</v>
      </c>
      <c r="C480">
        <v>15000</v>
      </c>
      <c r="D480">
        <v>0</v>
      </c>
      <c r="E480">
        <v>-15000</v>
      </c>
      <c r="F480" t="s">
        <v>801</v>
      </c>
      <c r="G480" t="str">
        <f>IFERROR(VLOOKUP(F480, Table3[#All], 2, FALSE), "")</f>
        <v>ATM Withdrawal</v>
      </c>
      <c r="H480" t="str">
        <f>IFERROR(VLOOKUP(Transactions_datasets[[#This Row],[Payee Details ]],Table3[#All],3,FALSE), " ")</f>
        <v>TransfersAndAdjustments</v>
      </c>
      <c r="I480" t="s">
        <v>1139</v>
      </c>
      <c r="J480" t="str">
        <f>IF(Transactions_datasets[[#This Row],[Category]]="Income", "Income", "Expense")</f>
        <v>Expense</v>
      </c>
    </row>
    <row r="481" spans="1:10" x14ac:dyDescent="0.25">
      <c r="A481" s="1">
        <v>45214</v>
      </c>
      <c r="B481" t="s">
        <v>435</v>
      </c>
      <c r="C481">
        <v>15000</v>
      </c>
      <c r="D481">
        <v>0</v>
      </c>
      <c r="E481">
        <v>-15000</v>
      </c>
      <c r="F481" t="s">
        <v>801</v>
      </c>
      <c r="G481" t="str">
        <f>IFERROR(VLOOKUP(F481, Table3[#All], 2, FALSE), "")</f>
        <v>ATM Withdrawal</v>
      </c>
      <c r="H481" t="str">
        <f>IFERROR(VLOOKUP(Transactions_datasets[[#This Row],[Payee Details ]],Table3[#All],3,FALSE), " ")</f>
        <v>TransfersAndAdjustments</v>
      </c>
      <c r="I481" t="s">
        <v>1139</v>
      </c>
      <c r="J481" t="str">
        <f>IF(Transactions_datasets[[#This Row],[Category]]="Income", "Income", "Expense")</f>
        <v>Expense</v>
      </c>
    </row>
    <row r="482" spans="1:10" x14ac:dyDescent="0.25">
      <c r="A482" s="1">
        <v>45215</v>
      </c>
      <c r="B482" t="s">
        <v>436</v>
      </c>
      <c r="C482">
        <v>60</v>
      </c>
      <c r="D482">
        <v>0</v>
      </c>
      <c r="E482">
        <v>-60</v>
      </c>
      <c r="F482" t="s">
        <v>930</v>
      </c>
      <c r="G482" t="str">
        <f>IFERROR(VLOOKUP(F482, Table3[#All], 2, FALSE), "")</f>
        <v>Vehicle Maintenance</v>
      </c>
      <c r="H482" t="str">
        <f>IFERROR(VLOOKUP(Transactions_datasets[[#This Row],[Payee Details ]],Table3[#All],3,FALSE), " ")</f>
        <v>Transportation</v>
      </c>
      <c r="I482" t="s">
        <v>1138</v>
      </c>
      <c r="J482" t="str">
        <f>IF(Transactions_datasets[[#This Row],[Category]]="Income", "Income", "Expense")</f>
        <v>Expense</v>
      </c>
    </row>
    <row r="483" spans="1:10" x14ac:dyDescent="0.25">
      <c r="A483" s="1">
        <v>45218</v>
      </c>
      <c r="B483" t="s">
        <v>437</v>
      </c>
      <c r="C483">
        <v>1869</v>
      </c>
      <c r="D483">
        <v>0</v>
      </c>
      <c r="E483">
        <v>-1869</v>
      </c>
      <c r="F483" t="s">
        <v>838</v>
      </c>
      <c r="G483" t="str">
        <f>IFERROR(VLOOKUP(F483, Table3[#All], 2, FALSE), "")</f>
        <v>Online Shopping (Amazon, Flipkart)</v>
      </c>
      <c r="H483" t="str">
        <f>IFERROR(VLOOKUP(Transactions_datasets[[#This Row],[Payee Details ]],Table3[#All],3,FALSE), " ")</f>
        <v>Shopping</v>
      </c>
      <c r="I483" t="s">
        <v>1138</v>
      </c>
      <c r="J483" t="str">
        <f>IF(Transactions_datasets[[#This Row],[Category]]="Income", "Income", "Expense")</f>
        <v>Expense</v>
      </c>
    </row>
    <row r="484" spans="1:10" x14ac:dyDescent="0.25">
      <c r="A484" s="1">
        <v>45220</v>
      </c>
      <c r="B484" t="s">
        <v>438</v>
      </c>
      <c r="C484">
        <v>180</v>
      </c>
      <c r="D484">
        <v>0</v>
      </c>
      <c r="E484">
        <v>-180</v>
      </c>
      <c r="F484" t="s">
        <v>912</v>
      </c>
      <c r="G484" t="str">
        <f>IFERROR(VLOOKUP(F484, Table3[#All], 2, FALSE), "")</f>
        <v>Groceries</v>
      </c>
      <c r="H484" t="str">
        <f>IFERROR(VLOOKUP(Transactions_datasets[[#This Row],[Payee Details ]],Table3[#All],3,FALSE), " ")</f>
        <v>FoodAndDining</v>
      </c>
      <c r="I484" t="s">
        <v>1138</v>
      </c>
      <c r="J484" t="str">
        <f>IF(Transactions_datasets[[#This Row],[Category]]="Income", "Income", "Expense")</f>
        <v>Expense</v>
      </c>
    </row>
    <row r="485" spans="1:10" x14ac:dyDescent="0.25">
      <c r="A485" s="1">
        <v>45221</v>
      </c>
      <c r="B485" t="s">
        <v>439</v>
      </c>
      <c r="C485">
        <v>0</v>
      </c>
      <c r="D485">
        <v>2000</v>
      </c>
      <c r="E485">
        <v>2000</v>
      </c>
      <c r="F485" t="s">
        <v>824</v>
      </c>
      <c r="G485" t="str">
        <f>IFERROR(VLOOKUP(F485, Table3[#All], 2, FALSE), "")</f>
        <v>Borrowing/Settling Money</v>
      </c>
      <c r="H485" t="str">
        <f>IFERROR(VLOOKUP(Transactions_datasets[[#This Row],[Payee Details ]],Table3[#All],3,FALSE), " ")</f>
        <v>TransfersAndAdjustments</v>
      </c>
      <c r="I485" t="s">
        <v>1138</v>
      </c>
      <c r="J485" t="str">
        <f>IF(Transactions_datasets[[#This Row],[Category]]="Income", "Income", "Expense")</f>
        <v>Expense</v>
      </c>
    </row>
    <row r="486" spans="1:10" x14ac:dyDescent="0.25">
      <c r="A486" s="1">
        <v>45222</v>
      </c>
      <c r="B486" t="s">
        <v>440</v>
      </c>
      <c r="C486">
        <v>0</v>
      </c>
      <c r="D486">
        <v>1000</v>
      </c>
      <c r="E486">
        <v>1000</v>
      </c>
      <c r="F486" t="s">
        <v>807</v>
      </c>
      <c r="G486" t="str">
        <f>IFERROR(VLOOKUP(F486, Table3[#All], 2, FALSE), "")</f>
        <v>Borrowing/Settling Money</v>
      </c>
      <c r="H486" t="str">
        <f>IFERROR(VLOOKUP(Transactions_datasets[[#This Row],[Payee Details ]],Table3[#All],3,FALSE), " ")</f>
        <v>TransfersAndAdjustments</v>
      </c>
      <c r="I486" t="s">
        <v>1138</v>
      </c>
      <c r="J486" t="str">
        <f>IF(Transactions_datasets[[#This Row],[Category]]="Income", "Income", "Expense")</f>
        <v>Expense</v>
      </c>
    </row>
    <row r="487" spans="1:10" x14ac:dyDescent="0.25">
      <c r="A487" s="1">
        <v>45223</v>
      </c>
      <c r="B487" t="s">
        <v>441</v>
      </c>
      <c r="C487">
        <v>0</v>
      </c>
      <c r="D487">
        <v>300</v>
      </c>
      <c r="E487">
        <v>300</v>
      </c>
      <c r="F487" t="s">
        <v>824</v>
      </c>
      <c r="G487" t="str">
        <f>IFERROR(VLOOKUP(F487, Table3[#All], 2, FALSE), "")</f>
        <v>Borrowing/Settling Money</v>
      </c>
      <c r="H487" t="str">
        <f>IFERROR(VLOOKUP(Transactions_datasets[[#This Row],[Payee Details ]],Table3[#All],3,FALSE), " ")</f>
        <v>TransfersAndAdjustments</v>
      </c>
      <c r="I487" t="s">
        <v>1138</v>
      </c>
      <c r="J487" t="str">
        <f>IF(Transactions_datasets[[#This Row],[Category]]="Income", "Income", "Expense")</f>
        <v>Expense</v>
      </c>
    </row>
    <row r="488" spans="1:10" x14ac:dyDescent="0.25">
      <c r="A488" s="1">
        <v>45223</v>
      </c>
      <c r="B488" t="s">
        <v>442</v>
      </c>
      <c r="C488">
        <v>300</v>
      </c>
      <c r="D488">
        <v>0</v>
      </c>
      <c r="E488">
        <v>-300</v>
      </c>
      <c r="F488" t="s">
        <v>824</v>
      </c>
      <c r="G488" t="str">
        <f>IFERROR(VLOOKUP(F488, Table3[#All], 2, FALSE), "")</f>
        <v>Borrowing/Settling Money</v>
      </c>
      <c r="H488" t="str">
        <f>IFERROR(VLOOKUP(Transactions_datasets[[#This Row],[Payee Details ]],Table3[#All],3,FALSE), " ")</f>
        <v>TransfersAndAdjustments</v>
      </c>
      <c r="I488" t="s">
        <v>1138</v>
      </c>
      <c r="J488" t="str">
        <f>IF(Transactions_datasets[[#This Row],[Category]]="Income", "Income", "Expense")</f>
        <v>Expense</v>
      </c>
    </row>
    <row r="489" spans="1:10" x14ac:dyDescent="0.25">
      <c r="A489" s="1">
        <v>45227</v>
      </c>
      <c r="B489" t="s">
        <v>443</v>
      </c>
      <c r="C489">
        <v>400</v>
      </c>
      <c r="D489">
        <v>0</v>
      </c>
      <c r="E489">
        <v>-400</v>
      </c>
      <c r="F489" t="s">
        <v>801</v>
      </c>
      <c r="G489" t="str">
        <f>IFERROR(VLOOKUP(F489, Table3[#All], 2, FALSE), "")</f>
        <v>ATM Withdrawal</v>
      </c>
      <c r="H489" t="str">
        <f>IFERROR(VLOOKUP(Transactions_datasets[[#This Row],[Payee Details ]],Table3[#All],3,FALSE), " ")</f>
        <v>TransfersAndAdjustments</v>
      </c>
      <c r="I489" t="s">
        <v>1139</v>
      </c>
      <c r="J489" t="str">
        <f>IF(Transactions_datasets[[#This Row],[Category]]="Income", "Income", "Expense")</f>
        <v>Expense</v>
      </c>
    </row>
    <row r="490" spans="1:10" x14ac:dyDescent="0.25">
      <c r="A490" s="1">
        <v>45228</v>
      </c>
      <c r="B490" t="s">
        <v>444</v>
      </c>
      <c r="C490">
        <v>1500</v>
      </c>
      <c r="D490">
        <v>0</v>
      </c>
      <c r="E490">
        <v>-1500</v>
      </c>
      <c r="F490" t="s">
        <v>862</v>
      </c>
      <c r="G490" t="str">
        <f>IFERROR(VLOOKUP(F490, Table3[#All], 2, FALSE), "")</f>
        <v>Borrowing/Settling Money</v>
      </c>
      <c r="H490" t="str">
        <f>IFERROR(VLOOKUP(Transactions_datasets[[#This Row],[Payee Details ]],Table3[#All],3,FALSE), " ")</f>
        <v>TransfersAndAdjustments</v>
      </c>
      <c r="I490" t="s">
        <v>1138</v>
      </c>
      <c r="J490" t="str">
        <f>IF(Transactions_datasets[[#This Row],[Category]]="Income", "Income", "Expense")</f>
        <v>Expense</v>
      </c>
    </row>
    <row r="491" spans="1:10" x14ac:dyDescent="0.25">
      <c r="A491" s="1">
        <v>45228</v>
      </c>
      <c r="B491" t="s">
        <v>445</v>
      </c>
      <c r="C491">
        <v>26</v>
      </c>
      <c r="D491">
        <v>0</v>
      </c>
      <c r="E491">
        <v>-26</v>
      </c>
      <c r="F491" t="s">
        <v>804</v>
      </c>
      <c r="G491" t="str">
        <f>IFERROR(VLOOKUP(F491, Table3[#All], 2, FALSE), "")</f>
        <v>Groceries</v>
      </c>
      <c r="H491" t="str">
        <f>IFERROR(VLOOKUP(Transactions_datasets[[#This Row],[Payee Details ]],Table3[#All],3,FALSE), " ")</f>
        <v>FoodAndDining</v>
      </c>
      <c r="I491" t="s">
        <v>1138</v>
      </c>
      <c r="J491" t="str">
        <f>IF(Transactions_datasets[[#This Row],[Category]]="Income", "Income", "Expense")</f>
        <v>Expense</v>
      </c>
    </row>
    <row r="492" spans="1:10" x14ac:dyDescent="0.25">
      <c r="A492" s="1">
        <v>45232</v>
      </c>
      <c r="B492" t="s">
        <v>446</v>
      </c>
      <c r="C492">
        <v>3000</v>
      </c>
      <c r="D492">
        <v>0</v>
      </c>
      <c r="E492">
        <v>-3000</v>
      </c>
      <c r="F492" t="s">
        <v>921</v>
      </c>
      <c r="G492" t="str">
        <f>IFERROR(VLOOKUP(F492, Table3[#All], 2, FALSE), "")</f>
        <v>Borrowing/Settling Money</v>
      </c>
      <c r="H492" t="str">
        <f>IFERROR(VLOOKUP(Transactions_datasets[[#This Row],[Payee Details ]],Table3[#All],3,FALSE), " ")</f>
        <v>TransfersAndAdjustments</v>
      </c>
      <c r="I492" t="s">
        <v>1138</v>
      </c>
      <c r="J492" t="str">
        <f>IF(Transactions_datasets[[#This Row],[Category]]="Income", "Income", "Expense")</f>
        <v>Expense</v>
      </c>
    </row>
    <row r="493" spans="1:10" x14ac:dyDescent="0.25">
      <c r="A493" s="1">
        <v>45233</v>
      </c>
      <c r="B493" t="s">
        <v>771</v>
      </c>
      <c r="C493">
        <v>0</v>
      </c>
      <c r="D493">
        <v>49853</v>
      </c>
      <c r="E493">
        <v>49853</v>
      </c>
      <c r="F493" t="s">
        <v>752</v>
      </c>
      <c r="G493" t="str">
        <f>IFERROR(VLOOKUP(F493, Table3[#All], 2, FALSE), "")</f>
        <v>Salary</v>
      </c>
      <c r="H493" t="str">
        <f>IFERROR(VLOOKUP(Transactions_datasets[[#This Row],[Payee Details ]],Table3[#All],3,FALSE), " ")</f>
        <v>Income</v>
      </c>
      <c r="I493" t="s">
        <v>1137</v>
      </c>
      <c r="J493" t="str">
        <f>IF(Transactions_datasets[[#This Row],[Category]]="Income", "Income", "Expense")</f>
        <v>Income</v>
      </c>
    </row>
    <row r="494" spans="1:10" x14ac:dyDescent="0.25">
      <c r="A494" s="1">
        <v>45234</v>
      </c>
      <c r="B494" t="s">
        <v>447</v>
      </c>
      <c r="C494">
        <v>20</v>
      </c>
      <c r="D494">
        <v>0</v>
      </c>
      <c r="E494">
        <v>-20</v>
      </c>
      <c r="F494" t="s">
        <v>931</v>
      </c>
      <c r="G494" t="str">
        <f>IFERROR(VLOOKUP(F494, Table3[#All], 2, FALSE), "")</f>
        <v>Borrowing/Settling Money</v>
      </c>
      <c r="H494" t="str">
        <f>IFERROR(VLOOKUP(Transactions_datasets[[#This Row],[Payee Details ]],Table3[#All],3,FALSE), " ")</f>
        <v>TransfersAndAdjustments</v>
      </c>
      <c r="I494" t="s">
        <v>1138</v>
      </c>
      <c r="J494" t="str">
        <f>IF(Transactions_datasets[[#This Row],[Category]]="Income", "Income", "Expense")</f>
        <v>Expense</v>
      </c>
    </row>
    <row r="495" spans="1:10" x14ac:dyDescent="0.25">
      <c r="A495" s="1">
        <v>45234</v>
      </c>
      <c r="B495" t="s">
        <v>448</v>
      </c>
      <c r="C495">
        <v>2900</v>
      </c>
      <c r="D495">
        <v>0</v>
      </c>
      <c r="E495">
        <v>-2900</v>
      </c>
      <c r="F495" t="s">
        <v>884</v>
      </c>
      <c r="G495" t="str">
        <f>IFERROR(VLOOKUP(F495, Table3[#All], 2, FALSE), "")</f>
        <v>Pharmacy/Medicines</v>
      </c>
      <c r="H495" t="str">
        <f>IFERROR(VLOOKUP(Transactions_datasets[[#This Row],[Payee Details ]],Table3[#All],3,FALSE), " ")</f>
        <v>HealthAndMedical</v>
      </c>
      <c r="I495" t="s">
        <v>1138</v>
      </c>
      <c r="J495" t="str">
        <f>IF(Transactions_datasets[[#This Row],[Category]]="Income", "Income", "Expense")</f>
        <v>Expense</v>
      </c>
    </row>
    <row r="496" spans="1:10" x14ac:dyDescent="0.25">
      <c r="A496" s="1">
        <v>45234</v>
      </c>
      <c r="B496" t="s">
        <v>449</v>
      </c>
      <c r="C496">
        <v>20</v>
      </c>
      <c r="D496">
        <v>0</v>
      </c>
      <c r="E496">
        <v>-20</v>
      </c>
      <c r="F496" t="s">
        <v>932</v>
      </c>
      <c r="G496" t="str">
        <f>IFERROR(VLOOKUP(F496, Table3[#All], 2, FALSE), "")</f>
        <v>Snacks and Beverages</v>
      </c>
      <c r="H496" t="str">
        <f>IFERROR(VLOOKUP(Transactions_datasets[[#This Row],[Payee Details ]],Table3[#All],3,FALSE), " ")</f>
        <v>FoodAndDining</v>
      </c>
      <c r="I496" t="s">
        <v>1138</v>
      </c>
      <c r="J496" t="str">
        <f>IF(Transactions_datasets[[#This Row],[Category]]="Income", "Income", "Expense")</f>
        <v>Expense</v>
      </c>
    </row>
    <row r="497" spans="1:10" x14ac:dyDescent="0.25">
      <c r="A497" s="1">
        <v>45234</v>
      </c>
      <c r="B497" t="s">
        <v>450</v>
      </c>
      <c r="C497">
        <v>200</v>
      </c>
      <c r="D497">
        <v>0</v>
      </c>
      <c r="E497">
        <v>-200</v>
      </c>
      <c r="F497" t="s">
        <v>933</v>
      </c>
      <c r="G497" t="str">
        <f>IFERROR(VLOOKUP(F497, Table3[#All], 2, FALSE), "")</f>
        <v>Snacks and Beverages</v>
      </c>
      <c r="H497" t="str">
        <f>IFERROR(VLOOKUP(Transactions_datasets[[#This Row],[Payee Details ]],Table3[#All],3,FALSE), " ")</f>
        <v>FoodAndDining</v>
      </c>
      <c r="I497" t="s">
        <v>1138</v>
      </c>
      <c r="J497" t="str">
        <f>IF(Transactions_datasets[[#This Row],[Category]]="Income", "Income", "Expense")</f>
        <v>Expense</v>
      </c>
    </row>
    <row r="498" spans="1:10" x14ac:dyDescent="0.25">
      <c r="A498" s="1">
        <v>45235</v>
      </c>
      <c r="B498" t="s">
        <v>451</v>
      </c>
      <c r="C498">
        <v>500</v>
      </c>
      <c r="D498">
        <v>0</v>
      </c>
      <c r="E498">
        <v>-500</v>
      </c>
      <c r="F498" t="s">
        <v>862</v>
      </c>
      <c r="G498" t="str">
        <f>IFERROR(VLOOKUP(F498, Table3[#All], 2, FALSE), "")</f>
        <v>Borrowing/Settling Money</v>
      </c>
      <c r="H498" t="str">
        <f>IFERROR(VLOOKUP(Transactions_datasets[[#This Row],[Payee Details ]],Table3[#All],3,FALSE), " ")</f>
        <v>TransfersAndAdjustments</v>
      </c>
      <c r="I498" t="s">
        <v>1138</v>
      </c>
      <c r="J498" t="str">
        <f>IF(Transactions_datasets[[#This Row],[Category]]="Income", "Income", "Expense")</f>
        <v>Expense</v>
      </c>
    </row>
    <row r="499" spans="1:10" x14ac:dyDescent="0.25">
      <c r="A499" s="1">
        <v>45241</v>
      </c>
      <c r="B499" t="s">
        <v>452</v>
      </c>
      <c r="C499">
        <v>395</v>
      </c>
      <c r="D499">
        <v>0</v>
      </c>
      <c r="E499">
        <v>-395</v>
      </c>
      <c r="F499" t="s">
        <v>808</v>
      </c>
      <c r="G499" t="str">
        <f>IFERROR(VLOOKUP(F499, Table3[#All], 2, FALSE), "")</f>
        <v>Mobile Recharge/Bill</v>
      </c>
      <c r="H499" t="str">
        <f>IFERROR(VLOOKUP(Transactions_datasets[[#This Row],[Payee Details ]],Table3[#All],3,FALSE), " ")</f>
        <v>BillsAndUtilities</v>
      </c>
      <c r="I499" t="s">
        <v>1138</v>
      </c>
      <c r="J499" t="str">
        <f>IF(Transactions_datasets[[#This Row],[Category]]="Income", "Income", "Expense")</f>
        <v>Expense</v>
      </c>
    </row>
    <row r="500" spans="1:10" x14ac:dyDescent="0.25">
      <c r="A500" s="1">
        <v>45241</v>
      </c>
      <c r="B500" t="s">
        <v>453</v>
      </c>
      <c r="C500">
        <v>984</v>
      </c>
      <c r="D500">
        <v>0</v>
      </c>
      <c r="E500">
        <v>-984</v>
      </c>
      <c r="F500" t="s">
        <v>934</v>
      </c>
      <c r="G500" t="str">
        <f>IFERROR(VLOOKUP(F500, Table3[#All], 2, FALSE), "")</f>
        <v>Electronics</v>
      </c>
      <c r="H500" t="str">
        <f>IFERROR(VLOOKUP(Transactions_datasets[[#This Row],[Payee Details ]],Table3[#All],3,FALSE), " ")</f>
        <v>Shopping</v>
      </c>
      <c r="I500" t="s">
        <v>1138</v>
      </c>
      <c r="J500" t="str">
        <f>IF(Transactions_datasets[[#This Row],[Category]]="Income", "Income", "Expense")</f>
        <v>Expense</v>
      </c>
    </row>
    <row r="501" spans="1:10" x14ac:dyDescent="0.25">
      <c r="A501" s="1">
        <v>45241</v>
      </c>
      <c r="B501" t="s">
        <v>454</v>
      </c>
      <c r="C501">
        <v>132</v>
      </c>
      <c r="D501">
        <v>0</v>
      </c>
      <c r="E501">
        <v>-132</v>
      </c>
      <c r="F501" t="s">
        <v>813</v>
      </c>
      <c r="G501" t="str">
        <f>IFERROR(VLOOKUP(F501, Table3[#All], 2, FALSE), "")</f>
        <v>Borrowing/Settling Money</v>
      </c>
      <c r="H501" t="str">
        <f>IFERROR(VLOOKUP(Transactions_datasets[[#This Row],[Payee Details ]],Table3[#All],3,FALSE), " ")</f>
        <v>TransfersAndAdjustments</v>
      </c>
      <c r="I501" t="s">
        <v>1138</v>
      </c>
      <c r="J501" t="str">
        <f>IF(Transactions_datasets[[#This Row],[Category]]="Income", "Income", "Expense")</f>
        <v>Expense</v>
      </c>
    </row>
    <row r="502" spans="1:10" x14ac:dyDescent="0.25">
      <c r="A502" s="1">
        <v>45241</v>
      </c>
      <c r="B502" t="s">
        <v>455</v>
      </c>
      <c r="C502">
        <v>1699</v>
      </c>
      <c r="D502">
        <v>0</v>
      </c>
      <c r="E502">
        <v>-1699</v>
      </c>
      <c r="F502" t="s">
        <v>935</v>
      </c>
      <c r="G502" t="str">
        <f>IFERROR(VLOOKUP(F502, Table3[#All], 2, FALSE), "")</f>
        <v>Electronics</v>
      </c>
      <c r="H502" t="str">
        <f>IFERROR(VLOOKUP(Transactions_datasets[[#This Row],[Payee Details ]],Table3[#All],3,FALSE), " ")</f>
        <v>Shopping</v>
      </c>
      <c r="I502" t="s">
        <v>1138</v>
      </c>
      <c r="J502" t="str">
        <f>IF(Transactions_datasets[[#This Row],[Category]]="Income", "Income", "Expense")</f>
        <v>Expense</v>
      </c>
    </row>
    <row r="503" spans="1:10" x14ac:dyDescent="0.25">
      <c r="A503" s="1">
        <v>45241</v>
      </c>
      <c r="B503" t="s">
        <v>456</v>
      </c>
      <c r="C503">
        <v>745</v>
      </c>
      <c r="D503">
        <v>0</v>
      </c>
      <c r="E503">
        <v>-745</v>
      </c>
      <c r="F503" t="s">
        <v>866</v>
      </c>
      <c r="G503" t="str">
        <f>IFERROR(VLOOKUP(F503, Table3[#All], 2, FALSE), "")</f>
        <v>Clothing</v>
      </c>
      <c r="H503" t="str">
        <f>IFERROR(VLOOKUP(Transactions_datasets[[#This Row],[Payee Details ]],Table3[#All],3,FALSE), " ")</f>
        <v>Shopping</v>
      </c>
      <c r="I503" t="s">
        <v>1138</v>
      </c>
      <c r="J503" t="str">
        <f>IF(Transactions_datasets[[#This Row],[Category]]="Income", "Income", "Expense")</f>
        <v>Expense</v>
      </c>
    </row>
    <row r="504" spans="1:10" x14ac:dyDescent="0.25">
      <c r="A504" s="1">
        <v>45241</v>
      </c>
      <c r="B504" t="s">
        <v>457</v>
      </c>
      <c r="C504">
        <v>1800</v>
      </c>
      <c r="D504">
        <v>0</v>
      </c>
      <c r="E504">
        <v>-1800</v>
      </c>
      <c r="F504" t="s">
        <v>866</v>
      </c>
      <c r="G504" t="str">
        <f>IFERROR(VLOOKUP(F504, Table3[#All], 2, FALSE), "")</f>
        <v>Clothing</v>
      </c>
      <c r="H504" t="str">
        <f>IFERROR(VLOOKUP(Transactions_datasets[[#This Row],[Payee Details ]],Table3[#All],3,FALSE), " ")</f>
        <v>Shopping</v>
      </c>
      <c r="I504" t="s">
        <v>1138</v>
      </c>
      <c r="J504" t="str">
        <f>IF(Transactions_datasets[[#This Row],[Category]]="Income", "Income", "Expense")</f>
        <v>Expense</v>
      </c>
    </row>
    <row r="505" spans="1:10" x14ac:dyDescent="0.25">
      <c r="A505" s="1">
        <v>45241</v>
      </c>
      <c r="B505" t="s">
        <v>458</v>
      </c>
      <c r="C505">
        <v>120</v>
      </c>
      <c r="D505">
        <v>0</v>
      </c>
      <c r="E505">
        <v>-120</v>
      </c>
      <c r="F505" t="s">
        <v>817</v>
      </c>
      <c r="G505" t="str">
        <f>IFERROR(VLOOKUP(F505, Table3[#All], 2, FALSE), "")</f>
        <v>Snacks and Beverages</v>
      </c>
      <c r="H505" t="str">
        <f>IFERROR(VLOOKUP(Transactions_datasets[[#This Row],[Payee Details ]],Table3[#All],3,FALSE), " ")</f>
        <v>FoodAndDining</v>
      </c>
      <c r="I505" t="s">
        <v>1138</v>
      </c>
      <c r="J505" t="str">
        <f>IF(Transactions_datasets[[#This Row],[Category]]="Income", "Income", "Expense")</f>
        <v>Expense</v>
      </c>
    </row>
    <row r="506" spans="1:10" x14ac:dyDescent="0.25">
      <c r="A506" s="1">
        <v>45241</v>
      </c>
      <c r="B506" t="s">
        <v>459</v>
      </c>
      <c r="C506">
        <v>110</v>
      </c>
      <c r="D506">
        <v>0</v>
      </c>
      <c r="E506">
        <v>-110</v>
      </c>
      <c r="F506" t="s">
        <v>816</v>
      </c>
      <c r="G506" t="str">
        <f>IFERROR(VLOOKUP(F506, Table3[#All], 2, FALSE), "")</f>
        <v>Snacks and Beverages</v>
      </c>
      <c r="H506" t="str">
        <f>IFERROR(VLOOKUP(Transactions_datasets[[#This Row],[Payee Details ]],Table3[#All],3,FALSE), " ")</f>
        <v>FoodAndDining</v>
      </c>
      <c r="I506" t="s">
        <v>1138</v>
      </c>
      <c r="J506" t="str">
        <f>IF(Transactions_datasets[[#This Row],[Category]]="Income", "Income", "Expense")</f>
        <v>Expense</v>
      </c>
    </row>
    <row r="507" spans="1:10" x14ac:dyDescent="0.25">
      <c r="A507" s="1">
        <v>45244</v>
      </c>
      <c r="B507" t="s">
        <v>460</v>
      </c>
      <c r="C507">
        <v>25</v>
      </c>
      <c r="D507">
        <v>0</v>
      </c>
      <c r="E507">
        <v>-25</v>
      </c>
      <c r="F507" t="s">
        <v>936</v>
      </c>
      <c r="G507" t="str">
        <f>IFERROR(VLOOKUP(F507, Table3[#All], 2, FALSE), "")</f>
        <v>Snacks and Beverages</v>
      </c>
      <c r="H507" t="str">
        <f>IFERROR(VLOOKUP(Transactions_datasets[[#This Row],[Payee Details ]],Table3[#All],3,FALSE), " ")</f>
        <v>FoodAndDining</v>
      </c>
      <c r="I507" t="s">
        <v>1138</v>
      </c>
      <c r="J507" t="str">
        <f>IF(Transactions_datasets[[#This Row],[Category]]="Income", "Income", "Expense")</f>
        <v>Expense</v>
      </c>
    </row>
    <row r="508" spans="1:10" x14ac:dyDescent="0.25">
      <c r="A508" s="1">
        <v>45244</v>
      </c>
      <c r="B508" t="s">
        <v>461</v>
      </c>
      <c r="C508">
        <v>706.82</v>
      </c>
      <c r="D508">
        <v>0</v>
      </c>
      <c r="E508">
        <v>-706.82</v>
      </c>
      <c r="F508" t="s">
        <v>809</v>
      </c>
      <c r="G508" t="str">
        <f>IFERROR(VLOOKUP(F508, Table3[#All], 2, FALSE), "")</f>
        <v>Internet</v>
      </c>
      <c r="H508" t="str">
        <f>IFERROR(VLOOKUP(Transactions_datasets[[#This Row],[Payee Details ]],Table3[#All],3,FALSE), " ")</f>
        <v>BillsAndUtilities</v>
      </c>
      <c r="I508" t="s">
        <v>1138</v>
      </c>
      <c r="J508" t="str">
        <f>IF(Transactions_datasets[[#This Row],[Category]]="Income", "Income", "Expense")</f>
        <v>Expense</v>
      </c>
    </row>
    <row r="509" spans="1:10" x14ac:dyDescent="0.25">
      <c r="A509" s="1">
        <v>45245</v>
      </c>
      <c r="B509" t="s">
        <v>462</v>
      </c>
      <c r="C509">
        <v>400</v>
      </c>
      <c r="D509">
        <v>0</v>
      </c>
      <c r="E509">
        <v>-400</v>
      </c>
      <c r="F509" t="s">
        <v>816</v>
      </c>
      <c r="G509" t="str">
        <f>IFERROR(VLOOKUP(F509, Table3[#All], 2, FALSE), "")</f>
        <v>Snacks and Beverages</v>
      </c>
      <c r="H509" t="str">
        <f>IFERROR(VLOOKUP(Transactions_datasets[[#This Row],[Payee Details ]],Table3[#All],3,FALSE), " ")</f>
        <v>FoodAndDining</v>
      </c>
      <c r="I509" t="s">
        <v>1138</v>
      </c>
      <c r="J509" t="str">
        <f>IF(Transactions_datasets[[#This Row],[Category]]="Income", "Income", "Expense")</f>
        <v>Expense</v>
      </c>
    </row>
    <row r="510" spans="1:10" x14ac:dyDescent="0.25">
      <c r="A510" s="1">
        <v>45248</v>
      </c>
      <c r="B510" t="s">
        <v>463</v>
      </c>
      <c r="C510">
        <v>224</v>
      </c>
      <c r="D510">
        <v>0</v>
      </c>
      <c r="E510">
        <v>-224</v>
      </c>
      <c r="F510" t="s">
        <v>728</v>
      </c>
      <c r="G510" t="str">
        <f>IFERROR(VLOOKUP(F510, Table3[#All], 2, FALSE), "")</f>
        <v>Mobile Recharge/Bill</v>
      </c>
      <c r="H510" t="str">
        <f>IFERROR(VLOOKUP(Transactions_datasets[[#This Row],[Payee Details ]],Table3[#All],3,FALSE), " ")</f>
        <v>BillsAndUtilities</v>
      </c>
      <c r="I510" t="s">
        <v>1138</v>
      </c>
      <c r="J510" t="str">
        <f>IF(Transactions_datasets[[#This Row],[Category]]="Income", "Income", "Expense")</f>
        <v>Expense</v>
      </c>
    </row>
    <row r="511" spans="1:10" x14ac:dyDescent="0.25">
      <c r="A511" s="1">
        <v>45249</v>
      </c>
      <c r="B511" t="s">
        <v>464</v>
      </c>
      <c r="C511">
        <v>400</v>
      </c>
      <c r="D511">
        <v>0</v>
      </c>
      <c r="E511">
        <v>-400</v>
      </c>
      <c r="F511" t="s">
        <v>801</v>
      </c>
      <c r="G511" t="str">
        <f>IFERROR(VLOOKUP(F511, Table3[#All], 2, FALSE), "")</f>
        <v>ATM Withdrawal</v>
      </c>
      <c r="H511" t="str">
        <f>IFERROR(VLOOKUP(Transactions_datasets[[#This Row],[Payee Details ]],Table3[#All],3,FALSE), " ")</f>
        <v>TransfersAndAdjustments</v>
      </c>
      <c r="I511" t="s">
        <v>1139</v>
      </c>
      <c r="J511" t="str">
        <f>IF(Transactions_datasets[[#This Row],[Category]]="Income", "Income", "Expense")</f>
        <v>Expense</v>
      </c>
    </row>
    <row r="512" spans="1:10" x14ac:dyDescent="0.25">
      <c r="A512" s="1">
        <v>45249</v>
      </c>
      <c r="B512" t="s">
        <v>465</v>
      </c>
      <c r="C512">
        <v>1029.7</v>
      </c>
      <c r="D512">
        <v>0</v>
      </c>
      <c r="E512">
        <v>-1029.7</v>
      </c>
      <c r="F512" t="s">
        <v>727</v>
      </c>
      <c r="G512" t="str">
        <f>IFERROR(VLOOKUP(F512, Table3[#All], 2, FALSE), "")</f>
        <v>Groceries</v>
      </c>
      <c r="H512" t="str">
        <f>IFERROR(VLOOKUP(Transactions_datasets[[#This Row],[Payee Details ]],Table3[#All],3,FALSE), " ")</f>
        <v>FoodAndDining</v>
      </c>
      <c r="I512" t="s">
        <v>1138</v>
      </c>
      <c r="J512" t="str">
        <f>IF(Transactions_datasets[[#This Row],[Category]]="Income", "Income", "Expense")</f>
        <v>Expense</v>
      </c>
    </row>
    <row r="513" spans="1:10" x14ac:dyDescent="0.25">
      <c r="A513" s="1">
        <v>45249</v>
      </c>
      <c r="B513" t="s">
        <v>466</v>
      </c>
      <c r="C513">
        <v>2400</v>
      </c>
      <c r="D513">
        <v>0</v>
      </c>
      <c r="E513">
        <v>-2400</v>
      </c>
      <c r="F513" t="s">
        <v>937</v>
      </c>
      <c r="G513" t="str">
        <f>IFERROR(VLOOKUP(F513, Table3[#All], 2, FALSE), "")</f>
        <v>Home Decor</v>
      </c>
      <c r="H513" t="str">
        <f>IFERROR(VLOOKUP(Transactions_datasets[[#This Row],[Payee Details ]],Table3[#All],3,FALSE), " ")</f>
        <v>Shopping</v>
      </c>
      <c r="I513" t="s">
        <v>1138</v>
      </c>
      <c r="J513" t="str">
        <f>IF(Transactions_datasets[[#This Row],[Category]]="Income", "Income", "Expense")</f>
        <v>Expense</v>
      </c>
    </row>
    <row r="514" spans="1:10" x14ac:dyDescent="0.25">
      <c r="A514" s="1">
        <v>45249</v>
      </c>
      <c r="B514" t="s">
        <v>467</v>
      </c>
      <c r="C514">
        <v>330</v>
      </c>
      <c r="D514">
        <v>0</v>
      </c>
      <c r="E514">
        <v>-330</v>
      </c>
      <c r="F514" t="s">
        <v>938</v>
      </c>
      <c r="G514" t="str">
        <f>IFERROR(VLOOKUP(F514, Table3[#All], 2, FALSE), "")</f>
        <v>Restaurants</v>
      </c>
      <c r="H514" t="str">
        <f>IFERROR(VLOOKUP(Transactions_datasets[[#This Row],[Payee Details ]],Table3[#All],3,FALSE), " ")</f>
        <v>FoodAndDining</v>
      </c>
      <c r="I514" t="s">
        <v>1138</v>
      </c>
      <c r="J514" t="str">
        <f>IF(Transactions_datasets[[#This Row],[Category]]="Income", "Income", "Expense")</f>
        <v>Expense</v>
      </c>
    </row>
    <row r="515" spans="1:10" x14ac:dyDescent="0.25">
      <c r="A515" s="1">
        <v>45250</v>
      </c>
      <c r="B515" t="s">
        <v>468</v>
      </c>
      <c r="C515">
        <v>0</v>
      </c>
      <c r="D515">
        <v>3000</v>
      </c>
      <c r="E515">
        <v>3000</v>
      </c>
      <c r="F515" t="s">
        <v>939</v>
      </c>
      <c r="G515" t="str">
        <f>IFERROR(VLOOKUP(F515, Table3[#All], 2, FALSE), "")</f>
        <v>Borrowing/Settling Money</v>
      </c>
      <c r="H515" t="str">
        <f>IFERROR(VLOOKUP(Transactions_datasets[[#This Row],[Payee Details ]],Table3[#All],3,FALSE), " ")</f>
        <v>TransfersAndAdjustments</v>
      </c>
      <c r="I515" t="s">
        <v>1138</v>
      </c>
      <c r="J515" t="str">
        <f>IF(Transactions_datasets[[#This Row],[Category]]="Income", "Income", "Expense")</f>
        <v>Expense</v>
      </c>
    </row>
    <row r="516" spans="1:10" x14ac:dyDescent="0.25">
      <c r="A516" s="1">
        <v>45254</v>
      </c>
      <c r="B516" t="s">
        <v>469</v>
      </c>
      <c r="C516">
        <v>0</v>
      </c>
      <c r="D516">
        <v>1000</v>
      </c>
      <c r="E516">
        <v>1000</v>
      </c>
      <c r="F516" t="s">
        <v>972</v>
      </c>
      <c r="G516" t="str">
        <f>IFERROR(VLOOKUP(F516, Table3[#All], 2, FALSE), "")</f>
        <v>Borrowing/Settling Money</v>
      </c>
      <c r="H516" t="str">
        <f>IFERROR(VLOOKUP(Transactions_datasets[[#This Row],[Payee Details ]],Table3[#All],3,FALSE), " ")</f>
        <v>TransfersAndAdjustments</v>
      </c>
      <c r="I516" t="s">
        <v>1138</v>
      </c>
      <c r="J516" t="str">
        <f>IF(Transactions_datasets[[#This Row],[Category]]="Income", "Income", "Expense")</f>
        <v>Expense</v>
      </c>
    </row>
    <row r="517" spans="1:10" x14ac:dyDescent="0.25">
      <c r="A517" s="1">
        <v>45255</v>
      </c>
      <c r="B517" t="s">
        <v>470</v>
      </c>
      <c r="C517">
        <v>250</v>
      </c>
      <c r="D517">
        <v>0</v>
      </c>
      <c r="E517">
        <v>-250</v>
      </c>
      <c r="F517" t="s">
        <v>940</v>
      </c>
      <c r="G517" t="str">
        <f>IFERROR(VLOOKUP(F517, Table3[#All], 2, FALSE), "")</f>
        <v>Groceries</v>
      </c>
      <c r="H517" t="str">
        <f>IFERROR(VLOOKUP(Transactions_datasets[[#This Row],[Payee Details ]],Table3[#All],3,FALSE), " ")</f>
        <v>FoodAndDining</v>
      </c>
      <c r="I517" t="s">
        <v>1138</v>
      </c>
      <c r="J517" t="str">
        <f>IF(Transactions_datasets[[#This Row],[Category]]="Income", "Income", "Expense")</f>
        <v>Expense</v>
      </c>
    </row>
    <row r="518" spans="1:10" x14ac:dyDescent="0.25">
      <c r="A518" s="1">
        <v>45255</v>
      </c>
      <c r="B518" t="s">
        <v>471</v>
      </c>
      <c r="C518">
        <v>65</v>
      </c>
      <c r="D518">
        <v>0</v>
      </c>
      <c r="E518">
        <v>-65</v>
      </c>
      <c r="F518" t="s">
        <v>804</v>
      </c>
      <c r="G518" t="str">
        <f>IFERROR(VLOOKUP(F518, Table3[#All], 2, FALSE), "")</f>
        <v>Groceries</v>
      </c>
      <c r="H518" t="str">
        <f>IFERROR(VLOOKUP(Transactions_datasets[[#This Row],[Payee Details ]],Table3[#All],3,FALSE), " ")</f>
        <v>FoodAndDining</v>
      </c>
      <c r="I518" t="s">
        <v>1138</v>
      </c>
      <c r="J518" t="str">
        <f>IF(Transactions_datasets[[#This Row],[Category]]="Income", "Income", "Expense")</f>
        <v>Expense</v>
      </c>
    </row>
    <row r="519" spans="1:10" x14ac:dyDescent="0.25">
      <c r="A519" s="1">
        <v>45255</v>
      </c>
      <c r="B519" t="s">
        <v>472</v>
      </c>
      <c r="C519">
        <v>2500</v>
      </c>
      <c r="D519">
        <v>0</v>
      </c>
      <c r="E519">
        <v>-2500</v>
      </c>
      <c r="F519" t="s">
        <v>884</v>
      </c>
      <c r="G519" t="str">
        <f>IFERROR(VLOOKUP(F519, Table3[#All], 2, FALSE), "")</f>
        <v>Pharmacy/Medicines</v>
      </c>
      <c r="H519" t="str">
        <f>IFERROR(VLOOKUP(Transactions_datasets[[#This Row],[Payee Details ]],Table3[#All],3,FALSE), " ")</f>
        <v>HealthAndMedical</v>
      </c>
      <c r="I519" t="s">
        <v>1138</v>
      </c>
      <c r="J519" t="str">
        <f>IF(Transactions_datasets[[#This Row],[Category]]="Income", "Income", "Expense")</f>
        <v>Expense</v>
      </c>
    </row>
    <row r="520" spans="1:10" x14ac:dyDescent="0.25">
      <c r="A520" s="1">
        <v>45255</v>
      </c>
      <c r="B520" t="s">
        <v>473</v>
      </c>
      <c r="C520">
        <v>20</v>
      </c>
      <c r="D520">
        <v>0</v>
      </c>
      <c r="E520">
        <v>-20</v>
      </c>
      <c r="F520" t="s">
        <v>941</v>
      </c>
      <c r="G520" t="str">
        <f>IFERROR(VLOOKUP(F520, Table3[#All], 2, FALSE), "")</f>
        <v>Snacks and Beverages</v>
      </c>
      <c r="H520" t="str">
        <f>IFERROR(VLOOKUP(Transactions_datasets[[#This Row],[Payee Details ]],Table3[#All],3,FALSE), " ")</f>
        <v>FoodAndDining</v>
      </c>
      <c r="I520" t="s">
        <v>1138</v>
      </c>
      <c r="J520" t="str">
        <f>IF(Transactions_datasets[[#This Row],[Category]]="Income", "Income", "Expense")</f>
        <v>Expense</v>
      </c>
    </row>
    <row r="521" spans="1:10" x14ac:dyDescent="0.25">
      <c r="A521" s="1">
        <v>45256</v>
      </c>
      <c r="B521" t="s">
        <v>474</v>
      </c>
      <c r="C521">
        <v>3500</v>
      </c>
      <c r="D521">
        <v>0</v>
      </c>
      <c r="E521">
        <v>-3500</v>
      </c>
      <c r="F521" t="s">
        <v>729</v>
      </c>
      <c r="G521" t="str">
        <f>IFERROR(VLOOKUP(F521, Table3[#All], 2, FALSE), "")</f>
        <v>Tuition Fees</v>
      </c>
      <c r="H521" t="str">
        <f>IFERROR(VLOOKUP(Transactions_datasets[[#This Row],[Payee Details ]],Table3[#All],3,FALSE), " ")</f>
        <v>Education</v>
      </c>
      <c r="I521" t="s">
        <v>1138</v>
      </c>
      <c r="J521" t="str">
        <f>IF(Transactions_datasets[[#This Row],[Category]]="Income", "Income", "Expense")</f>
        <v>Expense</v>
      </c>
    </row>
    <row r="522" spans="1:10" x14ac:dyDescent="0.25">
      <c r="A522" s="1">
        <v>45262</v>
      </c>
      <c r="B522" t="s">
        <v>475</v>
      </c>
      <c r="C522">
        <v>129</v>
      </c>
      <c r="D522">
        <v>0</v>
      </c>
      <c r="E522">
        <v>-129</v>
      </c>
      <c r="F522" t="s">
        <v>942</v>
      </c>
      <c r="G522" t="str">
        <f>IFERROR(VLOOKUP(F522, Table3[#All], 2, FALSE), "")</f>
        <v>Groceries</v>
      </c>
      <c r="H522" t="str">
        <f>IFERROR(VLOOKUP(Transactions_datasets[[#This Row],[Payee Details ]],Table3[#All],3,FALSE), " ")</f>
        <v>FoodAndDining</v>
      </c>
      <c r="I522" t="s">
        <v>1138</v>
      </c>
      <c r="J522" t="str">
        <f>IF(Transactions_datasets[[#This Row],[Category]]="Income", "Income", "Expense")</f>
        <v>Expense</v>
      </c>
    </row>
    <row r="523" spans="1:10" x14ac:dyDescent="0.25">
      <c r="A523" s="1">
        <v>45264</v>
      </c>
      <c r="B523" t="s">
        <v>772</v>
      </c>
      <c r="C523">
        <v>0</v>
      </c>
      <c r="D523">
        <v>34553</v>
      </c>
      <c r="E523">
        <v>34553</v>
      </c>
      <c r="F523" t="s">
        <v>752</v>
      </c>
      <c r="G523" t="str">
        <f>IFERROR(VLOOKUP(F523, Table3[#All], 2, FALSE), "")</f>
        <v>Salary</v>
      </c>
      <c r="H523" t="str">
        <f>IFERROR(VLOOKUP(Transactions_datasets[[#This Row],[Payee Details ]],Table3[#All],3,FALSE), " ")</f>
        <v>Income</v>
      </c>
      <c r="I523" t="s">
        <v>1137</v>
      </c>
      <c r="J523" t="str">
        <f>IF(Transactions_datasets[[#This Row],[Category]]="Income", "Income", "Expense")</f>
        <v>Income</v>
      </c>
    </row>
    <row r="524" spans="1:10" x14ac:dyDescent="0.25">
      <c r="A524" s="1">
        <v>45267</v>
      </c>
      <c r="B524" t="s">
        <v>476</v>
      </c>
      <c r="C524">
        <v>395</v>
      </c>
      <c r="D524">
        <v>0</v>
      </c>
      <c r="E524">
        <v>-395</v>
      </c>
      <c r="F524" t="s">
        <v>808</v>
      </c>
      <c r="G524" t="str">
        <f>IFERROR(VLOOKUP(F524, Table3[#All], 2, FALSE), "")</f>
        <v>Mobile Recharge/Bill</v>
      </c>
      <c r="H524" t="str">
        <f>IFERROR(VLOOKUP(Transactions_datasets[[#This Row],[Payee Details ]],Table3[#All],3,FALSE), " ")</f>
        <v>BillsAndUtilities</v>
      </c>
      <c r="I524" t="s">
        <v>1138</v>
      </c>
      <c r="J524" t="str">
        <f>IF(Transactions_datasets[[#This Row],[Category]]="Income", "Income", "Expense")</f>
        <v>Expense</v>
      </c>
    </row>
    <row r="525" spans="1:10" x14ac:dyDescent="0.25">
      <c r="A525" s="1">
        <v>45270</v>
      </c>
      <c r="B525" t="s">
        <v>477</v>
      </c>
      <c r="C525">
        <v>179</v>
      </c>
      <c r="D525">
        <v>0</v>
      </c>
      <c r="E525">
        <v>-179</v>
      </c>
      <c r="F525" t="s">
        <v>808</v>
      </c>
      <c r="G525" t="str">
        <f>IFERROR(VLOOKUP(F525, Table3[#All], 2, FALSE), "")</f>
        <v>Mobile Recharge/Bill</v>
      </c>
      <c r="H525" t="str">
        <f>IFERROR(VLOOKUP(Transactions_datasets[[#This Row],[Payee Details ]],Table3[#All],3,FALSE), " ")</f>
        <v>BillsAndUtilities</v>
      </c>
      <c r="I525" t="s">
        <v>1138</v>
      </c>
      <c r="J525" t="str">
        <f>IF(Transactions_datasets[[#This Row],[Category]]="Income", "Income", "Expense")</f>
        <v>Expense</v>
      </c>
    </row>
    <row r="526" spans="1:10" x14ac:dyDescent="0.25">
      <c r="A526" s="1">
        <v>45270</v>
      </c>
      <c r="B526" t="s">
        <v>478</v>
      </c>
      <c r="C526">
        <v>355.03</v>
      </c>
      <c r="D526">
        <v>0</v>
      </c>
      <c r="E526">
        <v>-355.03</v>
      </c>
      <c r="F526" t="s">
        <v>730</v>
      </c>
      <c r="G526" t="str">
        <f>IFERROR(VLOOKUP(F526, Table3[#All], 2, FALSE), "")</f>
        <v>Groceries</v>
      </c>
      <c r="H526" t="str">
        <f>IFERROR(VLOOKUP(Transactions_datasets[[#This Row],[Payee Details ]],Table3[#All],3,FALSE), " ")</f>
        <v>FoodAndDining</v>
      </c>
      <c r="I526" t="s">
        <v>1138</v>
      </c>
      <c r="J526" t="str">
        <f>IF(Transactions_datasets[[#This Row],[Category]]="Income", "Income", "Expense")</f>
        <v>Expense</v>
      </c>
    </row>
    <row r="527" spans="1:10" x14ac:dyDescent="0.25">
      <c r="A527" s="1">
        <v>45270</v>
      </c>
      <c r="B527" t="s">
        <v>479</v>
      </c>
      <c r="C527">
        <v>100</v>
      </c>
      <c r="D527">
        <v>0</v>
      </c>
      <c r="E527">
        <v>-100</v>
      </c>
      <c r="F527" t="s">
        <v>943</v>
      </c>
      <c r="G527" t="str">
        <f>IFERROR(VLOOKUP(F527, Table3[#All], 2, FALSE), "")</f>
        <v>Groceries</v>
      </c>
      <c r="H527" t="str">
        <f>IFERROR(VLOOKUP(Transactions_datasets[[#This Row],[Payee Details ]],Table3[#All],3,FALSE), " ")</f>
        <v>FoodAndDining</v>
      </c>
      <c r="I527" t="s">
        <v>1138</v>
      </c>
      <c r="J527" t="str">
        <f>IF(Transactions_datasets[[#This Row],[Category]]="Income", "Income", "Expense")</f>
        <v>Expense</v>
      </c>
    </row>
    <row r="528" spans="1:10" x14ac:dyDescent="0.25">
      <c r="A528" s="1">
        <v>45270</v>
      </c>
      <c r="B528" t="s">
        <v>480</v>
      </c>
      <c r="C528">
        <v>299</v>
      </c>
      <c r="D528">
        <v>0</v>
      </c>
      <c r="E528">
        <v>-299</v>
      </c>
      <c r="F528" t="s">
        <v>944</v>
      </c>
      <c r="G528" t="str">
        <f>IFERROR(VLOOKUP(F528, Table3[#All], 2, FALSE), "")</f>
        <v>Clothing</v>
      </c>
      <c r="H528" t="str">
        <f>IFERROR(VLOOKUP(Transactions_datasets[[#This Row],[Payee Details ]],Table3[#All],3,FALSE), " ")</f>
        <v>Shopping</v>
      </c>
      <c r="I528" t="s">
        <v>1138</v>
      </c>
      <c r="J528" t="str">
        <f>IF(Transactions_datasets[[#This Row],[Category]]="Income", "Income", "Expense")</f>
        <v>Expense</v>
      </c>
    </row>
    <row r="529" spans="1:10" x14ac:dyDescent="0.25">
      <c r="A529" s="1">
        <v>45274</v>
      </c>
      <c r="B529" t="s">
        <v>481</v>
      </c>
      <c r="C529">
        <v>0</v>
      </c>
      <c r="D529">
        <v>1</v>
      </c>
      <c r="E529">
        <v>1</v>
      </c>
      <c r="F529" t="s">
        <v>862</v>
      </c>
      <c r="G529" t="str">
        <f>IFERROR(VLOOKUP(F529, Table3[#All], 2, FALSE), "")</f>
        <v>Borrowing/Settling Money</v>
      </c>
      <c r="H529" t="str">
        <f>IFERROR(VLOOKUP(Transactions_datasets[[#This Row],[Payee Details ]],Table3[#All],3,FALSE), " ")</f>
        <v>TransfersAndAdjustments</v>
      </c>
      <c r="I529" t="s">
        <v>1138</v>
      </c>
      <c r="J529" t="str">
        <f>IF(Transactions_datasets[[#This Row],[Category]]="Income", "Income", "Expense")</f>
        <v>Expense</v>
      </c>
    </row>
    <row r="530" spans="1:10" x14ac:dyDescent="0.25">
      <c r="A530" s="1">
        <v>45275</v>
      </c>
      <c r="B530" t="s">
        <v>179</v>
      </c>
      <c r="C530">
        <v>147.5</v>
      </c>
      <c r="D530">
        <v>0</v>
      </c>
      <c r="E530">
        <v>-147.5</v>
      </c>
      <c r="F530" t="s">
        <v>716</v>
      </c>
      <c r="G530" t="str">
        <f>IFERROR(VLOOKUP(F530, Table3[#All], 2, FALSE), "")</f>
        <v>Account Maintenance</v>
      </c>
      <c r="H530" t="str">
        <f>IFERROR(VLOOKUP(Transactions_datasets[[#This Row],[Payee Details ]],Table3[#All],3,FALSE), " ")</f>
        <v>BankChargesAndFees</v>
      </c>
      <c r="I530" t="s">
        <v>1140</v>
      </c>
      <c r="J530" t="str">
        <f>IF(Transactions_datasets[[#This Row],[Category]]="Income", "Income", "Expense")</f>
        <v>Expense</v>
      </c>
    </row>
    <row r="531" spans="1:10" x14ac:dyDescent="0.25">
      <c r="A531" s="1">
        <v>45276</v>
      </c>
      <c r="B531" t="s">
        <v>482</v>
      </c>
      <c r="C531">
        <v>6721</v>
      </c>
      <c r="D531">
        <v>0</v>
      </c>
      <c r="E531">
        <v>-6721</v>
      </c>
      <c r="F531" t="s">
        <v>945</v>
      </c>
      <c r="G531" t="str">
        <f>IFERROR(VLOOKUP(F531, Table3[#All], 2, FALSE), "")</f>
        <v>Clothing</v>
      </c>
      <c r="H531" t="str">
        <f>IFERROR(VLOOKUP(Transactions_datasets[[#This Row],[Payee Details ]],Table3[#All],3,FALSE), " ")</f>
        <v>Shopping</v>
      </c>
      <c r="I531" t="s">
        <v>811</v>
      </c>
      <c r="J531" t="str">
        <f>IF(Transactions_datasets[[#This Row],[Category]]="Income", "Income", "Expense")</f>
        <v>Expense</v>
      </c>
    </row>
    <row r="532" spans="1:10" x14ac:dyDescent="0.25">
      <c r="A532" s="1">
        <v>45277</v>
      </c>
      <c r="B532" t="s">
        <v>483</v>
      </c>
      <c r="C532">
        <v>4008</v>
      </c>
      <c r="D532">
        <v>0</v>
      </c>
      <c r="E532">
        <v>-4008</v>
      </c>
      <c r="F532" t="s">
        <v>945</v>
      </c>
      <c r="G532" t="str">
        <f>IFERROR(VLOOKUP(F532, Table3[#All], 2, FALSE), "")</f>
        <v>Clothing</v>
      </c>
      <c r="H532" t="str">
        <f>IFERROR(VLOOKUP(Transactions_datasets[[#This Row],[Payee Details ]],Table3[#All],3,FALSE), " ")</f>
        <v>Shopping</v>
      </c>
      <c r="I532" t="s">
        <v>1138</v>
      </c>
      <c r="J532" t="str">
        <f>IF(Transactions_datasets[[#This Row],[Category]]="Income", "Income", "Expense")</f>
        <v>Expense</v>
      </c>
    </row>
    <row r="533" spans="1:10" x14ac:dyDescent="0.25">
      <c r="A533" s="1">
        <v>45277</v>
      </c>
      <c r="B533" t="s">
        <v>484</v>
      </c>
      <c r="C533">
        <v>1267</v>
      </c>
      <c r="D533">
        <v>0</v>
      </c>
      <c r="E533">
        <v>-1267</v>
      </c>
      <c r="F533" t="s">
        <v>945</v>
      </c>
      <c r="G533" t="str">
        <f>IFERROR(VLOOKUP(F533, Table3[#All], 2, FALSE), "")</f>
        <v>Clothing</v>
      </c>
      <c r="H533" t="str">
        <f>IFERROR(VLOOKUP(Transactions_datasets[[#This Row],[Payee Details ]],Table3[#All],3,FALSE), " ")</f>
        <v>Shopping</v>
      </c>
      <c r="I533" t="s">
        <v>1138</v>
      </c>
      <c r="J533" t="str">
        <f>IF(Transactions_datasets[[#This Row],[Category]]="Income", "Income", "Expense")</f>
        <v>Expense</v>
      </c>
    </row>
    <row r="534" spans="1:10" x14ac:dyDescent="0.25">
      <c r="A534" s="1">
        <v>45277</v>
      </c>
      <c r="B534" t="s">
        <v>485</v>
      </c>
      <c r="C534">
        <v>6900</v>
      </c>
      <c r="D534">
        <v>0</v>
      </c>
      <c r="E534">
        <v>-6900</v>
      </c>
      <c r="F534" t="s">
        <v>1134</v>
      </c>
      <c r="G534" t="str">
        <f>IFERROR(VLOOKUP(F534, Table3[#All], 2, FALSE), "")</f>
        <v>Clothing</v>
      </c>
      <c r="H534" t="str">
        <f>IFERROR(VLOOKUP(Transactions_datasets[[#This Row],[Payee Details ]],Table3[#All],3,FALSE), " ")</f>
        <v>Shopping</v>
      </c>
      <c r="I534" t="s">
        <v>1138</v>
      </c>
      <c r="J534" t="str">
        <f>IF(Transactions_datasets[[#This Row],[Category]]="Income", "Income", "Expense")</f>
        <v>Expense</v>
      </c>
    </row>
    <row r="535" spans="1:10" x14ac:dyDescent="0.25">
      <c r="A535" s="1">
        <v>45280</v>
      </c>
      <c r="B535" t="s">
        <v>486</v>
      </c>
      <c r="C535">
        <v>1200</v>
      </c>
      <c r="D535">
        <v>0</v>
      </c>
      <c r="E535">
        <v>-1200</v>
      </c>
      <c r="F535" t="s">
        <v>946</v>
      </c>
      <c r="G535" t="str">
        <f>IFERROR(VLOOKUP(F535, Table3[#All], 2, FALSE), "")</f>
        <v>Borrowing/Settling Money</v>
      </c>
      <c r="H535" t="str">
        <f>IFERROR(VLOOKUP(Transactions_datasets[[#This Row],[Payee Details ]],Table3[#All],3,FALSE), " ")</f>
        <v>TransfersAndAdjustments</v>
      </c>
      <c r="I535" t="s">
        <v>1138</v>
      </c>
      <c r="J535" t="str">
        <f>IF(Transactions_datasets[[#This Row],[Category]]="Income", "Income", "Expense")</f>
        <v>Expense</v>
      </c>
    </row>
    <row r="536" spans="1:10" x14ac:dyDescent="0.25">
      <c r="A536" s="1">
        <v>45280</v>
      </c>
      <c r="B536" t="s">
        <v>487</v>
      </c>
      <c r="C536">
        <v>422.91</v>
      </c>
      <c r="D536">
        <v>0</v>
      </c>
      <c r="E536">
        <v>-422.91</v>
      </c>
      <c r="F536" t="s">
        <v>947</v>
      </c>
      <c r="G536" t="str">
        <f>IFERROR(VLOOKUP(F536, Table3[#All], 2, FALSE), "")</f>
        <v>Pharmacy/Medicines</v>
      </c>
      <c r="H536" t="str">
        <f>IFERROR(VLOOKUP(Transactions_datasets[[#This Row],[Payee Details ]],Table3[#All],3,FALSE), " ")</f>
        <v>HealthAndMedical</v>
      </c>
      <c r="I536" t="s">
        <v>1138</v>
      </c>
      <c r="J536" t="str">
        <f>IF(Transactions_datasets[[#This Row],[Category]]="Income", "Income", "Expense")</f>
        <v>Expense</v>
      </c>
    </row>
    <row r="537" spans="1:10" x14ac:dyDescent="0.25">
      <c r="A537" s="1">
        <v>45280</v>
      </c>
      <c r="B537" t="s">
        <v>488</v>
      </c>
      <c r="C537">
        <v>137</v>
      </c>
      <c r="D537">
        <v>0</v>
      </c>
      <c r="E537">
        <v>-137</v>
      </c>
      <c r="F537" t="s">
        <v>948</v>
      </c>
      <c r="G537" t="str">
        <f>IFERROR(VLOOKUP(F537, Table3[#All], 2, FALSE), "")</f>
        <v>Pharmacy/Medicines</v>
      </c>
      <c r="H537" t="str">
        <f>IFERROR(VLOOKUP(Transactions_datasets[[#This Row],[Payee Details ]],Table3[#All],3,FALSE), " ")</f>
        <v>HealthAndMedical</v>
      </c>
      <c r="I537" t="s">
        <v>1138</v>
      </c>
      <c r="J537" t="str">
        <f>IF(Transactions_datasets[[#This Row],[Category]]="Income", "Income", "Expense")</f>
        <v>Expense</v>
      </c>
    </row>
    <row r="538" spans="1:10" x14ac:dyDescent="0.25">
      <c r="A538" s="1">
        <v>45280</v>
      </c>
      <c r="B538" t="s">
        <v>489</v>
      </c>
      <c r="C538">
        <v>706.82</v>
      </c>
      <c r="D538">
        <v>0</v>
      </c>
      <c r="E538">
        <v>-706.82</v>
      </c>
      <c r="F538" t="s">
        <v>809</v>
      </c>
      <c r="G538" t="str">
        <f>IFERROR(VLOOKUP(F538, Table3[#All], 2, FALSE), "")</f>
        <v>Internet</v>
      </c>
      <c r="H538" t="str">
        <f>IFERROR(VLOOKUP(Transactions_datasets[[#This Row],[Payee Details ]],Table3[#All],3,FALSE), " ")</f>
        <v>BillsAndUtilities</v>
      </c>
      <c r="I538" t="s">
        <v>1138</v>
      </c>
      <c r="J538" t="str">
        <f>IF(Transactions_datasets[[#This Row],[Category]]="Income", "Income", "Expense")</f>
        <v>Expense</v>
      </c>
    </row>
    <row r="539" spans="1:10" x14ac:dyDescent="0.25">
      <c r="A539" s="1">
        <v>45282</v>
      </c>
      <c r="B539" t="s">
        <v>490</v>
      </c>
      <c r="C539">
        <v>24999</v>
      </c>
      <c r="D539">
        <v>0</v>
      </c>
      <c r="E539">
        <v>-24999</v>
      </c>
      <c r="F539" t="s">
        <v>949</v>
      </c>
      <c r="G539" t="str">
        <f>IFERROR(VLOOKUP(F539, Table3[#All], 2, FALSE), "")</f>
        <v>Online Courses</v>
      </c>
      <c r="H539" t="str">
        <f>IFERROR(VLOOKUP(Transactions_datasets[[#This Row],[Payee Details ]],Table3[#All],3,FALSE), " ")</f>
        <v>Education</v>
      </c>
      <c r="I539" t="s">
        <v>1138</v>
      </c>
      <c r="J539" t="str">
        <f>IF(Transactions_datasets[[#This Row],[Category]]="Income", "Income", "Expense")</f>
        <v>Expense</v>
      </c>
    </row>
    <row r="540" spans="1:10" x14ac:dyDescent="0.25">
      <c r="A540" s="1">
        <v>45282</v>
      </c>
      <c r="B540" t="s">
        <v>491</v>
      </c>
      <c r="C540">
        <v>200</v>
      </c>
      <c r="D540">
        <v>0</v>
      </c>
      <c r="E540">
        <v>-200</v>
      </c>
      <c r="F540" t="s">
        <v>950</v>
      </c>
      <c r="G540" t="str">
        <f>IFERROR(VLOOKUP(F540, Table3[#All], 2, FALSE), "")</f>
        <v>Donations/Charity</v>
      </c>
      <c r="H540" t="str">
        <f>IFERROR(VLOOKUP(Transactions_datasets[[#This Row],[Payee Details ]],Table3[#All],3,FALSE), " ")</f>
        <v>FamilyAndGifts</v>
      </c>
      <c r="I540" t="s">
        <v>1138</v>
      </c>
      <c r="J540" t="str">
        <f>IF(Transactions_datasets[[#This Row],[Category]]="Income", "Income", "Expense")</f>
        <v>Expense</v>
      </c>
    </row>
    <row r="541" spans="1:10" x14ac:dyDescent="0.25">
      <c r="A541" s="1">
        <v>45282</v>
      </c>
      <c r="B541" t="s">
        <v>492</v>
      </c>
      <c r="C541">
        <v>480</v>
      </c>
      <c r="D541">
        <v>0</v>
      </c>
      <c r="E541">
        <v>-480</v>
      </c>
      <c r="F541" t="s">
        <v>963</v>
      </c>
      <c r="G541" t="str">
        <f>IFERROR(VLOOKUP(F541, Table3[#All], 2, FALSE), "")</f>
        <v>Books/Study Materials</v>
      </c>
      <c r="H541" t="str">
        <f>IFERROR(VLOOKUP(Transactions_datasets[[#This Row],[Payee Details ]],Table3[#All],3,FALSE), " ")</f>
        <v>Education</v>
      </c>
      <c r="I541" t="s">
        <v>1138</v>
      </c>
      <c r="J541" t="str">
        <f>IF(Transactions_datasets[[#This Row],[Category]]="Income", "Income", "Expense")</f>
        <v>Expense</v>
      </c>
    </row>
    <row r="542" spans="1:10" x14ac:dyDescent="0.25">
      <c r="A542" s="1">
        <v>45282</v>
      </c>
      <c r="B542" t="s">
        <v>493</v>
      </c>
      <c r="C542">
        <v>20</v>
      </c>
      <c r="D542">
        <v>0</v>
      </c>
      <c r="E542">
        <v>-20</v>
      </c>
      <c r="F542" t="s">
        <v>963</v>
      </c>
      <c r="G542" t="str">
        <f>IFERROR(VLOOKUP(F542, Table3[#All], 2, FALSE), "")</f>
        <v>Books/Study Materials</v>
      </c>
      <c r="H542" t="str">
        <f>IFERROR(VLOOKUP(Transactions_datasets[[#This Row],[Payee Details ]],Table3[#All],3,FALSE), " ")</f>
        <v>Education</v>
      </c>
      <c r="I542" t="s">
        <v>1138</v>
      </c>
      <c r="J542" t="str">
        <f>IF(Transactions_datasets[[#This Row],[Category]]="Income", "Income", "Expense")</f>
        <v>Expense</v>
      </c>
    </row>
    <row r="543" spans="1:10" x14ac:dyDescent="0.25">
      <c r="A543" s="1">
        <v>45282</v>
      </c>
      <c r="B543" t="s">
        <v>494</v>
      </c>
      <c r="C543">
        <v>200</v>
      </c>
      <c r="D543">
        <v>0</v>
      </c>
      <c r="E543">
        <v>-200</v>
      </c>
      <c r="F543" t="s">
        <v>951</v>
      </c>
      <c r="G543" t="str">
        <f>IFERROR(VLOOKUP(F543, Table3[#All], 2, FALSE), "")</f>
        <v>Doctor Visits</v>
      </c>
      <c r="H543" t="str">
        <f>IFERROR(VLOOKUP(Transactions_datasets[[#This Row],[Payee Details ]],Table3[#All],3,FALSE), " ")</f>
        <v>HealthAndMedical</v>
      </c>
      <c r="I543" t="s">
        <v>1138</v>
      </c>
      <c r="J543" t="str">
        <f>IF(Transactions_datasets[[#This Row],[Category]]="Income", "Income", "Expense")</f>
        <v>Expense</v>
      </c>
    </row>
    <row r="544" spans="1:10" x14ac:dyDescent="0.25">
      <c r="A544" s="1">
        <v>45283</v>
      </c>
      <c r="B544" t="s">
        <v>495</v>
      </c>
      <c r="C544">
        <v>5900</v>
      </c>
      <c r="D544">
        <v>0</v>
      </c>
      <c r="E544">
        <v>-5900</v>
      </c>
      <c r="F544" t="s">
        <v>952</v>
      </c>
      <c r="G544" t="str">
        <f>IFERROR(VLOOKUP(F544, Table3[#All], 2, FALSE), "")</f>
        <v>Online Courses</v>
      </c>
      <c r="H544" t="str">
        <f>IFERROR(VLOOKUP(Transactions_datasets[[#This Row],[Payee Details ]],Table3[#All],3,FALSE), " ")</f>
        <v>Education</v>
      </c>
      <c r="I544" t="s">
        <v>1138</v>
      </c>
      <c r="J544" t="str">
        <f>IF(Transactions_datasets[[#This Row],[Category]]="Income", "Income", "Expense")</f>
        <v>Expense</v>
      </c>
    </row>
    <row r="545" spans="1:10" x14ac:dyDescent="0.25">
      <c r="A545" s="1">
        <v>45284</v>
      </c>
      <c r="B545" t="s">
        <v>496</v>
      </c>
      <c r="C545">
        <v>400</v>
      </c>
      <c r="D545">
        <v>0</v>
      </c>
      <c r="E545">
        <v>-400</v>
      </c>
      <c r="F545" t="s">
        <v>801</v>
      </c>
      <c r="G545" t="str">
        <f>IFERROR(VLOOKUP(F545, Table3[#All], 2, FALSE), "")</f>
        <v>ATM Withdrawal</v>
      </c>
      <c r="H545" t="str">
        <f>IFERROR(VLOOKUP(Transactions_datasets[[#This Row],[Payee Details ]],Table3[#All],3,FALSE), " ")</f>
        <v>TransfersAndAdjustments</v>
      </c>
      <c r="I545" t="s">
        <v>1139</v>
      </c>
      <c r="J545" t="str">
        <f>IF(Transactions_datasets[[#This Row],[Category]]="Income", "Income", "Expense")</f>
        <v>Expense</v>
      </c>
    </row>
    <row r="546" spans="1:10" x14ac:dyDescent="0.25">
      <c r="A546" s="1">
        <v>45284</v>
      </c>
      <c r="B546" t="s">
        <v>497</v>
      </c>
      <c r="C546">
        <v>395</v>
      </c>
      <c r="D546">
        <v>0</v>
      </c>
      <c r="E546">
        <v>-395</v>
      </c>
      <c r="F546" t="s">
        <v>808</v>
      </c>
      <c r="G546" t="str">
        <f>IFERROR(VLOOKUP(F546, Table3[#All], 2, FALSE), "")</f>
        <v>Mobile Recharge/Bill</v>
      </c>
      <c r="H546" t="str">
        <f>IFERROR(VLOOKUP(Transactions_datasets[[#This Row],[Payee Details ]],Table3[#All],3,FALSE), " ")</f>
        <v>BillsAndUtilities</v>
      </c>
      <c r="I546" t="s">
        <v>1138</v>
      </c>
      <c r="J546" t="str">
        <f>IF(Transactions_datasets[[#This Row],[Category]]="Income", "Income", "Expense")</f>
        <v>Expense</v>
      </c>
    </row>
    <row r="547" spans="1:10" x14ac:dyDescent="0.25">
      <c r="A547" s="1">
        <v>45284</v>
      </c>
      <c r="B547" t="s">
        <v>498</v>
      </c>
      <c r="C547">
        <v>695</v>
      </c>
      <c r="D547">
        <v>0</v>
      </c>
      <c r="E547">
        <v>-695</v>
      </c>
      <c r="F547" t="s">
        <v>866</v>
      </c>
      <c r="G547" t="str">
        <f>IFERROR(VLOOKUP(F547, Table3[#All], 2, FALSE), "")</f>
        <v>Clothing</v>
      </c>
      <c r="H547" t="str">
        <f>IFERROR(VLOOKUP(Transactions_datasets[[#This Row],[Payee Details ]],Table3[#All],3,FALSE), " ")</f>
        <v>Shopping</v>
      </c>
      <c r="I547" t="s">
        <v>1138</v>
      </c>
      <c r="J547" t="str">
        <f>IF(Transactions_datasets[[#This Row],[Category]]="Income", "Income", "Expense")</f>
        <v>Expense</v>
      </c>
    </row>
    <row r="548" spans="1:10" x14ac:dyDescent="0.25">
      <c r="A548" s="1">
        <v>45284</v>
      </c>
      <c r="B548" t="s">
        <v>499</v>
      </c>
      <c r="C548">
        <v>2000</v>
      </c>
      <c r="D548">
        <v>0</v>
      </c>
      <c r="E548">
        <v>-2000</v>
      </c>
      <c r="F548" t="s">
        <v>862</v>
      </c>
      <c r="G548" t="str">
        <f>IFERROR(VLOOKUP(F548, Table3[#All], 2, FALSE), "")</f>
        <v>Borrowing/Settling Money</v>
      </c>
      <c r="H548" t="str">
        <f>IFERROR(VLOOKUP(Transactions_datasets[[#This Row],[Payee Details ]],Table3[#All],3,FALSE), " ")</f>
        <v>TransfersAndAdjustments</v>
      </c>
      <c r="I548" t="s">
        <v>1138</v>
      </c>
      <c r="J548" t="str">
        <f>IF(Transactions_datasets[[#This Row],[Category]]="Income", "Income", "Expense")</f>
        <v>Expense</v>
      </c>
    </row>
    <row r="549" spans="1:10" x14ac:dyDescent="0.25">
      <c r="A549" s="1">
        <v>45285</v>
      </c>
      <c r="B549" t="s">
        <v>500</v>
      </c>
      <c r="C549">
        <v>1222</v>
      </c>
      <c r="D549">
        <v>0</v>
      </c>
      <c r="E549">
        <v>-1222</v>
      </c>
      <c r="F549" t="s">
        <v>838</v>
      </c>
      <c r="G549" t="str">
        <f>IFERROR(VLOOKUP(F549, Table3[#All], 2, FALSE), "")</f>
        <v>Online Shopping (Amazon, Flipkart)</v>
      </c>
      <c r="H549" t="str">
        <f>IFERROR(VLOOKUP(Transactions_datasets[[#This Row],[Payee Details ]],Table3[#All],3,FALSE), " ")</f>
        <v>Shopping</v>
      </c>
      <c r="I549" t="s">
        <v>1138</v>
      </c>
      <c r="J549" t="str">
        <f>IF(Transactions_datasets[[#This Row],[Category]]="Income", "Income", "Expense")</f>
        <v>Expense</v>
      </c>
    </row>
    <row r="550" spans="1:10" x14ac:dyDescent="0.25">
      <c r="A550" s="1">
        <v>45285</v>
      </c>
      <c r="B550" t="s">
        <v>501</v>
      </c>
      <c r="C550">
        <v>1700</v>
      </c>
      <c r="D550">
        <v>0</v>
      </c>
      <c r="E550">
        <v>-1700</v>
      </c>
      <c r="F550" t="s">
        <v>884</v>
      </c>
      <c r="G550" t="str">
        <f>IFERROR(VLOOKUP(F550, Table3[#All], 2, FALSE), "")</f>
        <v>Pharmacy/Medicines</v>
      </c>
      <c r="H550" t="str">
        <f>IFERROR(VLOOKUP(Transactions_datasets[[#This Row],[Payee Details ]],Table3[#All],3,FALSE), " ")</f>
        <v>HealthAndMedical</v>
      </c>
      <c r="I550" t="s">
        <v>1138</v>
      </c>
      <c r="J550" t="str">
        <f>IF(Transactions_datasets[[#This Row],[Category]]="Income", "Income", "Expense")</f>
        <v>Expense</v>
      </c>
    </row>
    <row r="551" spans="1:10" x14ac:dyDescent="0.25">
      <c r="A551" s="1">
        <v>45285</v>
      </c>
      <c r="B551" t="s">
        <v>57</v>
      </c>
      <c r="C551">
        <v>0</v>
      </c>
      <c r="D551">
        <v>1464</v>
      </c>
      <c r="E551">
        <v>1464</v>
      </c>
      <c r="F551" t="s">
        <v>747</v>
      </c>
      <c r="G551" t="str">
        <f>IFERROR(VLOOKUP(F551, Table3[#All], 2, FALSE), "")</f>
        <v>Interest Income</v>
      </c>
      <c r="H551" t="str">
        <f>IFERROR(VLOOKUP(Transactions_datasets[[#This Row],[Payee Details ]],Table3[#All],3,FALSE), " ")</f>
        <v>Income</v>
      </c>
      <c r="I551" t="s">
        <v>1140</v>
      </c>
      <c r="J551" t="str">
        <f>IF(Transactions_datasets[[#This Row],[Category]]="Income", "Income", "Expense")</f>
        <v>Income</v>
      </c>
    </row>
    <row r="552" spans="1:10" x14ac:dyDescent="0.25">
      <c r="A552" s="1">
        <v>45287</v>
      </c>
      <c r="B552" t="s">
        <v>502</v>
      </c>
      <c r="C552">
        <v>0</v>
      </c>
      <c r="D552">
        <v>474</v>
      </c>
      <c r="E552">
        <v>474</v>
      </c>
      <c r="F552" t="s">
        <v>838</v>
      </c>
      <c r="G552" t="str">
        <f>IFERROR(VLOOKUP(F552, Table3[#All], 2, FALSE), "")</f>
        <v>Online Shopping (Amazon, Flipkart)</v>
      </c>
      <c r="H552" t="str">
        <f>IFERROR(VLOOKUP(Transactions_datasets[[#This Row],[Payee Details ]],Table3[#All],3,FALSE), " ")</f>
        <v>Shopping</v>
      </c>
      <c r="I552" t="s">
        <v>1138</v>
      </c>
      <c r="J552" t="str">
        <f>IF(Transactions_datasets[[#This Row],[Category]]="Income", "Income", "Expense")</f>
        <v>Expense</v>
      </c>
    </row>
    <row r="553" spans="1:10" x14ac:dyDescent="0.25">
      <c r="A553" s="1">
        <v>45291</v>
      </c>
      <c r="B553" t="s">
        <v>503</v>
      </c>
      <c r="C553">
        <v>1000</v>
      </c>
      <c r="D553">
        <v>0</v>
      </c>
      <c r="E553">
        <v>-1000</v>
      </c>
      <c r="F553" t="s">
        <v>824</v>
      </c>
      <c r="G553" t="str">
        <f>IFERROR(VLOOKUP(F553, Table3[#All], 2, FALSE), "")</f>
        <v>Borrowing/Settling Money</v>
      </c>
      <c r="H553" t="str">
        <f>IFERROR(VLOOKUP(Transactions_datasets[[#This Row],[Payee Details ]],Table3[#All],3,FALSE), " ")</f>
        <v>TransfersAndAdjustments</v>
      </c>
      <c r="I553" t="s">
        <v>1138</v>
      </c>
      <c r="J553" t="str">
        <f>IF(Transactions_datasets[[#This Row],[Category]]="Income", "Income", "Expense")</f>
        <v>Expense</v>
      </c>
    </row>
    <row r="554" spans="1:10" x14ac:dyDescent="0.25">
      <c r="A554" s="1">
        <v>45292</v>
      </c>
      <c r="B554" t="s">
        <v>504</v>
      </c>
      <c r="C554">
        <v>0</v>
      </c>
      <c r="D554">
        <v>1000</v>
      </c>
      <c r="E554">
        <v>1000</v>
      </c>
      <c r="F554" t="s">
        <v>824</v>
      </c>
      <c r="G554" t="str">
        <f>IFERROR(VLOOKUP(F554, Table3[#All], 2, FALSE), "")</f>
        <v>Borrowing/Settling Money</v>
      </c>
      <c r="H554" t="str">
        <f>IFERROR(VLOOKUP(Transactions_datasets[[#This Row],[Payee Details ]],Table3[#All],3,FALSE), " ")</f>
        <v>TransfersAndAdjustments</v>
      </c>
      <c r="I554" t="s">
        <v>1138</v>
      </c>
      <c r="J554" t="str">
        <f>IF(Transactions_datasets[[#This Row],[Category]]="Income", "Income", "Expense")</f>
        <v>Expense</v>
      </c>
    </row>
    <row r="555" spans="1:10" x14ac:dyDescent="0.25">
      <c r="A555" s="1">
        <v>45294</v>
      </c>
      <c r="B555" t="s">
        <v>773</v>
      </c>
      <c r="C555">
        <v>0</v>
      </c>
      <c r="D555">
        <v>21101</v>
      </c>
      <c r="E555">
        <v>21101</v>
      </c>
      <c r="F555" t="s">
        <v>752</v>
      </c>
      <c r="G555" t="str">
        <f>IFERROR(VLOOKUP(F555, Table3[#All], 2, FALSE), "")</f>
        <v>Salary</v>
      </c>
      <c r="H555" t="str">
        <f>IFERROR(VLOOKUP(Transactions_datasets[[#This Row],[Payee Details ]],Table3[#All],3,FALSE), " ")</f>
        <v>Income</v>
      </c>
      <c r="I555" t="s">
        <v>1137</v>
      </c>
      <c r="J555" t="str">
        <f>IF(Transactions_datasets[[#This Row],[Category]]="Income", "Income", "Expense")</f>
        <v>Income</v>
      </c>
    </row>
    <row r="556" spans="1:10" x14ac:dyDescent="0.25">
      <c r="A556" s="1">
        <v>45303</v>
      </c>
      <c r="B556" t="s">
        <v>505</v>
      </c>
      <c r="C556">
        <v>160</v>
      </c>
      <c r="D556">
        <v>0</v>
      </c>
      <c r="E556">
        <v>-160</v>
      </c>
      <c r="F556" t="s">
        <v>953</v>
      </c>
      <c r="G556" t="str">
        <f>IFERROR(VLOOKUP(F556, Table3[#All], 2, FALSE), "")</f>
        <v>Restaurants</v>
      </c>
      <c r="H556" t="str">
        <f>IFERROR(VLOOKUP(Transactions_datasets[[#This Row],[Payee Details ]],Table3[#All],3,FALSE), " ")</f>
        <v>FoodAndDining</v>
      </c>
      <c r="I556" t="s">
        <v>1138</v>
      </c>
      <c r="J556" t="str">
        <f>IF(Transactions_datasets[[#This Row],[Category]]="Income", "Income", "Expense")</f>
        <v>Expense</v>
      </c>
    </row>
    <row r="557" spans="1:10" x14ac:dyDescent="0.25">
      <c r="A557" s="1">
        <v>45304</v>
      </c>
      <c r="B557" t="s">
        <v>506</v>
      </c>
      <c r="C557">
        <v>200</v>
      </c>
      <c r="D557">
        <v>0</v>
      </c>
      <c r="E557">
        <v>-200</v>
      </c>
      <c r="F557" t="s">
        <v>837</v>
      </c>
      <c r="G557" t="str">
        <f>IFERROR(VLOOKUP(F557, Table3[#All], 2, FALSE), "")</f>
        <v>Salon/Parlour</v>
      </c>
      <c r="H557" t="str">
        <f>IFERROR(VLOOKUP(Transactions_datasets[[#This Row],[Payee Details ]],Table3[#All],3,FALSE), " ")</f>
        <v>PersonalCare</v>
      </c>
      <c r="I557" t="s">
        <v>1138</v>
      </c>
      <c r="J557" t="str">
        <f>IF(Transactions_datasets[[#This Row],[Category]]="Income", "Income", "Expense")</f>
        <v>Expense</v>
      </c>
    </row>
    <row r="558" spans="1:10" x14ac:dyDescent="0.25">
      <c r="A558" s="1">
        <v>45311</v>
      </c>
      <c r="B558" t="s">
        <v>507</v>
      </c>
      <c r="C558">
        <v>708</v>
      </c>
      <c r="D558">
        <v>0</v>
      </c>
      <c r="E558">
        <v>-708</v>
      </c>
      <c r="F558" t="s">
        <v>954</v>
      </c>
      <c r="G558" t="str">
        <f>IFERROR(VLOOKUP(F558, Table3[#All], 2, FALSE), "")</f>
        <v>Movies and Shows</v>
      </c>
      <c r="H558" t="str">
        <f>IFERROR(VLOOKUP(Transactions_datasets[[#This Row],[Payee Details ]],Table3[#All],3,FALSE), " ")</f>
        <v>EntertainmentAndLeisure</v>
      </c>
      <c r="I558" t="s">
        <v>811</v>
      </c>
      <c r="J558" t="str">
        <f>IF(Transactions_datasets[[#This Row],[Category]]="Income", "Income", "Expense")</f>
        <v>Expense</v>
      </c>
    </row>
    <row r="559" spans="1:10" x14ac:dyDescent="0.25">
      <c r="A559" s="1">
        <v>45312</v>
      </c>
      <c r="B559" t="s">
        <v>508</v>
      </c>
      <c r="C559">
        <v>706.82</v>
      </c>
      <c r="D559">
        <v>0</v>
      </c>
      <c r="E559">
        <v>-706.82</v>
      </c>
      <c r="F559" t="s">
        <v>809</v>
      </c>
      <c r="G559" t="str">
        <f>IFERROR(VLOOKUP(F559, Table3[#All], 2, FALSE), "")</f>
        <v>Internet</v>
      </c>
      <c r="H559" t="str">
        <f>IFERROR(VLOOKUP(Transactions_datasets[[#This Row],[Payee Details ]],Table3[#All],3,FALSE), " ")</f>
        <v>BillsAndUtilities</v>
      </c>
      <c r="I559" t="s">
        <v>1138</v>
      </c>
      <c r="J559" t="str">
        <f>IF(Transactions_datasets[[#This Row],[Category]]="Income", "Income", "Expense")</f>
        <v>Expense</v>
      </c>
    </row>
    <row r="560" spans="1:10" x14ac:dyDescent="0.25">
      <c r="A560" s="1">
        <v>45314</v>
      </c>
      <c r="B560" t="s">
        <v>509</v>
      </c>
      <c r="C560">
        <v>500</v>
      </c>
      <c r="D560">
        <v>0</v>
      </c>
      <c r="E560">
        <v>-500</v>
      </c>
      <c r="F560" t="s">
        <v>926</v>
      </c>
      <c r="G560" t="str">
        <f>IFERROR(VLOOKUP(F560, Table3[#All], 2, FALSE), "")</f>
        <v>Donations/Charity</v>
      </c>
      <c r="H560" t="str">
        <f>IFERROR(VLOOKUP(Transactions_datasets[[#This Row],[Payee Details ]],Table3[#All],3,FALSE), " ")</f>
        <v>FamilyAndGifts</v>
      </c>
      <c r="I560" t="s">
        <v>1138</v>
      </c>
      <c r="J560" t="str">
        <f>IF(Transactions_datasets[[#This Row],[Category]]="Income", "Income", "Expense")</f>
        <v>Expense</v>
      </c>
    </row>
    <row r="561" spans="1:10" x14ac:dyDescent="0.25">
      <c r="A561" s="1">
        <v>45316</v>
      </c>
      <c r="B561" t="s">
        <v>510</v>
      </c>
      <c r="C561">
        <v>18649</v>
      </c>
      <c r="D561">
        <v>0</v>
      </c>
      <c r="E561">
        <v>-18649</v>
      </c>
      <c r="F561" t="s">
        <v>955</v>
      </c>
      <c r="G561" t="str">
        <f>IFERROR(VLOOKUP(F561, Table3[#All], 2, FALSE), "")</f>
        <v>Accessories</v>
      </c>
      <c r="H561" t="str">
        <f>IFERROR(VLOOKUP(Transactions_datasets[[#This Row],[Payee Details ]],Table3[#All],3,FALSE), " ")</f>
        <v>Shopping</v>
      </c>
      <c r="I561" t="s">
        <v>811</v>
      </c>
      <c r="J561" t="str">
        <f>IF(Transactions_datasets[[#This Row],[Category]]="Income", "Income", "Expense")</f>
        <v>Expense</v>
      </c>
    </row>
    <row r="562" spans="1:10" x14ac:dyDescent="0.25">
      <c r="A562" s="1">
        <v>45316</v>
      </c>
      <c r="B562" t="s">
        <v>511</v>
      </c>
      <c r="C562">
        <v>95</v>
      </c>
      <c r="D562">
        <v>0</v>
      </c>
      <c r="E562">
        <v>-95</v>
      </c>
      <c r="F562" t="s">
        <v>956</v>
      </c>
      <c r="G562" t="str">
        <f>IFERROR(VLOOKUP(F562, Table3[#All], 2, FALSE), "")</f>
        <v>Home Decor</v>
      </c>
      <c r="H562" t="str">
        <f>IFERROR(VLOOKUP(Transactions_datasets[[#This Row],[Payee Details ]],Table3[#All],3,FALSE), " ")</f>
        <v>Shopping</v>
      </c>
      <c r="I562" t="s">
        <v>1138</v>
      </c>
      <c r="J562" t="str">
        <f>IF(Transactions_datasets[[#This Row],[Category]]="Income", "Income", "Expense")</f>
        <v>Expense</v>
      </c>
    </row>
    <row r="563" spans="1:10" x14ac:dyDescent="0.25">
      <c r="A563" s="1">
        <v>45318</v>
      </c>
      <c r="B563" t="s">
        <v>512</v>
      </c>
      <c r="C563">
        <v>500</v>
      </c>
      <c r="D563">
        <v>0</v>
      </c>
      <c r="E563">
        <v>-500</v>
      </c>
      <c r="F563" t="s">
        <v>972</v>
      </c>
      <c r="G563" t="str">
        <f>IFERROR(VLOOKUP(F563, Table3[#All], 2, FALSE), "")</f>
        <v>Borrowing/Settling Money</v>
      </c>
      <c r="H563" t="str">
        <f>IFERROR(VLOOKUP(Transactions_datasets[[#This Row],[Payee Details ]],Table3[#All],3,FALSE), " ")</f>
        <v>TransfersAndAdjustments</v>
      </c>
      <c r="I563" t="s">
        <v>1138</v>
      </c>
      <c r="J563" t="str">
        <f>IF(Transactions_datasets[[#This Row],[Category]]="Income", "Income", "Expense")</f>
        <v>Expense</v>
      </c>
    </row>
    <row r="564" spans="1:10" x14ac:dyDescent="0.25">
      <c r="A564" s="1">
        <v>45318</v>
      </c>
      <c r="B564" t="s">
        <v>513</v>
      </c>
      <c r="C564">
        <v>1000</v>
      </c>
      <c r="D564">
        <v>0</v>
      </c>
      <c r="E564">
        <v>-1000</v>
      </c>
      <c r="F564" t="s">
        <v>957</v>
      </c>
      <c r="G564" t="str">
        <f>IFERROR(VLOOKUP(F564, Table3[#All], 2, FALSE), "")</f>
        <v>Borrowing/Settling Money</v>
      </c>
      <c r="H564" t="str">
        <f>IFERROR(VLOOKUP(Transactions_datasets[[#This Row],[Payee Details ]],Table3[#All],3,FALSE), " ")</f>
        <v>TransfersAndAdjustments</v>
      </c>
      <c r="I564" t="s">
        <v>1138</v>
      </c>
      <c r="J564" t="str">
        <f>IF(Transactions_datasets[[#This Row],[Category]]="Income", "Income", "Expense")</f>
        <v>Expense</v>
      </c>
    </row>
    <row r="565" spans="1:10" x14ac:dyDescent="0.25">
      <c r="A565" s="1">
        <v>45319</v>
      </c>
      <c r="B565" t="s">
        <v>514</v>
      </c>
      <c r="C565">
        <v>55</v>
      </c>
      <c r="D565">
        <v>0</v>
      </c>
      <c r="E565">
        <v>-55</v>
      </c>
      <c r="F565" t="s">
        <v>958</v>
      </c>
      <c r="G565" t="str">
        <f>IFERROR(VLOOKUP(F565, Table3[#All], 2, FALSE), "")</f>
        <v>Groceries</v>
      </c>
      <c r="H565" t="str">
        <f>IFERROR(VLOOKUP(Transactions_datasets[[#This Row],[Payee Details ]],Table3[#All],3,FALSE), " ")</f>
        <v>FoodAndDining</v>
      </c>
      <c r="I565" t="s">
        <v>1138</v>
      </c>
      <c r="J565" t="str">
        <f>IF(Transactions_datasets[[#This Row],[Category]]="Income", "Income", "Expense")</f>
        <v>Expense</v>
      </c>
    </row>
    <row r="566" spans="1:10" x14ac:dyDescent="0.25">
      <c r="A566" s="1">
        <v>45320</v>
      </c>
      <c r="B566" t="s">
        <v>515</v>
      </c>
      <c r="C566">
        <v>220</v>
      </c>
      <c r="D566">
        <v>0</v>
      </c>
      <c r="E566">
        <v>-220</v>
      </c>
      <c r="F566" t="s">
        <v>959</v>
      </c>
      <c r="G566" t="str">
        <f>IFERROR(VLOOKUP(F566, Table3[#All], 2, FALSE), "")</f>
        <v>Groceries</v>
      </c>
      <c r="H566" t="str">
        <f>IFERROR(VLOOKUP(Transactions_datasets[[#This Row],[Payee Details ]],Table3[#All],3,FALSE), " ")</f>
        <v>FoodAndDining</v>
      </c>
      <c r="I566" t="s">
        <v>1138</v>
      </c>
      <c r="J566" t="str">
        <f>IF(Transactions_datasets[[#This Row],[Category]]="Income", "Income", "Expense")</f>
        <v>Expense</v>
      </c>
    </row>
    <row r="567" spans="1:10" x14ac:dyDescent="0.25">
      <c r="A567" s="1">
        <v>45320</v>
      </c>
      <c r="B567" t="s">
        <v>516</v>
      </c>
      <c r="C567">
        <v>0</v>
      </c>
      <c r="D567">
        <v>1100</v>
      </c>
      <c r="E567">
        <v>1100</v>
      </c>
      <c r="F567" t="s">
        <v>824</v>
      </c>
      <c r="G567" t="str">
        <f>IFERROR(VLOOKUP(F567, Table3[#All], 2, FALSE), "")</f>
        <v>Borrowing/Settling Money</v>
      </c>
      <c r="H567" t="str">
        <f>IFERROR(VLOOKUP(Transactions_datasets[[#This Row],[Payee Details ]],Table3[#All],3,FALSE), " ")</f>
        <v>TransfersAndAdjustments</v>
      </c>
      <c r="I567" t="s">
        <v>1138</v>
      </c>
      <c r="J567" t="str">
        <f>IF(Transactions_datasets[[#This Row],[Category]]="Income", "Income", "Expense")</f>
        <v>Expense</v>
      </c>
    </row>
    <row r="568" spans="1:10" x14ac:dyDescent="0.25">
      <c r="A568" s="1">
        <v>45324</v>
      </c>
      <c r="B568" t="s">
        <v>517</v>
      </c>
      <c r="C568">
        <v>395</v>
      </c>
      <c r="D568">
        <v>0</v>
      </c>
      <c r="E568">
        <v>-395</v>
      </c>
      <c r="F568" t="s">
        <v>808</v>
      </c>
      <c r="G568" t="str">
        <f>IFERROR(VLOOKUP(F568, Table3[#All], 2, FALSE), "")</f>
        <v>Mobile Recharge/Bill</v>
      </c>
      <c r="H568" t="str">
        <f>IFERROR(VLOOKUP(Transactions_datasets[[#This Row],[Payee Details ]],Table3[#All],3,FALSE), " ")</f>
        <v>BillsAndUtilities</v>
      </c>
      <c r="I568" t="s">
        <v>1138</v>
      </c>
      <c r="J568" t="str">
        <f>IF(Transactions_datasets[[#This Row],[Category]]="Income", "Income", "Expense")</f>
        <v>Expense</v>
      </c>
    </row>
    <row r="569" spans="1:10" x14ac:dyDescent="0.25">
      <c r="A569" s="1">
        <v>45326</v>
      </c>
      <c r="B569" t="s">
        <v>518</v>
      </c>
      <c r="C569">
        <v>200</v>
      </c>
      <c r="D569">
        <v>0</v>
      </c>
      <c r="E569">
        <v>-200</v>
      </c>
      <c r="F569" t="s">
        <v>860</v>
      </c>
      <c r="G569" t="str">
        <f>IFERROR(VLOOKUP(F569, Table3[#All], 2, FALSE), "")</f>
        <v>Groceries</v>
      </c>
      <c r="H569" t="str">
        <f>IFERROR(VLOOKUP(Transactions_datasets[[#This Row],[Payee Details ]],Table3[#All],3,FALSE), " ")</f>
        <v>FoodAndDining</v>
      </c>
      <c r="I569" t="s">
        <v>1138</v>
      </c>
      <c r="J569" t="str">
        <f>IF(Transactions_datasets[[#This Row],[Category]]="Income", "Income", "Expense")</f>
        <v>Expense</v>
      </c>
    </row>
    <row r="570" spans="1:10" x14ac:dyDescent="0.25">
      <c r="A570" s="1">
        <v>45326</v>
      </c>
      <c r="B570" t="s">
        <v>519</v>
      </c>
      <c r="C570">
        <v>10</v>
      </c>
      <c r="D570">
        <v>0</v>
      </c>
      <c r="E570">
        <v>-10</v>
      </c>
      <c r="F570" t="s">
        <v>731</v>
      </c>
      <c r="G570" t="str">
        <f>IFERROR(VLOOKUP(F570, Table3[#All], 2, FALSE), "")</f>
        <v>Groceries</v>
      </c>
      <c r="H570" t="str">
        <f>IFERROR(VLOOKUP(Transactions_datasets[[#This Row],[Payee Details ]],Table3[#All],3,FALSE), " ")</f>
        <v>FoodAndDining</v>
      </c>
      <c r="I570" t="s">
        <v>1138</v>
      </c>
      <c r="J570" t="str">
        <f>IF(Transactions_datasets[[#This Row],[Category]]="Income", "Income", "Expense")</f>
        <v>Expense</v>
      </c>
    </row>
    <row r="571" spans="1:10" x14ac:dyDescent="0.25">
      <c r="A571" s="1">
        <v>45326</v>
      </c>
      <c r="B571" t="s">
        <v>520</v>
      </c>
      <c r="C571">
        <v>113</v>
      </c>
      <c r="D571">
        <v>0</v>
      </c>
      <c r="E571">
        <v>-113</v>
      </c>
      <c r="F571" t="s">
        <v>812</v>
      </c>
      <c r="G571" t="str">
        <f>IFERROR(VLOOKUP(F571, Table3[#All], 2, FALSE), "")</f>
        <v>Groceries</v>
      </c>
      <c r="H571" t="str">
        <f>IFERROR(VLOOKUP(Transactions_datasets[[#This Row],[Payee Details ]],Table3[#All],3,FALSE), " ")</f>
        <v>FoodAndDining</v>
      </c>
      <c r="I571" t="s">
        <v>1138</v>
      </c>
      <c r="J571" t="str">
        <f>IF(Transactions_datasets[[#This Row],[Category]]="Income", "Income", "Expense")</f>
        <v>Expense</v>
      </c>
    </row>
    <row r="572" spans="1:10" x14ac:dyDescent="0.25">
      <c r="A572" s="1">
        <v>45328</v>
      </c>
      <c r="B572" t="s">
        <v>521</v>
      </c>
      <c r="C572">
        <v>500</v>
      </c>
      <c r="D572">
        <v>0</v>
      </c>
      <c r="E572">
        <v>-500</v>
      </c>
      <c r="F572" t="s">
        <v>960</v>
      </c>
      <c r="G572" t="str">
        <f>IFERROR(VLOOKUP(F572, Table3[#All], 2, FALSE), "")</f>
        <v>Restaurants</v>
      </c>
      <c r="H572" t="str">
        <f>IFERROR(VLOOKUP(Transactions_datasets[[#This Row],[Payee Details ]],Table3[#All],3,FALSE), " ")</f>
        <v>FoodAndDining</v>
      </c>
      <c r="I572" t="s">
        <v>811</v>
      </c>
      <c r="J572" t="str">
        <f>IF(Transactions_datasets[[#This Row],[Category]]="Income", "Income", "Expense")</f>
        <v>Expense</v>
      </c>
    </row>
    <row r="573" spans="1:10" x14ac:dyDescent="0.25">
      <c r="A573" s="1">
        <v>45328</v>
      </c>
      <c r="B573" t="s">
        <v>799</v>
      </c>
      <c r="C573">
        <v>20</v>
      </c>
      <c r="D573">
        <v>0</v>
      </c>
      <c r="E573">
        <v>-20</v>
      </c>
      <c r="F573" t="s">
        <v>969</v>
      </c>
      <c r="G573" t="str">
        <f>IFERROR(VLOOKUP(F573, Table3[#All], 2, FALSE), "")</f>
        <v>Snacks and Beverages</v>
      </c>
      <c r="H573" t="str">
        <f>IFERROR(VLOOKUP(Transactions_datasets[[#This Row],[Payee Details ]],Table3[#All],3,FALSE), " ")</f>
        <v>FoodAndDining</v>
      </c>
      <c r="I573" t="s">
        <v>1138</v>
      </c>
      <c r="J573" t="str">
        <f>IF(Transactions_datasets[[#This Row],[Category]]="Income", "Income", "Expense")</f>
        <v>Expense</v>
      </c>
    </row>
    <row r="574" spans="1:10" x14ac:dyDescent="0.25">
      <c r="A574" s="1">
        <v>45328</v>
      </c>
      <c r="B574" t="s">
        <v>522</v>
      </c>
      <c r="C574">
        <v>250</v>
      </c>
      <c r="D574">
        <v>0</v>
      </c>
      <c r="E574">
        <v>-250</v>
      </c>
      <c r="F574" t="s">
        <v>983</v>
      </c>
      <c r="G574" t="str">
        <f>IFERROR(VLOOKUP(F574, Table3[#All], 2, FALSE), "")</f>
        <v>Accessories</v>
      </c>
      <c r="H574" t="str">
        <f>IFERROR(VLOOKUP(Transactions_datasets[[#This Row],[Payee Details ]],Table3[#All],3,FALSE), " ")</f>
        <v>Shopping</v>
      </c>
      <c r="I574" t="s">
        <v>1138</v>
      </c>
      <c r="J574" t="str">
        <f>IF(Transactions_datasets[[#This Row],[Category]]="Income", "Income", "Expense")</f>
        <v>Expense</v>
      </c>
    </row>
    <row r="575" spans="1:10" x14ac:dyDescent="0.25">
      <c r="A575" s="1">
        <v>45328</v>
      </c>
      <c r="B575" t="s">
        <v>523</v>
      </c>
      <c r="C575">
        <v>30</v>
      </c>
      <c r="D575">
        <v>0</v>
      </c>
      <c r="E575">
        <v>-30</v>
      </c>
      <c r="F575" t="s">
        <v>984</v>
      </c>
      <c r="G575" t="str">
        <f>IFERROR(VLOOKUP(F575, Table3[#All], 2, FALSE), "")</f>
        <v>Accessories</v>
      </c>
      <c r="H575" t="str">
        <f>IFERROR(VLOOKUP(Transactions_datasets[[#This Row],[Payee Details ]],Table3[#All],3,FALSE), " ")</f>
        <v>Shopping</v>
      </c>
      <c r="I575" t="s">
        <v>1138</v>
      </c>
      <c r="J575" t="str">
        <f>IF(Transactions_datasets[[#This Row],[Category]]="Income", "Income", "Expense")</f>
        <v>Expense</v>
      </c>
    </row>
    <row r="576" spans="1:10" x14ac:dyDescent="0.25">
      <c r="A576" s="1">
        <v>45328</v>
      </c>
      <c r="B576" t="s">
        <v>524</v>
      </c>
      <c r="C576">
        <v>2800</v>
      </c>
      <c r="D576">
        <v>0</v>
      </c>
      <c r="E576">
        <v>-2800</v>
      </c>
      <c r="F576" t="s">
        <v>884</v>
      </c>
      <c r="G576" t="str">
        <f>IFERROR(VLOOKUP(F576, Table3[#All], 2, FALSE), "")</f>
        <v>Pharmacy/Medicines</v>
      </c>
      <c r="H576" t="str">
        <f>IFERROR(VLOOKUP(Transactions_datasets[[#This Row],[Payee Details ]],Table3[#All],3,FALSE), " ")</f>
        <v>HealthAndMedical</v>
      </c>
      <c r="I576" t="s">
        <v>1138</v>
      </c>
      <c r="J576" t="str">
        <f>IF(Transactions_datasets[[#This Row],[Category]]="Income", "Income", "Expense")</f>
        <v>Expense</v>
      </c>
    </row>
    <row r="577" spans="1:10" x14ac:dyDescent="0.25">
      <c r="A577" s="1">
        <v>45329</v>
      </c>
      <c r="B577" t="s">
        <v>525</v>
      </c>
      <c r="C577">
        <v>2990</v>
      </c>
      <c r="D577">
        <v>0</v>
      </c>
      <c r="E577">
        <v>-2990</v>
      </c>
      <c r="F577" t="s">
        <v>961</v>
      </c>
      <c r="G577" t="str">
        <f>IFERROR(VLOOKUP(F577, Table3[#All], 2, FALSE), "")</f>
        <v>Clothing</v>
      </c>
      <c r="H577" t="str">
        <f>IFERROR(VLOOKUP(Transactions_datasets[[#This Row],[Payee Details ]],Table3[#All],3,FALSE), " ")</f>
        <v>Shopping</v>
      </c>
      <c r="I577" t="s">
        <v>811</v>
      </c>
      <c r="J577" t="str">
        <f>IF(Transactions_datasets[[#This Row],[Category]]="Income", "Income", "Expense")</f>
        <v>Expense</v>
      </c>
    </row>
    <row r="578" spans="1:10" x14ac:dyDescent="0.25">
      <c r="A578" s="1">
        <v>45332</v>
      </c>
      <c r="B578" t="s">
        <v>526</v>
      </c>
      <c r="C578">
        <v>20</v>
      </c>
      <c r="D578">
        <v>0</v>
      </c>
      <c r="E578">
        <v>-20</v>
      </c>
      <c r="F578" t="s">
        <v>962</v>
      </c>
      <c r="G578" t="str">
        <f>IFERROR(VLOOKUP(F578, Table3[#All], 2, FALSE), "")</f>
        <v>Accessories</v>
      </c>
      <c r="H578" t="str">
        <f>IFERROR(VLOOKUP(Transactions_datasets[[#This Row],[Payee Details ]],Table3[#All],3,FALSE), " ")</f>
        <v>Shopping</v>
      </c>
      <c r="I578" t="s">
        <v>1138</v>
      </c>
      <c r="J578" t="str">
        <f>IF(Transactions_datasets[[#This Row],[Category]]="Income", "Income", "Expense")</f>
        <v>Expense</v>
      </c>
    </row>
    <row r="579" spans="1:10" x14ac:dyDescent="0.25">
      <c r="A579" s="1">
        <v>45332</v>
      </c>
      <c r="B579" t="s">
        <v>527</v>
      </c>
      <c r="C579">
        <v>0</v>
      </c>
      <c r="D579">
        <v>20</v>
      </c>
      <c r="E579">
        <v>20</v>
      </c>
      <c r="F579" t="s">
        <v>813</v>
      </c>
      <c r="G579" t="str">
        <f>IFERROR(VLOOKUP(F579, Table3[#All], 2, FALSE), "")</f>
        <v>Borrowing/Settling Money</v>
      </c>
      <c r="H579" t="str">
        <f>IFERROR(VLOOKUP(Transactions_datasets[[#This Row],[Payee Details ]],Table3[#All],3,FALSE), " ")</f>
        <v>TransfersAndAdjustments</v>
      </c>
      <c r="I579" t="s">
        <v>1138</v>
      </c>
      <c r="J579" t="str">
        <f>IF(Transactions_datasets[[#This Row],[Category]]="Income", "Income", "Expense")</f>
        <v>Expense</v>
      </c>
    </row>
    <row r="580" spans="1:10" x14ac:dyDescent="0.25">
      <c r="A580" s="1">
        <v>45332</v>
      </c>
      <c r="B580" t="s">
        <v>528</v>
      </c>
      <c r="C580">
        <v>30</v>
      </c>
      <c r="D580">
        <v>0</v>
      </c>
      <c r="E580">
        <v>-30</v>
      </c>
      <c r="F580" t="s">
        <v>807</v>
      </c>
      <c r="G580" t="str">
        <f>IFERROR(VLOOKUP(F580, Table3[#All], 2, FALSE), "")</f>
        <v>Borrowing/Settling Money</v>
      </c>
      <c r="H580" t="str">
        <f>IFERROR(VLOOKUP(Transactions_datasets[[#This Row],[Payee Details ]],Table3[#All],3,FALSE), " ")</f>
        <v>TransfersAndAdjustments</v>
      </c>
      <c r="I580" t="s">
        <v>1138</v>
      </c>
      <c r="J580" t="str">
        <f>IF(Transactions_datasets[[#This Row],[Category]]="Income", "Income", "Expense")</f>
        <v>Expense</v>
      </c>
    </row>
    <row r="581" spans="1:10" x14ac:dyDescent="0.25">
      <c r="A581" s="1">
        <v>45333</v>
      </c>
      <c r="B581" t="s">
        <v>529</v>
      </c>
      <c r="C581">
        <v>340</v>
      </c>
      <c r="D581">
        <v>0</v>
      </c>
      <c r="E581">
        <v>-340</v>
      </c>
      <c r="F581" t="s">
        <v>963</v>
      </c>
      <c r="G581" t="str">
        <f>IFERROR(VLOOKUP(F581, Table3[#All], 2, FALSE), "")</f>
        <v>Books/Study Materials</v>
      </c>
      <c r="H581" t="str">
        <f>IFERROR(VLOOKUP(Transactions_datasets[[#This Row],[Payee Details ]],Table3[#All],3,FALSE), " ")</f>
        <v>Education</v>
      </c>
      <c r="I581" t="s">
        <v>1138</v>
      </c>
      <c r="J581" t="str">
        <f>IF(Transactions_datasets[[#This Row],[Category]]="Income", "Income", "Expense")</f>
        <v>Expense</v>
      </c>
    </row>
    <row r="582" spans="1:10" x14ac:dyDescent="0.25">
      <c r="A582" s="1">
        <v>45333</v>
      </c>
      <c r="B582" t="s">
        <v>530</v>
      </c>
      <c r="C582">
        <v>550</v>
      </c>
      <c r="D582">
        <v>0</v>
      </c>
      <c r="E582">
        <v>-550</v>
      </c>
      <c r="F582" t="s">
        <v>964</v>
      </c>
      <c r="G582" t="str">
        <f>IFERROR(VLOOKUP(F582, Table3[#All], 2, FALSE), "")</f>
        <v>Clothing</v>
      </c>
      <c r="H582" t="str">
        <f>IFERROR(VLOOKUP(Transactions_datasets[[#This Row],[Payee Details ]],Table3[#All],3,FALSE), " ")</f>
        <v>Shopping</v>
      </c>
      <c r="I582" t="s">
        <v>1138</v>
      </c>
      <c r="J582" t="str">
        <f>IF(Transactions_datasets[[#This Row],[Category]]="Income", "Income", "Expense")</f>
        <v>Expense</v>
      </c>
    </row>
    <row r="583" spans="1:10" x14ac:dyDescent="0.25">
      <c r="A583" s="1">
        <v>45333</v>
      </c>
      <c r="B583" t="s">
        <v>531</v>
      </c>
      <c r="C583">
        <v>8</v>
      </c>
      <c r="D583">
        <v>0</v>
      </c>
      <c r="E583">
        <v>-8</v>
      </c>
      <c r="F583" t="s">
        <v>964</v>
      </c>
      <c r="G583" t="str">
        <f>IFERROR(VLOOKUP(F583, Table3[#All], 2, FALSE), "")</f>
        <v>Clothing</v>
      </c>
      <c r="H583" t="str">
        <f>IFERROR(VLOOKUP(Transactions_datasets[[#This Row],[Payee Details ]],Table3[#All],3,FALSE), " ")</f>
        <v>Shopping</v>
      </c>
      <c r="I583" t="s">
        <v>1138</v>
      </c>
      <c r="J583" t="str">
        <f>IF(Transactions_datasets[[#This Row],[Category]]="Income", "Income", "Expense")</f>
        <v>Expense</v>
      </c>
    </row>
    <row r="584" spans="1:10" x14ac:dyDescent="0.25">
      <c r="A584" s="1">
        <v>45333</v>
      </c>
      <c r="B584" t="s">
        <v>532</v>
      </c>
      <c r="C584">
        <v>150</v>
      </c>
      <c r="D584">
        <v>0</v>
      </c>
      <c r="E584">
        <v>-150</v>
      </c>
      <c r="F584" t="s">
        <v>965</v>
      </c>
      <c r="G584" t="str">
        <f>IFERROR(VLOOKUP(F584, Table3[#All], 2, FALSE), "")</f>
        <v>Clothing</v>
      </c>
      <c r="H584" t="str">
        <f>IFERROR(VLOOKUP(Transactions_datasets[[#This Row],[Payee Details ]],Table3[#All],3,FALSE), " ")</f>
        <v>Shopping</v>
      </c>
      <c r="I584" t="s">
        <v>1138</v>
      </c>
      <c r="J584" t="str">
        <f>IF(Transactions_datasets[[#This Row],[Category]]="Income", "Income", "Expense")</f>
        <v>Expense</v>
      </c>
    </row>
    <row r="585" spans="1:10" x14ac:dyDescent="0.25">
      <c r="A585" s="1">
        <v>45333</v>
      </c>
      <c r="B585" t="s">
        <v>533</v>
      </c>
      <c r="C585">
        <v>40</v>
      </c>
      <c r="D585">
        <v>0</v>
      </c>
      <c r="E585">
        <v>-40</v>
      </c>
      <c r="F585" t="s">
        <v>966</v>
      </c>
      <c r="G585" t="str">
        <f>IFERROR(VLOOKUP(F585, Table3[#All], 2, FALSE), "")</f>
        <v>Clothing</v>
      </c>
      <c r="H585" t="str">
        <f>IFERROR(VLOOKUP(Transactions_datasets[[#This Row],[Payee Details ]],Table3[#All],3,FALSE), " ")</f>
        <v>Shopping</v>
      </c>
      <c r="I585" t="s">
        <v>1138</v>
      </c>
      <c r="J585" t="str">
        <f>IF(Transactions_datasets[[#This Row],[Category]]="Income", "Income", "Expense")</f>
        <v>Expense</v>
      </c>
    </row>
    <row r="586" spans="1:10" x14ac:dyDescent="0.25">
      <c r="A586" s="1">
        <v>45333</v>
      </c>
      <c r="B586" t="s">
        <v>534</v>
      </c>
      <c r="C586">
        <v>100</v>
      </c>
      <c r="D586">
        <v>0</v>
      </c>
      <c r="E586">
        <v>-100</v>
      </c>
      <c r="F586" t="s">
        <v>967</v>
      </c>
      <c r="G586" t="str">
        <f>IFERROR(VLOOKUP(F586, Table3[#All], 2, FALSE), "")</f>
        <v>Games</v>
      </c>
      <c r="H586" t="str">
        <f>IFERROR(VLOOKUP(Transactions_datasets[[#This Row],[Payee Details ]],Table3[#All],3,FALSE), " ")</f>
        <v>EntertainmentAndLeisure</v>
      </c>
      <c r="I586" t="s">
        <v>1138</v>
      </c>
      <c r="J586" t="str">
        <f>IF(Transactions_datasets[[#This Row],[Category]]="Income", "Income", "Expense")</f>
        <v>Expense</v>
      </c>
    </row>
    <row r="587" spans="1:10" x14ac:dyDescent="0.25">
      <c r="A587" s="1">
        <v>45333</v>
      </c>
      <c r="B587" t="s">
        <v>535</v>
      </c>
      <c r="C587">
        <v>3000</v>
      </c>
      <c r="D587">
        <v>0</v>
      </c>
      <c r="E587">
        <v>-3000</v>
      </c>
      <c r="F587" t="s">
        <v>862</v>
      </c>
      <c r="G587" t="str">
        <f>IFERROR(VLOOKUP(F587, Table3[#All], 2, FALSE), "")</f>
        <v>Borrowing/Settling Money</v>
      </c>
      <c r="H587" t="str">
        <f>IFERROR(VLOOKUP(Transactions_datasets[[#This Row],[Payee Details ]],Table3[#All],3,FALSE), " ")</f>
        <v>TransfersAndAdjustments</v>
      </c>
      <c r="I587" t="s">
        <v>1138</v>
      </c>
      <c r="J587" t="str">
        <f>IF(Transactions_datasets[[#This Row],[Category]]="Income", "Income", "Expense")</f>
        <v>Expense</v>
      </c>
    </row>
    <row r="588" spans="1:10" x14ac:dyDescent="0.25">
      <c r="A588" s="1">
        <v>45336</v>
      </c>
      <c r="B588" t="s">
        <v>536</v>
      </c>
      <c r="C588">
        <v>1800</v>
      </c>
      <c r="D588">
        <v>0</v>
      </c>
      <c r="E588">
        <v>-1800</v>
      </c>
      <c r="F588" t="s">
        <v>815</v>
      </c>
      <c r="G588" t="str">
        <f>IFERROR(VLOOKUP(F588, Table3[#All], 2, FALSE), "")</f>
        <v>Borrowing/Settling Money</v>
      </c>
      <c r="H588" t="str">
        <f>IFERROR(VLOOKUP(Transactions_datasets[[#This Row],[Payee Details ]],Table3[#All],3,FALSE), " ")</f>
        <v>TransfersAndAdjustments</v>
      </c>
      <c r="I588" t="s">
        <v>1138</v>
      </c>
      <c r="J588" t="str">
        <f>IF(Transactions_datasets[[#This Row],[Category]]="Income", "Income", "Expense")</f>
        <v>Expense</v>
      </c>
    </row>
    <row r="589" spans="1:10" x14ac:dyDescent="0.25">
      <c r="A589" s="1">
        <v>45336</v>
      </c>
      <c r="B589" t="s">
        <v>537</v>
      </c>
      <c r="C589">
        <v>40000</v>
      </c>
      <c r="D589">
        <v>0</v>
      </c>
      <c r="E589">
        <v>-40000</v>
      </c>
      <c r="F589" t="s">
        <v>806</v>
      </c>
      <c r="G589" t="str">
        <f>IFERROR(VLOOKUP(F589, Table3[#All], 2, FALSE), "")</f>
        <v>Borrowing/Settling Money</v>
      </c>
      <c r="H589" t="str">
        <f>IFERROR(VLOOKUP(Transactions_datasets[[#This Row],[Payee Details ]],Table3[#All],3,FALSE), " ")</f>
        <v>TransfersAndAdjustments</v>
      </c>
      <c r="I589" t="s">
        <v>1138</v>
      </c>
      <c r="J589" t="str">
        <f>IF(Transactions_datasets[[#This Row],[Category]]="Income", "Income", "Expense")</f>
        <v>Expense</v>
      </c>
    </row>
    <row r="590" spans="1:10" x14ac:dyDescent="0.25">
      <c r="A590" s="1">
        <v>45336</v>
      </c>
      <c r="B590" t="s">
        <v>538</v>
      </c>
      <c r="C590">
        <v>20000</v>
      </c>
      <c r="D590">
        <v>0</v>
      </c>
      <c r="E590">
        <v>-20000</v>
      </c>
      <c r="F590" t="s">
        <v>801</v>
      </c>
      <c r="G590" t="str">
        <f>IFERROR(VLOOKUP(F590, Table3[#All], 2, FALSE), "")</f>
        <v>ATM Withdrawal</v>
      </c>
      <c r="H590" t="str">
        <f>IFERROR(VLOOKUP(Transactions_datasets[[#This Row],[Payee Details ]],Table3[#All],3,FALSE), " ")</f>
        <v>TransfersAndAdjustments</v>
      </c>
      <c r="I590" t="s">
        <v>1139</v>
      </c>
      <c r="J590" t="str">
        <f>IF(Transactions_datasets[[#This Row],[Category]]="Income", "Income", "Expense")</f>
        <v>Expense</v>
      </c>
    </row>
    <row r="591" spans="1:10" x14ac:dyDescent="0.25">
      <c r="A591" s="1">
        <v>45336</v>
      </c>
      <c r="B591" t="s">
        <v>539</v>
      </c>
      <c r="C591">
        <v>20000</v>
      </c>
      <c r="D591">
        <v>0</v>
      </c>
      <c r="E591">
        <v>-20000</v>
      </c>
      <c r="F591" t="s">
        <v>801</v>
      </c>
      <c r="G591" t="str">
        <f>IFERROR(VLOOKUP(F591, Table3[#All], 2, FALSE), "")</f>
        <v>ATM Withdrawal</v>
      </c>
      <c r="H591" t="str">
        <f>IFERROR(VLOOKUP(Transactions_datasets[[#This Row],[Payee Details ]],Table3[#All],3,FALSE), " ")</f>
        <v>TransfersAndAdjustments</v>
      </c>
      <c r="I591" t="s">
        <v>1139</v>
      </c>
      <c r="J591" t="str">
        <f>IF(Transactions_datasets[[#This Row],[Category]]="Income", "Income", "Expense")</f>
        <v>Expense</v>
      </c>
    </row>
    <row r="592" spans="1:10" x14ac:dyDescent="0.25">
      <c r="A592" s="1">
        <v>45336</v>
      </c>
      <c r="B592" t="s">
        <v>540</v>
      </c>
      <c r="C592">
        <v>0</v>
      </c>
      <c r="D592">
        <v>30000</v>
      </c>
      <c r="E592">
        <v>30000</v>
      </c>
      <c r="F592" t="s">
        <v>806</v>
      </c>
      <c r="G592" t="str">
        <f>IFERROR(VLOOKUP(F592, Table3[#All], 2, FALSE), "")</f>
        <v>Borrowing/Settling Money</v>
      </c>
      <c r="H592" t="str">
        <f>IFERROR(VLOOKUP(Transactions_datasets[[#This Row],[Payee Details ]],Table3[#All],3,FALSE), " ")</f>
        <v>TransfersAndAdjustments</v>
      </c>
      <c r="I592" t="s">
        <v>1138</v>
      </c>
      <c r="J592" t="str">
        <f>IF(Transactions_datasets[[#This Row],[Category]]="Income", "Income", "Expense")</f>
        <v>Expense</v>
      </c>
    </row>
    <row r="593" spans="1:10" x14ac:dyDescent="0.25">
      <c r="A593" s="1">
        <v>45336</v>
      </c>
      <c r="B593" t="s">
        <v>541</v>
      </c>
      <c r="C593">
        <v>45000</v>
      </c>
      <c r="D593">
        <v>0</v>
      </c>
      <c r="E593">
        <v>-45000</v>
      </c>
      <c r="F593" t="s">
        <v>876</v>
      </c>
      <c r="G593" t="str">
        <f>IFERROR(VLOOKUP(F593, Table3[#All], 2, FALSE), "")</f>
        <v>Borrowing/Settling Money</v>
      </c>
      <c r="H593" t="str">
        <f>IFERROR(VLOOKUP(Transactions_datasets[[#This Row],[Payee Details ]],Table3[#All],3,FALSE), " ")</f>
        <v>TransfersAndAdjustments</v>
      </c>
      <c r="I593" t="s">
        <v>1138</v>
      </c>
      <c r="J593" t="str">
        <f>IF(Transactions_datasets[[#This Row],[Category]]="Income", "Income", "Expense")</f>
        <v>Expense</v>
      </c>
    </row>
    <row r="594" spans="1:10" x14ac:dyDescent="0.25">
      <c r="A594" s="1">
        <v>45337</v>
      </c>
      <c r="B594" t="s">
        <v>542</v>
      </c>
      <c r="C594">
        <v>25</v>
      </c>
      <c r="D594">
        <v>0</v>
      </c>
      <c r="E594">
        <v>-25</v>
      </c>
      <c r="F594" t="s">
        <v>731</v>
      </c>
      <c r="G594" t="str">
        <f>IFERROR(VLOOKUP(F594, Table3[#All], 2, FALSE), "")</f>
        <v>Groceries</v>
      </c>
      <c r="H594" t="str">
        <f>IFERROR(VLOOKUP(Transactions_datasets[[#This Row],[Payee Details ]],Table3[#All],3,FALSE), " ")</f>
        <v>FoodAndDining</v>
      </c>
      <c r="I594" t="s">
        <v>1138</v>
      </c>
      <c r="J594" t="str">
        <f>IF(Transactions_datasets[[#This Row],[Category]]="Income", "Income", "Expense")</f>
        <v>Expense</v>
      </c>
    </row>
    <row r="595" spans="1:10" x14ac:dyDescent="0.25">
      <c r="A595" s="1">
        <v>45340</v>
      </c>
      <c r="B595" t="s">
        <v>543</v>
      </c>
      <c r="C595">
        <v>500</v>
      </c>
      <c r="D595">
        <v>0</v>
      </c>
      <c r="E595">
        <v>-500</v>
      </c>
      <c r="F595" t="s">
        <v>972</v>
      </c>
      <c r="G595" t="str">
        <f>IFERROR(VLOOKUP(F595, Table3[#All], 2, FALSE), "")</f>
        <v>Borrowing/Settling Money</v>
      </c>
      <c r="H595" t="str">
        <f>IFERROR(VLOOKUP(Transactions_datasets[[#This Row],[Payee Details ]],Table3[#All],3,FALSE), " ")</f>
        <v>TransfersAndAdjustments</v>
      </c>
      <c r="I595" t="s">
        <v>1138</v>
      </c>
      <c r="J595" t="str">
        <f>IF(Transactions_datasets[[#This Row],[Category]]="Income", "Income", "Expense")</f>
        <v>Expense</v>
      </c>
    </row>
    <row r="596" spans="1:10" x14ac:dyDescent="0.25">
      <c r="A596" s="1">
        <v>45341</v>
      </c>
      <c r="B596" t="s">
        <v>544</v>
      </c>
      <c r="C596">
        <v>706.82</v>
      </c>
      <c r="D596">
        <v>0</v>
      </c>
      <c r="E596">
        <v>-706.82</v>
      </c>
      <c r="F596" t="s">
        <v>809</v>
      </c>
      <c r="G596" t="str">
        <f>IFERROR(VLOOKUP(F596, Table3[#All], 2, FALSE), "")</f>
        <v>Internet</v>
      </c>
      <c r="H596" t="str">
        <f>IFERROR(VLOOKUP(Transactions_datasets[[#This Row],[Payee Details ]],Table3[#All],3,FALSE), " ")</f>
        <v>BillsAndUtilities</v>
      </c>
      <c r="I596" t="s">
        <v>1138</v>
      </c>
      <c r="J596" t="str">
        <f>IF(Transactions_datasets[[#This Row],[Category]]="Income", "Income", "Expense")</f>
        <v>Expense</v>
      </c>
    </row>
    <row r="597" spans="1:10" x14ac:dyDescent="0.25">
      <c r="A597" s="1">
        <v>45342</v>
      </c>
      <c r="B597" t="s">
        <v>545</v>
      </c>
      <c r="C597">
        <v>5940</v>
      </c>
      <c r="D597">
        <v>0</v>
      </c>
      <c r="E597">
        <v>-5940</v>
      </c>
      <c r="F597" t="s">
        <v>896</v>
      </c>
      <c r="G597" t="str">
        <f>IFERROR(VLOOKUP(F597, Table3[#All], 2, FALSE), "")</f>
        <v>Travel Tickets (Train/Flight/Bus)</v>
      </c>
      <c r="H597" t="str">
        <f>IFERROR(VLOOKUP(Transactions_datasets[[#This Row],[Payee Details ]],Table3[#All],3,FALSE), " ")</f>
        <v>Transportation</v>
      </c>
      <c r="I597" t="s">
        <v>811</v>
      </c>
      <c r="J597" t="str">
        <f>IF(Transactions_datasets[[#This Row],[Category]]="Income", "Income", "Expense")</f>
        <v>Expense</v>
      </c>
    </row>
    <row r="598" spans="1:10" x14ac:dyDescent="0.25">
      <c r="A598" s="1">
        <v>45342</v>
      </c>
      <c r="B598" t="s">
        <v>546</v>
      </c>
      <c r="C598">
        <v>6510</v>
      </c>
      <c r="D598">
        <v>0</v>
      </c>
      <c r="E598">
        <v>-6510</v>
      </c>
      <c r="F598" t="s">
        <v>896</v>
      </c>
      <c r="G598" t="str">
        <f>IFERROR(VLOOKUP(F598, Table3[#All], 2, FALSE), "")</f>
        <v>Travel Tickets (Train/Flight/Bus)</v>
      </c>
      <c r="H598" t="str">
        <f>IFERROR(VLOOKUP(Transactions_datasets[[#This Row],[Payee Details ]],Table3[#All],3,FALSE), " ")</f>
        <v>Transportation</v>
      </c>
      <c r="I598" t="s">
        <v>811</v>
      </c>
      <c r="J598" t="str">
        <f>IF(Transactions_datasets[[#This Row],[Category]]="Income", "Income", "Expense")</f>
        <v>Expense</v>
      </c>
    </row>
    <row r="599" spans="1:10" x14ac:dyDescent="0.25">
      <c r="A599" s="1">
        <v>45346</v>
      </c>
      <c r="B599" t="s">
        <v>547</v>
      </c>
      <c r="C599">
        <v>1200</v>
      </c>
      <c r="D599">
        <v>0</v>
      </c>
      <c r="E599">
        <v>-1200</v>
      </c>
      <c r="F599" t="s">
        <v>968</v>
      </c>
      <c r="G599" t="str">
        <f>IFERROR(VLOOKUP(F599, Table3[#All], 2, FALSE), "")</f>
        <v>Weekend Trips</v>
      </c>
      <c r="H599" t="str">
        <f>IFERROR(VLOOKUP(Transactions_datasets[[#This Row],[Payee Details ]],Table3[#All],3,FALSE), " ")</f>
        <v>EntertainmentAndLeisure</v>
      </c>
      <c r="I599" t="s">
        <v>1138</v>
      </c>
      <c r="J599" t="str">
        <f>IF(Transactions_datasets[[#This Row],[Category]]="Income", "Income", "Expense")</f>
        <v>Expense</v>
      </c>
    </row>
    <row r="600" spans="1:10" x14ac:dyDescent="0.25">
      <c r="A600" s="1">
        <v>45383</v>
      </c>
      <c r="B600" t="s">
        <v>548</v>
      </c>
      <c r="C600">
        <v>1000</v>
      </c>
      <c r="D600">
        <v>0</v>
      </c>
      <c r="E600">
        <v>-1000</v>
      </c>
      <c r="F600" t="s">
        <v>968</v>
      </c>
      <c r="G600" t="str">
        <f>IFERROR(VLOOKUP(F600, Table3[#All], 2, FALSE), "")</f>
        <v>Weekend Trips</v>
      </c>
      <c r="H600" t="str">
        <f>IFERROR(VLOOKUP(Transactions_datasets[[#This Row],[Payee Details ]],Table3[#All],3,FALSE), " ")</f>
        <v>EntertainmentAndLeisure</v>
      </c>
      <c r="I600" t="s">
        <v>1138</v>
      </c>
      <c r="J600" t="str">
        <f>IF(Transactions_datasets[[#This Row],[Category]]="Income", "Income", "Expense")</f>
        <v>Expense</v>
      </c>
    </row>
    <row r="601" spans="1:10" x14ac:dyDescent="0.25">
      <c r="A601" s="1">
        <v>45386</v>
      </c>
      <c r="B601" t="s">
        <v>549</v>
      </c>
      <c r="C601">
        <v>1800</v>
      </c>
      <c r="D601">
        <v>0</v>
      </c>
      <c r="E601">
        <v>-1800</v>
      </c>
      <c r="F601" t="s">
        <v>968</v>
      </c>
      <c r="G601" t="str">
        <f>IFERROR(VLOOKUP(F601, Table3[#All], 2, FALSE), "")</f>
        <v>Weekend Trips</v>
      </c>
      <c r="H601" t="str">
        <f>IFERROR(VLOOKUP(Transactions_datasets[[#This Row],[Payee Details ]],Table3[#All],3,FALSE), " ")</f>
        <v>EntertainmentAndLeisure</v>
      </c>
      <c r="I601" t="s">
        <v>1138</v>
      </c>
      <c r="J601" t="str">
        <f>IF(Transactions_datasets[[#This Row],[Category]]="Income", "Income", "Expense")</f>
        <v>Expense</v>
      </c>
    </row>
    <row r="602" spans="1:10" x14ac:dyDescent="0.25">
      <c r="A602" s="1">
        <v>45393</v>
      </c>
      <c r="B602" t="s">
        <v>800</v>
      </c>
      <c r="C602">
        <v>50</v>
      </c>
      <c r="D602">
        <v>0</v>
      </c>
      <c r="E602">
        <v>-50</v>
      </c>
      <c r="F602" t="s">
        <v>969</v>
      </c>
      <c r="G602" t="str">
        <f>IFERROR(VLOOKUP(F602, Table3[#All], 2, FALSE), "")</f>
        <v>Snacks and Beverages</v>
      </c>
      <c r="H602" t="str">
        <f>IFERROR(VLOOKUP(Transactions_datasets[[#This Row],[Payee Details ]],Table3[#All],3,FALSE), " ")</f>
        <v>FoodAndDining</v>
      </c>
      <c r="I602" t="s">
        <v>1138</v>
      </c>
      <c r="J602" t="str">
        <f>IF(Transactions_datasets[[#This Row],[Category]]="Income", "Income", "Expense")</f>
        <v>Expense</v>
      </c>
    </row>
    <row r="603" spans="1:10" x14ac:dyDescent="0.25">
      <c r="A603" s="1">
        <v>45395</v>
      </c>
      <c r="B603" t="s">
        <v>550</v>
      </c>
      <c r="C603">
        <v>499</v>
      </c>
      <c r="D603">
        <v>0</v>
      </c>
      <c r="E603">
        <v>-499</v>
      </c>
      <c r="F603" t="s">
        <v>838</v>
      </c>
      <c r="G603" t="str">
        <f>IFERROR(VLOOKUP(F603, Table3[#All], 2, FALSE), "")</f>
        <v>Online Shopping (Amazon, Flipkart)</v>
      </c>
      <c r="H603" t="str">
        <f>IFERROR(VLOOKUP(Transactions_datasets[[#This Row],[Payee Details ]],Table3[#All],3,FALSE), " ")</f>
        <v>Shopping</v>
      </c>
      <c r="I603" t="s">
        <v>1138</v>
      </c>
      <c r="J603" t="str">
        <f>IF(Transactions_datasets[[#This Row],[Category]]="Income", "Income", "Expense")</f>
        <v>Expense</v>
      </c>
    </row>
    <row r="604" spans="1:10" x14ac:dyDescent="0.25">
      <c r="A604" s="1">
        <v>45396</v>
      </c>
      <c r="B604" t="s">
        <v>551</v>
      </c>
      <c r="C604">
        <v>354</v>
      </c>
      <c r="D604">
        <v>0</v>
      </c>
      <c r="E604">
        <v>-354</v>
      </c>
      <c r="F604" t="s">
        <v>908</v>
      </c>
      <c r="G604" t="str">
        <f>IFERROR(VLOOKUP(F604, Table3[#All], 2, FALSE), "")</f>
        <v>Movies and Shows</v>
      </c>
      <c r="H604" t="str">
        <f>IFERROR(VLOOKUP(Transactions_datasets[[#This Row],[Payee Details ]],Table3[#All],3,FALSE), " ")</f>
        <v>EntertainmentAndLeisure</v>
      </c>
      <c r="I604" t="s">
        <v>811</v>
      </c>
      <c r="J604" t="str">
        <f>IF(Transactions_datasets[[#This Row],[Category]]="Income", "Income", "Expense")</f>
        <v>Expense</v>
      </c>
    </row>
    <row r="605" spans="1:10" x14ac:dyDescent="0.25">
      <c r="A605" s="1">
        <v>45398</v>
      </c>
      <c r="B605" t="s">
        <v>552</v>
      </c>
      <c r="C605">
        <v>0</v>
      </c>
      <c r="D605">
        <v>100</v>
      </c>
      <c r="E605">
        <v>100</v>
      </c>
      <c r="F605" t="s">
        <v>813</v>
      </c>
      <c r="G605" t="str">
        <f>IFERROR(VLOOKUP(F605, Table3[#All], 2, FALSE), "")</f>
        <v>Borrowing/Settling Money</v>
      </c>
      <c r="H605" t="str">
        <f>IFERROR(VLOOKUP(Transactions_datasets[[#This Row],[Payee Details ]],Table3[#All],3,FALSE), " ")</f>
        <v>TransfersAndAdjustments</v>
      </c>
      <c r="I605" t="s">
        <v>1138</v>
      </c>
      <c r="J605" t="str">
        <f>IF(Transactions_datasets[[#This Row],[Category]]="Income", "Income", "Expense")</f>
        <v>Expense</v>
      </c>
    </row>
    <row r="606" spans="1:10" x14ac:dyDescent="0.25">
      <c r="A606" s="1">
        <v>45398</v>
      </c>
      <c r="B606" t="s">
        <v>553</v>
      </c>
      <c r="C606">
        <v>0</v>
      </c>
      <c r="D606">
        <v>30</v>
      </c>
      <c r="E606">
        <v>30</v>
      </c>
      <c r="F606" t="s">
        <v>815</v>
      </c>
      <c r="G606" t="str">
        <f>IFERROR(VLOOKUP(F606, Table3[#All], 2, FALSE), "")</f>
        <v>Borrowing/Settling Money</v>
      </c>
      <c r="H606" t="str">
        <f>IFERROR(VLOOKUP(Transactions_datasets[[#This Row],[Payee Details ]],Table3[#All],3,FALSE), " ")</f>
        <v>TransfersAndAdjustments</v>
      </c>
      <c r="I606" t="s">
        <v>1138</v>
      </c>
      <c r="J606" t="str">
        <f>IF(Transactions_datasets[[#This Row],[Category]]="Income", "Income", "Expense")</f>
        <v>Expense</v>
      </c>
    </row>
    <row r="607" spans="1:10" x14ac:dyDescent="0.25">
      <c r="A607" s="1">
        <v>45398</v>
      </c>
      <c r="B607" t="s">
        <v>554</v>
      </c>
      <c r="C607">
        <v>160</v>
      </c>
      <c r="D607">
        <v>0</v>
      </c>
      <c r="E607">
        <v>-160</v>
      </c>
      <c r="F607" t="s">
        <v>973</v>
      </c>
      <c r="G607" t="str">
        <f>IFERROR(VLOOKUP(F607, Table3[#All], 2, FALSE), "")</f>
        <v>Groceries</v>
      </c>
      <c r="H607" t="str">
        <f>IFERROR(VLOOKUP(Transactions_datasets[[#This Row],[Payee Details ]],Table3[#All],3,FALSE), " ")</f>
        <v>FoodAndDining</v>
      </c>
      <c r="I607" t="s">
        <v>1138</v>
      </c>
      <c r="J607" t="str">
        <f>IF(Transactions_datasets[[#This Row],[Category]]="Income", "Income", "Expense")</f>
        <v>Expense</v>
      </c>
    </row>
    <row r="608" spans="1:10" x14ac:dyDescent="0.25">
      <c r="A608" s="1">
        <v>45401</v>
      </c>
      <c r="B608" t="s">
        <v>555</v>
      </c>
      <c r="C608">
        <v>1000</v>
      </c>
      <c r="D608">
        <v>0</v>
      </c>
      <c r="E608">
        <v>-1000</v>
      </c>
      <c r="F608" t="s">
        <v>813</v>
      </c>
      <c r="G608" t="str">
        <f>IFERROR(VLOOKUP(F608, Table3[#All], 2, FALSE), "")</f>
        <v>Borrowing/Settling Money</v>
      </c>
      <c r="H608" t="str">
        <f>IFERROR(VLOOKUP(Transactions_datasets[[#This Row],[Payee Details ]],Table3[#All],3,FALSE), " ")</f>
        <v>TransfersAndAdjustments</v>
      </c>
      <c r="I608" t="s">
        <v>1138</v>
      </c>
      <c r="J608" t="str">
        <f>IF(Transactions_datasets[[#This Row],[Category]]="Income", "Income", "Expense")</f>
        <v>Expense</v>
      </c>
    </row>
    <row r="609" spans="1:10" x14ac:dyDescent="0.25">
      <c r="A609" s="1">
        <v>45401</v>
      </c>
      <c r="B609" t="s">
        <v>556</v>
      </c>
      <c r="C609">
        <v>0</v>
      </c>
      <c r="D609">
        <v>1000</v>
      </c>
      <c r="E609">
        <v>1000</v>
      </c>
      <c r="F609" t="s">
        <v>813</v>
      </c>
      <c r="G609" t="str">
        <f>IFERROR(VLOOKUP(F609, Table3[#All], 2, FALSE), "")</f>
        <v>Borrowing/Settling Money</v>
      </c>
      <c r="H609" t="str">
        <f>IFERROR(VLOOKUP(Transactions_datasets[[#This Row],[Payee Details ]],Table3[#All],3,FALSE), " ")</f>
        <v>TransfersAndAdjustments</v>
      </c>
      <c r="I609" t="s">
        <v>1138</v>
      </c>
      <c r="J609" t="str">
        <f>IF(Transactions_datasets[[#This Row],[Category]]="Income", "Income", "Expense")</f>
        <v>Expense</v>
      </c>
    </row>
    <row r="610" spans="1:10" x14ac:dyDescent="0.25">
      <c r="A610" s="1">
        <v>45402</v>
      </c>
      <c r="B610" t="s">
        <v>557</v>
      </c>
      <c r="C610">
        <v>45</v>
      </c>
      <c r="D610">
        <v>0</v>
      </c>
      <c r="E610">
        <v>-45</v>
      </c>
      <c r="F610" t="s">
        <v>813</v>
      </c>
      <c r="G610" t="str">
        <f>IFERROR(VLOOKUP(F610, Table3[#All], 2, FALSE), "")</f>
        <v>Borrowing/Settling Money</v>
      </c>
      <c r="H610" t="str">
        <f>IFERROR(VLOOKUP(Transactions_datasets[[#This Row],[Payee Details ]],Table3[#All],3,FALSE), " ")</f>
        <v>TransfersAndAdjustments</v>
      </c>
      <c r="I610" t="s">
        <v>1138</v>
      </c>
      <c r="J610" t="str">
        <f>IF(Transactions_datasets[[#This Row],[Category]]="Income", "Income", "Expense")</f>
        <v>Expense</v>
      </c>
    </row>
    <row r="611" spans="1:10" x14ac:dyDescent="0.25">
      <c r="A611" s="1">
        <v>45402</v>
      </c>
      <c r="B611" t="s">
        <v>558</v>
      </c>
      <c r="C611">
        <v>0</v>
      </c>
      <c r="D611">
        <v>180</v>
      </c>
      <c r="E611">
        <v>180</v>
      </c>
      <c r="F611" t="s">
        <v>813</v>
      </c>
      <c r="G611" t="str">
        <f>IFERROR(VLOOKUP(F611, Table3[#All], 2, FALSE), "")</f>
        <v>Borrowing/Settling Money</v>
      </c>
      <c r="H611" t="str">
        <f>IFERROR(VLOOKUP(Transactions_datasets[[#This Row],[Payee Details ]],Table3[#All],3,FALSE), " ")</f>
        <v>TransfersAndAdjustments</v>
      </c>
      <c r="I611" t="s">
        <v>1138</v>
      </c>
      <c r="J611" t="str">
        <f>IF(Transactions_datasets[[#This Row],[Category]]="Income", "Income", "Expense")</f>
        <v>Expense</v>
      </c>
    </row>
    <row r="612" spans="1:10" x14ac:dyDescent="0.25">
      <c r="A612" s="1">
        <v>45402</v>
      </c>
      <c r="B612" t="s">
        <v>559</v>
      </c>
      <c r="C612">
        <v>0</v>
      </c>
      <c r="D612">
        <v>2000</v>
      </c>
      <c r="E612">
        <v>2000</v>
      </c>
      <c r="F612" t="s">
        <v>826</v>
      </c>
      <c r="G612" t="str">
        <f>IFERROR(VLOOKUP(F612, Table3[#All], 2, FALSE), "")</f>
        <v>Borrowing/Settling Money</v>
      </c>
      <c r="H612" t="str">
        <f>IFERROR(VLOOKUP(Transactions_datasets[[#This Row],[Payee Details ]],Table3[#All],3,FALSE), " ")</f>
        <v>TransfersAndAdjustments</v>
      </c>
      <c r="I612" t="s">
        <v>1138</v>
      </c>
      <c r="J612" t="str">
        <f>IF(Transactions_datasets[[#This Row],[Category]]="Income", "Income", "Expense")</f>
        <v>Expense</v>
      </c>
    </row>
    <row r="613" spans="1:10" x14ac:dyDescent="0.25">
      <c r="A613" s="1">
        <v>45404</v>
      </c>
      <c r="B613" t="s">
        <v>560</v>
      </c>
      <c r="C613">
        <v>706.82</v>
      </c>
      <c r="D613">
        <v>0</v>
      </c>
      <c r="E613">
        <v>-706.82</v>
      </c>
      <c r="F613" t="s">
        <v>809</v>
      </c>
      <c r="G613" t="str">
        <f>IFERROR(VLOOKUP(F613, Table3[#All], 2, FALSE), "")</f>
        <v>Internet</v>
      </c>
      <c r="H613" t="str">
        <f>IFERROR(VLOOKUP(Transactions_datasets[[#This Row],[Payee Details ]],Table3[#All],3,FALSE), " ")</f>
        <v>BillsAndUtilities</v>
      </c>
      <c r="I613" t="s">
        <v>1138</v>
      </c>
      <c r="J613" t="str">
        <f>IF(Transactions_datasets[[#This Row],[Category]]="Income", "Income", "Expense")</f>
        <v>Expense</v>
      </c>
    </row>
    <row r="614" spans="1:10" x14ac:dyDescent="0.25">
      <c r="A614" s="1">
        <v>45406</v>
      </c>
      <c r="B614" t="s">
        <v>561</v>
      </c>
      <c r="C614">
        <v>1000</v>
      </c>
      <c r="D614">
        <v>0</v>
      </c>
      <c r="E614">
        <v>-1000</v>
      </c>
      <c r="F614" t="s">
        <v>813</v>
      </c>
      <c r="G614" t="str">
        <f>IFERROR(VLOOKUP(F614, Table3[#All], 2, FALSE), "")</f>
        <v>Borrowing/Settling Money</v>
      </c>
      <c r="H614" t="str">
        <f>IFERROR(VLOOKUP(Transactions_datasets[[#This Row],[Payee Details ]],Table3[#All],3,FALSE), " ")</f>
        <v>TransfersAndAdjustments</v>
      </c>
      <c r="I614" t="s">
        <v>1138</v>
      </c>
      <c r="J614" t="str">
        <f>IF(Transactions_datasets[[#This Row],[Category]]="Income", "Income", "Expense")</f>
        <v>Expense</v>
      </c>
    </row>
    <row r="615" spans="1:10" x14ac:dyDescent="0.25">
      <c r="A615" s="1">
        <v>45409</v>
      </c>
      <c r="B615" t="s">
        <v>562</v>
      </c>
      <c r="C615">
        <v>0</v>
      </c>
      <c r="D615">
        <v>1000</v>
      </c>
      <c r="E615">
        <v>1000</v>
      </c>
      <c r="F615" t="s">
        <v>813</v>
      </c>
      <c r="G615" t="str">
        <f>IFERROR(VLOOKUP(F615, Table3[#All], 2, FALSE), "")</f>
        <v>Borrowing/Settling Money</v>
      </c>
      <c r="H615" t="str">
        <f>IFERROR(VLOOKUP(Transactions_datasets[[#This Row],[Payee Details ]],Table3[#All],3,FALSE), " ")</f>
        <v>TransfersAndAdjustments</v>
      </c>
      <c r="I615" t="s">
        <v>1138</v>
      </c>
      <c r="J615" t="str">
        <f>IF(Transactions_datasets[[#This Row],[Category]]="Income", "Income", "Expense")</f>
        <v>Expense</v>
      </c>
    </row>
    <row r="616" spans="1:10" x14ac:dyDescent="0.25">
      <c r="A616" s="1">
        <v>45410</v>
      </c>
      <c r="B616" t="s">
        <v>563</v>
      </c>
      <c r="C616">
        <v>395</v>
      </c>
      <c r="D616">
        <v>0</v>
      </c>
      <c r="E616">
        <v>-395</v>
      </c>
      <c r="F616" t="s">
        <v>808</v>
      </c>
      <c r="G616" t="str">
        <f>IFERROR(VLOOKUP(F616, Table3[#All], 2, FALSE), "")</f>
        <v>Mobile Recharge/Bill</v>
      </c>
      <c r="H616" t="str">
        <f>IFERROR(VLOOKUP(Transactions_datasets[[#This Row],[Payee Details ]],Table3[#All],3,FALSE), " ")</f>
        <v>BillsAndUtilities</v>
      </c>
      <c r="I616" t="s">
        <v>1138</v>
      </c>
      <c r="J616" t="str">
        <f>IF(Transactions_datasets[[#This Row],[Category]]="Income", "Income", "Expense")</f>
        <v>Expense</v>
      </c>
    </row>
    <row r="617" spans="1:10" x14ac:dyDescent="0.25">
      <c r="A617" s="1">
        <v>45415</v>
      </c>
      <c r="B617" t="s">
        <v>564</v>
      </c>
      <c r="C617">
        <v>100</v>
      </c>
      <c r="D617">
        <v>0</v>
      </c>
      <c r="E617">
        <v>-100</v>
      </c>
      <c r="F617" t="s">
        <v>974</v>
      </c>
      <c r="G617" t="str">
        <f>IFERROR(VLOOKUP(F617, Table3[#All], 2, FALSE), "")</f>
        <v>SIPs</v>
      </c>
      <c r="H617" t="str">
        <f>IFERROR(VLOOKUP(Transactions_datasets[[#This Row],[Payee Details ]],Table3[#All],3,FALSE), " ")</f>
        <v>Investments</v>
      </c>
      <c r="I617" t="s">
        <v>1138</v>
      </c>
      <c r="J617" t="str">
        <f>IF(Transactions_datasets[[#This Row],[Category]]="Income", "Income", "Expense")</f>
        <v>Expense</v>
      </c>
    </row>
    <row r="618" spans="1:10" x14ac:dyDescent="0.25">
      <c r="A618" s="1">
        <v>45423</v>
      </c>
      <c r="B618" t="s">
        <v>565</v>
      </c>
      <c r="C618">
        <v>160</v>
      </c>
      <c r="D618">
        <v>0</v>
      </c>
      <c r="E618">
        <v>-160</v>
      </c>
      <c r="F618" t="s">
        <v>923</v>
      </c>
      <c r="G618" t="str">
        <f>IFERROR(VLOOKUP(F618, Table3[#All], 2, FALSE), "")</f>
        <v>Snacks and Beverages</v>
      </c>
      <c r="H618" t="str">
        <f>IFERROR(VLOOKUP(Transactions_datasets[[#This Row],[Payee Details ]],Table3[#All],3,FALSE), " ")</f>
        <v>FoodAndDining</v>
      </c>
      <c r="I618" t="s">
        <v>1138</v>
      </c>
      <c r="J618" t="str">
        <f>IF(Transactions_datasets[[#This Row],[Category]]="Income", "Income", "Expense")</f>
        <v>Expense</v>
      </c>
    </row>
    <row r="619" spans="1:10" x14ac:dyDescent="0.25">
      <c r="A619" s="1">
        <v>45430</v>
      </c>
      <c r="B619" t="s">
        <v>566</v>
      </c>
      <c r="C619">
        <v>1940</v>
      </c>
      <c r="D619">
        <v>0</v>
      </c>
      <c r="E619">
        <v>-1940</v>
      </c>
      <c r="F619" t="s">
        <v>866</v>
      </c>
      <c r="G619" t="str">
        <f>IFERROR(VLOOKUP(F619, Table3[#All], 2, FALSE), "")</f>
        <v>Clothing</v>
      </c>
      <c r="H619" t="str">
        <f>IFERROR(VLOOKUP(Transactions_datasets[[#This Row],[Payee Details ]],Table3[#All],3,FALSE), " ")</f>
        <v>Shopping</v>
      </c>
      <c r="I619" t="s">
        <v>1138</v>
      </c>
      <c r="J619" t="str">
        <f>IF(Transactions_datasets[[#This Row],[Category]]="Income", "Income", "Expense")</f>
        <v>Expense</v>
      </c>
    </row>
    <row r="620" spans="1:10" x14ac:dyDescent="0.25">
      <c r="A620" s="1">
        <v>45430</v>
      </c>
      <c r="B620" t="s">
        <v>567</v>
      </c>
      <c r="C620">
        <v>70</v>
      </c>
      <c r="D620">
        <v>0</v>
      </c>
      <c r="E620">
        <v>-70</v>
      </c>
      <c r="F620" t="s">
        <v>990</v>
      </c>
      <c r="G620" t="str">
        <f>IFERROR(VLOOKUP(F620, Table3[#All], 2, FALSE), "")</f>
        <v>Snacks and Beverages</v>
      </c>
      <c r="H620" t="str">
        <f>IFERROR(VLOOKUP(Transactions_datasets[[#This Row],[Payee Details ]],Table3[#All],3,FALSE), " ")</f>
        <v>FoodAndDining</v>
      </c>
      <c r="I620" t="s">
        <v>1138</v>
      </c>
      <c r="J620" t="str">
        <f>IF(Transactions_datasets[[#This Row],[Category]]="Income", "Income", "Expense")</f>
        <v>Expense</v>
      </c>
    </row>
    <row r="621" spans="1:10" x14ac:dyDescent="0.25">
      <c r="A621" s="1">
        <v>45431</v>
      </c>
      <c r="B621" t="s">
        <v>568</v>
      </c>
      <c r="C621">
        <v>75</v>
      </c>
      <c r="D621">
        <v>0</v>
      </c>
      <c r="E621">
        <v>-75</v>
      </c>
      <c r="F621" t="s">
        <v>975</v>
      </c>
      <c r="G621" t="str">
        <f>IFERROR(VLOOKUP(F621, Table3[#All], 2, FALSE), "")</f>
        <v>Groceries</v>
      </c>
      <c r="H621" t="str">
        <f>IFERROR(VLOOKUP(Transactions_datasets[[#This Row],[Payee Details ]],Table3[#All],3,FALSE), " ")</f>
        <v>FoodAndDining</v>
      </c>
      <c r="I621" t="s">
        <v>1138</v>
      </c>
      <c r="J621" t="str">
        <f>IF(Transactions_datasets[[#This Row],[Category]]="Income", "Income", "Expense")</f>
        <v>Expense</v>
      </c>
    </row>
    <row r="622" spans="1:10" x14ac:dyDescent="0.25">
      <c r="A622" s="1">
        <v>45434</v>
      </c>
      <c r="B622" t="s">
        <v>569</v>
      </c>
      <c r="C622">
        <v>55</v>
      </c>
      <c r="D622">
        <v>0</v>
      </c>
      <c r="E622">
        <v>-55</v>
      </c>
      <c r="F622" t="s">
        <v>812</v>
      </c>
      <c r="G622" t="str">
        <f>IFERROR(VLOOKUP(F622, Table3[#All], 2, FALSE), "")</f>
        <v>Groceries</v>
      </c>
      <c r="H622" t="str">
        <f>IFERROR(VLOOKUP(Transactions_datasets[[#This Row],[Payee Details ]],Table3[#All],3,FALSE), " ")</f>
        <v>FoodAndDining</v>
      </c>
      <c r="I622" t="s">
        <v>1138</v>
      </c>
      <c r="J622" t="str">
        <f>IF(Transactions_datasets[[#This Row],[Category]]="Income", "Income", "Expense")</f>
        <v>Expense</v>
      </c>
    </row>
    <row r="623" spans="1:10" x14ac:dyDescent="0.25">
      <c r="A623" s="1">
        <v>45434</v>
      </c>
      <c r="B623" t="s">
        <v>570</v>
      </c>
      <c r="C623">
        <v>121</v>
      </c>
      <c r="D623">
        <v>0</v>
      </c>
      <c r="E623">
        <v>-121</v>
      </c>
      <c r="F623" t="s">
        <v>812</v>
      </c>
      <c r="G623" t="str">
        <f>IFERROR(VLOOKUP(F623, Table3[#All], 2, FALSE), "")</f>
        <v>Groceries</v>
      </c>
      <c r="H623" t="str">
        <f>IFERROR(VLOOKUP(Transactions_datasets[[#This Row],[Payee Details ]],Table3[#All],3,FALSE), " ")</f>
        <v>FoodAndDining</v>
      </c>
      <c r="I623" t="s">
        <v>1138</v>
      </c>
      <c r="J623" t="str">
        <f>IF(Transactions_datasets[[#This Row],[Category]]="Income", "Income", "Expense")</f>
        <v>Expense</v>
      </c>
    </row>
    <row r="624" spans="1:10" x14ac:dyDescent="0.25">
      <c r="A624" s="1">
        <v>45435</v>
      </c>
      <c r="B624" t="s">
        <v>571</v>
      </c>
      <c r="C624">
        <v>706.82</v>
      </c>
      <c r="D624">
        <v>0</v>
      </c>
      <c r="E624">
        <v>-706.82</v>
      </c>
      <c r="F624" t="s">
        <v>809</v>
      </c>
      <c r="G624" t="str">
        <f>IFERROR(VLOOKUP(F624, Table3[#All], 2, FALSE), "")</f>
        <v>Internet</v>
      </c>
      <c r="H624" t="str">
        <f>IFERROR(VLOOKUP(Transactions_datasets[[#This Row],[Payee Details ]],Table3[#All],3,FALSE), " ")</f>
        <v>BillsAndUtilities</v>
      </c>
      <c r="I624" t="s">
        <v>1138</v>
      </c>
      <c r="J624" t="str">
        <f>IF(Transactions_datasets[[#This Row],[Category]]="Income", "Income", "Expense")</f>
        <v>Expense</v>
      </c>
    </row>
    <row r="625" spans="1:10" x14ac:dyDescent="0.25">
      <c r="A625" s="1">
        <v>45438</v>
      </c>
      <c r="B625" t="s">
        <v>572</v>
      </c>
      <c r="C625">
        <v>395</v>
      </c>
      <c r="D625">
        <v>0</v>
      </c>
      <c r="E625">
        <v>-395</v>
      </c>
      <c r="F625" t="s">
        <v>808</v>
      </c>
      <c r="G625" t="str">
        <f>IFERROR(VLOOKUP(F625, Table3[#All], 2, FALSE), "")</f>
        <v>Mobile Recharge/Bill</v>
      </c>
      <c r="H625" t="str">
        <f>IFERROR(VLOOKUP(Transactions_datasets[[#This Row],[Payee Details ]],Table3[#All],3,FALSE), " ")</f>
        <v>BillsAndUtilities</v>
      </c>
      <c r="I625" t="s">
        <v>1138</v>
      </c>
      <c r="J625" t="str">
        <f>IF(Transactions_datasets[[#This Row],[Category]]="Income", "Income", "Expense")</f>
        <v>Expense</v>
      </c>
    </row>
    <row r="626" spans="1:10" x14ac:dyDescent="0.25">
      <c r="A626" s="1">
        <v>45440</v>
      </c>
      <c r="B626" t="s">
        <v>573</v>
      </c>
      <c r="C626">
        <v>0</v>
      </c>
      <c r="D626">
        <v>231</v>
      </c>
      <c r="E626">
        <v>231</v>
      </c>
      <c r="F626" t="s">
        <v>968</v>
      </c>
      <c r="G626" t="str">
        <f>IFERROR(VLOOKUP(F626, Table3[#All], 2, FALSE), "")</f>
        <v>Weekend Trips</v>
      </c>
      <c r="H626" t="str">
        <f>IFERROR(VLOOKUP(Transactions_datasets[[#This Row],[Payee Details ]],Table3[#All],3,FALSE), " ")</f>
        <v>EntertainmentAndLeisure</v>
      </c>
      <c r="I626" t="s">
        <v>1138</v>
      </c>
      <c r="J626" t="str">
        <f>IF(Transactions_datasets[[#This Row],[Category]]="Income", "Income", "Expense")</f>
        <v>Expense</v>
      </c>
    </row>
    <row r="627" spans="1:10" x14ac:dyDescent="0.25">
      <c r="A627" s="1">
        <v>45441</v>
      </c>
      <c r="B627" t="s">
        <v>574</v>
      </c>
      <c r="C627">
        <v>28</v>
      </c>
      <c r="D627">
        <v>0</v>
      </c>
      <c r="E627">
        <v>-28</v>
      </c>
      <c r="F627" t="s">
        <v>976</v>
      </c>
      <c r="G627" t="str">
        <f>IFERROR(VLOOKUP(F627, Table3[#All], 2, FALSE), "")</f>
        <v>Snacks and Beverages</v>
      </c>
      <c r="H627" t="str">
        <f>IFERROR(VLOOKUP(Transactions_datasets[[#This Row],[Payee Details ]],Table3[#All],3,FALSE), " ")</f>
        <v>FoodAndDining</v>
      </c>
      <c r="I627" t="s">
        <v>1138</v>
      </c>
      <c r="J627" t="str">
        <f>IF(Transactions_datasets[[#This Row],[Category]]="Income", "Income", "Expense")</f>
        <v>Expense</v>
      </c>
    </row>
    <row r="628" spans="1:10" x14ac:dyDescent="0.25">
      <c r="A628" s="1">
        <v>45442</v>
      </c>
      <c r="B628" t="s">
        <v>575</v>
      </c>
      <c r="C628">
        <v>230</v>
      </c>
      <c r="D628">
        <v>0</v>
      </c>
      <c r="E628">
        <v>-230</v>
      </c>
      <c r="F628" t="s">
        <v>968</v>
      </c>
      <c r="G628" t="str">
        <f>IFERROR(VLOOKUP(F628, Table3[#All], 2, FALSE), "")</f>
        <v>Weekend Trips</v>
      </c>
      <c r="H628" t="str">
        <f>IFERROR(VLOOKUP(Transactions_datasets[[#This Row],[Payee Details ]],Table3[#All],3,FALSE), " ")</f>
        <v>EntertainmentAndLeisure</v>
      </c>
      <c r="I628" t="s">
        <v>1138</v>
      </c>
      <c r="J628" t="str">
        <f>IF(Transactions_datasets[[#This Row],[Category]]="Income", "Income", "Expense")</f>
        <v>Expense</v>
      </c>
    </row>
    <row r="629" spans="1:10" x14ac:dyDescent="0.25">
      <c r="A629" s="1">
        <v>45442</v>
      </c>
      <c r="B629" t="s">
        <v>576</v>
      </c>
      <c r="C629">
        <v>230</v>
      </c>
      <c r="D629">
        <v>0</v>
      </c>
      <c r="E629">
        <v>-230</v>
      </c>
      <c r="F629" t="s">
        <v>968</v>
      </c>
      <c r="G629" t="str">
        <f>IFERROR(VLOOKUP(F629, Table3[#All], 2, FALSE), "")</f>
        <v>Weekend Trips</v>
      </c>
      <c r="H629" t="str">
        <f>IFERROR(VLOOKUP(Transactions_datasets[[#This Row],[Payee Details ]],Table3[#All],3,FALSE), " ")</f>
        <v>EntertainmentAndLeisure</v>
      </c>
      <c r="I629" t="s">
        <v>1138</v>
      </c>
      <c r="J629" t="str">
        <f>IF(Transactions_datasets[[#This Row],[Category]]="Income", "Income", "Expense")</f>
        <v>Expense</v>
      </c>
    </row>
    <row r="630" spans="1:10" x14ac:dyDescent="0.25">
      <c r="A630" s="1">
        <v>45442</v>
      </c>
      <c r="B630" t="s">
        <v>577</v>
      </c>
      <c r="C630">
        <v>230</v>
      </c>
      <c r="D630">
        <v>0</v>
      </c>
      <c r="E630">
        <v>-230</v>
      </c>
      <c r="F630" t="s">
        <v>968</v>
      </c>
      <c r="G630" t="str">
        <f>IFERROR(VLOOKUP(F630, Table3[#All], 2, FALSE), "")</f>
        <v>Weekend Trips</v>
      </c>
      <c r="H630" t="str">
        <f>IFERROR(VLOOKUP(Transactions_datasets[[#This Row],[Payee Details ]],Table3[#All],3,FALSE), " ")</f>
        <v>EntertainmentAndLeisure</v>
      </c>
      <c r="I630" t="s">
        <v>1138</v>
      </c>
      <c r="J630" t="str">
        <f>IF(Transactions_datasets[[#This Row],[Category]]="Income", "Income", "Expense")</f>
        <v>Expense</v>
      </c>
    </row>
    <row r="631" spans="1:10" x14ac:dyDescent="0.25">
      <c r="A631" s="1">
        <v>45442</v>
      </c>
      <c r="B631" t="s">
        <v>578</v>
      </c>
      <c r="C631">
        <v>230</v>
      </c>
      <c r="D631">
        <v>0</v>
      </c>
      <c r="E631">
        <v>-230</v>
      </c>
      <c r="F631" t="s">
        <v>968</v>
      </c>
      <c r="G631" t="str">
        <f>IFERROR(VLOOKUP(F631, Table3[#All], 2, FALSE), "")</f>
        <v>Weekend Trips</v>
      </c>
      <c r="H631" t="str">
        <f>IFERROR(VLOOKUP(Transactions_datasets[[#This Row],[Payee Details ]],Table3[#All],3,FALSE), " ")</f>
        <v>EntertainmentAndLeisure</v>
      </c>
      <c r="I631" t="s">
        <v>1138</v>
      </c>
      <c r="J631" t="str">
        <f>IF(Transactions_datasets[[#This Row],[Category]]="Income", "Income", "Expense")</f>
        <v>Expense</v>
      </c>
    </row>
    <row r="632" spans="1:10" x14ac:dyDescent="0.25">
      <c r="A632" s="1">
        <v>45443</v>
      </c>
      <c r="B632" t="s">
        <v>579</v>
      </c>
      <c r="C632">
        <v>10</v>
      </c>
      <c r="D632">
        <v>0</v>
      </c>
      <c r="E632">
        <v>-10</v>
      </c>
      <c r="F632" t="s">
        <v>977</v>
      </c>
      <c r="G632" t="str">
        <f>IFERROR(VLOOKUP(F632, Table3[#All], 2, FALSE), "")</f>
        <v>Snacks and Beverages</v>
      </c>
      <c r="H632" t="str">
        <f>IFERROR(VLOOKUP(Transactions_datasets[[#This Row],[Payee Details ]],Table3[#All],3,FALSE), " ")</f>
        <v>FoodAndDining</v>
      </c>
      <c r="I632" t="s">
        <v>1138</v>
      </c>
      <c r="J632" t="str">
        <f>IF(Transactions_datasets[[#This Row],[Category]]="Income", "Income", "Expense")</f>
        <v>Expense</v>
      </c>
    </row>
    <row r="633" spans="1:10" x14ac:dyDescent="0.25">
      <c r="A633" s="1">
        <v>45443</v>
      </c>
      <c r="B633" t="s">
        <v>580</v>
      </c>
      <c r="C633">
        <v>0</v>
      </c>
      <c r="D633">
        <v>231</v>
      </c>
      <c r="E633">
        <v>231</v>
      </c>
      <c r="F633" t="s">
        <v>968</v>
      </c>
      <c r="G633" t="str">
        <f>IFERROR(VLOOKUP(F633, Table3[#All], 2, FALSE), "")</f>
        <v>Weekend Trips</v>
      </c>
      <c r="H633" t="str">
        <f>IFERROR(VLOOKUP(Transactions_datasets[[#This Row],[Payee Details ]],Table3[#All],3,FALSE), " ")</f>
        <v>EntertainmentAndLeisure</v>
      </c>
      <c r="I633" t="s">
        <v>1138</v>
      </c>
      <c r="J633" t="str">
        <f>IF(Transactions_datasets[[#This Row],[Category]]="Income", "Income", "Expense")</f>
        <v>Expense</v>
      </c>
    </row>
    <row r="634" spans="1:10" x14ac:dyDescent="0.25">
      <c r="A634" s="1">
        <v>45446</v>
      </c>
      <c r="B634" t="s">
        <v>581</v>
      </c>
      <c r="C634">
        <v>100</v>
      </c>
      <c r="D634">
        <v>0</v>
      </c>
      <c r="E634">
        <v>-100</v>
      </c>
      <c r="F634" t="s">
        <v>974</v>
      </c>
      <c r="G634" t="str">
        <f>IFERROR(VLOOKUP(F634, Table3[#All], 2, FALSE), "")</f>
        <v>SIPs</v>
      </c>
      <c r="H634" t="str">
        <f>IFERROR(VLOOKUP(Transactions_datasets[[#This Row],[Payee Details ]],Table3[#All],3,FALSE), " ")</f>
        <v>Investments</v>
      </c>
      <c r="I634" t="s">
        <v>1138</v>
      </c>
      <c r="J634" t="str">
        <f>IF(Transactions_datasets[[#This Row],[Category]]="Income", "Income", "Expense")</f>
        <v>Expense</v>
      </c>
    </row>
    <row r="635" spans="1:10" x14ac:dyDescent="0.25">
      <c r="A635" s="1">
        <v>45450</v>
      </c>
      <c r="B635" t="s">
        <v>582</v>
      </c>
      <c r="C635">
        <v>1500</v>
      </c>
      <c r="D635">
        <v>0</v>
      </c>
      <c r="E635">
        <v>-1500</v>
      </c>
      <c r="F635" t="s">
        <v>998</v>
      </c>
      <c r="G635" t="str">
        <f>IFERROR(VLOOKUP(F635, Table3[#All], 2, FALSE), "")</f>
        <v>Borrowing/Settling Money</v>
      </c>
      <c r="H635" t="str">
        <f>IFERROR(VLOOKUP(Transactions_datasets[[#This Row],[Payee Details ]],Table3[#All],3,FALSE), " ")</f>
        <v>TransfersAndAdjustments</v>
      </c>
      <c r="I635" t="s">
        <v>1138</v>
      </c>
      <c r="J635" t="str">
        <f>IF(Transactions_datasets[[#This Row],[Category]]="Income", "Income", "Expense")</f>
        <v>Expense</v>
      </c>
    </row>
    <row r="636" spans="1:10" x14ac:dyDescent="0.25">
      <c r="A636" s="1">
        <v>45451</v>
      </c>
      <c r="B636" t="s">
        <v>583</v>
      </c>
      <c r="C636">
        <v>117</v>
      </c>
      <c r="D636">
        <v>0</v>
      </c>
      <c r="E636">
        <v>-117</v>
      </c>
      <c r="F636" t="s">
        <v>952</v>
      </c>
      <c r="G636" t="str">
        <f>IFERROR(VLOOKUP(F636, Table3[#All], 2, FALSE), "")</f>
        <v>Online Courses</v>
      </c>
      <c r="H636" t="str">
        <f>IFERROR(VLOOKUP(Transactions_datasets[[#This Row],[Payee Details ]],Table3[#All],3,FALSE), " ")</f>
        <v>Education</v>
      </c>
      <c r="I636" t="s">
        <v>1138</v>
      </c>
      <c r="J636" t="str">
        <f>IF(Transactions_datasets[[#This Row],[Category]]="Income", "Income", "Expense")</f>
        <v>Expense</v>
      </c>
    </row>
    <row r="637" spans="1:10" x14ac:dyDescent="0.25">
      <c r="A637" s="1">
        <v>45452</v>
      </c>
      <c r="B637" t="s">
        <v>584</v>
      </c>
      <c r="C637">
        <v>0</v>
      </c>
      <c r="D637">
        <v>1000</v>
      </c>
      <c r="E637">
        <v>1000</v>
      </c>
      <c r="F637" t="s">
        <v>813</v>
      </c>
      <c r="G637" t="str">
        <f>IFERROR(VLOOKUP(F637, Table3[#All], 2, FALSE), "")</f>
        <v>Borrowing/Settling Money</v>
      </c>
      <c r="H637" t="str">
        <f>IFERROR(VLOOKUP(Transactions_datasets[[#This Row],[Payee Details ]],Table3[#All],3,FALSE), " ")</f>
        <v>TransfersAndAdjustments</v>
      </c>
      <c r="I637" t="s">
        <v>1138</v>
      </c>
      <c r="J637" t="str">
        <f>IF(Transactions_datasets[[#This Row],[Category]]="Income", "Income", "Expense")</f>
        <v>Expense</v>
      </c>
    </row>
    <row r="638" spans="1:10" x14ac:dyDescent="0.25">
      <c r="A638" s="1">
        <v>45452</v>
      </c>
      <c r="B638" t="s">
        <v>585</v>
      </c>
      <c r="C638">
        <v>0</v>
      </c>
      <c r="D638">
        <v>1500</v>
      </c>
      <c r="E638">
        <v>1500</v>
      </c>
      <c r="F638" t="s">
        <v>876</v>
      </c>
      <c r="G638" t="str">
        <f>IFERROR(VLOOKUP(F638, Table3[#All], 2, FALSE), "")</f>
        <v>Borrowing/Settling Money</v>
      </c>
      <c r="H638" t="str">
        <f>IFERROR(VLOOKUP(Transactions_datasets[[#This Row],[Payee Details ]],Table3[#All],3,FALSE), " ")</f>
        <v>TransfersAndAdjustments</v>
      </c>
      <c r="I638" t="s">
        <v>1138</v>
      </c>
      <c r="J638" t="str">
        <f>IF(Transactions_datasets[[#This Row],[Category]]="Income", "Income", "Expense")</f>
        <v>Expense</v>
      </c>
    </row>
    <row r="639" spans="1:10" x14ac:dyDescent="0.25">
      <c r="A639" s="1">
        <v>45453</v>
      </c>
      <c r="B639" t="s">
        <v>586</v>
      </c>
      <c r="C639">
        <v>30</v>
      </c>
      <c r="D639">
        <v>0</v>
      </c>
      <c r="E639">
        <v>-30</v>
      </c>
      <c r="F639" t="s">
        <v>731</v>
      </c>
      <c r="G639" t="str">
        <f>IFERROR(VLOOKUP(F639, Table3[#All], 2, FALSE), "")</f>
        <v>Groceries</v>
      </c>
      <c r="H639" t="str">
        <f>IFERROR(VLOOKUP(Transactions_datasets[[#This Row],[Payee Details ]],Table3[#All],3,FALSE), " ")</f>
        <v>FoodAndDining</v>
      </c>
      <c r="I639" t="s">
        <v>1138</v>
      </c>
      <c r="J639" t="str">
        <f>IF(Transactions_datasets[[#This Row],[Category]]="Income", "Income", "Expense")</f>
        <v>Expense</v>
      </c>
    </row>
    <row r="640" spans="1:10" x14ac:dyDescent="0.25">
      <c r="A640" s="1">
        <v>45458</v>
      </c>
      <c r="B640" t="s">
        <v>587</v>
      </c>
      <c r="C640">
        <v>56</v>
      </c>
      <c r="D640">
        <v>0</v>
      </c>
      <c r="E640">
        <v>-56</v>
      </c>
      <c r="F640" t="s">
        <v>846</v>
      </c>
      <c r="G640" t="str">
        <f>IFERROR(VLOOKUP(F640, Table3[#All], 2, FALSE), "")</f>
        <v>Groceries</v>
      </c>
      <c r="H640" t="str">
        <f>IFERROR(VLOOKUP(Transactions_datasets[[#This Row],[Payee Details ]],Table3[#All],3,FALSE), " ")</f>
        <v>FoodAndDining</v>
      </c>
      <c r="I640" t="s">
        <v>1138</v>
      </c>
      <c r="J640" t="str">
        <f>IF(Transactions_datasets[[#This Row],[Category]]="Income", "Income", "Expense")</f>
        <v>Expense</v>
      </c>
    </row>
    <row r="641" spans="1:10" x14ac:dyDescent="0.25">
      <c r="A641" s="1">
        <v>45459</v>
      </c>
      <c r="B641" t="s">
        <v>588</v>
      </c>
      <c r="C641">
        <v>50</v>
      </c>
      <c r="D641">
        <v>0</v>
      </c>
      <c r="E641">
        <v>-50</v>
      </c>
      <c r="F641" t="s">
        <v>978</v>
      </c>
      <c r="G641" t="str">
        <f>IFERROR(VLOOKUP(F641, Table3[#All], 2, FALSE), "")</f>
        <v>Gifts</v>
      </c>
      <c r="H641" t="str">
        <f>IFERROR(VLOOKUP(Transactions_datasets[[#This Row],[Payee Details ]],Table3[#All],3,FALSE), " ")</f>
        <v>FamilyAndGifts</v>
      </c>
      <c r="I641" t="s">
        <v>1138</v>
      </c>
      <c r="J641" t="str">
        <f>IF(Transactions_datasets[[#This Row],[Category]]="Income", "Income", "Expense")</f>
        <v>Expense</v>
      </c>
    </row>
    <row r="642" spans="1:10" x14ac:dyDescent="0.25">
      <c r="A642" s="1">
        <v>45464</v>
      </c>
      <c r="B642" t="s">
        <v>589</v>
      </c>
      <c r="C642">
        <v>706.82</v>
      </c>
      <c r="D642">
        <v>0</v>
      </c>
      <c r="E642">
        <v>-706.82</v>
      </c>
      <c r="F642" t="s">
        <v>809</v>
      </c>
      <c r="G642" t="str">
        <f>IFERROR(VLOOKUP(F642, Table3[#All], 2, FALSE), "")</f>
        <v>Internet</v>
      </c>
      <c r="H642" t="str">
        <f>IFERROR(VLOOKUP(Transactions_datasets[[#This Row],[Payee Details ]],Table3[#All],3,FALSE), " ")</f>
        <v>BillsAndUtilities</v>
      </c>
      <c r="I642" t="s">
        <v>1138</v>
      </c>
      <c r="J642" t="str">
        <f>IF(Transactions_datasets[[#This Row],[Category]]="Income", "Income", "Expense")</f>
        <v>Expense</v>
      </c>
    </row>
    <row r="643" spans="1:10" x14ac:dyDescent="0.25">
      <c r="A643" s="1">
        <v>45468</v>
      </c>
      <c r="B643" t="s">
        <v>57</v>
      </c>
      <c r="C643">
        <v>0</v>
      </c>
      <c r="D643">
        <v>526</v>
      </c>
      <c r="E643">
        <v>526</v>
      </c>
      <c r="F643" t="s">
        <v>747</v>
      </c>
      <c r="G643" t="str">
        <f>IFERROR(VLOOKUP(F643, Table3[#All], 2, FALSE), "")</f>
        <v>Interest Income</v>
      </c>
      <c r="H643" t="str">
        <f>IFERROR(VLOOKUP(Transactions_datasets[[#This Row],[Payee Details ]],Table3[#All],3,FALSE), " ")</f>
        <v>Income</v>
      </c>
      <c r="I643" t="s">
        <v>1140</v>
      </c>
      <c r="J643" t="str">
        <f>IF(Transactions_datasets[[#This Row],[Category]]="Income", "Income", "Expense")</f>
        <v>Income</v>
      </c>
    </row>
    <row r="644" spans="1:10" x14ac:dyDescent="0.25">
      <c r="A644" s="1">
        <v>45470</v>
      </c>
      <c r="B644" t="s">
        <v>590</v>
      </c>
      <c r="C644">
        <v>500</v>
      </c>
      <c r="D644">
        <v>0</v>
      </c>
      <c r="E644">
        <v>-500</v>
      </c>
      <c r="F644" t="s">
        <v>979</v>
      </c>
      <c r="G644" t="str">
        <f>IFERROR(VLOOKUP(F644, Table3[#All], 2, FALSE), "")</f>
        <v>Borrowing/Settling Money</v>
      </c>
      <c r="H644" t="str">
        <f>IFERROR(VLOOKUP(Transactions_datasets[[#This Row],[Payee Details ]],Table3[#All],3,FALSE), " ")</f>
        <v>TransfersAndAdjustments</v>
      </c>
      <c r="I644" t="s">
        <v>1138</v>
      </c>
      <c r="J644" t="str">
        <f>IF(Transactions_datasets[[#This Row],[Category]]="Income", "Income", "Expense")</f>
        <v>Expense</v>
      </c>
    </row>
    <row r="645" spans="1:10" x14ac:dyDescent="0.25">
      <c r="A645" s="1">
        <v>45473</v>
      </c>
      <c r="B645" t="s">
        <v>591</v>
      </c>
      <c r="C645">
        <v>1399</v>
      </c>
      <c r="D645">
        <v>0</v>
      </c>
      <c r="E645">
        <v>-1399</v>
      </c>
      <c r="F645" t="s">
        <v>945</v>
      </c>
      <c r="G645" t="str">
        <f>IFERROR(VLOOKUP(F645, Table3[#All], 2, FALSE), "")</f>
        <v>Clothing</v>
      </c>
      <c r="H645" t="str">
        <f>IFERROR(VLOOKUP(Transactions_datasets[[#This Row],[Payee Details ]],Table3[#All],3,FALSE), " ")</f>
        <v>Shopping</v>
      </c>
      <c r="I645" t="s">
        <v>811</v>
      </c>
      <c r="J645" t="str">
        <f>IF(Transactions_datasets[[#This Row],[Category]]="Income", "Income", "Expense")</f>
        <v>Expense</v>
      </c>
    </row>
    <row r="646" spans="1:10" x14ac:dyDescent="0.25">
      <c r="A646" s="1">
        <v>45473</v>
      </c>
      <c r="B646" t="s">
        <v>592</v>
      </c>
      <c r="C646">
        <v>160</v>
      </c>
      <c r="D646">
        <v>0</v>
      </c>
      <c r="E646">
        <v>-160</v>
      </c>
      <c r="F646" t="s">
        <v>980</v>
      </c>
      <c r="G646" t="str">
        <f>IFERROR(VLOOKUP(F646, Table3[#All], 2, FALSE), "")</f>
        <v>Clothing</v>
      </c>
      <c r="H646" t="str">
        <f>IFERROR(VLOOKUP(Transactions_datasets[[#This Row],[Payee Details ]],Table3[#All],3,FALSE), " ")</f>
        <v>Shopping</v>
      </c>
      <c r="I646" t="s">
        <v>1138</v>
      </c>
      <c r="J646" t="str">
        <f>IF(Transactions_datasets[[#This Row],[Category]]="Income", "Income", "Expense")</f>
        <v>Expense</v>
      </c>
    </row>
    <row r="647" spans="1:10" x14ac:dyDescent="0.25">
      <c r="A647" s="1">
        <v>45474</v>
      </c>
      <c r="B647" t="s">
        <v>593</v>
      </c>
      <c r="C647">
        <v>3211</v>
      </c>
      <c r="D647">
        <v>0</v>
      </c>
      <c r="E647">
        <v>-3211</v>
      </c>
      <c r="F647" t="s">
        <v>808</v>
      </c>
      <c r="G647" t="str">
        <f>IFERROR(VLOOKUP(F647, Table3[#All], 2, FALSE), "")</f>
        <v>Mobile Recharge/Bill</v>
      </c>
      <c r="H647" t="str">
        <f>IFERROR(VLOOKUP(Transactions_datasets[[#This Row],[Payee Details ]],Table3[#All],3,FALSE), " ")</f>
        <v>BillsAndUtilities</v>
      </c>
      <c r="I647" t="s">
        <v>811</v>
      </c>
      <c r="J647" t="str">
        <f>IF(Transactions_datasets[[#This Row],[Category]]="Income", "Income", "Expense")</f>
        <v>Expense</v>
      </c>
    </row>
    <row r="648" spans="1:10" x14ac:dyDescent="0.25">
      <c r="A648" s="1">
        <v>45475</v>
      </c>
      <c r="B648" t="s">
        <v>594</v>
      </c>
      <c r="C648">
        <v>2545</v>
      </c>
      <c r="D648">
        <v>0</v>
      </c>
      <c r="E648">
        <v>-2545</v>
      </c>
      <c r="F648" t="s">
        <v>808</v>
      </c>
      <c r="G648" t="str">
        <f>IFERROR(VLOOKUP(F648, Table3[#All], 2, FALSE), "")</f>
        <v>Mobile Recharge/Bill</v>
      </c>
      <c r="H648" t="str">
        <f>IFERROR(VLOOKUP(Transactions_datasets[[#This Row],[Payee Details ]],Table3[#All],3,FALSE), " ")</f>
        <v>BillsAndUtilities</v>
      </c>
      <c r="I648" t="s">
        <v>811</v>
      </c>
      <c r="J648" t="str">
        <f>IF(Transactions_datasets[[#This Row],[Category]]="Income", "Income", "Expense")</f>
        <v>Expense</v>
      </c>
    </row>
    <row r="649" spans="1:10" x14ac:dyDescent="0.25">
      <c r="A649" s="1">
        <v>45476</v>
      </c>
      <c r="B649" t="s">
        <v>595</v>
      </c>
      <c r="C649">
        <v>100</v>
      </c>
      <c r="D649">
        <v>0</v>
      </c>
      <c r="E649">
        <v>-100</v>
      </c>
      <c r="F649" t="s">
        <v>974</v>
      </c>
      <c r="G649" t="str">
        <f>IFERROR(VLOOKUP(F649, Table3[#All], 2, FALSE), "")</f>
        <v>SIPs</v>
      </c>
      <c r="H649" t="str">
        <f>IFERROR(VLOOKUP(Transactions_datasets[[#This Row],[Payee Details ]],Table3[#All],3,FALSE), " ")</f>
        <v>Investments</v>
      </c>
      <c r="I649" t="s">
        <v>1138</v>
      </c>
      <c r="J649" t="str">
        <f>IF(Transactions_datasets[[#This Row],[Category]]="Income", "Income", "Expense")</f>
        <v>Expense</v>
      </c>
    </row>
    <row r="650" spans="1:10" x14ac:dyDescent="0.25">
      <c r="A650" s="1">
        <v>45486</v>
      </c>
      <c r="B650" t="s">
        <v>596</v>
      </c>
      <c r="C650">
        <v>1227</v>
      </c>
      <c r="D650">
        <v>0</v>
      </c>
      <c r="E650">
        <v>-1227</v>
      </c>
      <c r="F650" t="s">
        <v>1000</v>
      </c>
      <c r="G650" t="str">
        <f>IFERROR(VLOOKUP(F650, Table3[#All], 2, FALSE), "")</f>
        <v>Pharmacy/Medicines</v>
      </c>
      <c r="H650" t="str">
        <f>IFERROR(VLOOKUP(Transactions_datasets[[#This Row],[Payee Details ]],Table3[#All],3,FALSE), " ")</f>
        <v>HealthAndMedical</v>
      </c>
      <c r="I650" t="s">
        <v>1138</v>
      </c>
      <c r="J650" t="str">
        <f>IF(Transactions_datasets[[#This Row],[Category]]="Income", "Income", "Expense")</f>
        <v>Expense</v>
      </c>
    </row>
    <row r="651" spans="1:10" x14ac:dyDescent="0.25">
      <c r="A651" s="1">
        <v>45493</v>
      </c>
      <c r="B651" t="s">
        <v>597</v>
      </c>
      <c r="C651">
        <v>706.82</v>
      </c>
      <c r="D651">
        <v>0</v>
      </c>
      <c r="E651">
        <v>-706.82</v>
      </c>
      <c r="F651" t="s">
        <v>809</v>
      </c>
      <c r="G651" t="str">
        <f>IFERROR(VLOOKUP(F651, Table3[#All], 2, FALSE), "")</f>
        <v>Internet</v>
      </c>
      <c r="H651" t="str">
        <f>IFERROR(VLOOKUP(Transactions_datasets[[#This Row],[Payee Details ]],Table3[#All],3,FALSE), " ")</f>
        <v>BillsAndUtilities</v>
      </c>
      <c r="I651" t="s">
        <v>1138</v>
      </c>
      <c r="J651" t="str">
        <f>IF(Transactions_datasets[[#This Row],[Category]]="Income", "Income", "Expense")</f>
        <v>Expense</v>
      </c>
    </row>
    <row r="652" spans="1:10" x14ac:dyDescent="0.25">
      <c r="A652" s="1">
        <v>45503</v>
      </c>
      <c r="B652" t="s">
        <v>598</v>
      </c>
      <c r="C652">
        <v>71.900000000000006</v>
      </c>
      <c r="D652">
        <v>0</v>
      </c>
      <c r="E652">
        <v>-71.900000000000006</v>
      </c>
      <c r="F652" t="s">
        <v>981</v>
      </c>
      <c r="G652" t="str">
        <f>IFERROR(VLOOKUP(F652, Table3[#All], 2, FALSE), "")</f>
        <v>Government Services</v>
      </c>
      <c r="H652" t="str">
        <f>IFERROR(VLOOKUP(Transactions_datasets[[#This Row],[Payee Details ]],Table3[#All],3,FALSE), " ")</f>
        <v>BillsAndUtilities</v>
      </c>
      <c r="I652" t="s">
        <v>1138</v>
      </c>
      <c r="J652" t="str">
        <f>IF(Transactions_datasets[[#This Row],[Category]]="Income", "Income", "Expense")</f>
        <v>Expense</v>
      </c>
    </row>
    <row r="653" spans="1:10" x14ac:dyDescent="0.25">
      <c r="A653" s="1">
        <v>45504</v>
      </c>
      <c r="B653" t="s">
        <v>599</v>
      </c>
      <c r="C653">
        <v>4</v>
      </c>
      <c r="D653">
        <v>0</v>
      </c>
      <c r="E653">
        <v>-4</v>
      </c>
      <c r="F653" t="s">
        <v>982</v>
      </c>
      <c r="G653" t="str">
        <f>IFERROR(VLOOKUP(F653, Table3[#All], 2, FALSE), "")</f>
        <v>Books/Study Materials</v>
      </c>
      <c r="H653" t="str">
        <f>IFERROR(VLOOKUP(Transactions_datasets[[#This Row],[Payee Details ]],Table3[#All],3,FALSE), " ")</f>
        <v>Education</v>
      </c>
      <c r="I653" t="s">
        <v>1138</v>
      </c>
      <c r="J653" t="str">
        <f>IF(Transactions_datasets[[#This Row],[Category]]="Income", "Income", "Expense")</f>
        <v>Expense</v>
      </c>
    </row>
    <row r="654" spans="1:10" x14ac:dyDescent="0.25">
      <c r="A654" s="1">
        <v>45507</v>
      </c>
      <c r="B654" t="s">
        <v>600</v>
      </c>
      <c r="C654">
        <v>100</v>
      </c>
      <c r="D654">
        <v>0</v>
      </c>
      <c r="E654">
        <v>-100</v>
      </c>
      <c r="F654" t="s">
        <v>974</v>
      </c>
      <c r="G654" t="str">
        <f>IFERROR(VLOOKUP(F654, Table3[#All], 2, FALSE), "")</f>
        <v>SIPs</v>
      </c>
      <c r="H654" t="str">
        <f>IFERROR(VLOOKUP(Transactions_datasets[[#This Row],[Payee Details ]],Table3[#All],3,FALSE), " ")</f>
        <v>Investments</v>
      </c>
      <c r="I654" t="s">
        <v>1138</v>
      </c>
      <c r="J654" t="str">
        <f>IF(Transactions_datasets[[#This Row],[Category]]="Income", "Income", "Expense")</f>
        <v>Expense</v>
      </c>
    </row>
    <row r="655" spans="1:10" x14ac:dyDescent="0.25">
      <c r="A655" s="1">
        <v>45508</v>
      </c>
      <c r="B655" t="s">
        <v>601</v>
      </c>
      <c r="C655">
        <v>200</v>
      </c>
      <c r="D655">
        <v>0</v>
      </c>
      <c r="E655">
        <v>-200</v>
      </c>
      <c r="F655" t="s">
        <v>812</v>
      </c>
      <c r="G655" t="str">
        <f>IFERROR(VLOOKUP(F655, Table3[#All], 2, FALSE), "")</f>
        <v>Groceries</v>
      </c>
      <c r="H655" t="str">
        <f>IFERROR(VLOOKUP(Transactions_datasets[[#This Row],[Payee Details ]],Table3[#All],3,FALSE), " ")</f>
        <v>FoodAndDining</v>
      </c>
      <c r="I655" t="s">
        <v>1138</v>
      </c>
      <c r="J655" t="str">
        <f>IF(Transactions_datasets[[#This Row],[Category]]="Income", "Income", "Expense")</f>
        <v>Expense</v>
      </c>
    </row>
    <row r="656" spans="1:10" x14ac:dyDescent="0.25">
      <c r="A656" s="1">
        <v>45508</v>
      </c>
      <c r="B656" t="s">
        <v>602</v>
      </c>
      <c r="C656">
        <v>220</v>
      </c>
      <c r="D656">
        <v>0</v>
      </c>
      <c r="E656">
        <v>-220</v>
      </c>
      <c r="F656" t="s">
        <v>1001</v>
      </c>
      <c r="G656" t="str">
        <f>IFERROR(VLOOKUP(F656, Table3[#All], 2, FALSE), "")</f>
        <v>Accessories</v>
      </c>
      <c r="H656" t="str">
        <f>IFERROR(VLOOKUP(Transactions_datasets[[#This Row],[Payee Details ]],Table3[#All],3,FALSE), " ")</f>
        <v>Shopping</v>
      </c>
      <c r="I656" t="s">
        <v>1138</v>
      </c>
      <c r="J656" t="str">
        <f>IF(Transactions_datasets[[#This Row],[Category]]="Income", "Income", "Expense")</f>
        <v>Expense</v>
      </c>
    </row>
    <row r="657" spans="1:10" x14ac:dyDescent="0.25">
      <c r="A657" s="1">
        <v>45509</v>
      </c>
      <c r="B657" t="s">
        <v>603</v>
      </c>
      <c r="C657">
        <v>0</v>
      </c>
      <c r="D657">
        <v>7000</v>
      </c>
      <c r="E657">
        <v>7000</v>
      </c>
      <c r="F657" t="s">
        <v>876</v>
      </c>
      <c r="G657" t="str">
        <f>IFERROR(VLOOKUP(F657, Table3[#All], 2, FALSE), "")</f>
        <v>Borrowing/Settling Money</v>
      </c>
      <c r="H657" t="str">
        <f>IFERROR(VLOOKUP(Transactions_datasets[[#This Row],[Payee Details ]],Table3[#All],3,FALSE), " ")</f>
        <v>TransfersAndAdjustments</v>
      </c>
      <c r="I657" t="s">
        <v>1138</v>
      </c>
      <c r="J657" t="str">
        <f>IF(Transactions_datasets[[#This Row],[Category]]="Income", "Income", "Expense")</f>
        <v>Expense</v>
      </c>
    </row>
    <row r="658" spans="1:10" x14ac:dyDescent="0.25">
      <c r="A658" s="1">
        <v>45509</v>
      </c>
      <c r="B658" t="s">
        <v>604</v>
      </c>
      <c r="C658">
        <v>7000</v>
      </c>
      <c r="D658">
        <v>0</v>
      </c>
      <c r="E658">
        <v>-7000</v>
      </c>
      <c r="F658" t="s">
        <v>801</v>
      </c>
      <c r="G658" t="str">
        <f>IFERROR(VLOOKUP(F658, Table3[#All], 2, FALSE), "")</f>
        <v>ATM Withdrawal</v>
      </c>
      <c r="H658" t="str">
        <f>IFERROR(VLOOKUP(Transactions_datasets[[#This Row],[Payee Details ]],Table3[#All],3,FALSE), " ")</f>
        <v>TransfersAndAdjustments</v>
      </c>
      <c r="I658" t="s">
        <v>1139</v>
      </c>
      <c r="J658" t="str">
        <f>IF(Transactions_datasets[[#This Row],[Category]]="Income", "Income", "Expense")</f>
        <v>Expense</v>
      </c>
    </row>
    <row r="659" spans="1:10" x14ac:dyDescent="0.25">
      <c r="A659" s="1">
        <v>45510</v>
      </c>
      <c r="B659" t="s">
        <v>605</v>
      </c>
      <c r="C659">
        <v>150</v>
      </c>
      <c r="D659">
        <v>0</v>
      </c>
      <c r="E659">
        <v>-150</v>
      </c>
      <c r="F659" t="s">
        <v>997</v>
      </c>
      <c r="G659" t="str">
        <f>IFERROR(VLOOKUP(F659, Table3[#All], 2, FALSE), "")</f>
        <v>Snacks and Beverages</v>
      </c>
      <c r="H659" t="str">
        <f>IFERROR(VLOOKUP(Transactions_datasets[[#This Row],[Payee Details ]],Table3[#All],3,FALSE), " ")</f>
        <v>FoodAndDining</v>
      </c>
      <c r="I659" t="s">
        <v>1138</v>
      </c>
      <c r="J659" t="str">
        <f>IF(Transactions_datasets[[#This Row],[Category]]="Income", "Income", "Expense")</f>
        <v>Expense</v>
      </c>
    </row>
    <row r="660" spans="1:10" x14ac:dyDescent="0.25">
      <c r="A660" s="1">
        <v>45518</v>
      </c>
      <c r="B660" t="s">
        <v>606</v>
      </c>
      <c r="C660">
        <v>500</v>
      </c>
      <c r="D660">
        <v>0</v>
      </c>
      <c r="E660">
        <v>-500</v>
      </c>
      <c r="F660" t="s">
        <v>985</v>
      </c>
      <c r="G660" t="str">
        <f>IFERROR(VLOOKUP(F660, Table3[#All], 2, FALSE), "")</f>
        <v>Borrowing/Settling Money</v>
      </c>
      <c r="H660" t="str">
        <f>IFERROR(VLOOKUP(Transactions_datasets[[#This Row],[Payee Details ]],Table3[#All],3,FALSE), " ")</f>
        <v>TransfersAndAdjustments</v>
      </c>
      <c r="I660" t="s">
        <v>1138</v>
      </c>
      <c r="J660" t="str">
        <f>IF(Transactions_datasets[[#This Row],[Category]]="Income", "Income", "Expense")</f>
        <v>Expense</v>
      </c>
    </row>
    <row r="661" spans="1:10" x14ac:dyDescent="0.25">
      <c r="A661" s="1">
        <v>45518</v>
      </c>
      <c r="B661" t="s">
        <v>607</v>
      </c>
      <c r="C661">
        <v>2500</v>
      </c>
      <c r="D661">
        <v>0</v>
      </c>
      <c r="E661">
        <v>-2500</v>
      </c>
      <c r="F661" t="s">
        <v>986</v>
      </c>
      <c r="G661" t="str">
        <f>IFERROR(VLOOKUP(F661, Table3[#All], 2, FALSE), "")</f>
        <v>Tuition Fees</v>
      </c>
      <c r="H661" t="str">
        <f>IFERROR(VLOOKUP(Transactions_datasets[[#This Row],[Payee Details ]],Table3[#All],3,FALSE), " ")</f>
        <v>Education</v>
      </c>
      <c r="I661" t="s">
        <v>811</v>
      </c>
      <c r="J661" t="str">
        <f>IF(Transactions_datasets[[#This Row],[Category]]="Income", "Income", "Expense")</f>
        <v>Expense</v>
      </c>
    </row>
    <row r="662" spans="1:10" x14ac:dyDescent="0.25">
      <c r="A662" s="1">
        <v>45518</v>
      </c>
      <c r="B662" t="s">
        <v>608</v>
      </c>
      <c r="C662">
        <v>2400</v>
      </c>
      <c r="D662">
        <v>0</v>
      </c>
      <c r="E662">
        <v>-2400</v>
      </c>
      <c r="F662" t="s">
        <v>987</v>
      </c>
      <c r="G662" t="str">
        <f>IFERROR(VLOOKUP(F662, Table3[#All], 2, FALSE), "")</f>
        <v>Tuition Fees</v>
      </c>
      <c r="H662" t="str">
        <f>IFERROR(VLOOKUP(Transactions_datasets[[#This Row],[Payee Details ]],Table3[#All],3,FALSE), " ")</f>
        <v>Education</v>
      </c>
      <c r="I662" t="s">
        <v>811</v>
      </c>
      <c r="J662" t="str">
        <f>IF(Transactions_datasets[[#This Row],[Category]]="Income", "Income", "Expense")</f>
        <v>Expense</v>
      </c>
    </row>
    <row r="663" spans="1:10" x14ac:dyDescent="0.25">
      <c r="A663" s="1">
        <v>45522</v>
      </c>
      <c r="B663" t="s">
        <v>609</v>
      </c>
      <c r="C663">
        <v>395</v>
      </c>
      <c r="D663">
        <v>0</v>
      </c>
      <c r="E663">
        <v>-395</v>
      </c>
      <c r="F663" t="s">
        <v>862</v>
      </c>
      <c r="G663" t="str">
        <f>IFERROR(VLOOKUP(F663, Table3[#All], 2, FALSE), "")</f>
        <v>Borrowing/Settling Money</v>
      </c>
      <c r="H663" t="str">
        <f>IFERROR(VLOOKUP(Transactions_datasets[[#This Row],[Payee Details ]],Table3[#All],3,FALSE), " ")</f>
        <v>TransfersAndAdjustments</v>
      </c>
      <c r="I663" t="s">
        <v>1138</v>
      </c>
      <c r="J663" t="str">
        <f>IF(Transactions_datasets[[#This Row],[Category]]="Income", "Income", "Expense")</f>
        <v>Expense</v>
      </c>
    </row>
    <row r="664" spans="1:10" x14ac:dyDescent="0.25">
      <c r="A664" s="1">
        <v>45523</v>
      </c>
      <c r="B664" t="s">
        <v>610</v>
      </c>
      <c r="C664">
        <v>10</v>
      </c>
      <c r="D664">
        <v>0</v>
      </c>
      <c r="E664">
        <v>-10</v>
      </c>
      <c r="F664" t="s">
        <v>988</v>
      </c>
      <c r="G664" t="str">
        <f>IFERROR(VLOOKUP(F664, Table3[#All], 2, FALSE), "")</f>
        <v>Accessories</v>
      </c>
      <c r="H664" t="str">
        <f>IFERROR(VLOOKUP(Transactions_datasets[[#This Row],[Payee Details ]],Table3[#All],3,FALSE), " ")</f>
        <v>Shopping</v>
      </c>
      <c r="I664" t="s">
        <v>1138</v>
      </c>
      <c r="J664" t="str">
        <f>IF(Transactions_datasets[[#This Row],[Category]]="Income", "Income", "Expense")</f>
        <v>Expense</v>
      </c>
    </row>
    <row r="665" spans="1:10" x14ac:dyDescent="0.25">
      <c r="A665" s="1">
        <v>45523</v>
      </c>
      <c r="B665" t="s">
        <v>611</v>
      </c>
      <c r="C665">
        <v>100</v>
      </c>
      <c r="D665">
        <v>0</v>
      </c>
      <c r="E665">
        <v>-100</v>
      </c>
      <c r="F665" t="s">
        <v>732</v>
      </c>
      <c r="G665" t="str">
        <f>IFERROR(VLOOKUP(F665, Table3[#All], 2, FALSE), "")</f>
        <v>Games</v>
      </c>
      <c r="H665" t="str">
        <f>IFERROR(VLOOKUP(Transactions_datasets[[#This Row],[Payee Details ]],Table3[#All],3,FALSE), " ")</f>
        <v>EntertainmentAndLeisure</v>
      </c>
      <c r="I665" t="s">
        <v>1138</v>
      </c>
      <c r="J665" t="str">
        <f>IF(Transactions_datasets[[#This Row],[Category]]="Income", "Income", "Expense")</f>
        <v>Expense</v>
      </c>
    </row>
    <row r="666" spans="1:10" x14ac:dyDescent="0.25">
      <c r="A666" s="1">
        <v>45525</v>
      </c>
      <c r="B666" t="s">
        <v>612</v>
      </c>
      <c r="C666">
        <v>980</v>
      </c>
      <c r="D666">
        <v>0</v>
      </c>
      <c r="E666">
        <v>-980</v>
      </c>
      <c r="F666" t="s">
        <v>803</v>
      </c>
      <c r="G666" t="str">
        <f>IFERROR(VLOOKUP(F666, Table3[#All], 2, FALSE), "")</f>
        <v>Clothing</v>
      </c>
      <c r="H666" t="str">
        <f>IFERROR(VLOOKUP(Transactions_datasets[[#This Row],[Payee Details ]],Table3[#All],3,FALSE), " ")</f>
        <v>Shopping</v>
      </c>
      <c r="I666" t="s">
        <v>1138</v>
      </c>
      <c r="J666" t="str">
        <f>IF(Transactions_datasets[[#This Row],[Category]]="Income", "Income", "Expense")</f>
        <v>Expense</v>
      </c>
    </row>
    <row r="667" spans="1:10" x14ac:dyDescent="0.25">
      <c r="A667" s="1">
        <v>45526</v>
      </c>
      <c r="B667" t="s">
        <v>613</v>
      </c>
      <c r="C667">
        <v>706.82</v>
      </c>
      <c r="D667">
        <v>0</v>
      </c>
      <c r="E667">
        <v>-706.82</v>
      </c>
      <c r="F667" t="s">
        <v>809</v>
      </c>
      <c r="G667" t="str">
        <f>IFERROR(VLOOKUP(F667, Table3[#All], 2, FALSE), "")</f>
        <v>Internet</v>
      </c>
      <c r="H667" t="str">
        <f>IFERROR(VLOOKUP(Transactions_datasets[[#This Row],[Payee Details ]],Table3[#All],3,FALSE), " ")</f>
        <v>BillsAndUtilities</v>
      </c>
      <c r="I667" t="s">
        <v>1138</v>
      </c>
      <c r="J667" t="str">
        <f>IF(Transactions_datasets[[#This Row],[Category]]="Income", "Income", "Expense")</f>
        <v>Expense</v>
      </c>
    </row>
    <row r="668" spans="1:10" x14ac:dyDescent="0.25">
      <c r="A668" s="1">
        <v>45530</v>
      </c>
      <c r="B668" t="s">
        <v>614</v>
      </c>
      <c r="C668">
        <v>475</v>
      </c>
      <c r="D668">
        <v>0</v>
      </c>
      <c r="E668">
        <v>-475</v>
      </c>
      <c r="F668" t="s">
        <v>1135</v>
      </c>
      <c r="G668" t="str">
        <f>IFERROR(VLOOKUP(F668, Table3[#All], 2, FALSE), "")</f>
        <v>Books/Study Materials</v>
      </c>
      <c r="H668" t="str">
        <f>IFERROR(VLOOKUP(Transactions_datasets[[#This Row],[Payee Details ]],Table3[#All],3,FALSE), " ")</f>
        <v>Education</v>
      </c>
      <c r="I668" t="s">
        <v>1138</v>
      </c>
      <c r="J668" t="str">
        <f>IF(Transactions_datasets[[#This Row],[Category]]="Income", "Income", "Expense")</f>
        <v>Expense</v>
      </c>
    </row>
    <row r="669" spans="1:10" x14ac:dyDescent="0.25">
      <c r="A669" s="1">
        <v>45538</v>
      </c>
      <c r="B669" t="s">
        <v>615</v>
      </c>
      <c r="C669">
        <v>100</v>
      </c>
      <c r="D669">
        <v>0</v>
      </c>
      <c r="E669">
        <v>-100</v>
      </c>
      <c r="F669" t="s">
        <v>974</v>
      </c>
      <c r="G669" t="str">
        <f>IFERROR(VLOOKUP(F669, Table3[#All], 2, FALSE), "")</f>
        <v>SIPs</v>
      </c>
      <c r="H669" t="str">
        <f>IFERROR(VLOOKUP(Transactions_datasets[[#This Row],[Payee Details ]],Table3[#All],3,FALSE), " ")</f>
        <v>Investments</v>
      </c>
      <c r="I669" t="s">
        <v>1138</v>
      </c>
      <c r="J669" t="str">
        <f>IF(Transactions_datasets[[#This Row],[Category]]="Income", "Income", "Expense")</f>
        <v>Expense</v>
      </c>
    </row>
    <row r="670" spans="1:10" x14ac:dyDescent="0.25">
      <c r="A670" s="1">
        <v>45543</v>
      </c>
      <c r="B670" t="s">
        <v>616</v>
      </c>
      <c r="C670">
        <v>400</v>
      </c>
      <c r="D670">
        <v>0</v>
      </c>
      <c r="E670">
        <v>-400</v>
      </c>
      <c r="F670" t="s">
        <v>801</v>
      </c>
      <c r="G670" t="str">
        <f>IFERROR(VLOOKUP(F670, Table3[#All], 2, FALSE), "")</f>
        <v>ATM Withdrawal</v>
      </c>
      <c r="H670" t="str">
        <f>IFERROR(VLOOKUP(Transactions_datasets[[#This Row],[Payee Details ]],Table3[#All],3,FALSE), " ")</f>
        <v>TransfersAndAdjustments</v>
      </c>
      <c r="I670" t="s">
        <v>1139</v>
      </c>
      <c r="J670" t="str">
        <f>IF(Transactions_datasets[[#This Row],[Category]]="Income", "Income", "Expense")</f>
        <v>Expense</v>
      </c>
    </row>
    <row r="671" spans="1:10" x14ac:dyDescent="0.25">
      <c r="A671" s="1">
        <v>45543</v>
      </c>
      <c r="B671" t="s">
        <v>617</v>
      </c>
      <c r="C671">
        <v>2000</v>
      </c>
      <c r="D671">
        <v>0</v>
      </c>
      <c r="E671">
        <v>-2000</v>
      </c>
      <c r="F671" t="s">
        <v>801</v>
      </c>
      <c r="G671" t="str">
        <f>IFERROR(VLOOKUP(F671, Table3[#All], 2, FALSE), "")</f>
        <v>ATM Withdrawal</v>
      </c>
      <c r="H671" t="str">
        <f>IFERROR(VLOOKUP(Transactions_datasets[[#This Row],[Payee Details ]],Table3[#All],3,FALSE), " ")</f>
        <v>TransfersAndAdjustments</v>
      </c>
      <c r="I671" t="s">
        <v>1139</v>
      </c>
      <c r="J671" t="str">
        <f>IF(Transactions_datasets[[#This Row],[Category]]="Income", "Income", "Expense")</f>
        <v>Expense</v>
      </c>
    </row>
    <row r="672" spans="1:10" x14ac:dyDescent="0.25">
      <c r="A672" s="1">
        <v>45543</v>
      </c>
      <c r="B672" t="s">
        <v>618</v>
      </c>
      <c r="C672">
        <v>10</v>
      </c>
      <c r="D672">
        <v>0</v>
      </c>
      <c r="E672">
        <v>-10</v>
      </c>
      <c r="F672" t="s">
        <v>989</v>
      </c>
      <c r="G672" t="str">
        <f>IFERROR(VLOOKUP(F672, Table3[#All], 2, FALSE), "")</f>
        <v>Snacks and Beverages</v>
      </c>
      <c r="H672" t="str">
        <f>IFERROR(VLOOKUP(Transactions_datasets[[#This Row],[Payee Details ]],Table3[#All],3,FALSE), " ")</f>
        <v>FoodAndDining</v>
      </c>
      <c r="I672" t="s">
        <v>1138</v>
      </c>
      <c r="J672" t="str">
        <f>IF(Transactions_datasets[[#This Row],[Category]]="Income", "Income", "Expense")</f>
        <v>Expense</v>
      </c>
    </row>
    <row r="673" spans="1:10" x14ac:dyDescent="0.25">
      <c r="A673" s="1">
        <v>45550</v>
      </c>
      <c r="B673" t="s">
        <v>619</v>
      </c>
      <c r="C673">
        <v>500</v>
      </c>
      <c r="D673">
        <v>0</v>
      </c>
      <c r="E673">
        <v>-500</v>
      </c>
      <c r="F673" t="s">
        <v>807</v>
      </c>
      <c r="G673" t="str">
        <f>IFERROR(VLOOKUP(F673, Table3[#All], 2, FALSE), "")</f>
        <v>Borrowing/Settling Money</v>
      </c>
      <c r="H673" t="str">
        <f>IFERROR(VLOOKUP(Transactions_datasets[[#This Row],[Payee Details ]],Table3[#All],3,FALSE), " ")</f>
        <v>TransfersAndAdjustments</v>
      </c>
      <c r="I673" t="s">
        <v>1138</v>
      </c>
      <c r="J673" t="str">
        <f>IF(Transactions_datasets[[#This Row],[Category]]="Income", "Income", "Expense")</f>
        <v>Expense</v>
      </c>
    </row>
    <row r="674" spans="1:10" x14ac:dyDescent="0.25">
      <c r="A674" s="1">
        <v>45552</v>
      </c>
      <c r="B674" t="s">
        <v>620</v>
      </c>
      <c r="C674">
        <v>706.82</v>
      </c>
      <c r="D674">
        <v>0</v>
      </c>
      <c r="E674">
        <v>-706.82</v>
      </c>
      <c r="F674" t="s">
        <v>809</v>
      </c>
      <c r="G674" t="str">
        <f>IFERROR(VLOOKUP(F674, Table3[#All], 2, FALSE), "")</f>
        <v>Internet</v>
      </c>
      <c r="H674" t="str">
        <f>IFERROR(VLOOKUP(Transactions_datasets[[#This Row],[Payee Details ]],Table3[#All],3,FALSE), " ")</f>
        <v>BillsAndUtilities</v>
      </c>
      <c r="I674" t="s">
        <v>1138</v>
      </c>
      <c r="J674" t="str">
        <f>IF(Transactions_datasets[[#This Row],[Category]]="Income", "Income", "Expense")</f>
        <v>Expense</v>
      </c>
    </row>
    <row r="675" spans="1:10" x14ac:dyDescent="0.25">
      <c r="A675" s="1">
        <v>45553</v>
      </c>
      <c r="B675" t="s">
        <v>621</v>
      </c>
      <c r="C675">
        <v>500</v>
      </c>
      <c r="D675">
        <v>0</v>
      </c>
      <c r="E675">
        <v>-500</v>
      </c>
      <c r="F675" t="s">
        <v>991</v>
      </c>
      <c r="G675" t="str">
        <f>IFERROR(VLOOKUP(F675, Table3[#All], 2, FALSE), "")</f>
        <v>Donations/Charity</v>
      </c>
      <c r="H675" t="str">
        <f>IFERROR(VLOOKUP(Transactions_datasets[[#This Row],[Payee Details ]],Table3[#All],3,FALSE), " ")</f>
        <v>FamilyAndGifts</v>
      </c>
      <c r="I675" t="s">
        <v>1138</v>
      </c>
      <c r="J675" t="str">
        <f>IF(Transactions_datasets[[#This Row],[Category]]="Income", "Income", "Expense")</f>
        <v>Expense</v>
      </c>
    </row>
    <row r="676" spans="1:10" x14ac:dyDescent="0.25">
      <c r="A676" s="1">
        <v>45554</v>
      </c>
      <c r="B676" t="s">
        <v>622</v>
      </c>
      <c r="C676">
        <v>123</v>
      </c>
      <c r="D676">
        <v>0</v>
      </c>
      <c r="E676">
        <v>-123</v>
      </c>
      <c r="F676" t="s">
        <v>815</v>
      </c>
      <c r="G676" t="str">
        <f>IFERROR(VLOOKUP(F676, Table3[#All], 2, FALSE), "")</f>
        <v>Borrowing/Settling Money</v>
      </c>
      <c r="H676" t="str">
        <f>IFERROR(VLOOKUP(Transactions_datasets[[#This Row],[Payee Details ]],Table3[#All],3,FALSE), " ")</f>
        <v>TransfersAndAdjustments</v>
      </c>
      <c r="I676" t="s">
        <v>1138</v>
      </c>
      <c r="J676" t="str">
        <f>IF(Transactions_datasets[[#This Row],[Category]]="Income", "Income", "Expense")</f>
        <v>Expense</v>
      </c>
    </row>
    <row r="677" spans="1:10" x14ac:dyDescent="0.25">
      <c r="A677" s="1">
        <v>45558</v>
      </c>
      <c r="B677" t="s">
        <v>623</v>
      </c>
      <c r="C677">
        <v>10</v>
      </c>
      <c r="D677">
        <v>0</v>
      </c>
      <c r="E677">
        <v>-10</v>
      </c>
      <c r="F677" t="s">
        <v>896</v>
      </c>
      <c r="G677" t="str">
        <f>IFERROR(VLOOKUP(F677, Table3[#All], 2, FALSE), "")</f>
        <v>Travel Tickets (Train/Flight/Bus)</v>
      </c>
      <c r="H677" t="str">
        <f>IFERROR(VLOOKUP(Transactions_datasets[[#This Row],[Payee Details ]],Table3[#All],3,FALSE), " ")</f>
        <v>Transportation</v>
      </c>
      <c r="I677" t="s">
        <v>1138</v>
      </c>
      <c r="J677" t="str">
        <f>IF(Transactions_datasets[[#This Row],[Category]]="Income", "Income", "Expense")</f>
        <v>Expense</v>
      </c>
    </row>
    <row r="678" spans="1:10" x14ac:dyDescent="0.25">
      <c r="A678" s="1">
        <v>45558</v>
      </c>
      <c r="B678" t="s">
        <v>624</v>
      </c>
      <c r="C678">
        <v>10</v>
      </c>
      <c r="D678">
        <v>0</v>
      </c>
      <c r="E678">
        <v>-10</v>
      </c>
      <c r="F678" t="s">
        <v>896</v>
      </c>
      <c r="G678" t="str">
        <f>IFERROR(VLOOKUP(F678, Table3[#All], 2, FALSE), "")</f>
        <v>Travel Tickets (Train/Flight/Bus)</v>
      </c>
      <c r="H678" t="str">
        <f>IFERROR(VLOOKUP(Transactions_datasets[[#This Row],[Payee Details ]],Table3[#All],3,FALSE), " ")</f>
        <v>Transportation</v>
      </c>
      <c r="I678" t="s">
        <v>1138</v>
      </c>
      <c r="J678" t="str">
        <f>IF(Transactions_datasets[[#This Row],[Category]]="Income", "Income", "Expense")</f>
        <v>Expense</v>
      </c>
    </row>
    <row r="679" spans="1:10" x14ac:dyDescent="0.25">
      <c r="A679" s="1">
        <v>45560</v>
      </c>
      <c r="B679" t="s">
        <v>57</v>
      </c>
      <c r="C679">
        <v>0</v>
      </c>
      <c r="D679">
        <v>418</v>
      </c>
      <c r="E679">
        <v>418</v>
      </c>
      <c r="F679" t="s">
        <v>747</v>
      </c>
      <c r="G679" t="str">
        <f>IFERROR(VLOOKUP(F679, Table3[#All], 2, FALSE), "")</f>
        <v>Interest Income</v>
      </c>
      <c r="H679" t="str">
        <f>IFERROR(VLOOKUP(Transactions_datasets[[#This Row],[Payee Details ]],Table3[#All],3,FALSE), " ")</f>
        <v>Income</v>
      </c>
      <c r="I679" t="s">
        <v>1140</v>
      </c>
      <c r="J679" t="str">
        <f>IF(Transactions_datasets[[#This Row],[Category]]="Income", "Income", "Expense")</f>
        <v>Income</v>
      </c>
    </row>
    <row r="680" spans="1:10" x14ac:dyDescent="0.25">
      <c r="A680" s="1">
        <v>45561</v>
      </c>
      <c r="B680" t="s">
        <v>625</v>
      </c>
      <c r="C680">
        <v>13047</v>
      </c>
      <c r="D680">
        <v>0</v>
      </c>
      <c r="E680">
        <v>-13047</v>
      </c>
      <c r="F680" t="s">
        <v>838</v>
      </c>
      <c r="G680" t="str">
        <f>IFERROR(VLOOKUP(F680, Table3[#All], 2, FALSE), "")</f>
        <v>Online Shopping (Amazon, Flipkart)</v>
      </c>
      <c r="H680" t="str">
        <f>IFERROR(VLOOKUP(Transactions_datasets[[#This Row],[Payee Details ]],Table3[#All],3,FALSE), " ")</f>
        <v>Shopping</v>
      </c>
      <c r="I680" t="s">
        <v>1138</v>
      </c>
      <c r="J680" t="str">
        <f>IF(Transactions_datasets[[#This Row],[Category]]="Income", "Income", "Expense")</f>
        <v>Expense</v>
      </c>
    </row>
    <row r="681" spans="1:10" x14ac:dyDescent="0.25">
      <c r="A681" s="1">
        <v>45562</v>
      </c>
      <c r="B681" t="s">
        <v>626</v>
      </c>
      <c r="C681">
        <v>0</v>
      </c>
      <c r="D681">
        <v>149</v>
      </c>
      <c r="E681">
        <v>149</v>
      </c>
      <c r="F681" t="s">
        <v>838</v>
      </c>
      <c r="G681" t="str">
        <f>IFERROR(VLOOKUP(F681, Table3[#All], 2, FALSE), "")</f>
        <v>Online Shopping (Amazon, Flipkart)</v>
      </c>
      <c r="H681" t="str">
        <f>IFERROR(VLOOKUP(Transactions_datasets[[#This Row],[Payee Details ]],Table3[#All],3,FALSE), " ")</f>
        <v>Shopping</v>
      </c>
      <c r="I681" t="s">
        <v>1138</v>
      </c>
      <c r="J681" t="str">
        <f>IF(Transactions_datasets[[#This Row],[Category]]="Income", "Income", "Expense")</f>
        <v>Expense</v>
      </c>
    </row>
    <row r="682" spans="1:10" x14ac:dyDescent="0.25">
      <c r="A682" s="1">
        <v>45562</v>
      </c>
      <c r="B682" t="s">
        <v>627</v>
      </c>
      <c r="C682">
        <v>12997</v>
      </c>
      <c r="D682">
        <v>0</v>
      </c>
      <c r="E682">
        <v>-12997</v>
      </c>
      <c r="F682" t="s">
        <v>838</v>
      </c>
      <c r="G682" t="str">
        <f>IFERROR(VLOOKUP(F682, Table3[#All], 2, FALSE), "")</f>
        <v>Online Shopping (Amazon, Flipkart)</v>
      </c>
      <c r="H682" t="str">
        <f>IFERROR(VLOOKUP(Transactions_datasets[[#This Row],[Payee Details ]],Table3[#All],3,FALSE), " ")</f>
        <v>Shopping</v>
      </c>
      <c r="I682" t="s">
        <v>1138</v>
      </c>
      <c r="J682" t="str">
        <f>IF(Transactions_datasets[[#This Row],[Category]]="Income", "Income", "Expense")</f>
        <v>Expense</v>
      </c>
    </row>
    <row r="683" spans="1:10" x14ac:dyDescent="0.25">
      <c r="A683" s="1">
        <v>45562</v>
      </c>
      <c r="B683" t="s">
        <v>628</v>
      </c>
      <c r="C683">
        <v>0</v>
      </c>
      <c r="D683">
        <v>12798</v>
      </c>
      <c r="E683">
        <v>12798</v>
      </c>
      <c r="F683" t="s">
        <v>838</v>
      </c>
      <c r="G683" t="str">
        <f>IFERROR(VLOOKUP(F683, Table3[#All], 2, FALSE), "")</f>
        <v>Online Shopping (Amazon, Flipkart)</v>
      </c>
      <c r="H683" t="str">
        <f>IFERROR(VLOOKUP(Transactions_datasets[[#This Row],[Payee Details ]],Table3[#All],3,FALSE), " ")</f>
        <v>Shopping</v>
      </c>
      <c r="I683" t="s">
        <v>1138</v>
      </c>
      <c r="J683" t="str">
        <f>IF(Transactions_datasets[[#This Row],[Category]]="Income", "Income", "Expense")</f>
        <v>Expense</v>
      </c>
    </row>
    <row r="684" spans="1:10" x14ac:dyDescent="0.25">
      <c r="A684" s="1">
        <v>45565</v>
      </c>
      <c r="B684" t="s">
        <v>629</v>
      </c>
      <c r="C684">
        <v>2399</v>
      </c>
      <c r="D684">
        <v>0</v>
      </c>
      <c r="E684">
        <v>-2399</v>
      </c>
      <c r="F684" t="s">
        <v>838</v>
      </c>
      <c r="G684" t="str">
        <f>IFERROR(VLOOKUP(F684, Table3[#All], 2, FALSE), "")</f>
        <v>Online Shopping (Amazon, Flipkart)</v>
      </c>
      <c r="H684" t="str">
        <f>IFERROR(VLOOKUP(Transactions_datasets[[#This Row],[Payee Details ]],Table3[#All],3,FALSE), " ")</f>
        <v>Shopping</v>
      </c>
      <c r="I684" t="s">
        <v>1138</v>
      </c>
      <c r="J684" t="str">
        <f>IF(Transactions_datasets[[#This Row],[Category]]="Income", "Income", "Expense")</f>
        <v>Expense</v>
      </c>
    </row>
    <row r="685" spans="1:10" x14ac:dyDescent="0.25">
      <c r="A685" s="1">
        <v>45568</v>
      </c>
      <c r="B685" t="s">
        <v>630</v>
      </c>
      <c r="C685">
        <v>100</v>
      </c>
      <c r="D685">
        <v>0</v>
      </c>
      <c r="E685">
        <v>-100</v>
      </c>
      <c r="F685" t="s">
        <v>974</v>
      </c>
      <c r="G685" t="str">
        <f>IFERROR(VLOOKUP(F685, Table3[#All], 2, FALSE), "")</f>
        <v>SIPs</v>
      </c>
      <c r="H685" t="str">
        <f>IFERROR(VLOOKUP(Transactions_datasets[[#This Row],[Payee Details ]],Table3[#All],3,FALSE), " ")</f>
        <v>Investments</v>
      </c>
      <c r="I685" t="s">
        <v>1138</v>
      </c>
      <c r="J685" t="str">
        <f>IF(Transactions_datasets[[#This Row],[Category]]="Income", "Income", "Expense")</f>
        <v>Expense</v>
      </c>
    </row>
    <row r="686" spans="1:10" x14ac:dyDescent="0.25">
      <c r="A686" s="1">
        <v>45568</v>
      </c>
      <c r="B686" t="s">
        <v>631</v>
      </c>
      <c r="C686">
        <v>0</v>
      </c>
      <c r="D686">
        <v>149</v>
      </c>
      <c r="E686">
        <v>149</v>
      </c>
      <c r="F686" t="s">
        <v>838</v>
      </c>
      <c r="G686" t="str">
        <f>IFERROR(VLOOKUP(F686, Table3[#All], 2, FALSE), "")</f>
        <v>Online Shopping (Amazon, Flipkart)</v>
      </c>
      <c r="H686" t="str">
        <f>IFERROR(VLOOKUP(Transactions_datasets[[#This Row],[Payee Details ]],Table3[#All],3,FALSE), " ")</f>
        <v>Shopping</v>
      </c>
      <c r="I686" t="s">
        <v>1138</v>
      </c>
      <c r="J686" t="str">
        <f>IF(Transactions_datasets[[#This Row],[Category]]="Income", "Income", "Expense")</f>
        <v>Expense</v>
      </c>
    </row>
    <row r="687" spans="1:10" x14ac:dyDescent="0.25">
      <c r="A687" s="1">
        <v>45568</v>
      </c>
      <c r="B687" t="s">
        <v>632</v>
      </c>
      <c r="C687">
        <v>5400</v>
      </c>
      <c r="D687">
        <v>0</v>
      </c>
      <c r="E687">
        <v>-5400</v>
      </c>
      <c r="F687" t="s">
        <v>992</v>
      </c>
      <c r="G687" t="str">
        <f>IFERROR(VLOOKUP(F687, Table3[#All], 2, FALSE), "")</f>
        <v>Pharmacy/Medicines</v>
      </c>
      <c r="H687" t="str">
        <f>IFERROR(VLOOKUP(Transactions_datasets[[#This Row],[Payee Details ]],Table3[#All],3,FALSE), " ")</f>
        <v>HealthAndMedical</v>
      </c>
      <c r="I687" t="s">
        <v>1138</v>
      </c>
      <c r="J687" t="str">
        <f>IF(Transactions_datasets[[#This Row],[Category]]="Income", "Income", "Expense")</f>
        <v>Expense</v>
      </c>
    </row>
    <row r="688" spans="1:10" x14ac:dyDescent="0.25">
      <c r="A688" s="1">
        <v>45568</v>
      </c>
      <c r="B688" t="s">
        <v>633</v>
      </c>
      <c r="C688">
        <v>150</v>
      </c>
      <c r="D688">
        <v>0</v>
      </c>
      <c r="E688">
        <v>-150</v>
      </c>
      <c r="F688" t="s">
        <v>993</v>
      </c>
      <c r="G688" t="str">
        <f>IFERROR(VLOOKUP(F688, Table3[#All], 2, FALSE), "")</f>
        <v>Gadgets</v>
      </c>
      <c r="H688" t="str">
        <f>IFERROR(VLOOKUP(Transactions_datasets[[#This Row],[Payee Details ]],Table3[#All],3,FALSE), " ")</f>
        <v>Shopping</v>
      </c>
      <c r="I688" t="s">
        <v>1138</v>
      </c>
      <c r="J688" t="str">
        <f>IF(Transactions_datasets[[#This Row],[Category]]="Income", "Income", "Expense")</f>
        <v>Expense</v>
      </c>
    </row>
    <row r="689" spans="1:10" x14ac:dyDescent="0.25">
      <c r="A689" s="1">
        <v>45570</v>
      </c>
      <c r="B689" t="s">
        <v>634</v>
      </c>
      <c r="C689">
        <v>400</v>
      </c>
      <c r="D689">
        <v>0</v>
      </c>
      <c r="E689">
        <v>-400</v>
      </c>
      <c r="F689" t="s">
        <v>994</v>
      </c>
      <c r="G689" t="str">
        <f>IFERROR(VLOOKUP(F689, Table3[#All], 2, FALSE), "")</f>
        <v>Vehicle Maintenance</v>
      </c>
      <c r="H689" t="str">
        <f>IFERROR(VLOOKUP(Transactions_datasets[[#This Row],[Payee Details ]],Table3[#All],3,FALSE), " ")</f>
        <v>Transportation</v>
      </c>
      <c r="I689" t="s">
        <v>1138</v>
      </c>
      <c r="J689" t="str">
        <f>IF(Transactions_datasets[[#This Row],[Category]]="Income", "Income", "Expense")</f>
        <v>Expense</v>
      </c>
    </row>
    <row r="690" spans="1:10" x14ac:dyDescent="0.25">
      <c r="A690" s="1">
        <v>45572</v>
      </c>
      <c r="B690" t="s">
        <v>635</v>
      </c>
      <c r="C690">
        <v>120</v>
      </c>
      <c r="D690">
        <v>0</v>
      </c>
      <c r="E690">
        <v>-120</v>
      </c>
      <c r="F690" t="s">
        <v>942</v>
      </c>
      <c r="G690" t="str">
        <f>IFERROR(VLOOKUP(F690, Table3[#All], 2, FALSE), "")</f>
        <v>Groceries</v>
      </c>
      <c r="H690" t="str">
        <f>IFERROR(VLOOKUP(Transactions_datasets[[#This Row],[Payee Details ]],Table3[#All],3,FALSE), " ")</f>
        <v>FoodAndDining</v>
      </c>
      <c r="I690" t="s">
        <v>1138</v>
      </c>
      <c r="J690" t="str">
        <f>IF(Transactions_datasets[[#This Row],[Category]]="Income", "Income", "Expense")</f>
        <v>Expense</v>
      </c>
    </row>
    <row r="691" spans="1:10" x14ac:dyDescent="0.25">
      <c r="A691" s="1">
        <v>45573</v>
      </c>
      <c r="B691" t="s">
        <v>636</v>
      </c>
      <c r="C691">
        <v>1500</v>
      </c>
      <c r="D691">
        <v>0</v>
      </c>
      <c r="E691">
        <v>-1500</v>
      </c>
      <c r="F691" t="s">
        <v>862</v>
      </c>
      <c r="G691" t="str">
        <f>IFERROR(VLOOKUP(F691, Table3[#All], 2, FALSE), "")</f>
        <v>Borrowing/Settling Money</v>
      </c>
      <c r="H691" t="str">
        <f>IFERROR(VLOOKUP(Transactions_datasets[[#This Row],[Payee Details ]],Table3[#All],3,FALSE), " ")</f>
        <v>TransfersAndAdjustments</v>
      </c>
      <c r="I691" t="s">
        <v>1138</v>
      </c>
      <c r="J691" t="str">
        <f>IF(Transactions_datasets[[#This Row],[Category]]="Income", "Income", "Expense")</f>
        <v>Expense</v>
      </c>
    </row>
    <row r="692" spans="1:10" x14ac:dyDescent="0.25">
      <c r="A692" s="1">
        <v>45576</v>
      </c>
      <c r="B692" t="s">
        <v>637</v>
      </c>
      <c r="C692">
        <v>120</v>
      </c>
      <c r="D692">
        <v>0</v>
      </c>
      <c r="E692">
        <v>-120</v>
      </c>
      <c r="F692" t="s">
        <v>912</v>
      </c>
      <c r="G692" t="str">
        <f>IFERROR(VLOOKUP(F692, Table3[#All], 2, FALSE), "")</f>
        <v>Groceries</v>
      </c>
      <c r="H692" t="str">
        <f>IFERROR(VLOOKUP(Transactions_datasets[[#This Row],[Payee Details ]],Table3[#All],3,FALSE), " ")</f>
        <v>FoodAndDining</v>
      </c>
      <c r="I692" t="s">
        <v>1138</v>
      </c>
      <c r="J692" t="str">
        <f>IF(Transactions_datasets[[#This Row],[Category]]="Income", "Income", "Expense")</f>
        <v>Expense</v>
      </c>
    </row>
    <row r="693" spans="1:10" x14ac:dyDescent="0.25">
      <c r="A693" s="1">
        <v>45576</v>
      </c>
      <c r="B693" t="s">
        <v>638</v>
      </c>
      <c r="C693">
        <v>114</v>
      </c>
      <c r="D693">
        <v>0</v>
      </c>
      <c r="E693">
        <v>-114</v>
      </c>
      <c r="F693" t="s">
        <v>1136</v>
      </c>
      <c r="G693" t="str">
        <f>IFERROR(VLOOKUP(F693, Table3[#All], 2, FALSE), "")</f>
        <v>Snacks and Beverages</v>
      </c>
      <c r="H693" t="str">
        <f>IFERROR(VLOOKUP(Transactions_datasets[[#This Row],[Payee Details ]],Table3[#All],3,FALSE), " ")</f>
        <v>FoodAndDining</v>
      </c>
      <c r="I693" t="s">
        <v>1138</v>
      </c>
      <c r="J693" t="str">
        <f>IF(Transactions_datasets[[#This Row],[Category]]="Income", "Income", "Expense")</f>
        <v>Expense</v>
      </c>
    </row>
    <row r="694" spans="1:10" x14ac:dyDescent="0.25">
      <c r="A694" s="1">
        <v>45577</v>
      </c>
      <c r="B694" t="s">
        <v>639</v>
      </c>
      <c r="C694">
        <v>140</v>
      </c>
      <c r="D694">
        <v>0</v>
      </c>
      <c r="E694">
        <v>-140</v>
      </c>
      <c r="F694" t="s">
        <v>995</v>
      </c>
      <c r="G694" t="str">
        <f>IFERROR(VLOOKUP(F694, Table3[#All], 2, FALSE), "")</f>
        <v>Groceries</v>
      </c>
      <c r="H694" t="str">
        <f>IFERROR(VLOOKUP(Transactions_datasets[[#This Row],[Payee Details ]],Table3[#All],3,FALSE), " ")</f>
        <v>FoodAndDining</v>
      </c>
      <c r="I694" t="s">
        <v>1138</v>
      </c>
      <c r="J694" t="str">
        <f>IF(Transactions_datasets[[#This Row],[Category]]="Income", "Income", "Expense")</f>
        <v>Expense</v>
      </c>
    </row>
    <row r="695" spans="1:10" x14ac:dyDescent="0.25">
      <c r="A695" s="1">
        <v>45580</v>
      </c>
      <c r="B695" t="s">
        <v>640</v>
      </c>
      <c r="C695">
        <v>60</v>
      </c>
      <c r="D695">
        <v>0</v>
      </c>
      <c r="E695">
        <v>-60</v>
      </c>
      <c r="F695" t="s">
        <v>996</v>
      </c>
      <c r="G695" t="str">
        <f>IFERROR(VLOOKUP(F695, Table3[#All], 2, FALSE), "")</f>
        <v>Groceries</v>
      </c>
      <c r="H695" t="str">
        <f>IFERROR(VLOOKUP(Transactions_datasets[[#This Row],[Payee Details ]],Table3[#All],3,FALSE), " ")</f>
        <v>FoodAndDining</v>
      </c>
      <c r="I695" t="s">
        <v>1138</v>
      </c>
      <c r="J695" t="str">
        <f>IF(Transactions_datasets[[#This Row],[Category]]="Income", "Income", "Expense")</f>
        <v>Expense</v>
      </c>
    </row>
    <row r="696" spans="1:10" x14ac:dyDescent="0.25">
      <c r="A696" s="1">
        <v>45580</v>
      </c>
      <c r="B696" t="s">
        <v>641</v>
      </c>
      <c r="C696">
        <v>0</v>
      </c>
      <c r="D696">
        <v>60</v>
      </c>
      <c r="E696">
        <v>60</v>
      </c>
      <c r="F696" t="s">
        <v>848</v>
      </c>
      <c r="G696" t="str">
        <f>IFERROR(VLOOKUP(F696, Table3[#All], 2, FALSE), "")</f>
        <v>Refunds/Reimbursements</v>
      </c>
      <c r="H696" t="str">
        <f>IFERROR(VLOOKUP(Transactions_datasets[[#This Row],[Payee Details ]],Table3[#All],3,FALSE), " ")</f>
        <v>Income</v>
      </c>
      <c r="I696" t="s">
        <v>1138</v>
      </c>
      <c r="J696" t="str">
        <f>IF(Transactions_datasets[[#This Row],[Category]]="Income", "Income", "Expense")</f>
        <v>Income</v>
      </c>
    </row>
    <row r="697" spans="1:10" x14ac:dyDescent="0.25">
      <c r="A697" s="1">
        <v>45580</v>
      </c>
      <c r="B697" t="s">
        <v>642</v>
      </c>
      <c r="C697">
        <v>60</v>
      </c>
      <c r="D697">
        <v>0</v>
      </c>
      <c r="E697">
        <v>-60</v>
      </c>
      <c r="F697" t="s">
        <v>996</v>
      </c>
      <c r="G697" t="str">
        <f>IFERROR(VLOOKUP(F697, Table3[#All], 2, FALSE), "")</f>
        <v>Groceries</v>
      </c>
      <c r="H697" t="str">
        <f>IFERROR(VLOOKUP(Transactions_datasets[[#This Row],[Payee Details ]],Table3[#All],3,FALSE), " ")</f>
        <v>FoodAndDining</v>
      </c>
      <c r="I697" t="s">
        <v>1138</v>
      </c>
      <c r="J697" t="str">
        <f>IF(Transactions_datasets[[#This Row],[Category]]="Income", "Income", "Expense")</f>
        <v>Expense</v>
      </c>
    </row>
    <row r="698" spans="1:10" x14ac:dyDescent="0.25">
      <c r="A698" s="1">
        <v>45580</v>
      </c>
      <c r="B698" t="s">
        <v>643</v>
      </c>
      <c r="C698">
        <v>0</v>
      </c>
      <c r="D698">
        <v>60</v>
      </c>
      <c r="E698">
        <v>60</v>
      </c>
      <c r="F698" t="s">
        <v>848</v>
      </c>
      <c r="G698" t="str">
        <f>IFERROR(VLOOKUP(F698, Table3[#All], 2, FALSE), "")</f>
        <v>Refunds/Reimbursements</v>
      </c>
      <c r="H698" t="str">
        <f>IFERROR(VLOOKUP(Transactions_datasets[[#This Row],[Payee Details ]],Table3[#All],3,FALSE), " ")</f>
        <v>Income</v>
      </c>
      <c r="I698" t="s">
        <v>1138</v>
      </c>
      <c r="J698" t="str">
        <f>IF(Transactions_datasets[[#This Row],[Category]]="Income", "Income", "Expense")</f>
        <v>Income</v>
      </c>
    </row>
    <row r="699" spans="1:10" x14ac:dyDescent="0.25">
      <c r="A699" s="1">
        <v>45580</v>
      </c>
      <c r="B699" t="s">
        <v>644</v>
      </c>
      <c r="C699">
        <v>60</v>
      </c>
      <c r="D699">
        <v>0</v>
      </c>
      <c r="E699">
        <v>-60</v>
      </c>
      <c r="F699" t="s">
        <v>996</v>
      </c>
      <c r="G699" t="str">
        <f>IFERROR(VLOOKUP(F699, Table3[#All], 2, FALSE), "")</f>
        <v>Groceries</v>
      </c>
      <c r="H699" t="str">
        <f>IFERROR(VLOOKUP(Transactions_datasets[[#This Row],[Payee Details ]],Table3[#All],3,FALSE), " ")</f>
        <v>FoodAndDining</v>
      </c>
      <c r="I699" t="s">
        <v>1138</v>
      </c>
      <c r="J699" t="str">
        <f>IF(Transactions_datasets[[#This Row],[Category]]="Income", "Income", "Expense")</f>
        <v>Expense</v>
      </c>
    </row>
    <row r="700" spans="1:10" x14ac:dyDescent="0.25">
      <c r="A700" s="1">
        <v>45584</v>
      </c>
      <c r="B700" t="s">
        <v>645</v>
      </c>
      <c r="C700">
        <v>50</v>
      </c>
      <c r="D700">
        <v>0</v>
      </c>
      <c r="E700">
        <v>-50</v>
      </c>
      <c r="F700" t="s">
        <v>837</v>
      </c>
      <c r="G700" t="str">
        <f>IFERROR(VLOOKUP(F700, Table3[#All], 2, FALSE), "")</f>
        <v>Salon/Parlour</v>
      </c>
      <c r="H700" t="str">
        <f>IFERROR(VLOOKUP(Transactions_datasets[[#This Row],[Payee Details ]],Table3[#All],3,FALSE), " ")</f>
        <v>PersonalCare</v>
      </c>
      <c r="I700" t="s">
        <v>1138</v>
      </c>
      <c r="J700" t="str">
        <f>IF(Transactions_datasets[[#This Row],[Category]]="Income", "Income", "Expense")</f>
        <v>Expense</v>
      </c>
    </row>
    <row r="701" spans="1:10" x14ac:dyDescent="0.25">
      <c r="A701" s="1">
        <v>45586</v>
      </c>
      <c r="B701" t="s">
        <v>646</v>
      </c>
      <c r="C701">
        <v>706.82</v>
      </c>
      <c r="D701">
        <v>0</v>
      </c>
      <c r="E701">
        <v>-706.82</v>
      </c>
      <c r="F701" t="s">
        <v>809</v>
      </c>
      <c r="G701" t="str">
        <f>IFERROR(VLOOKUP(F701, Table3[#All], 2, FALSE), "")</f>
        <v>Internet</v>
      </c>
      <c r="H701" t="str">
        <f>IFERROR(VLOOKUP(Transactions_datasets[[#This Row],[Payee Details ]],Table3[#All],3,FALSE), " ")</f>
        <v>BillsAndUtilities</v>
      </c>
      <c r="I701" t="s">
        <v>1138</v>
      </c>
      <c r="J701" t="str">
        <f>IF(Transactions_datasets[[#This Row],[Category]]="Income", "Income", "Expense")</f>
        <v>Expense</v>
      </c>
    </row>
    <row r="702" spans="1:10" x14ac:dyDescent="0.25">
      <c r="A702" s="1">
        <v>45586</v>
      </c>
      <c r="B702" t="s">
        <v>647</v>
      </c>
      <c r="C702">
        <v>601.36</v>
      </c>
      <c r="D702">
        <v>0</v>
      </c>
      <c r="E702">
        <v>-601.36</v>
      </c>
      <c r="F702" t="s">
        <v>838</v>
      </c>
      <c r="G702" t="str">
        <f>IFERROR(VLOOKUP(F702, Table3[#All], 2, FALSE), "")</f>
        <v>Online Shopping (Amazon, Flipkart)</v>
      </c>
      <c r="H702" t="str">
        <f>IFERROR(VLOOKUP(Transactions_datasets[[#This Row],[Payee Details ]],Table3[#All],3,FALSE), " ")</f>
        <v>Shopping</v>
      </c>
      <c r="I702" t="s">
        <v>1138</v>
      </c>
      <c r="J702" t="str">
        <f>IF(Transactions_datasets[[#This Row],[Category]]="Income", "Income", "Expense")</f>
        <v>Expense</v>
      </c>
    </row>
    <row r="703" spans="1:10" x14ac:dyDescent="0.25">
      <c r="A703" s="1">
        <v>45587</v>
      </c>
      <c r="B703" t="s">
        <v>648</v>
      </c>
      <c r="C703">
        <v>1350</v>
      </c>
      <c r="D703">
        <v>0</v>
      </c>
      <c r="E703">
        <v>-1350</v>
      </c>
      <c r="F703" t="s">
        <v>1002</v>
      </c>
      <c r="G703" t="str">
        <f>IFERROR(VLOOKUP(F703, Table3[#All], 2, FALSE), "")</f>
        <v>Pharmacy/Medicines</v>
      </c>
      <c r="H703" t="str">
        <f>IFERROR(VLOOKUP(Transactions_datasets[[#This Row],[Payee Details ]],Table3[#All],3,FALSE), " ")</f>
        <v>HealthAndMedical</v>
      </c>
      <c r="I703" t="s">
        <v>1138</v>
      </c>
      <c r="J703" t="str">
        <f>IF(Transactions_datasets[[#This Row],[Category]]="Income", "Income", "Expense")</f>
        <v>Expense</v>
      </c>
    </row>
    <row r="704" spans="1:10" x14ac:dyDescent="0.25">
      <c r="A704" s="1">
        <v>45587</v>
      </c>
      <c r="B704" t="s">
        <v>649</v>
      </c>
      <c r="C704">
        <v>20</v>
      </c>
      <c r="D704">
        <v>0</v>
      </c>
      <c r="E704">
        <v>-20</v>
      </c>
      <c r="F704" t="s">
        <v>1003</v>
      </c>
      <c r="G704" t="str">
        <f>IFERROR(VLOOKUP(F704, Table3[#All], 2, FALSE), "")</f>
        <v>Pharmacy/Medicines</v>
      </c>
      <c r="H704" t="str">
        <f>IFERROR(VLOOKUP(Transactions_datasets[[#This Row],[Payee Details ]],Table3[#All],3,FALSE), " ")</f>
        <v>HealthAndMedical</v>
      </c>
      <c r="I704" t="s">
        <v>1138</v>
      </c>
      <c r="J704" t="str">
        <f>IF(Transactions_datasets[[#This Row],[Category]]="Income", "Income", "Expense")</f>
        <v>Expense</v>
      </c>
    </row>
    <row r="705" spans="1:10" x14ac:dyDescent="0.25">
      <c r="A705" s="1">
        <v>45599</v>
      </c>
      <c r="B705" t="s">
        <v>650</v>
      </c>
      <c r="C705">
        <v>100</v>
      </c>
      <c r="D705">
        <v>0</v>
      </c>
      <c r="E705">
        <v>-100</v>
      </c>
      <c r="F705" t="s">
        <v>974</v>
      </c>
      <c r="G705" t="str">
        <f>IFERROR(VLOOKUP(F705, Table3[#All], 2, FALSE), "")</f>
        <v>SIPs</v>
      </c>
      <c r="H705" t="str">
        <f>IFERROR(VLOOKUP(Transactions_datasets[[#This Row],[Payee Details ]],Table3[#All],3,FALSE), " ")</f>
        <v>Investments</v>
      </c>
      <c r="I705" t="s">
        <v>1138</v>
      </c>
      <c r="J705" t="str">
        <f>IF(Transactions_datasets[[#This Row],[Category]]="Income", "Income", "Expense")</f>
        <v>Expense</v>
      </c>
    </row>
    <row r="706" spans="1:10" x14ac:dyDescent="0.25">
      <c r="A706" s="1">
        <v>45613</v>
      </c>
      <c r="B706" t="s">
        <v>651</v>
      </c>
      <c r="C706">
        <v>25</v>
      </c>
      <c r="D706">
        <v>0</v>
      </c>
      <c r="E706">
        <v>-25</v>
      </c>
      <c r="F706" t="s">
        <v>804</v>
      </c>
      <c r="G706" t="str">
        <f>IFERROR(VLOOKUP(F706, Table3[#All], 2, FALSE), "")</f>
        <v>Groceries</v>
      </c>
      <c r="H706" t="str">
        <f>IFERROR(VLOOKUP(Transactions_datasets[[#This Row],[Payee Details ]],Table3[#All],3,FALSE), " ")</f>
        <v>FoodAndDining</v>
      </c>
      <c r="I706" t="s">
        <v>1138</v>
      </c>
      <c r="J706" t="str">
        <f>IF(Transactions_datasets[[#This Row],[Category]]="Income", "Income", "Expense")</f>
        <v>Expense</v>
      </c>
    </row>
    <row r="707" spans="1:10" x14ac:dyDescent="0.25">
      <c r="A707" s="1">
        <v>45615</v>
      </c>
      <c r="B707" t="s">
        <v>652</v>
      </c>
      <c r="C707">
        <v>0</v>
      </c>
      <c r="D707">
        <v>10000</v>
      </c>
      <c r="E707">
        <v>10000</v>
      </c>
      <c r="F707" t="s">
        <v>876</v>
      </c>
      <c r="G707" t="str">
        <f>IFERROR(VLOOKUP(F707, Table3[#All], 2, FALSE), "")</f>
        <v>Borrowing/Settling Money</v>
      </c>
      <c r="H707" t="str">
        <f>IFERROR(VLOOKUP(Transactions_datasets[[#This Row],[Payee Details ]],Table3[#All],3,FALSE), " ")</f>
        <v>TransfersAndAdjustments</v>
      </c>
      <c r="I707" t="s">
        <v>1138</v>
      </c>
      <c r="J707" t="str">
        <f>IF(Transactions_datasets[[#This Row],[Category]]="Income", "Income", "Expense")</f>
        <v>Expense</v>
      </c>
    </row>
    <row r="708" spans="1:10" x14ac:dyDescent="0.25">
      <c r="A708" s="1">
        <v>45616</v>
      </c>
      <c r="B708" t="s">
        <v>653</v>
      </c>
      <c r="C708">
        <v>3000</v>
      </c>
      <c r="D708">
        <v>0</v>
      </c>
      <c r="E708">
        <v>-3000</v>
      </c>
      <c r="F708" t="s">
        <v>1005</v>
      </c>
      <c r="G708" t="str">
        <f>IFERROR(VLOOKUP(F708, Table3[#All], 2, FALSE), "")</f>
        <v>Restaurants</v>
      </c>
      <c r="H708" t="str">
        <f>IFERROR(VLOOKUP(Transactions_datasets[[#This Row],[Payee Details ]],Table3[#All],3,FALSE), " ")</f>
        <v>FoodAndDining</v>
      </c>
      <c r="I708" t="s">
        <v>1138</v>
      </c>
      <c r="J708" t="str">
        <f>IF(Transactions_datasets[[#This Row],[Category]]="Income", "Income", "Expense")</f>
        <v>Expense</v>
      </c>
    </row>
    <row r="709" spans="1:10" x14ac:dyDescent="0.25">
      <c r="A709" s="1">
        <v>45616</v>
      </c>
      <c r="B709" t="s">
        <v>654</v>
      </c>
      <c r="C709">
        <v>35</v>
      </c>
      <c r="D709">
        <v>0</v>
      </c>
      <c r="E709">
        <v>-35</v>
      </c>
      <c r="F709" t="s">
        <v>1004</v>
      </c>
      <c r="G709" t="str">
        <f>IFERROR(VLOOKUP(F709, Table3[#All], 2, FALSE), "")</f>
        <v>Snacks and Beverages</v>
      </c>
      <c r="H709" t="str">
        <f>IFERROR(VLOOKUP(Transactions_datasets[[#This Row],[Payee Details ]],Table3[#All],3,FALSE), " ")</f>
        <v>FoodAndDining</v>
      </c>
      <c r="I709" t="s">
        <v>1138</v>
      </c>
      <c r="J709" t="str">
        <f>IF(Transactions_datasets[[#This Row],[Category]]="Income", "Income", "Expense")</f>
        <v>Expense</v>
      </c>
    </row>
    <row r="710" spans="1:10" x14ac:dyDescent="0.25">
      <c r="A710" s="1">
        <v>45616</v>
      </c>
      <c r="B710" t="s">
        <v>655</v>
      </c>
      <c r="C710">
        <v>0</v>
      </c>
      <c r="D710">
        <v>1</v>
      </c>
      <c r="E710">
        <v>1</v>
      </c>
      <c r="F710" t="s">
        <v>862</v>
      </c>
      <c r="G710" t="str">
        <f>IFERROR(VLOOKUP(F710, Table3[#All], 2, FALSE), "")</f>
        <v>Borrowing/Settling Money</v>
      </c>
      <c r="H710" t="str">
        <f>IFERROR(VLOOKUP(Transactions_datasets[[#This Row],[Payee Details ]],Table3[#All],3,FALSE), " ")</f>
        <v>TransfersAndAdjustments</v>
      </c>
      <c r="I710" t="s">
        <v>1138</v>
      </c>
      <c r="J710" t="str">
        <f>IF(Transactions_datasets[[#This Row],[Category]]="Income", "Income", "Expense")</f>
        <v>Expense</v>
      </c>
    </row>
    <row r="711" spans="1:10" x14ac:dyDescent="0.25">
      <c r="A711" s="1">
        <v>45616</v>
      </c>
      <c r="B711" t="s">
        <v>656</v>
      </c>
      <c r="C711">
        <v>1400</v>
      </c>
      <c r="D711">
        <v>0</v>
      </c>
      <c r="E711">
        <v>-1400</v>
      </c>
      <c r="F711" t="s">
        <v>803</v>
      </c>
      <c r="G711" t="str">
        <f>IFERROR(VLOOKUP(F711, Table3[#All], 2, FALSE), "")</f>
        <v>Clothing</v>
      </c>
      <c r="H711" t="str">
        <f>IFERROR(VLOOKUP(Transactions_datasets[[#This Row],[Payee Details ]],Table3[#All],3,FALSE), " ")</f>
        <v>Shopping</v>
      </c>
      <c r="I711" t="s">
        <v>1138</v>
      </c>
      <c r="J711" t="str">
        <f>IF(Transactions_datasets[[#This Row],[Category]]="Income", "Income", "Expense")</f>
        <v>Expense</v>
      </c>
    </row>
    <row r="712" spans="1:10" x14ac:dyDescent="0.25">
      <c r="A712" s="1">
        <v>45617</v>
      </c>
      <c r="B712" t="s">
        <v>657</v>
      </c>
      <c r="C712">
        <v>706.82</v>
      </c>
      <c r="D712">
        <v>0</v>
      </c>
      <c r="E712">
        <v>-706.82</v>
      </c>
      <c r="F712" t="s">
        <v>809</v>
      </c>
      <c r="G712" t="str">
        <f>IFERROR(VLOOKUP(F712, Table3[#All], 2, FALSE), "")</f>
        <v>Internet</v>
      </c>
      <c r="H712" t="str">
        <f>IFERROR(VLOOKUP(Transactions_datasets[[#This Row],[Payee Details ]],Table3[#All],3,FALSE), " ")</f>
        <v>BillsAndUtilities</v>
      </c>
      <c r="I712" t="s">
        <v>1138</v>
      </c>
      <c r="J712" t="str">
        <f>IF(Transactions_datasets[[#This Row],[Category]]="Income", "Income", "Expense")</f>
        <v>Expense</v>
      </c>
    </row>
    <row r="713" spans="1:10" x14ac:dyDescent="0.25">
      <c r="A713" s="1">
        <v>45624</v>
      </c>
      <c r="B713" t="s">
        <v>658</v>
      </c>
      <c r="C713">
        <v>310</v>
      </c>
      <c r="D713">
        <v>0</v>
      </c>
      <c r="E713">
        <v>-310</v>
      </c>
      <c r="F713" t="s">
        <v>1006</v>
      </c>
      <c r="G713" t="str">
        <f>IFERROR(VLOOKUP(F713, Table3[#All], 2, FALSE), "")</f>
        <v>Groceries</v>
      </c>
      <c r="H713" t="str">
        <f>IFERROR(VLOOKUP(Transactions_datasets[[#This Row],[Payee Details ]],Table3[#All],3,FALSE), " ")</f>
        <v>FoodAndDining</v>
      </c>
      <c r="I713" t="s">
        <v>1138</v>
      </c>
      <c r="J713" t="str">
        <f>IF(Transactions_datasets[[#This Row],[Category]]="Income", "Income", "Expense")</f>
        <v>Expense</v>
      </c>
    </row>
    <row r="714" spans="1:10" x14ac:dyDescent="0.25">
      <c r="A714" s="1">
        <v>45629</v>
      </c>
      <c r="B714" t="s">
        <v>659</v>
      </c>
      <c r="C714">
        <v>100</v>
      </c>
      <c r="D714">
        <v>0</v>
      </c>
      <c r="E714">
        <v>-100</v>
      </c>
      <c r="F714" t="s">
        <v>974</v>
      </c>
      <c r="G714" t="str">
        <f>IFERROR(VLOOKUP(F714, Table3[#All], 2, FALSE), "")</f>
        <v>SIPs</v>
      </c>
      <c r="H714" t="str">
        <f>IFERROR(VLOOKUP(Transactions_datasets[[#This Row],[Payee Details ]],Table3[#All],3,FALSE), " ")</f>
        <v>Investments</v>
      </c>
      <c r="I714" t="s">
        <v>1138</v>
      </c>
      <c r="J714" t="str">
        <f>IF(Transactions_datasets[[#This Row],[Category]]="Income", "Income", "Expense")</f>
        <v>Expense</v>
      </c>
    </row>
    <row r="715" spans="1:10" x14ac:dyDescent="0.25">
      <c r="A715" s="1">
        <v>45629</v>
      </c>
      <c r="B715" t="s">
        <v>660</v>
      </c>
      <c r="C715">
        <v>1</v>
      </c>
      <c r="D715">
        <v>0</v>
      </c>
      <c r="E715">
        <v>-1</v>
      </c>
      <c r="F715" t="s">
        <v>1007</v>
      </c>
      <c r="G715" t="str">
        <f>IFERROR(VLOOKUP(F715, Table3[#All], 2, FALSE), "")</f>
        <v>Groceries</v>
      </c>
      <c r="H715" t="str">
        <f>IFERROR(VLOOKUP(Transactions_datasets[[#This Row],[Payee Details ]],Table3[#All],3,FALSE), " ")</f>
        <v>FoodAndDining</v>
      </c>
      <c r="I715" t="s">
        <v>1138</v>
      </c>
      <c r="J715" t="str">
        <f>IF(Transactions_datasets[[#This Row],[Category]]="Income", "Income", "Expense")</f>
        <v>Expense</v>
      </c>
    </row>
    <row r="716" spans="1:10" x14ac:dyDescent="0.25">
      <c r="A716" s="1">
        <v>45630</v>
      </c>
      <c r="B716" t="s">
        <v>661</v>
      </c>
      <c r="C716">
        <v>192.15</v>
      </c>
      <c r="D716">
        <v>0</v>
      </c>
      <c r="E716">
        <v>-192.15</v>
      </c>
      <c r="F716" t="s">
        <v>947</v>
      </c>
      <c r="G716" t="str">
        <f>IFERROR(VLOOKUP(F716, Table3[#All], 2, FALSE), "")</f>
        <v>Pharmacy/Medicines</v>
      </c>
      <c r="H716" t="str">
        <f>IFERROR(VLOOKUP(Transactions_datasets[[#This Row],[Payee Details ]],Table3[#All],3,FALSE), " ")</f>
        <v>HealthAndMedical</v>
      </c>
      <c r="I716" t="s">
        <v>1138</v>
      </c>
      <c r="J716" t="str">
        <f>IF(Transactions_datasets[[#This Row],[Category]]="Income", "Income", "Expense")</f>
        <v>Expense</v>
      </c>
    </row>
    <row r="717" spans="1:10" x14ac:dyDescent="0.25">
      <c r="A717" s="1">
        <v>45648</v>
      </c>
      <c r="B717" t="s">
        <v>662</v>
      </c>
      <c r="C717">
        <v>706.82</v>
      </c>
      <c r="D717">
        <v>0</v>
      </c>
      <c r="E717">
        <v>-706.82</v>
      </c>
      <c r="F717" t="s">
        <v>809</v>
      </c>
      <c r="G717" t="str">
        <f>IFERROR(VLOOKUP(F717, Table3[#All], 2, FALSE), "")</f>
        <v>Internet</v>
      </c>
      <c r="H717" t="str">
        <f>IFERROR(VLOOKUP(Transactions_datasets[[#This Row],[Payee Details ]],Table3[#All],3,FALSE), " ")</f>
        <v>BillsAndUtilities</v>
      </c>
      <c r="I717" t="s">
        <v>1138</v>
      </c>
      <c r="J717" t="str">
        <f>IF(Transactions_datasets[[#This Row],[Category]]="Income", "Income", "Expense")</f>
        <v>Expense</v>
      </c>
    </row>
    <row r="718" spans="1:10" x14ac:dyDescent="0.25">
      <c r="A718" s="1">
        <v>45651</v>
      </c>
      <c r="B718" t="s">
        <v>663</v>
      </c>
      <c r="C718">
        <v>695</v>
      </c>
      <c r="D718">
        <v>0</v>
      </c>
      <c r="E718">
        <v>-695</v>
      </c>
      <c r="F718" t="s">
        <v>866</v>
      </c>
      <c r="G718" t="str">
        <f>IFERROR(VLOOKUP(F718, Table3[#All], 2, FALSE), "")</f>
        <v>Clothing</v>
      </c>
      <c r="H718" t="str">
        <f>IFERROR(VLOOKUP(Transactions_datasets[[#This Row],[Payee Details ]],Table3[#All],3,FALSE), " ")</f>
        <v>Shopping</v>
      </c>
      <c r="I718" t="s">
        <v>1138</v>
      </c>
      <c r="J718" t="str">
        <f>IF(Transactions_datasets[[#This Row],[Category]]="Income", "Income", "Expense")</f>
        <v>Expense</v>
      </c>
    </row>
    <row r="719" spans="1:10" x14ac:dyDescent="0.25">
      <c r="A719" s="1">
        <v>45651</v>
      </c>
      <c r="B719" t="s">
        <v>57</v>
      </c>
      <c r="C719">
        <v>0</v>
      </c>
      <c r="D719">
        <v>200</v>
      </c>
      <c r="E719">
        <v>200</v>
      </c>
      <c r="F719" t="s">
        <v>747</v>
      </c>
      <c r="G719" t="str">
        <f>IFERROR(VLOOKUP(F719, Table3[#All], 2, FALSE), "")</f>
        <v>Interest Income</v>
      </c>
      <c r="H719" t="str">
        <f>IFERROR(VLOOKUP(Transactions_datasets[[#This Row],[Payee Details ]],Table3[#All],3,FALSE), " ")</f>
        <v>Income</v>
      </c>
      <c r="I719" t="s">
        <v>1140</v>
      </c>
      <c r="J719" t="str">
        <f>IF(Transactions_datasets[[#This Row],[Category]]="Income", "Income", "Expense")</f>
        <v>Income</v>
      </c>
    </row>
    <row r="720" spans="1:10" x14ac:dyDescent="0.25">
      <c r="A720" s="1">
        <v>45652</v>
      </c>
      <c r="B720" t="s">
        <v>664</v>
      </c>
      <c r="C720">
        <v>2500</v>
      </c>
      <c r="D720">
        <v>0</v>
      </c>
      <c r="E720">
        <v>-2500</v>
      </c>
      <c r="F720" t="s">
        <v>838</v>
      </c>
      <c r="G720" t="str">
        <f>IFERROR(VLOOKUP(F720, Table3[#All], 2, FALSE), "")</f>
        <v>Online Shopping (Amazon, Flipkart)</v>
      </c>
      <c r="H720" t="str">
        <f>IFERROR(VLOOKUP(Transactions_datasets[[#This Row],[Payee Details ]],Table3[#All],3,FALSE), " ")</f>
        <v>Shopping</v>
      </c>
      <c r="I720" t="s">
        <v>1138</v>
      </c>
      <c r="J720" t="str">
        <f>IF(Transactions_datasets[[#This Row],[Category]]="Income", "Income", "Expense")</f>
        <v>Expense</v>
      </c>
    </row>
    <row r="721" spans="1:10" x14ac:dyDescent="0.25">
      <c r="A721" s="1">
        <v>45652</v>
      </c>
      <c r="B721" t="s">
        <v>665</v>
      </c>
      <c r="C721">
        <v>2436</v>
      </c>
      <c r="D721">
        <v>0</v>
      </c>
      <c r="E721">
        <v>-2436</v>
      </c>
      <c r="F721" t="s">
        <v>838</v>
      </c>
      <c r="G721" t="str">
        <f>IFERROR(VLOOKUP(F721, Table3[#All], 2, FALSE), "")</f>
        <v>Online Shopping (Amazon, Flipkart)</v>
      </c>
      <c r="H721" t="str">
        <f>IFERROR(VLOOKUP(Transactions_datasets[[#This Row],[Payee Details ]],Table3[#All],3,FALSE), " ")</f>
        <v>Shopping</v>
      </c>
      <c r="I721" t="s">
        <v>1138</v>
      </c>
      <c r="J721" t="str">
        <f>IF(Transactions_datasets[[#This Row],[Category]]="Income", "Income", "Expense")</f>
        <v>Expense</v>
      </c>
    </row>
    <row r="722" spans="1:10" x14ac:dyDescent="0.25">
      <c r="A722" s="1">
        <v>45660</v>
      </c>
      <c r="B722" t="s">
        <v>666</v>
      </c>
      <c r="C722">
        <v>100</v>
      </c>
      <c r="D722">
        <v>0</v>
      </c>
      <c r="E722">
        <v>-100</v>
      </c>
      <c r="F722" t="s">
        <v>974</v>
      </c>
      <c r="G722" t="str">
        <f>IFERROR(VLOOKUP(F722, Table3[#All], 2, FALSE), "")</f>
        <v>SIPs</v>
      </c>
      <c r="H722" t="str">
        <f>IFERROR(VLOOKUP(Transactions_datasets[[#This Row],[Payee Details ]],Table3[#All],3,FALSE), " ")</f>
        <v>Investments</v>
      </c>
      <c r="I722" t="s">
        <v>1138</v>
      </c>
      <c r="J722" t="str">
        <f>IF(Transactions_datasets[[#This Row],[Category]]="Income", "Income", "Expense")</f>
        <v>Expense</v>
      </c>
    </row>
    <row r="723" spans="1:10" x14ac:dyDescent="0.25">
      <c r="A723" s="1">
        <v>45661</v>
      </c>
      <c r="B723" t="s">
        <v>667</v>
      </c>
      <c r="C723">
        <v>12</v>
      </c>
      <c r="D723">
        <v>0</v>
      </c>
      <c r="E723">
        <v>-12</v>
      </c>
      <c r="F723" t="s">
        <v>731</v>
      </c>
      <c r="G723" t="str">
        <f>IFERROR(VLOOKUP(F723, Table3[#All], 2, FALSE), "")</f>
        <v>Groceries</v>
      </c>
      <c r="H723" t="str">
        <f>IFERROR(VLOOKUP(Transactions_datasets[[#This Row],[Payee Details ]],Table3[#All],3,FALSE), " ")</f>
        <v>FoodAndDining</v>
      </c>
      <c r="I723" t="s">
        <v>1138</v>
      </c>
      <c r="J723" t="str">
        <f>IF(Transactions_datasets[[#This Row],[Category]]="Income", "Income", "Expense")</f>
        <v>Expense</v>
      </c>
    </row>
    <row r="724" spans="1:10" x14ac:dyDescent="0.25">
      <c r="A724" s="1">
        <v>45668</v>
      </c>
      <c r="B724" t="s">
        <v>668</v>
      </c>
      <c r="C724">
        <v>750</v>
      </c>
      <c r="D724">
        <v>0</v>
      </c>
      <c r="E724">
        <v>-750</v>
      </c>
      <c r="F724" t="s">
        <v>999</v>
      </c>
      <c r="G724" t="str">
        <f>IFERROR(VLOOKUP(F724, Table3[#All], 2, FALSE), "")</f>
        <v>Certification Exams</v>
      </c>
      <c r="H724" t="str">
        <f>IFERROR(VLOOKUP(Transactions_datasets[[#This Row],[Payee Details ]],Table3[#All],3,FALSE), " ")</f>
        <v>Education</v>
      </c>
      <c r="I724" t="s">
        <v>1138</v>
      </c>
      <c r="J724" t="str">
        <f>IF(Transactions_datasets[[#This Row],[Category]]="Income", "Income", "Expense")</f>
        <v>Expense</v>
      </c>
    </row>
    <row r="725" spans="1:10" x14ac:dyDescent="0.25">
      <c r="A725" s="1">
        <v>45673</v>
      </c>
      <c r="B725" t="s">
        <v>669</v>
      </c>
      <c r="C725">
        <v>0</v>
      </c>
      <c r="D725">
        <v>1000</v>
      </c>
      <c r="E725">
        <v>1000</v>
      </c>
      <c r="F725" t="s">
        <v>826</v>
      </c>
      <c r="G725" t="str">
        <f>IFERROR(VLOOKUP(F725, Table3[#All], 2, FALSE), "")</f>
        <v>Borrowing/Settling Money</v>
      </c>
      <c r="H725" t="str">
        <f>IFERROR(VLOOKUP(Transactions_datasets[[#This Row],[Payee Details ]],Table3[#All],3,FALSE), " ")</f>
        <v>TransfersAndAdjustments</v>
      </c>
      <c r="I725" t="s">
        <v>1138</v>
      </c>
      <c r="J725" t="str">
        <f>IF(Transactions_datasets[[#This Row],[Category]]="Income", "Income", "Expense")</f>
        <v>Expense</v>
      </c>
    </row>
    <row r="726" spans="1:10" x14ac:dyDescent="0.25">
      <c r="A726" s="1">
        <v>45679</v>
      </c>
      <c r="B726" t="s">
        <v>670</v>
      </c>
      <c r="C726">
        <v>706.82</v>
      </c>
      <c r="D726">
        <v>0</v>
      </c>
      <c r="E726">
        <v>-706.82</v>
      </c>
      <c r="F726" t="s">
        <v>809</v>
      </c>
      <c r="G726" t="str">
        <f>IFERROR(VLOOKUP(F726, Table3[#All], 2, FALSE), "")</f>
        <v>Internet</v>
      </c>
      <c r="H726" t="str">
        <f>IFERROR(VLOOKUP(Transactions_datasets[[#This Row],[Payee Details ]],Table3[#All],3,FALSE), " ")</f>
        <v>BillsAndUtilities</v>
      </c>
      <c r="I726" t="s">
        <v>1138</v>
      </c>
      <c r="J726" t="str">
        <f>IF(Transactions_datasets[[#This Row],[Category]]="Income", "Income", "Expense")</f>
        <v>Expense</v>
      </c>
    </row>
    <row r="727" spans="1:10" x14ac:dyDescent="0.25">
      <c r="A727" s="1">
        <v>45679</v>
      </c>
      <c r="B727" t="s">
        <v>671</v>
      </c>
      <c r="C727">
        <v>5</v>
      </c>
      <c r="D727">
        <v>0</v>
      </c>
      <c r="E727">
        <v>-5</v>
      </c>
      <c r="F727" t="s">
        <v>731</v>
      </c>
      <c r="G727" t="str">
        <f>IFERROR(VLOOKUP(F727, Table3[#All], 2, FALSE), "")</f>
        <v>Groceries</v>
      </c>
      <c r="H727" t="str">
        <f>IFERROR(VLOOKUP(Transactions_datasets[[#This Row],[Payee Details ]],Table3[#All],3,FALSE), " ")</f>
        <v>FoodAndDining</v>
      </c>
      <c r="I727" t="s">
        <v>1138</v>
      </c>
      <c r="J727" t="str">
        <f>IF(Transactions_datasets[[#This Row],[Category]]="Income", "Income", "Expense")</f>
        <v>Expense</v>
      </c>
    </row>
    <row r="728" spans="1:10" x14ac:dyDescent="0.25">
      <c r="A728" s="1">
        <v>45686</v>
      </c>
      <c r="B728" t="s">
        <v>672</v>
      </c>
      <c r="C728">
        <v>32</v>
      </c>
      <c r="D728">
        <v>0</v>
      </c>
      <c r="E728">
        <v>-32</v>
      </c>
      <c r="F728" t="s">
        <v>812</v>
      </c>
      <c r="G728" t="str">
        <f>IFERROR(VLOOKUP(F728, Table3[#All], 2, FALSE), "")</f>
        <v>Groceries</v>
      </c>
      <c r="H728" t="str">
        <f>IFERROR(VLOOKUP(Transactions_datasets[[#This Row],[Payee Details ]],Table3[#All],3,FALSE), " ")</f>
        <v>FoodAndDining</v>
      </c>
      <c r="I728" t="s">
        <v>1138</v>
      </c>
      <c r="J728" t="str">
        <f>IF(Transactions_datasets[[#This Row],[Category]]="Income", "Income", "Expense")</f>
        <v>Expense</v>
      </c>
    </row>
    <row r="729" spans="1:10" x14ac:dyDescent="0.25">
      <c r="A729" s="1">
        <v>45688</v>
      </c>
      <c r="B729" t="s">
        <v>673</v>
      </c>
      <c r="C729">
        <v>30</v>
      </c>
      <c r="D729">
        <v>0</v>
      </c>
      <c r="E729">
        <v>-30</v>
      </c>
      <c r="F729" t="s">
        <v>887</v>
      </c>
      <c r="G729" t="str">
        <f>IFERROR(VLOOKUP(F729, Table3[#All], 2, FALSE), "")</f>
        <v>Snacks and Beverages</v>
      </c>
      <c r="H729" t="str">
        <f>IFERROR(VLOOKUP(Transactions_datasets[[#This Row],[Payee Details ]],Table3[#All],3,FALSE), " ")</f>
        <v>FoodAndDining</v>
      </c>
      <c r="I729" t="s">
        <v>1138</v>
      </c>
      <c r="J729" t="str">
        <f>IF(Transactions_datasets[[#This Row],[Category]]="Income", "Income", "Expense")</f>
        <v>Expense</v>
      </c>
    </row>
    <row r="730" spans="1:10" x14ac:dyDescent="0.25">
      <c r="A730" s="1">
        <v>45689</v>
      </c>
      <c r="B730" t="s">
        <v>674</v>
      </c>
      <c r="C730">
        <v>399</v>
      </c>
      <c r="D730">
        <v>0</v>
      </c>
      <c r="E730">
        <v>-399</v>
      </c>
      <c r="F730" t="s">
        <v>1008</v>
      </c>
      <c r="G730" t="str">
        <f>IFERROR(VLOOKUP(F730, Table3[#All], 2, FALSE), "")</f>
        <v>Online Courses</v>
      </c>
      <c r="H730" t="str">
        <f>IFERROR(VLOOKUP(Transactions_datasets[[#This Row],[Payee Details ]],Table3[#All],3,FALSE), " ")</f>
        <v>Education</v>
      </c>
      <c r="I730" t="s">
        <v>1138</v>
      </c>
      <c r="J730" t="str">
        <f>IF(Transactions_datasets[[#This Row],[Category]]="Income", "Income", "Expense")</f>
        <v>Expense</v>
      </c>
    </row>
    <row r="731" spans="1:10" x14ac:dyDescent="0.25">
      <c r="A731" s="1">
        <v>45691</v>
      </c>
      <c r="B731" t="s">
        <v>675</v>
      </c>
      <c r="C731">
        <v>100</v>
      </c>
      <c r="D731">
        <v>0</v>
      </c>
      <c r="E731">
        <v>-100</v>
      </c>
      <c r="F731" t="s">
        <v>974</v>
      </c>
      <c r="G731" t="str">
        <f>IFERROR(VLOOKUP(F731, Table3[#All], 2, FALSE), "")</f>
        <v>SIPs</v>
      </c>
      <c r="H731" t="str">
        <f>IFERROR(VLOOKUP(Transactions_datasets[[#This Row],[Payee Details ]],Table3[#All],3,FALSE), " ")</f>
        <v>Investments</v>
      </c>
      <c r="I731" t="s">
        <v>1138</v>
      </c>
      <c r="J731" t="str">
        <f>IF(Transactions_datasets[[#This Row],[Category]]="Income", "Income", "Expense")</f>
        <v>Expense</v>
      </c>
    </row>
    <row r="732" spans="1:10" x14ac:dyDescent="0.25">
      <c r="A732" s="1">
        <v>45692</v>
      </c>
      <c r="B732" t="s">
        <v>676</v>
      </c>
      <c r="C732">
        <v>20</v>
      </c>
      <c r="D732">
        <v>0</v>
      </c>
      <c r="E732">
        <v>-20</v>
      </c>
      <c r="F732" t="s">
        <v>912</v>
      </c>
      <c r="G732" t="str">
        <f>IFERROR(VLOOKUP(F732, Table3[#All], 2, FALSE), "")</f>
        <v>Groceries</v>
      </c>
      <c r="H732" t="str">
        <f>IFERROR(VLOOKUP(Transactions_datasets[[#This Row],[Payee Details ]],Table3[#All],3,FALSE), " ")</f>
        <v>FoodAndDining</v>
      </c>
      <c r="I732" t="s">
        <v>1138</v>
      </c>
      <c r="J732" t="str">
        <f>IF(Transactions_datasets[[#This Row],[Category]]="Income", "Income", "Expense")</f>
        <v>Expense</v>
      </c>
    </row>
    <row r="733" spans="1:10" x14ac:dyDescent="0.25">
      <c r="A733" s="1">
        <v>45695</v>
      </c>
      <c r="B733" t="s">
        <v>677</v>
      </c>
      <c r="C733">
        <v>95</v>
      </c>
      <c r="D733">
        <v>0</v>
      </c>
      <c r="E733">
        <v>-95</v>
      </c>
      <c r="F733" t="s">
        <v>1009</v>
      </c>
      <c r="G733" t="str">
        <f>IFERROR(VLOOKUP(F733, Table3[#All], 2, FALSE), "")</f>
        <v>Groceries</v>
      </c>
      <c r="H733" t="str">
        <f>IFERROR(VLOOKUP(Transactions_datasets[[#This Row],[Payee Details ]],Table3[#All],3,FALSE), " ")</f>
        <v>FoodAndDining</v>
      </c>
      <c r="I733" t="s">
        <v>1138</v>
      </c>
      <c r="J733" t="str">
        <f>IF(Transactions_datasets[[#This Row],[Category]]="Income", "Income", "Expense")</f>
        <v>Expense</v>
      </c>
    </row>
    <row r="734" spans="1:10" x14ac:dyDescent="0.25">
      <c r="A734" s="1">
        <v>45709</v>
      </c>
      <c r="B734" t="s">
        <v>678</v>
      </c>
      <c r="C734">
        <v>706.82</v>
      </c>
      <c r="D734">
        <v>0</v>
      </c>
      <c r="E734">
        <v>-706.82</v>
      </c>
      <c r="F734" t="s">
        <v>809</v>
      </c>
      <c r="G734" t="str">
        <f>IFERROR(VLOOKUP(F734, Table3[#All], 2, FALSE), "")</f>
        <v>Internet</v>
      </c>
      <c r="H734" t="str">
        <f>IFERROR(VLOOKUP(Transactions_datasets[[#This Row],[Payee Details ]],Table3[#All],3,FALSE), " ")</f>
        <v>BillsAndUtilities</v>
      </c>
      <c r="I734" t="s">
        <v>1138</v>
      </c>
      <c r="J734" t="str">
        <f>IF(Transactions_datasets[[#This Row],[Category]]="Income", "Income", "Expense")</f>
        <v>Expense</v>
      </c>
    </row>
    <row r="735" spans="1:10" x14ac:dyDescent="0.25">
      <c r="A735" s="1">
        <v>45709</v>
      </c>
      <c r="B735" t="s">
        <v>679</v>
      </c>
      <c r="C735">
        <v>2500</v>
      </c>
      <c r="D735">
        <v>0</v>
      </c>
      <c r="E735">
        <v>-2500</v>
      </c>
      <c r="F735" t="s">
        <v>1010</v>
      </c>
      <c r="G735" t="str">
        <f>IFERROR(VLOOKUP(F735, Table3[#All], 2, FALSE), "")</f>
        <v>Certification Exams</v>
      </c>
      <c r="H735" t="str">
        <f>IFERROR(VLOOKUP(Transactions_datasets[[#This Row],[Payee Details ]],Table3[#All],3,FALSE), " ")</f>
        <v>Education</v>
      </c>
      <c r="I735" t="s">
        <v>1138</v>
      </c>
      <c r="J735" t="str">
        <f>IF(Transactions_datasets[[#This Row],[Category]]="Income", "Income", "Expense")</f>
        <v>Expense</v>
      </c>
    </row>
    <row r="736" spans="1:10" x14ac:dyDescent="0.25">
      <c r="A736" s="1">
        <v>45709</v>
      </c>
      <c r="B736" t="s">
        <v>680</v>
      </c>
      <c r="C736">
        <v>1500</v>
      </c>
      <c r="D736">
        <v>0</v>
      </c>
      <c r="E736">
        <v>-1500</v>
      </c>
      <c r="F736" t="s">
        <v>1011</v>
      </c>
      <c r="G736" t="str">
        <f>IFERROR(VLOOKUP(F736, Table3[#All], 2, FALSE), "")</f>
        <v>Certification Exams</v>
      </c>
      <c r="H736" t="str">
        <f>IFERROR(VLOOKUP(Transactions_datasets[[#This Row],[Payee Details ]],Table3[#All],3,FALSE), " ")</f>
        <v>Education</v>
      </c>
      <c r="I736" t="s">
        <v>1138</v>
      </c>
      <c r="J736" t="str">
        <f>IF(Transactions_datasets[[#This Row],[Category]]="Income", "Income", "Expense")</f>
        <v>Expense</v>
      </c>
    </row>
    <row r="737" spans="1:10" x14ac:dyDescent="0.25">
      <c r="A737" s="1">
        <v>45717</v>
      </c>
      <c r="B737" t="s">
        <v>681</v>
      </c>
      <c r="C737">
        <v>0</v>
      </c>
      <c r="D737">
        <v>2000</v>
      </c>
      <c r="E737">
        <v>2000</v>
      </c>
      <c r="F737" t="s">
        <v>826</v>
      </c>
      <c r="G737" t="str">
        <f>IFERROR(VLOOKUP(F737, Table3[#All], 2, FALSE), "")</f>
        <v>Borrowing/Settling Money</v>
      </c>
      <c r="H737" t="str">
        <f>IFERROR(VLOOKUP(Transactions_datasets[[#This Row],[Payee Details ]],Table3[#All],3,FALSE), " ")</f>
        <v>TransfersAndAdjustments</v>
      </c>
      <c r="I737" t="s">
        <v>1138</v>
      </c>
      <c r="J737" t="str">
        <f>IF(Transactions_datasets[[#This Row],[Category]]="Income", "Income", "Expense")</f>
        <v>Expense</v>
      </c>
    </row>
    <row r="738" spans="1:10" x14ac:dyDescent="0.25">
      <c r="A738" s="1">
        <v>45718</v>
      </c>
      <c r="B738" t="s">
        <v>682</v>
      </c>
      <c r="C738">
        <v>7000</v>
      </c>
      <c r="D738">
        <v>0</v>
      </c>
      <c r="E738">
        <v>-7000</v>
      </c>
      <c r="F738" t="s">
        <v>826</v>
      </c>
      <c r="G738" t="str">
        <f>IFERROR(VLOOKUP(F738, Table3[#All], 2, FALSE), "")</f>
        <v>Borrowing/Settling Money</v>
      </c>
      <c r="H738" t="str">
        <f>IFERROR(VLOOKUP(Transactions_datasets[[#This Row],[Payee Details ]],Table3[#All],3,FALSE), " ")</f>
        <v>TransfersAndAdjustments</v>
      </c>
      <c r="I738" t="s">
        <v>1138</v>
      </c>
      <c r="J738" t="str">
        <f>IF(Transactions_datasets[[#This Row],[Category]]="Income", "Income", "Expense")</f>
        <v>Expense</v>
      </c>
    </row>
    <row r="739" spans="1:10" x14ac:dyDescent="0.25">
      <c r="A739" s="1">
        <v>45718</v>
      </c>
      <c r="B739" t="s">
        <v>683</v>
      </c>
      <c r="C739">
        <v>0</v>
      </c>
      <c r="D739">
        <v>7000</v>
      </c>
      <c r="E739">
        <v>7000</v>
      </c>
      <c r="F739" t="s">
        <v>815</v>
      </c>
      <c r="G739" t="str">
        <f>IFERROR(VLOOKUP(F739, Table3[#All], 2, FALSE), "")</f>
        <v>Borrowing/Settling Money</v>
      </c>
      <c r="H739" t="str">
        <f>IFERROR(VLOOKUP(Transactions_datasets[[#This Row],[Payee Details ]],Table3[#All],3,FALSE), " ")</f>
        <v>TransfersAndAdjustments</v>
      </c>
      <c r="I739" t="s">
        <v>1138</v>
      </c>
      <c r="J739" t="str">
        <f>IF(Transactions_datasets[[#This Row],[Category]]="Income", "Income", "Expense")</f>
        <v>Expense</v>
      </c>
    </row>
    <row r="740" spans="1:10" x14ac:dyDescent="0.25">
      <c r="A740" s="1">
        <v>45719</v>
      </c>
      <c r="B740" t="s">
        <v>684</v>
      </c>
      <c r="C740">
        <v>100</v>
      </c>
      <c r="D740">
        <v>0</v>
      </c>
      <c r="E740">
        <v>-100</v>
      </c>
      <c r="F740" t="s">
        <v>974</v>
      </c>
      <c r="G740" t="str">
        <f>IFERROR(VLOOKUP(F740, Table3[#All], 2, FALSE), "")</f>
        <v>SIPs</v>
      </c>
      <c r="H740" t="str">
        <f>IFERROR(VLOOKUP(Transactions_datasets[[#This Row],[Payee Details ]],Table3[#All],3,FALSE), " ")</f>
        <v>Investments</v>
      </c>
      <c r="I740" t="s">
        <v>1138</v>
      </c>
      <c r="J740" t="str">
        <f>IF(Transactions_datasets[[#This Row],[Category]]="Income", "Income", "Expense")</f>
        <v>Expense</v>
      </c>
    </row>
    <row r="741" spans="1:10" x14ac:dyDescent="0.25">
      <c r="A741" s="1">
        <v>45721</v>
      </c>
      <c r="B741" t="s">
        <v>685</v>
      </c>
      <c r="C741">
        <v>1219</v>
      </c>
      <c r="D741">
        <v>0</v>
      </c>
      <c r="E741">
        <v>-1219</v>
      </c>
      <c r="F741" t="s">
        <v>733</v>
      </c>
      <c r="G741" t="str">
        <f>IFERROR(VLOOKUP(F741, Table3[#All], 2, FALSE), "")</f>
        <v>Online Courses</v>
      </c>
      <c r="H741" t="str">
        <f>IFERROR(VLOOKUP(Transactions_datasets[[#This Row],[Payee Details ]],Table3[#All],3,FALSE), " ")</f>
        <v>Education</v>
      </c>
      <c r="I741" t="s">
        <v>1138</v>
      </c>
      <c r="J741" t="str">
        <f>IF(Transactions_datasets[[#This Row],[Category]]="Income", "Income", "Expense")</f>
        <v>Expense</v>
      </c>
    </row>
    <row r="742" spans="1:10" x14ac:dyDescent="0.25">
      <c r="A742" s="1">
        <v>45722</v>
      </c>
      <c r="B742" t="s">
        <v>686</v>
      </c>
      <c r="C742">
        <v>80</v>
      </c>
      <c r="D742">
        <v>0</v>
      </c>
      <c r="E742">
        <v>-80</v>
      </c>
      <c r="F742" t="s">
        <v>1012</v>
      </c>
      <c r="G742" t="str">
        <f>IFERROR(VLOOKUP(F742, Table3[#All], 2, FALSE), "")</f>
        <v>Groceries</v>
      </c>
      <c r="H742" t="str">
        <f>IFERROR(VLOOKUP(Transactions_datasets[[#This Row],[Payee Details ]],Table3[#All],3,FALSE), " ")</f>
        <v>FoodAndDining</v>
      </c>
      <c r="I742" t="s">
        <v>1138</v>
      </c>
      <c r="J742" t="str">
        <f>IF(Transactions_datasets[[#This Row],[Category]]="Income", "Income", "Expense")</f>
        <v>Expense</v>
      </c>
    </row>
    <row r="743" spans="1:10" x14ac:dyDescent="0.25">
      <c r="A743" s="1">
        <v>45726</v>
      </c>
      <c r="B743" t="s">
        <v>687</v>
      </c>
      <c r="C743">
        <v>100</v>
      </c>
      <c r="D743">
        <v>0</v>
      </c>
      <c r="E743">
        <v>-100</v>
      </c>
      <c r="F743" t="s">
        <v>1013</v>
      </c>
      <c r="G743" t="str">
        <f>IFERROR(VLOOKUP(F743, Table3[#All], 2, FALSE), "")</f>
        <v>Cafes/Takeout</v>
      </c>
      <c r="H743" t="str">
        <f>IFERROR(VLOOKUP(Transactions_datasets[[#This Row],[Payee Details ]],Table3[#All],3,FALSE), " ")</f>
        <v>FoodAndDining</v>
      </c>
      <c r="I743" t="s">
        <v>1138</v>
      </c>
      <c r="J743" t="str">
        <f>IF(Transactions_datasets[[#This Row],[Category]]="Income", "Income", "Expense")</f>
        <v>Expense</v>
      </c>
    </row>
    <row r="744" spans="1:10" x14ac:dyDescent="0.25">
      <c r="A744" s="1">
        <v>45729</v>
      </c>
      <c r="B744" t="s">
        <v>688</v>
      </c>
      <c r="C744">
        <v>300</v>
      </c>
      <c r="D744">
        <v>0</v>
      </c>
      <c r="E744">
        <v>-300</v>
      </c>
      <c r="F744" t="s">
        <v>1014</v>
      </c>
      <c r="G744" t="str">
        <f>IFERROR(VLOOKUP(F744, Table3[#All], 2, FALSE), "")</f>
        <v>Home Decor</v>
      </c>
      <c r="H744" t="str">
        <f>IFERROR(VLOOKUP(Transactions_datasets[[#This Row],[Payee Details ]],Table3[#All],3,FALSE), " ")</f>
        <v>Shopping</v>
      </c>
      <c r="I744" t="s">
        <v>1138</v>
      </c>
      <c r="J744" t="str">
        <f>IF(Transactions_datasets[[#This Row],[Category]]="Income", "Income", "Expense")</f>
        <v>Expense</v>
      </c>
    </row>
    <row r="745" spans="1:10" x14ac:dyDescent="0.25">
      <c r="A745" s="1">
        <v>45729</v>
      </c>
      <c r="B745" t="s">
        <v>689</v>
      </c>
      <c r="C745">
        <v>10</v>
      </c>
      <c r="D745">
        <v>0</v>
      </c>
      <c r="E745">
        <v>-10</v>
      </c>
      <c r="F745" t="s">
        <v>887</v>
      </c>
      <c r="G745" t="str">
        <f>IFERROR(VLOOKUP(F745, Table3[#All], 2, FALSE), "")</f>
        <v>Snacks and Beverages</v>
      </c>
      <c r="H745" t="str">
        <f>IFERROR(VLOOKUP(Transactions_datasets[[#This Row],[Payee Details ]],Table3[#All],3,FALSE), " ")</f>
        <v>FoodAndDining</v>
      </c>
      <c r="I745" t="s">
        <v>1138</v>
      </c>
      <c r="J745" t="str">
        <f>IF(Transactions_datasets[[#This Row],[Category]]="Income", "Income", "Expense")</f>
        <v>Expense</v>
      </c>
    </row>
    <row r="746" spans="1:10" x14ac:dyDescent="0.25">
      <c r="A746" s="1">
        <v>45730</v>
      </c>
      <c r="B746" t="s">
        <v>690</v>
      </c>
      <c r="C746">
        <v>20</v>
      </c>
      <c r="D746">
        <v>0</v>
      </c>
      <c r="E746">
        <v>-20</v>
      </c>
      <c r="F746" t="s">
        <v>942</v>
      </c>
      <c r="G746" t="str">
        <f>IFERROR(VLOOKUP(F746, Table3[#All], 2, FALSE), "")</f>
        <v>Groceries</v>
      </c>
      <c r="H746" t="str">
        <f>IFERROR(VLOOKUP(Transactions_datasets[[#This Row],[Payee Details ]],Table3[#All],3,FALSE), " ")</f>
        <v>FoodAndDining</v>
      </c>
      <c r="I746" t="s">
        <v>1138</v>
      </c>
      <c r="J746" t="str">
        <f>IF(Transactions_datasets[[#This Row],[Category]]="Income", "Income", "Expense")</f>
        <v>Expense</v>
      </c>
    </row>
    <row r="747" spans="1:10" x14ac:dyDescent="0.25">
      <c r="A747" s="1">
        <v>45730</v>
      </c>
      <c r="B747" t="s">
        <v>691</v>
      </c>
      <c r="C747">
        <v>500</v>
      </c>
      <c r="D747">
        <v>0</v>
      </c>
      <c r="E747">
        <v>-500</v>
      </c>
      <c r="F747" t="s">
        <v>929</v>
      </c>
      <c r="G747" t="str">
        <f>IFERROR(VLOOKUP(F747, Table3[#All], 2, FALSE), "")</f>
        <v>Borrowing/Settling Money</v>
      </c>
      <c r="H747" t="str">
        <f>IFERROR(VLOOKUP(Transactions_datasets[[#This Row],[Payee Details ]],Table3[#All],3,FALSE), " ")</f>
        <v>TransfersAndAdjustments</v>
      </c>
      <c r="I747" t="s">
        <v>1138</v>
      </c>
      <c r="J747" t="str">
        <f>IF(Transactions_datasets[[#This Row],[Category]]="Income", "Income", "Expense")</f>
        <v>Expense</v>
      </c>
    </row>
    <row r="748" spans="1:10" x14ac:dyDescent="0.25">
      <c r="A748" s="1">
        <v>45730</v>
      </c>
      <c r="B748" t="s">
        <v>692</v>
      </c>
      <c r="C748">
        <v>0</v>
      </c>
      <c r="D748">
        <v>300</v>
      </c>
      <c r="E748">
        <v>300</v>
      </c>
      <c r="F748" t="s">
        <v>826</v>
      </c>
      <c r="G748" t="str">
        <f>IFERROR(VLOOKUP(F748, Table3[#All], 2, FALSE), "")</f>
        <v>Borrowing/Settling Money</v>
      </c>
      <c r="H748" t="str">
        <f>IFERROR(VLOOKUP(Transactions_datasets[[#This Row],[Payee Details ]],Table3[#All],3,FALSE), " ")</f>
        <v>TransfersAndAdjustments</v>
      </c>
      <c r="I748" t="s">
        <v>1138</v>
      </c>
      <c r="J748" t="str">
        <f>IF(Transactions_datasets[[#This Row],[Category]]="Income", "Income", "Expense")</f>
        <v>Expense</v>
      </c>
    </row>
    <row r="749" spans="1:10" x14ac:dyDescent="0.25">
      <c r="A749" s="1">
        <v>45731</v>
      </c>
      <c r="B749" t="s">
        <v>693</v>
      </c>
      <c r="C749">
        <v>630</v>
      </c>
      <c r="D749">
        <v>0</v>
      </c>
      <c r="E749">
        <v>-630</v>
      </c>
      <c r="F749" t="s">
        <v>1015</v>
      </c>
      <c r="G749" t="str">
        <f>IFERROR(VLOOKUP(F749, Table3[#All], 2, FALSE), "")</f>
        <v>Borrowing/Settling Money</v>
      </c>
      <c r="H749" t="str">
        <f>IFERROR(VLOOKUP(Transactions_datasets[[#This Row],[Payee Details ]],Table3[#All],3,FALSE), " ")</f>
        <v>TransfersAndAdjustments</v>
      </c>
      <c r="I749" t="s">
        <v>1138</v>
      </c>
      <c r="J749" t="str">
        <f>IF(Transactions_datasets[[#This Row],[Category]]="Income", "Income", "Expense")</f>
        <v>Expense</v>
      </c>
    </row>
    <row r="750" spans="1:10" x14ac:dyDescent="0.25">
      <c r="A750" s="1">
        <v>45732</v>
      </c>
      <c r="B750" t="s">
        <v>694</v>
      </c>
      <c r="C750">
        <v>10</v>
      </c>
      <c r="D750">
        <v>0</v>
      </c>
      <c r="E750">
        <v>-10</v>
      </c>
      <c r="F750" t="s">
        <v>817</v>
      </c>
      <c r="G750" t="str">
        <f>IFERROR(VLOOKUP(F750, Table3[#All], 2, FALSE), "")</f>
        <v>Snacks and Beverages</v>
      </c>
      <c r="H750" t="str">
        <f>IFERROR(VLOOKUP(Transactions_datasets[[#This Row],[Payee Details ]],Table3[#All],3,FALSE), " ")</f>
        <v>FoodAndDining</v>
      </c>
      <c r="I750" t="s">
        <v>1138</v>
      </c>
      <c r="J750" t="str">
        <f>IF(Transactions_datasets[[#This Row],[Category]]="Income", "Income", "Expense")</f>
        <v>Expense</v>
      </c>
    </row>
    <row r="751" spans="1:10" x14ac:dyDescent="0.25">
      <c r="A751" s="1">
        <v>45732</v>
      </c>
      <c r="B751" t="s">
        <v>695</v>
      </c>
      <c r="C751">
        <v>300</v>
      </c>
      <c r="D751">
        <v>0</v>
      </c>
      <c r="E751">
        <v>-300</v>
      </c>
      <c r="F751" t="s">
        <v>891</v>
      </c>
      <c r="G751" t="str">
        <f>IFERROR(VLOOKUP(F751, Table3[#All], 2, FALSE), "")</f>
        <v>Restaurants</v>
      </c>
      <c r="H751" t="str">
        <f>IFERROR(VLOOKUP(Transactions_datasets[[#This Row],[Payee Details ]],Table3[#All],3,FALSE), " ")</f>
        <v>FoodAndDining</v>
      </c>
      <c r="I751" t="s">
        <v>1138</v>
      </c>
      <c r="J751" t="str">
        <f>IF(Transactions_datasets[[#This Row],[Category]]="Income", "Income", "Expense")</f>
        <v>Expense</v>
      </c>
    </row>
    <row r="752" spans="1:10" x14ac:dyDescent="0.25">
      <c r="A752" s="1">
        <v>45732</v>
      </c>
      <c r="B752" t="s">
        <v>696</v>
      </c>
      <c r="C752">
        <v>0</v>
      </c>
      <c r="D752">
        <v>100</v>
      </c>
      <c r="E752">
        <v>100</v>
      </c>
      <c r="F752" t="s">
        <v>815</v>
      </c>
      <c r="G752" t="str">
        <f>IFERROR(VLOOKUP(F752, Table3[#All], 2, FALSE), "")</f>
        <v>Borrowing/Settling Money</v>
      </c>
      <c r="H752" t="str">
        <f>IFERROR(VLOOKUP(Transactions_datasets[[#This Row],[Payee Details ]],Table3[#All],3,FALSE), " ")</f>
        <v>TransfersAndAdjustments</v>
      </c>
      <c r="I752" t="s">
        <v>1138</v>
      </c>
      <c r="J752" t="str">
        <f>IF(Transactions_datasets[[#This Row],[Category]]="Income", "Income", "Expense")</f>
        <v>Expense</v>
      </c>
    </row>
    <row r="753" spans="1:10" x14ac:dyDescent="0.25">
      <c r="A753" s="1">
        <v>45732</v>
      </c>
      <c r="B753" t="s">
        <v>697</v>
      </c>
      <c r="C753">
        <v>0</v>
      </c>
      <c r="D753">
        <v>100</v>
      </c>
      <c r="E753">
        <v>100</v>
      </c>
      <c r="F753" t="s">
        <v>813</v>
      </c>
      <c r="G753" t="str">
        <f>IFERROR(VLOOKUP(F753, Table3[#All], 2, FALSE), "")</f>
        <v>Borrowing/Settling Money</v>
      </c>
      <c r="H753" t="str">
        <f>IFERROR(VLOOKUP(Transactions_datasets[[#This Row],[Payee Details ]],Table3[#All],3,FALSE), " ")</f>
        <v>TransfersAndAdjustments</v>
      </c>
      <c r="I753" t="s">
        <v>1138</v>
      </c>
      <c r="J753" t="str">
        <f>IF(Transactions_datasets[[#This Row],[Category]]="Income", "Income", "Expense")</f>
        <v>Expense</v>
      </c>
    </row>
    <row r="754" spans="1:10" x14ac:dyDescent="0.25">
      <c r="A754" s="1">
        <v>45735</v>
      </c>
      <c r="B754" t="s">
        <v>698</v>
      </c>
      <c r="C754">
        <v>48</v>
      </c>
      <c r="D754">
        <v>0</v>
      </c>
      <c r="E754">
        <v>-48</v>
      </c>
      <c r="F754" t="s">
        <v>826</v>
      </c>
      <c r="G754" t="str">
        <f>IFERROR(VLOOKUP(F754, Table3[#All], 2, FALSE), "")</f>
        <v>Borrowing/Settling Money</v>
      </c>
      <c r="H754" t="str">
        <f>IFERROR(VLOOKUP(Transactions_datasets[[#This Row],[Payee Details ]],Table3[#All],3,FALSE), " ")</f>
        <v>TransfersAndAdjustments</v>
      </c>
      <c r="I754" t="s">
        <v>1138</v>
      </c>
      <c r="J754" t="str">
        <f>IF(Transactions_datasets[[#This Row],[Category]]="Income", "Income", "Expense")</f>
        <v>Expense</v>
      </c>
    </row>
    <row r="755" spans="1:10" x14ac:dyDescent="0.25">
      <c r="A755" s="1">
        <v>45735</v>
      </c>
      <c r="B755" t="s">
        <v>699</v>
      </c>
      <c r="C755">
        <v>30</v>
      </c>
      <c r="D755">
        <v>0</v>
      </c>
      <c r="E755">
        <v>-30</v>
      </c>
      <c r="F755" t="s">
        <v>989</v>
      </c>
      <c r="G755" t="str">
        <f>IFERROR(VLOOKUP(F755, Table3[#All], 2, FALSE), "")</f>
        <v>Snacks and Beverages</v>
      </c>
      <c r="H755" t="str">
        <f>IFERROR(VLOOKUP(Transactions_datasets[[#This Row],[Payee Details ]],Table3[#All],3,FALSE), " ")</f>
        <v>FoodAndDining</v>
      </c>
      <c r="I755" t="s">
        <v>1138</v>
      </c>
      <c r="J755" t="str">
        <f>IF(Transactions_datasets[[#This Row],[Category]]="Income", "Income", "Expense")</f>
        <v>Expense</v>
      </c>
    </row>
    <row r="756" spans="1:10" x14ac:dyDescent="0.25">
      <c r="A756" s="1">
        <v>45735</v>
      </c>
      <c r="B756" t="s">
        <v>700</v>
      </c>
      <c r="C756">
        <v>0</v>
      </c>
      <c r="D756">
        <v>300</v>
      </c>
      <c r="E756">
        <v>300</v>
      </c>
      <c r="F756" t="s">
        <v>826</v>
      </c>
      <c r="G756" t="str">
        <f>IFERROR(VLOOKUP(F756, Table3[#All], 2, FALSE), "")</f>
        <v>Borrowing/Settling Money</v>
      </c>
      <c r="H756" t="str">
        <f>IFERROR(VLOOKUP(Transactions_datasets[[#This Row],[Payee Details ]],Table3[#All],3,FALSE), " ")</f>
        <v>TransfersAndAdjustments</v>
      </c>
      <c r="I756" t="s">
        <v>1138</v>
      </c>
      <c r="J756" t="str">
        <f>IF(Transactions_datasets[[#This Row],[Category]]="Income", "Income", "Expense")</f>
        <v>Expense</v>
      </c>
    </row>
    <row r="757" spans="1:10" x14ac:dyDescent="0.25">
      <c r="A757" s="1">
        <v>45735</v>
      </c>
      <c r="B757" t="s">
        <v>701</v>
      </c>
      <c r="C757">
        <v>706.82</v>
      </c>
      <c r="D757">
        <v>0</v>
      </c>
      <c r="E757">
        <v>-706.82</v>
      </c>
      <c r="F757" t="s">
        <v>809</v>
      </c>
      <c r="G757" t="str">
        <f>IFERROR(VLOOKUP(F757, Table3[#All], 2, FALSE), "")</f>
        <v>Internet</v>
      </c>
      <c r="H757" t="str">
        <f>IFERROR(VLOOKUP(Transactions_datasets[[#This Row],[Payee Details ]],Table3[#All],3,FALSE), " ")</f>
        <v>BillsAndUtilities</v>
      </c>
      <c r="I757" t="s">
        <v>1138</v>
      </c>
      <c r="J757" t="str">
        <f>IF(Transactions_datasets[[#This Row],[Category]]="Income", "Income", "Expense")</f>
        <v>Expense</v>
      </c>
    </row>
    <row r="758" spans="1:10" x14ac:dyDescent="0.25">
      <c r="A758" s="1">
        <v>45741</v>
      </c>
      <c r="B758" t="s">
        <v>57</v>
      </c>
      <c r="C758">
        <v>0</v>
      </c>
      <c r="D758">
        <v>146</v>
      </c>
      <c r="E758">
        <v>146</v>
      </c>
      <c r="F758" t="s">
        <v>747</v>
      </c>
      <c r="G758" t="str">
        <f>IFERROR(VLOOKUP(F758, Table3[#All], 2, FALSE), "")</f>
        <v>Interest Income</v>
      </c>
      <c r="H758" t="str">
        <f>IFERROR(VLOOKUP(Transactions_datasets[[#This Row],[Payee Details ]],Table3[#All],3,FALSE), " ")</f>
        <v>Income</v>
      </c>
      <c r="I758" t="s">
        <v>1140</v>
      </c>
      <c r="J758" t="str">
        <f>IF(Transactions_datasets[[#This Row],[Category]]="Income", "Income", "Expense")</f>
        <v>Income</v>
      </c>
    </row>
    <row r="759" spans="1:10" x14ac:dyDescent="0.25">
      <c r="A759" s="1">
        <v>45746</v>
      </c>
      <c r="B759" t="s">
        <v>702</v>
      </c>
      <c r="C759">
        <v>55</v>
      </c>
      <c r="D759">
        <v>0</v>
      </c>
      <c r="E759">
        <v>-55</v>
      </c>
      <c r="F759" t="s">
        <v>1016</v>
      </c>
      <c r="G759" t="str">
        <f>IFERROR(VLOOKUP(F759, Table3[#All], 2, FALSE), "")</f>
        <v>Accessories</v>
      </c>
      <c r="H759" t="str">
        <f>IFERROR(VLOOKUP(Transactions_datasets[[#This Row],[Payee Details ]],Table3[#All],3,FALSE), " ")</f>
        <v>Shopping</v>
      </c>
      <c r="I759" t="s">
        <v>1138</v>
      </c>
      <c r="J759" t="str">
        <f>IF(Transactions_datasets[[#This Row],[Category]]="Income", "Income", "Expense")</f>
        <v>Expense</v>
      </c>
    </row>
    <row r="760" spans="1:10" x14ac:dyDescent="0.25">
      <c r="A760" s="1">
        <v>45746</v>
      </c>
      <c r="B760" t="s">
        <v>703</v>
      </c>
      <c r="C760">
        <v>698</v>
      </c>
      <c r="D760">
        <v>0</v>
      </c>
      <c r="E760">
        <v>-698</v>
      </c>
      <c r="F760" t="s">
        <v>944</v>
      </c>
      <c r="G760" t="str">
        <f>IFERROR(VLOOKUP(F760, Table3[#All], 2, FALSE), "")</f>
        <v>Clothing</v>
      </c>
      <c r="H760" t="str">
        <f>IFERROR(VLOOKUP(Transactions_datasets[[#This Row],[Payee Details ]],Table3[#All],3,FALSE), " ")</f>
        <v>Shopping</v>
      </c>
      <c r="I760" t="s">
        <v>1138</v>
      </c>
      <c r="J760" t="str">
        <f>IF(Transactions_datasets[[#This Row],[Category]]="Income", "Income", "Expense")</f>
        <v>Expense</v>
      </c>
    </row>
    <row r="761" spans="1:10" x14ac:dyDescent="0.25">
      <c r="A761" s="1">
        <v>45747</v>
      </c>
      <c r="B761" t="s">
        <v>704</v>
      </c>
      <c r="C761">
        <v>555.45000000000005</v>
      </c>
      <c r="D761">
        <v>0</v>
      </c>
      <c r="E761">
        <v>-555.45000000000005</v>
      </c>
      <c r="F761" t="s">
        <v>734</v>
      </c>
      <c r="G761" t="str">
        <f>IFERROR(VLOOKUP(F761, Table3[#All], 2, FALSE), "")</f>
        <v>Travel Tickets (Train/Flight/Bus)</v>
      </c>
      <c r="H761" t="str">
        <f>IFERROR(VLOOKUP(Transactions_datasets[[#This Row],[Payee Details ]],Table3[#All],3,FALSE), " ")</f>
        <v>Transportation</v>
      </c>
      <c r="I761" t="s">
        <v>1138</v>
      </c>
      <c r="J761" t="str">
        <f>IF(Transactions_datasets[[#This Row],[Category]]="Income", "Income", "Expense")</f>
        <v>Expense</v>
      </c>
    </row>
    <row r="762" spans="1:10" x14ac:dyDescent="0.25">
      <c r="A762" s="1">
        <v>45747</v>
      </c>
      <c r="B762" t="s">
        <v>705</v>
      </c>
      <c r="C762">
        <v>0</v>
      </c>
      <c r="D762">
        <v>2000</v>
      </c>
      <c r="E762">
        <v>2000</v>
      </c>
      <c r="F762" t="s">
        <v>813</v>
      </c>
      <c r="G762" t="str">
        <f>IFERROR(VLOOKUP(F762, Table3[#All], 2, FALSE), "")</f>
        <v>Borrowing/Settling Money</v>
      </c>
      <c r="H762" t="str">
        <f>IFERROR(VLOOKUP(Transactions_datasets[[#This Row],[Payee Details ]],Table3[#All],3,FALSE), " ")</f>
        <v>TransfersAndAdjustments</v>
      </c>
      <c r="I762" t="s">
        <v>1138</v>
      </c>
      <c r="J762" t="str">
        <f>IF(Transactions_datasets[[#This Row],[Category]]="Income", "Income", "Expense")</f>
        <v>Expense</v>
      </c>
    </row>
    <row r="763" spans="1:10" x14ac:dyDescent="0.25">
      <c r="A763" s="1">
        <v>45747</v>
      </c>
      <c r="B763" t="s">
        <v>706</v>
      </c>
      <c r="C763">
        <v>7</v>
      </c>
      <c r="D763">
        <v>0</v>
      </c>
      <c r="E763">
        <v>-7</v>
      </c>
      <c r="F763" t="s">
        <v>919</v>
      </c>
      <c r="G763" t="str">
        <f>IFERROR(VLOOKUP(F763, Table3[#All], 2, FALSE), "")</f>
        <v>Snacks and Beverages</v>
      </c>
      <c r="H763" t="str">
        <f>IFERROR(VLOOKUP(Transactions_datasets[[#This Row],[Payee Details ]],Table3[#All],3,FALSE), " ")</f>
        <v>FoodAndDining</v>
      </c>
      <c r="I763" t="s">
        <v>1138</v>
      </c>
      <c r="J763" t="str">
        <f>IF(Transactions_datasets[[#This Row],[Category]]="Income", "Income", "Expense")</f>
        <v>Expense</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DDF-50CB-4D11-B052-E6BA55773CAF}">
  <dimension ref="A1:N260"/>
  <sheetViews>
    <sheetView zoomScaleNormal="100" workbookViewId="0">
      <selection activeCell="E5" sqref="E5"/>
    </sheetView>
  </sheetViews>
  <sheetFormatPr defaultRowHeight="15" x14ac:dyDescent="0.25"/>
  <cols>
    <col min="1" max="1" width="22.140625" customWidth="1"/>
    <col min="2" max="2" width="10.85546875" customWidth="1"/>
    <col min="6" max="6" width="24.28515625" bestFit="1" customWidth="1"/>
    <col min="7" max="7" width="25.28515625" bestFit="1" customWidth="1"/>
    <col min="8" max="8" width="23.5703125" bestFit="1" customWidth="1"/>
    <col min="9" max="9" width="27.7109375" bestFit="1" customWidth="1"/>
    <col min="10" max="10" width="26.42578125" bestFit="1" customWidth="1"/>
    <col min="11" max="11" width="25" bestFit="1" customWidth="1"/>
    <col min="12" max="12" width="28.85546875" bestFit="1" customWidth="1"/>
    <col min="13" max="13" width="21.28515625" bestFit="1" customWidth="1"/>
  </cols>
  <sheetData>
    <row r="1" spans="1:14" x14ac:dyDescent="0.25">
      <c r="A1" t="s">
        <v>707</v>
      </c>
      <c r="B1" t="s">
        <v>738</v>
      </c>
      <c r="C1" t="s">
        <v>735</v>
      </c>
    </row>
    <row r="2" spans="1:14" x14ac:dyDescent="0.25">
      <c r="A2" t="s">
        <v>803</v>
      </c>
      <c r="B2" t="s">
        <v>1033</v>
      </c>
      <c r="C2" t="s">
        <v>743</v>
      </c>
      <c r="F2" t="s">
        <v>735</v>
      </c>
      <c r="G2" t="s">
        <v>739</v>
      </c>
      <c r="H2" t="s">
        <v>1022</v>
      </c>
      <c r="I2" t="s">
        <v>1023</v>
      </c>
      <c r="J2" t="s">
        <v>1024</v>
      </c>
      <c r="K2" t="s">
        <v>1025</v>
      </c>
      <c r="L2" t="s">
        <v>1026</v>
      </c>
      <c r="M2" t="s">
        <v>1027</v>
      </c>
      <c r="N2" t="s">
        <v>1028</v>
      </c>
    </row>
    <row r="3" spans="1:14" x14ac:dyDescent="0.25">
      <c r="A3" t="s">
        <v>752</v>
      </c>
      <c r="B3" t="s">
        <v>1019</v>
      </c>
      <c r="C3" t="s">
        <v>740</v>
      </c>
      <c r="F3" t="s">
        <v>740</v>
      </c>
      <c r="G3" t="s">
        <v>1019</v>
      </c>
      <c r="H3" t="s">
        <v>1044</v>
      </c>
      <c r="I3" t="s">
        <v>1045</v>
      </c>
      <c r="J3" t="s">
        <v>1046</v>
      </c>
      <c r="K3" t="s">
        <v>1047</v>
      </c>
      <c r="L3" t="s">
        <v>1048</v>
      </c>
      <c r="M3" t="s">
        <v>1049</v>
      </c>
      <c r="N3" t="s">
        <v>1050</v>
      </c>
    </row>
    <row r="4" spans="1:14" x14ac:dyDescent="0.25">
      <c r="A4" t="s">
        <v>774</v>
      </c>
      <c r="B4" t="s">
        <v>1020</v>
      </c>
      <c r="C4" t="s">
        <v>744</v>
      </c>
      <c r="F4" t="s">
        <v>741</v>
      </c>
      <c r="G4" t="s">
        <v>1029</v>
      </c>
      <c r="H4" t="s">
        <v>1051</v>
      </c>
      <c r="I4" t="s">
        <v>1052</v>
      </c>
      <c r="J4" t="s">
        <v>1053</v>
      </c>
      <c r="K4" t="s">
        <v>1054</v>
      </c>
      <c r="L4" t="s">
        <v>1055</v>
      </c>
    </row>
    <row r="5" spans="1:14" x14ac:dyDescent="0.25">
      <c r="A5" t="s">
        <v>777</v>
      </c>
      <c r="B5" t="s">
        <v>1021</v>
      </c>
      <c r="C5" t="s">
        <v>1124</v>
      </c>
      <c r="F5" t="s">
        <v>1118</v>
      </c>
      <c r="G5" t="s">
        <v>1030</v>
      </c>
      <c r="H5" t="s">
        <v>1056</v>
      </c>
      <c r="I5" t="s">
        <v>1057</v>
      </c>
      <c r="J5" t="s">
        <v>1058</v>
      </c>
      <c r="K5" t="s">
        <v>1059</v>
      </c>
    </row>
    <row r="6" spans="1:14" x14ac:dyDescent="0.25">
      <c r="A6" t="s">
        <v>708</v>
      </c>
      <c r="B6" t="s">
        <v>1036</v>
      </c>
      <c r="C6" t="s">
        <v>744</v>
      </c>
      <c r="F6" t="s">
        <v>742</v>
      </c>
      <c r="G6" t="s">
        <v>1031</v>
      </c>
      <c r="H6" t="s">
        <v>1060</v>
      </c>
      <c r="I6" t="s">
        <v>1061</v>
      </c>
      <c r="J6" t="s">
        <v>1062</v>
      </c>
      <c r="K6" t="s">
        <v>1063</v>
      </c>
      <c r="L6" t="s">
        <v>1064</v>
      </c>
      <c r="M6" t="s">
        <v>1065</v>
      </c>
    </row>
    <row r="7" spans="1:14" x14ac:dyDescent="0.25">
      <c r="A7" t="s">
        <v>749</v>
      </c>
      <c r="B7" t="s">
        <v>1108</v>
      </c>
      <c r="C7" t="s">
        <v>1124</v>
      </c>
      <c r="F7" t="s">
        <v>1126</v>
      </c>
      <c r="G7" t="s">
        <v>1032</v>
      </c>
      <c r="H7" t="s">
        <v>1066</v>
      </c>
      <c r="I7" t="s">
        <v>1067</v>
      </c>
      <c r="J7" t="s">
        <v>1068</v>
      </c>
      <c r="K7" t="s">
        <v>1069</v>
      </c>
    </row>
    <row r="8" spans="1:14" x14ac:dyDescent="0.25">
      <c r="A8" t="s">
        <v>969</v>
      </c>
      <c r="B8" t="s">
        <v>1059</v>
      </c>
      <c r="C8" t="s">
        <v>1118</v>
      </c>
      <c r="F8" t="s">
        <v>743</v>
      </c>
      <c r="G8" t="s">
        <v>1033</v>
      </c>
      <c r="H8" t="s">
        <v>1070</v>
      </c>
      <c r="I8" t="s">
        <v>1071</v>
      </c>
      <c r="J8" t="s">
        <v>1072</v>
      </c>
      <c r="K8" t="s">
        <v>1073</v>
      </c>
      <c r="L8" t="s">
        <v>1074</v>
      </c>
    </row>
    <row r="9" spans="1:14" x14ac:dyDescent="0.25">
      <c r="A9" t="s">
        <v>801</v>
      </c>
      <c r="B9" t="s">
        <v>1110</v>
      </c>
      <c r="C9" t="s">
        <v>1124</v>
      </c>
      <c r="F9" t="s">
        <v>1119</v>
      </c>
      <c r="G9" t="s">
        <v>1034</v>
      </c>
      <c r="H9" t="s">
        <v>1075</v>
      </c>
      <c r="I9" t="s">
        <v>1076</v>
      </c>
      <c r="J9" t="s">
        <v>1077</v>
      </c>
      <c r="K9" t="s">
        <v>1078</v>
      </c>
      <c r="L9" t="s">
        <v>1079</v>
      </c>
      <c r="M9" t="s">
        <v>1130</v>
      </c>
    </row>
    <row r="10" spans="1:14" x14ac:dyDescent="0.25">
      <c r="A10" t="s">
        <v>802</v>
      </c>
      <c r="B10" t="s">
        <v>1021</v>
      </c>
      <c r="C10" t="s">
        <v>1124</v>
      </c>
      <c r="F10" t="s">
        <v>1120</v>
      </c>
      <c r="G10" t="s">
        <v>1035</v>
      </c>
      <c r="H10" t="s">
        <v>1080</v>
      </c>
      <c r="I10" t="s">
        <v>1081</v>
      </c>
      <c r="J10" t="s">
        <v>1082</v>
      </c>
      <c r="K10" t="s">
        <v>1083</v>
      </c>
    </row>
    <row r="11" spans="1:14" x14ac:dyDescent="0.25">
      <c r="A11" t="s">
        <v>804</v>
      </c>
      <c r="B11" t="s">
        <v>1030</v>
      </c>
      <c r="C11" t="s">
        <v>1118</v>
      </c>
      <c r="F11" t="s">
        <v>744</v>
      </c>
      <c r="G11" t="s">
        <v>1036</v>
      </c>
      <c r="H11" t="s">
        <v>1084</v>
      </c>
      <c r="I11" t="s">
        <v>1020</v>
      </c>
      <c r="J11" t="s">
        <v>1085</v>
      </c>
      <c r="K11" t="s">
        <v>1086</v>
      </c>
    </row>
    <row r="12" spans="1:14" x14ac:dyDescent="0.25">
      <c r="A12" t="s">
        <v>805</v>
      </c>
      <c r="B12" t="s">
        <v>1021</v>
      </c>
      <c r="C12" t="s">
        <v>1124</v>
      </c>
      <c r="F12" t="s">
        <v>1121</v>
      </c>
      <c r="G12" t="s">
        <v>1043</v>
      </c>
      <c r="H12" t="s">
        <v>1087</v>
      </c>
      <c r="I12" t="s">
        <v>1088</v>
      </c>
      <c r="J12" t="s">
        <v>1089</v>
      </c>
      <c r="K12" t="s">
        <v>1090</v>
      </c>
    </row>
    <row r="13" spans="1:14" x14ac:dyDescent="0.25">
      <c r="A13" t="s">
        <v>806</v>
      </c>
      <c r="B13" t="s">
        <v>1021</v>
      </c>
      <c r="C13" t="s">
        <v>1124</v>
      </c>
      <c r="F13" t="s">
        <v>1122</v>
      </c>
      <c r="G13" t="s">
        <v>1037</v>
      </c>
      <c r="H13" t="s">
        <v>1091</v>
      </c>
      <c r="I13" t="s">
        <v>1092</v>
      </c>
      <c r="J13" t="s">
        <v>1093</v>
      </c>
      <c r="K13" t="s">
        <v>1094</v>
      </c>
      <c r="L13" t="s">
        <v>1095</v>
      </c>
    </row>
    <row r="14" spans="1:14" x14ac:dyDescent="0.25">
      <c r="A14" t="s">
        <v>807</v>
      </c>
      <c r="B14" t="s">
        <v>1021</v>
      </c>
      <c r="C14" t="s">
        <v>1124</v>
      </c>
      <c r="F14" t="s">
        <v>745</v>
      </c>
      <c r="G14" t="s">
        <v>1038</v>
      </c>
      <c r="H14" t="s">
        <v>1096</v>
      </c>
      <c r="I14" t="s">
        <v>1097</v>
      </c>
      <c r="J14" t="s">
        <v>1098</v>
      </c>
      <c r="K14" t="s">
        <v>1099</v>
      </c>
      <c r="L14" t="s">
        <v>1100</v>
      </c>
    </row>
    <row r="15" spans="1:14" x14ac:dyDescent="0.25">
      <c r="A15" t="s">
        <v>808</v>
      </c>
      <c r="B15" t="s">
        <v>1034</v>
      </c>
      <c r="C15" t="s">
        <v>1119</v>
      </c>
      <c r="F15" t="s">
        <v>746</v>
      </c>
      <c r="G15" t="s">
        <v>1039</v>
      </c>
      <c r="H15" t="s">
        <v>1097</v>
      </c>
      <c r="I15" t="s">
        <v>1101</v>
      </c>
      <c r="J15" t="s">
        <v>1102</v>
      </c>
      <c r="K15" t="s">
        <v>1103</v>
      </c>
    </row>
    <row r="16" spans="1:14" x14ac:dyDescent="0.25">
      <c r="A16" t="s">
        <v>812</v>
      </c>
      <c r="B16" t="s">
        <v>1030</v>
      </c>
      <c r="C16" t="s">
        <v>1118</v>
      </c>
      <c r="F16" t="s">
        <v>1123</v>
      </c>
      <c r="G16" t="s">
        <v>1040</v>
      </c>
      <c r="H16" t="s">
        <v>1104</v>
      </c>
      <c r="I16" t="s">
        <v>1105</v>
      </c>
      <c r="J16" t="s">
        <v>1051</v>
      </c>
      <c r="K16" t="s">
        <v>1106</v>
      </c>
    </row>
    <row r="17" spans="1:13" x14ac:dyDescent="0.25">
      <c r="A17" t="s">
        <v>825</v>
      </c>
      <c r="B17" t="s">
        <v>1030</v>
      </c>
      <c r="C17" t="s">
        <v>1118</v>
      </c>
      <c r="F17" t="s">
        <v>1124</v>
      </c>
      <c r="G17" t="s">
        <v>1021</v>
      </c>
      <c r="H17" t="s">
        <v>1107</v>
      </c>
      <c r="I17" t="s">
        <v>1108</v>
      </c>
      <c r="J17" t="s">
        <v>1109</v>
      </c>
      <c r="K17" t="s">
        <v>1110</v>
      </c>
      <c r="L17" t="s">
        <v>1111</v>
      </c>
      <c r="M17" t="s">
        <v>1112</v>
      </c>
    </row>
    <row r="18" spans="1:13" x14ac:dyDescent="0.25">
      <c r="A18" t="s">
        <v>810</v>
      </c>
      <c r="B18" t="s">
        <v>1081</v>
      </c>
      <c r="C18" t="s">
        <v>1120</v>
      </c>
      <c r="F18" t="s">
        <v>1125</v>
      </c>
      <c r="G18" t="s">
        <v>1041</v>
      </c>
      <c r="H18" t="s">
        <v>1113</v>
      </c>
      <c r="I18" t="s">
        <v>1114</v>
      </c>
      <c r="J18" t="s">
        <v>1115</v>
      </c>
      <c r="K18" t="s">
        <v>1116</v>
      </c>
    </row>
    <row r="19" spans="1:13" x14ac:dyDescent="0.25">
      <c r="A19" t="s">
        <v>1128</v>
      </c>
      <c r="B19" t="s">
        <v>1130</v>
      </c>
      <c r="C19" t="s">
        <v>1119</v>
      </c>
      <c r="F19" t="s">
        <v>1127</v>
      </c>
      <c r="G19" t="s">
        <v>1042</v>
      </c>
      <c r="H19" t="s">
        <v>1117</v>
      </c>
    </row>
    <row r="20" spans="1:13" x14ac:dyDescent="0.25">
      <c r="A20" t="s">
        <v>811</v>
      </c>
      <c r="B20" t="s">
        <v>1074</v>
      </c>
      <c r="C20" t="s">
        <v>743</v>
      </c>
    </row>
    <row r="21" spans="1:13" x14ac:dyDescent="0.25">
      <c r="A21" t="s">
        <v>710</v>
      </c>
      <c r="B21" t="s">
        <v>1074</v>
      </c>
      <c r="C21" t="s">
        <v>743</v>
      </c>
    </row>
    <row r="22" spans="1:13" x14ac:dyDescent="0.25">
      <c r="A22" t="s">
        <v>826</v>
      </c>
      <c r="B22" t="s">
        <v>1021</v>
      </c>
      <c r="C22" t="s">
        <v>1124</v>
      </c>
    </row>
    <row r="23" spans="1:13" x14ac:dyDescent="0.25">
      <c r="A23" t="s">
        <v>813</v>
      </c>
      <c r="B23" t="s">
        <v>1021</v>
      </c>
      <c r="C23" t="s">
        <v>1124</v>
      </c>
    </row>
    <row r="24" spans="1:13" x14ac:dyDescent="0.25">
      <c r="A24" t="s">
        <v>819</v>
      </c>
      <c r="B24" t="s">
        <v>1020</v>
      </c>
      <c r="C24" t="s">
        <v>744</v>
      </c>
    </row>
    <row r="25" spans="1:13" x14ac:dyDescent="0.25">
      <c r="A25" t="s">
        <v>814</v>
      </c>
      <c r="B25" t="s">
        <v>1021</v>
      </c>
      <c r="C25" t="s">
        <v>1124</v>
      </c>
    </row>
    <row r="26" spans="1:13" x14ac:dyDescent="0.25">
      <c r="A26" t="s">
        <v>816</v>
      </c>
      <c r="B26" t="s">
        <v>1059</v>
      </c>
      <c r="C26" t="s">
        <v>1118</v>
      </c>
    </row>
    <row r="27" spans="1:13" x14ac:dyDescent="0.25">
      <c r="A27" t="s">
        <v>815</v>
      </c>
      <c r="B27" t="s">
        <v>1021</v>
      </c>
      <c r="C27" t="s">
        <v>1124</v>
      </c>
    </row>
    <row r="28" spans="1:13" x14ac:dyDescent="0.25">
      <c r="A28" t="s">
        <v>820</v>
      </c>
      <c r="B28" t="s">
        <v>1048</v>
      </c>
      <c r="C28" t="s">
        <v>740</v>
      </c>
    </row>
    <row r="29" spans="1:13" x14ac:dyDescent="0.25">
      <c r="A29" t="s">
        <v>821</v>
      </c>
      <c r="B29" t="s">
        <v>1021</v>
      </c>
      <c r="C29" t="s">
        <v>1124</v>
      </c>
    </row>
    <row r="30" spans="1:13" x14ac:dyDescent="0.25">
      <c r="A30" t="s">
        <v>822</v>
      </c>
      <c r="B30" t="s">
        <v>1056</v>
      </c>
      <c r="C30" t="s">
        <v>1118</v>
      </c>
    </row>
    <row r="31" spans="1:13" x14ac:dyDescent="0.25">
      <c r="A31" t="s">
        <v>823</v>
      </c>
      <c r="B31" t="s">
        <v>1056</v>
      </c>
      <c r="C31" t="s">
        <v>1118</v>
      </c>
    </row>
    <row r="32" spans="1:13" x14ac:dyDescent="0.25">
      <c r="A32" t="s">
        <v>824</v>
      </c>
      <c r="B32" t="s">
        <v>1021</v>
      </c>
      <c r="C32" t="s">
        <v>1124</v>
      </c>
    </row>
    <row r="33" spans="1:3" x14ac:dyDescent="0.25">
      <c r="A33" t="s">
        <v>818</v>
      </c>
      <c r="B33" t="s">
        <v>1021</v>
      </c>
      <c r="C33" t="s">
        <v>1124</v>
      </c>
    </row>
    <row r="34" spans="1:3" x14ac:dyDescent="0.25">
      <c r="A34" t="s">
        <v>827</v>
      </c>
      <c r="B34" t="s">
        <v>1059</v>
      </c>
      <c r="C34" t="s">
        <v>1118</v>
      </c>
    </row>
    <row r="35" spans="1:3" x14ac:dyDescent="0.25">
      <c r="A35" t="s">
        <v>828</v>
      </c>
      <c r="B35" t="s">
        <v>1059</v>
      </c>
      <c r="C35" t="s">
        <v>1118</v>
      </c>
    </row>
    <row r="36" spans="1:3" x14ac:dyDescent="0.25">
      <c r="A36" t="s">
        <v>829</v>
      </c>
      <c r="B36" t="s">
        <v>1030</v>
      </c>
      <c r="C36" t="s">
        <v>1118</v>
      </c>
    </row>
    <row r="37" spans="1:3" x14ac:dyDescent="0.25">
      <c r="A37" t="s">
        <v>853</v>
      </c>
      <c r="B37" t="s">
        <v>1030</v>
      </c>
      <c r="C37" t="s">
        <v>1118</v>
      </c>
    </row>
    <row r="38" spans="1:3" x14ac:dyDescent="0.25">
      <c r="A38" t="s">
        <v>872</v>
      </c>
      <c r="B38" t="s">
        <v>1059</v>
      </c>
      <c r="C38" t="s">
        <v>1118</v>
      </c>
    </row>
    <row r="39" spans="1:3" x14ac:dyDescent="0.25">
      <c r="A39" t="s">
        <v>747</v>
      </c>
      <c r="B39" t="s">
        <v>1046</v>
      </c>
      <c r="C39" t="s">
        <v>740</v>
      </c>
    </row>
    <row r="40" spans="1:3" x14ac:dyDescent="0.25">
      <c r="A40" t="s">
        <v>1129</v>
      </c>
      <c r="B40" t="s">
        <v>1059</v>
      </c>
      <c r="C40" t="s">
        <v>1118</v>
      </c>
    </row>
    <row r="41" spans="1:3" x14ac:dyDescent="0.25">
      <c r="A41" t="s">
        <v>830</v>
      </c>
      <c r="B41" t="s">
        <v>1021</v>
      </c>
      <c r="C41" t="s">
        <v>1124</v>
      </c>
    </row>
    <row r="42" spans="1:3" x14ac:dyDescent="0.25">
      <c r="A42" t="s">
        <v>831</v>
      </c>
      <c r="B42" t="s">
        <v>1021</v>
      </c>
      <c r="C42" t="s">
        <v>1124</v>
      </c>
    </row>
    <row r="43" spans="1:3" x14ac:dyDescent="0.25">
      <c r="A43" t="s">
        <v>833</v>
      </c>
      <c r="B43" t="s">
        <v>1020</v>
      </c>
      <c r="C43" t="s">
        <v>744</v>
      </c>
    </row>
    <row r="44" spans="1:3" x14ac:dyDescent="0.25">
      <c r="A44" t="s">
        <v>832</v>
      </c>
      <c r="B44" t="s">
        <v>1036</v>
      </c>
      <c r="C44" t="s">
        <v>744</v>
      </c>
    </row>
    <row r="45" spans="1:3" x14ac:dyDescent="0.25">
      <c r="A45" t="s">
        <v>834</v>
      </c>
      <c r="B45" t="s">
        <v>1020</v>
      </c>
      <c r="C45" t="s">
        <v>744</v>
      </c>
    </row>
    <row r="46" spans="1:3" x14ac:dyDescent="0.25">
      <c r="A46" t="s">
        <v>871</v>
      </c>
      <c r="B46" t="s">
        <v>1059</v>
      </c>
      <c r="C46" t="s">
        <v>1118</v>
      </c>
    </row>
    <row r="47" spans="1:3" x14ac:dyDescent="0.25">
      <c r="A47" t="s">
        <v>835</v>
      </c>
      <c r="B47" t="s">
        <v>1059</v>
      </c>
      <c r="C47" t="s">
        <v>1118</v>
      </c>
    </row>
    <row r="48" spans="1:3" x14ac:dyDescent="0.25">
      <c r="A48" t="s">
        <v>709</v>
      </c>
      <c r="B48" t="s">
        <v>1073</v>
      </c>
      <c r="C48" t="s">
        <v>743</v>
      </c>
    </row>
    <row r="49" spans="1:3" x14ac:dyDescent="0.25">
      <c r="A49" t="s">
        <v>837</v>
      </c>
      <c r="B49" t="s">
        <v>1032</v>
      </c>
      <c r="C49" t="s">
        <v>1126</v>
      </c>
    </row>
    <row r="50" spans="1:3" x14ac:dyDescent="0.25">
      <c r="A50" t="s">
        <v>839</v>
      </c>
      <c r="B50" t="s">
        <v>1033</v>
      </c>
      <c r="C50" t="s">
        <v>743</v>
      </c>
    </row>
    <row r="51" spans="1:3" x14ac:dyDescent="0.25">
      <c r="A51" t="s">
        <v>838</v>
      </c>
      <c r="B51" t="s">
        <v>1074</v>
      </c>
      <c r="C51" t="s">
        <v>743</v>
      </c>
    </row>
    <row r="52" spans="1:3" x14ac:dyDescent="0.25">
      <c r="A52" t="s">
        <v>840</v>
      </c>
      <c r="B52" t="s">
        <v>1080</v>
      </c>
      <c r="C52" t="s">
        <v>1120</v>
      </c>
    </row>
    <row r="53" spans="1:3" x14ac:dyDescent="0.25">
      <c r="A53" t="s">
        <v>841</v>
      </c>
      <c r="B53" t="s">
        <v>1061</v>
      </c>
      <c r="C53" t="s">
        <v>742</v>
      </c>
    </row>
    <row r="54" spans="1:3" x14ac:dyDescent="0.25">
      <c r="A54" t="s">
        <v>809</v>
      </c>
      <c r="B54" t="s">
        <v>1075</v>
      </c>
      <c r="C54" t="s">
        <v>1119</v>
      </c>
    </row>
    <row r="55" spans="1:3" x14ac:dyDescent="0.25">
      <c r="A55" t="s">
        <v>842</v>
      </c>
      <c r="B55" t="s">
        <v>1033</v>
      </c>
      <c r="C55" t="s">
        <v>743</v>
      </c>
    </row>
    <row r="56" spans="1:3" x14ac:dyDescent="0.25">
      <c r="A56" t="s">
        <v>1131</v>
      </c>
      <c r="B56" t="s">
        <v>1073</v>
      </c>
      <c r="C56" t="s">
        <v>743</v>
      </c>
    </row>
    <row r="57" spans="1:3" x14ac:dyDescent="0.25">
      <c r="A57" t="s">
        <v>843</v>
      </c>
      <c r="B57" t="s">
        <v>1037</v>
      </c>
      <c r="C57" t="s">
        <v>1122</v>
      </c>
    </row>
    <row r="58" spans="1:3" x14ac:dyDescent="0.25">
      <c r="A58" t="s">
        <v>844</v>
      </c>
      <c r="B58" t="s">
        <v>1030</v>
      </c>
      <c r="C58" t="s">
        <v>1118</v>
      </c>
    </row>
    <row r="59" spans="1:3" x14ac:dyDescent="0.25">
      <c r="A59" t="s">
        <v>836</v>
      </c>
      <c r="B59" t="s">
        <v>1059</v>
      </c>
      <c r="C59" t="s">
        <v>1118</v>
      </c>
    </row>
    <row r="60" spans="1:3" x14ac:dyDescent="0.25">
      <c r="A60" t="s">
        <v>775</v>
      </c>
      <c r="B60" t="s">
        <v>1020</v>
      </c>
      <c r="C60" t="s">
        <v>744</v>
      </c>
    </row>
    <row r="61" spans="1:3" x14ac:dyDescent="0.25">
      <c r="A61" t="s">
        <v>711</v>
      </c>
      <c r="B61" t="s">
        <v>1130</v>
      </c>
      <c r="C61" t="s">
        <v>1119</v>
      </c>
    </row>
    <row r="62" spans="1:3" x14ac:dyDescent="0.25">
      <c r="A62" t="s">
        <v>847</v>
      </c>
      <c r="B62" t="s">
        <v>1043</v>
      </c>
      <c r="C62" t="s">
        <v>1121</v>
      </c>
    </row>
    <row r="63" spans="1:3" x14ac:dyDescent="0.25">
      <c r="A63" t="s">
        <v>712</v>
      </c>
      <c r="B63" t="s">
        <v>1034</v>
      </c>
      <c r="C63" t="s">
        <v>1119</v>
      </c>
    </row>
    <row r="64" spans="1:3" x14ac:dyDescent="0.25">
      <c r="A64" t="s">
        <v>849</v>
      </c>
      <c r="B64" t="s">
        <v>1033</v>
      </c>
      <c r="C64" t="s">
        <v>743</v>
      </c>
    </row>
    <row r="65" spans="1:3" x14ac:dyDescent="0.25">
      <c r="A65" t="s">
        <v>850</v>
      </c>
      <c r="B65" t="s">
        <v>1030</v>
      </c>
      <c r="C65" t="s">
        <v>1118</v>
      </c>
    </row>
    <row r="66" spans="1:3" x14ac:dyDescent="0.25">
      <c r="A66" t="s">
        <v>713</v>
      </c>
      <c r="B66" t="s">
        <v>1070</v>
      </c>
      <c r="C66" t="s">
        <v>743</v>
      </c>
    </row>
    <row r="67" spans="1:3" x14ac:dyDescent="0.25">
      <c r="A67" t="s">
        <v>851</v>
      </c>
      <c r="B67" t="s">
        <v>1082</v>
      </c>
      <c r="C67" t="s">
        <v>1120</v>
      </c>
    </row>
    <row r="68" spans="1:3" x14ac:dyDescent="0.25">
      <c r="A68" t="s">
        <v>852</v>
      </c>
      <c r="B68" t="s">
        <v>1080</v>
      </c>
      <c r="C68" t="s">
        <v>1120</v>
      </c>
    </row>
    <row r="69" spans="1:3" x14ac:dyDescent="0.25">
      <c r="A69" t="s">
        <v>873</v>
      </c>
      <c r="B69" t="s">
        <v>1021</v>
      </c>
      <c r="C69" t="s">
        <v>1124</v>
      </c>
    </row>
    <row r="70" spans="1:3" x14ac:dyDescent="0.25">
      <c r="A70" t="s">
        <v>848</v>
      </c>
      <c r="B70" t="s">
        <v>1048</v>
      </c>
      <c r="C70" t="s">
        <v>740</v>
      </c>
    </row>
    <row r="71" spans="1:3" x14ac:dyDescent="0.25">
      <c r="A71" t="s">
        <v>714</v>
      </c>
      <c r="B71" t="s">
        <v>1033</v>
      </c>
      <c r="C71" t="s">
        <v>743</v>
      </c>
    </row>
    <row r="72" spans="1:3" x14ac:dyDescent="0.25">
      <c r="A72" t="s">
        <v>1017</v>
      </c>
      <c r="B72" t="s">
        <v>1055</v>
      </c>
      <c r="C72" t="s">
        <v>741</v>
      </c>
    </row>
    <row r="73" spans="1:3" x14ac:dyDescent="0.25">
      <c r="A73" t="s">
        <v>817</v>
      </c>
      <c r="B73" t="s">
        <v>1059</v>
      </c>
      <c r="C73" t="s">
        <v>1118</v>
      </c>
    </row>
    <row r="74" spans="1:3" x14ac:dyDescent="0.25">
      <c r="A74" t="s">
        <v>854</v>
      </c>
      <c r="B74" t="s">
        <v>1059</v>
      </c>
      <c r="C74" t="s">
        <v>1118</v>
      </c>
    </row>
    <row r="75" spans="1:3" x14ac:dyDescent="0.25">
      <c r="A75" t="s">
        <v>715</v>
      </c>
      <c r="B75" t="s">
        <v>1034</v>
      </c>
      <c r="C75" t="s">
        <v>1119</v>
      </c>
    </row>
    <row r="76" spans="1:3" x14ac:dyDescent="0.25">
      <c r="A76" t="s">
        <v>855</v>
      </c>
      <c r="B76" t="s">
        <v>1080</v>
      </c>
      <c r="C76" t="s">
        <v>1120</v>
      </c>
    </row>
    <row r="77" spans="1:3" x14ac:dyDescent="0.25">
      <c r="A77" t="s">
        <v>845</v>
      </c>
      <c r="B77" t="s">
        <v>1048</v>
      </c>
      <c r="C77" t="s">
        <v>740</v>
      </c>
    </row>
    <row r="78" spans="1:3" x14ac:dyDescent="0.25">
      <c r="A78" t="s">
        <v>846</v>
      </c>
      <c r="B78" t="s">
        <v>1030</v>
      </c>
      <c r="C78" t="s">
        <v>1118</v>
      </c>
    </row>
    <row r="79" spans="1:3" x14ac:dyDescent="0.25">
      <c r="A79" t="s">
        <v>955</v>
      </c>
      <c r="B79" t="s">
        <v>1070</v>
      </c>
      <c r="C79" t="s">
        <v>743</v>
      </c>
    </row>
    <row r="80" spans="1:3" x14ac:dyDescent="0.25">
      <c r="A80" t="s">
        <v>856</v>
      </c>
      <c r="B80" t="s">
        <v>1084</v>
      </c>
      <c r="C80" t="s">
        <v>744</v>
      </c>
    </row>
    <row r="81" spans="1:3" x14ac:dyDescent="0.25">
      <c r="A81" t="s">
        <v>857</v>
      </c>
      <c r="B81" t="s">
        <v>1036</v>
      </c>
      <c r="C81" t="s">
        <v>744</v>
      </c>
    </row>
    <row r="82" spans="1:3" x14ac:dyDescent="0.25">
      <c r="A82" t="s">
        <v>970</v>
      </c>
      <c r="B82" t="s">
        <v>1091</v>
      </c>
      <c r="C82" t="s">
        <v>1122</v>
      </c>
    </row>
    <row r="83" spans="1:3" x14ac:dyDescent="0.25">
      <c r="A83" t="s">
        <v>1018</v>
      </c>
      <c r="B83" t="s">
        <v>1056</v>
      </c>
      <c r="C83" t="s">
        <v>1118</v>
      </c>
    </row>
    <row r="84" spans="1:3" x14ac:dyDescent="0.25">
      <c r="A84" t="s">
        <v>874</v>
      </c>
      <c r="B84" t="s">
        <v>1080</v>
      </c>
      <c r="C84" t="s">
        <v>1120</v>
      </c>
    </row>
    <row r="85" spans="1:3" x14ac:dyDescent="0.25">
      <c r="A85" t="s">
        <v>858</v>
      </c>
      <c r="B85" t="s">
        <v>1033</v>
      </c>
      <c r="C85" t="s">
        <v>743</v>
      </c>
    </row>
    <row r="86" spans="1:3" x14ac:dyDescent="0.25">
      <c r="A86" t="s">
        <v>859</v>
      </c>
      <c r="B86" t="s">
        <v>1031</v>
      </c>
      <c r="C86" t="s">
        <v>742</v>
      </c>
    </row>
    <row r="87" spans="1:3" x14ac:dyDescent="0.25">
      <c r="A87" t="s">
        <v>860</v>
      </c>
      <c r="B87" t="s">
        <v>1030</v>
      </c>
      <c r="C87" t="s">
        <v>1118</v>
      </c>
    </row>
    <row r="88" spans="1:3" x14ac:dyDescent="0.25">
      <c r="A88" t="s">
        <v>861</v>
      </c>
      <c r="B88" t="s">
        <v>1090</v>
      </c>
      <c r="C88" t="s">
        <v>1121</v>
      </c>
    </row>
    <row r="89" spans="1:3" x14ac:dyDescent="0.25">
      <c r="A89" t="s">
        <v>863</v>
      </c>
      <c r="B89" t="s">
        <v>1030</v>
      </c>
      <c r="C89" t="s">
        <v>1118</v>
      </c>
    </row>
    <row r="90" spans="1:3" x14ac:dyDescent="0.25">
      <c r="A90" t="s">
        <v>864</v>
      </c>
      <c r="B90" t="s">
        <v>1021</v>
      </c>
      <c r="C90" t="s">
        <v>1124</v>
      </c>
    </row>
    <row r="91" spans="1:3" x14ac:dyDescent="0.25">
      <c r="A91" t="s">
        <v>862</v>
      </c>
      <c r="B91" t="s">
        <v>1021</v>
      </c>
      <c r="C91" t="s">
        <v>1124</v>
      </c>
    </row>
    <row r="92" spans="1:3" x14ac:dyDescent="0.25">
      <c r="A92" t="s">
        <v>865</v>
      </c>
      <c r="B92" t="s">
        <v>1033</v>
      </c>
      <c r="C92" t="s">
        <v>743</v>
      </c>
    </row>
    <row r="93" spans="1:3" x14ac:dyDescent="0.25">
      <c r="A93" t="s">
        <v>866</v>
      </c>
      <c r="B93" t="s">
        <v>1033</v>
      </c>
      <c r="C93" t="s">
        <v>743</v>
      </c>
    </row>
    <row r="94" spans="1:3" x14ac:dyDescent="0.25">
      <c r="A94" t="s">
        <v>716</v>
      </c>
      <c r="B94" t="s">
        <v>1113</v>
      </c>
      <c r="C94" t="s">
        <v>1125</v>
      </c>
    </row>
    <row r="95" spans="1:3" x14ac:dyDescent="0.25">
      <c r="A95" t="s">
        <v>867</v>
      </c>
      <c r="B95" t="s">
        <v>1070</v>
      </c>
      <c r="C95" t="s">
        <v>743</v>
      </c>
    </row>
    <row r="96" spans="1:3" x14ac:dyDescent="0.25">
      <c r="A96" t="s">
        <v>868</v>
      </c>
      <c r="B96" t="s">
        <v>1091</v>
      </c>
      <c r="C96" t="s">
        <v>1122</v>
      </c>
    </row>
    <row r="97" spans="1:3" x14ac:dyDescent="0.25">
      <c r="A97" t="s">
        <v>717</v>
      </c>
      <c r="B97" t="s">
        <v>1074</v>
      </c>
      <c r="C97" t="s">
        <v>743</v>
      </c>
    </row>
    <row r="98" spans="1:3" x14ac:dyDescent="0.25">
      <c r="A98" t="s">
        <v>869</v>
      </c>
      <c r="B98" t="s">
        <v>1021</v>
      </c>
      <c r="C98" t="s">
        <v>1124</v>
      </c>
    </row>
    <row r="99" spans="1:3" x14ac:dyDescent="0.25">
      <c r="A99" t="s">
        <v>870</v>
      </c>
      <c r="B99" t="s">
        <v>1030</v>
      </c>
      <c r="C99" t="s">
        <v>1118</v>
      </c>
    </row>
    <row r="100" spans="1:3" x14ac:dyDescent="0.25">
      <c r="A100" t="s">
        <v>718</v>
      </c>
      <c r="B100" t="s">
        <v>1056</v>
      </c>
      <c r="C100" t="s">
        <v>1118</v>
      </c>
    </row>
    <row r="101" spans="1:3" x14ac:dyDescent="0.25">
      <c r="A101" t="s">
        <v>719</v>
      </c>
      <c r="B101" t="s">
        <v>1090</v>
      </c>
      <c r="C101" t="s">
        <v>1121</v>
      </c>
    </row>
    <row r="102" spans="1:3" x14ac:dyDescent="0.25">
      <c r="A102" t="s">
        <v>1132</v>
      </c>
      <c r="B102" t="s">
        <v>1030</v>
      </c>
      <c r="C102" t="s">
        <v>1118</v>
      </c>
    </row>
    <row r="103" spans="1:3" x14ac:dyDescent="0.25">
      <c r="A103" t="s">
        <v>720</v>
      </c>
      <c r="B103" t="s">
        <v>1030</v>
      </c>
      <c r="C103" t="s">
        <v>1118</v>
      </c>
    </row>
    <row r="104" spans="1:3" x14ac:dyDescent="0.25">
      <c r="A104" t="s">
        <v>1133</v>
      </c>
      <c r="B104" t="s">
        <v>1055</v>
      </c>
      <c r="C104" t="s">
        <v>741</v>
      </c>
    </row>
    <row r="105" spans="1:3" x14ac:dyDescent="0.25">
      <c r="A105" t="s">
        <v>875</v>
      </c>
      <c r="B105" t="s">
        <v>1089</v>
      </c>
      <c r="C105" t="s">
        <v>1121</v>
      </c>
    </row>
    <row r="106" spans="1:3" x14ac:dyDescent="0.25">
      <c r="A106" t="s">
        <v>876</v>
      </c>
      <c r="B106" t="s">
        <v>1021</v>
      </c>
      <c r="C106" t="s">
        <v>1124</v>
      </c>
    </row>
    <row r="107" spans="1:3" x14ac:dyDescent="0.25">
      <c r="A107" t="s">
        <v>721</v>
      </c>
      <c r="B107" t="s">
        <v>1030</v>
      </c>
      <c r="C107" t="s">
        <v>1118</v>
      </c>
    </row>
    <row r="108" spans="1:3" x14ac:dyDescent="0.25">
      <c r="A108" t="s">
        <v>877</v>
      </c>
      <c r="B108" t="s">
        <v>1059</v>
      </c>
      <c r="C108" t="s">
        <v>1118</v>
      </c>
    </row>
    <row r="109" spans="1:3" x14ac:dyDescent="0.25">
      <c r="A109" t="s">
        <v>722</v>
      </c>
      <c r="B109" t="s">
        <v>1034</v>
      </c>
      <c r="C109" t="s">
        <v>1119</v>
      </c>
    </row>
    <row r="110" spans="1:3" x14ac:dyDescent="0.25">
      <c r="A110" t="s">
        <v>972</v>
      </c>
      <c r="B110" t="s">
        <v>1021</v>
      </c>
      <c r="C110" t="s">
        <v>1124</v>
      </c>
    </row>
    <row r="111" spans="1:3" x14ac:dyDescent="0.25">
      <c r="A111" t="s">
        <v>878</v>
      </c>
      <c r="B111" t="s">
        <v>1070</v>
      </c>
      <c r="C111" t="s">
        <v>743</v>
      </c>
    </row>
    <row r="112" spans="1:3" x14ac:dyDescent="0.25">
      <c r="A112" t="s">
        <v>723</v>
      </c>
      <c r="B112" t="s">
        <v>1030</v>
      </c>
      <c r="C112" t="s">
        <v>1118</v>
      </c>
    </row>
    <row r="113" spans="1:3" x14ac:dyDescent="0.25">
      <c r="A113" t="s">
        <v>879</v>
      </c>
      <c r="B113" t="s">
        <v>1030</v>
      </c>
      <c r="C113" t="s">
        <v>1118</v>
      </c>
    </row>
    <row r="114" spans="1:3" x14ac:dyDescent="0.25">
      <c r="A114" t="s">
        <v>975</v>
      </c>
      <c r="B114" t="s">
        <v>1030</v>
      </c>
      <c r="C114" t="s">
        <v>1118</v>
      </c>
    </row>
    <row r="115" spans="1:3" x14ac:dyDescent="0.25">
      <c r="A115" t="s">
        <v>880</v>
      </c>
      <c r="B115" t="s">
        <v>1057</v>
      </c>
      <c r="C115" t="s">
        <v>1118</v>
      </c>
    </row>
    <row r="116" spans="1:3" x14ac:dyDescent="0.25">
      <c r="A116" t="s">
        <v>881</v>
      </c>
      <c r="B116" t="s">
        <v>1089</v>
      </c>
      <c r="C116" t="s">
        <v>1121</v>
      </c>
    </row>
    <row r="117" spans="1:3" x14ac:dyDescent="0.25">
      <c r="A117" t="s">
        <v>882</v>
      </c>
      <c r="B117" t="s">
        <v>1030</v>
      </c>
      <c r="C117" t="s">
        <v>1118</v>
      </c>
    </row>
    <row r="118" spans="1:3" x14ac:dyDescent="0.25">
      <c r="A118" t="s">
        <v>883</v>
      </c>
      <c r="B118" t="s">
        <v>1030</v>
      </c>
      <c r="C118" t="s">
        <v>1118</v>
      </c>
    </row>
    <row r="119" spans="1:3" x14ac:dyDescent="0.25">
      <c r="A119" t="s">
        <v>724</v>
      </c>
      <c r="B119" t="s">
        <v>1030</v>
      </c>
      <c r="C119" t="s">
        <v>1118</v>
      </c>
    </row>
    <row r="120" spans="1:3" x14ac:dyDescent="0.25">
      <c r="A120" t="s">
        <v>885</v>
      </c>
      <c r="B120" t="s">
        <v>1021</v>
      </c>
      <c r="C120" t="s">
        <v>1124</v>
      </c>
    </row>
    <row r="121" spans="1:3" x14ac:dyDescent="0.25">
      <c r="A121" t="s">
        <v>884</v>
      </c>
      <c r="B121" t="s">
        <v>1080</v>
      </c>
      <c r="C121" t="s">
        <v>1120</v>
      </c>
    </row>
    <row r="122" spans="1:3" x14ac:dyDescent="0.25">
      <c r="A122" t="s">
        <v>973</v>
      </c>
      <c r="B122" t="s">
        <v>1030</v>
      </c>
      <c r="C122" t="s">
        <v>1118</v>
      </c>
    </row>
    <row r="123" spans="1:3" x14ac:dyDescent="0.25">
      <c r="A123" t="s">
        <v>886</v>
      </c>
      <c r="B123" t="s">
        <v>1034</v>
      </c>
      <c r="C123" t="s">
        <v>1119</v>
      </c>
    </row>
    <row r="124" spans="1:3" x14ac:dyDescent="0.25">
      <c r="A124" t="s">
        <v>887</v>
      </c>
      <c r="B124" t="s">
        <v>1059</v>
      </c>
      <c r="C124" t="s">
        <v>1118</v>
      </c>
    </row>
    <row r="125" spans="1:3" x14ac:dyDescent="0.25">
      <c r="A125" t="s">
        <v>888</v>
      </c>
      <c r="B125" t="s">
        <v>1030</v>
      </c>
      <c r="C125" t="s">
        <v>1118</v>
      </c>
    </row>
    <row r="126" spans="1:3" x14ac:dyDescent="0.25">
      <c r="A126" t="s">
        <v>889</v>
      </c>
      <c r="B126" t="s">
        <v>1033</v>
      </c>
      <c r="C126" t="s">
        <v>743</v>
      </c>
    </row>
    <row r="127" spans="1:3" x14ac:dyDescent="0.25">
      <c r="A127" t="s">
        <v>890</v>
      </c>
      <c r="B127" t="s">
        <v>1033</v>
      </c>
      <c r="C127" t="s">
        <v>743</v>
      </c>
    </row>
    <row r="128" spans="1:3" x14ac:dyDescent="0.25">
      <c r="A128" t="s">
        <v>971</v>
      </c>
      <c r="B128" t="s">
        <v>1033</v>
      </c>
      <c r="C128" t="s">
        <v>743</v>
      </c>
    </row>
    <row r="129" spans="1:3" x14ac:dyDescent="0.25">
      <c r="A129" t="s">
        <v>891</v>
      </c>
      <c r="B129" t="s">
        <v>1056</v>
      </c>
      <c r="C129" t="s">
        <v>1118</v>
      </c>
    </row>
    <row r="130" spans="1:3" x14ac:dyDescent="0.25">
      <c r="A130" t="s">
        <v>892</v>
      </c>
      <c r="B130" t="s">
        <v>1059</v>
      </c>
      <c r="C130" t="s">
        <v>1118</v>
      </c>
    </row>
    <row r="131" spans="1:3" x14ac:dyDescent="0.25">
      <c r="A131" t="s">
        <v>893</v>
      </c>
      <c r="B131" t="s">
        <v>1059</v>
      </c>
      <c r="C131" t="s">
        <v>1118</v>
      </c>
    </row>
    <row r="132" spans="1:3" x14ac:dyDescent="0.25">
      <c r="A132" t="s">
        <v>894</v>
      </c>
      <c r="B132" t="s">
        <v>1021</v>
      </c>
      <c r="C132" t="s">
        <v>1124</v>
      </c>
    </row>
    <row r="133" spans="1:3" x14ac:dyDescent="0.25">
      <c r="A133" t="s">
        <v>895</v>
      </c>
      <c r="B133" t="s">
        <v>1021</v>
      </c>
      <c r="C133" t="s">
        <v>1124</v>
      </c>
    </row>
    <row r="134" spans="1:3" x14ac:dyDescent="0.25">
      <c r="A134" t="s">
        <v>896</v>
      </c>
      <c r="B134" t="s">
        <v>1065</v>
      </c>
      <c r="C134" t="s">
        <v>742</v>
      </c>
    </row>
    <row r="135" spans="1:3" x14ac:dyDescent="0.25">
      <c r="A135" t="s">
        <v>1003</v>
      </c>
      <c r="B135" t="s">
        <v>1080</v>
      </c>
      <c r="C135" t="s">
        <v>1120</v>
      </c>
    </row>
    <row r="136" spans="1:3" x14ac:dyDescent="0.25">
      <c r="A136" t="s">
        <v>897</v>
      </c>
      <c r="B136" t="s">
        <v>1030</v>
      </c>
      <c r="C136" t="s">
        <v>1118</v>
      </c>
    </row>
    <row r="137" spans="1:3" x14ac:dyDescent="0.25">
      <c r="A137" t="s">
        <v>898</v>
      </c>
      <c r="B137" t="s">
        <v>1059</v>
      </c>
      <c r="C137" t="s">
        <v>1118</v>
      </c>
    </row>
    <row r="138" spans="1:3" x14ac:dyDescent="0.25">
      <c r="A138" t="s">
        <v>899</v>
      </c>
      <c r="B138" t="s">
        <v>1059</v>
      </c>
      <c r="C138" t="s">
        <v>1118</v>
      </c>
    </row>
    <row r="139" spans="1:3" x14ac:dyDescent="0.25">
      <c r="A139" t="s">
        <v>900</v>
      </c>
      <c r="B139" t="s">
        <v>1059</v>
      </c>
      <c r="C139" t="s">
        <v>1118</v>
      </c>
    </row>
    <row r="140" spans="1:3" x14ac:dyDescent="0.25">
      <c r="A140" t="s">
        <v>920</v>
      </c>
      <c r="B140" t="s">
        <v>1071</v>
      </c>
      <c r="C140" t="s">
        <v>743</v>
      </c>
    </row>
    <row r="141" spans="1:3" x14ac:dyDescent="0.25">
      <c r="A141" t="s">
        <v>901</v>
      </c>
      <c r="B141" t="s">
        <v>1056</v>
      </c>
      <c r="C141" t="s">
        <v>1118</v>
      </c>
    </row>
    <row r="142" spans="1:3" x14ac:dyDescent="0.25">
      <c r="A142" t="s">
        <v>902</v>
      </c>
      <c r="B142" t="s">
        <v>1021</v>
      </c>
      <c r="C142" t="s">
        <v>1124</v>
      </c>
    </row>
    <row r="143" spans="1:3" x14ac:dyDescent="0.25">
      <c r="A143" t="s">
        <v>903</v>
      </c>
      <c r="B143" t="s">
        <v>1021</v>
      </c>
      <c r="C143" t="s">
        <v>1124</v>
      </c>
    </row>
    <row r="144" spans="1:3" x14ac:dyDescent="0.25">
      <c r="A144" t="s">
        <v>927</v>
      </c>
      <c r="B144" t="s">
        <v>1059</v>
      </c>
      <c r="C144" t="s">
        <v>1118</v>
      </c>
    </row>
    <row r="145" spans="1:3" x14ac:dyDescent="0.25">
      <c r="A145" t="s">
        <v>905</v>
      </c>
      <c r="B145" t="s">
        <v>1090</v>
      </c>
      <c r="C145" t="s">
        <v>1121</v>
      </c>
    </row>
    <row r="146" spans="1:3" x14ac:dyDescent="0.25">
      <c r="A146" t="s">
        <v>904</v>
      </c>
      <c r="B146" t="s">
        <v>1090</v>
      </c>
      <c r="C146" t="s">
        <v>1121</v>
      </c>
    </row>
    <row r="147" spans="1:3" x14ac:dyDescent="0.25">
      <c r="A147" t="s">
        <v>725</v>
      </c>
      <c r="B147" t="s">
        <v>1056</v>
      </c>
      <c r="C147" t="s">
        <v>1118</v>
      </c>
    </row>
    <row r="148" spans="1:3" x14ac:dyDescent="0.25">
      <c r="A148" t="s">
        <v>906</v>
      </c>
      <c r="B148" t="s">
        <v>1059</v>
      </c>
      <c r="C148" t="s">
        <v>1118</v>
      </c>
    </row>
    <row r="149" spans="1:3" x14ac:dyDescent="0.25">
      <c r="A149" t="s">
        <v>907</v>
      </c>
      <c r="B149" t="s">
        <v>1021</v>
      </c>
      <c r="C149" t="s">
        <v>1124</v>
      </c>
    </row>
    <row r="150" spans="1:3" x14ac:dyDescent="0.25">
      <c r="A150" t="s">
        <v>908</v>
      </c>
      <c r="B150" t="s">
        <v>1043</v>
      </c>
      <c r="C150" t="s">
        <v>1121</v>
      </c>
    </row>
    <row r="151" spans="1:3" x14ac:dyDescent="0.25">
      <c r="A151" t="s">
        <v>909</v>
      </c>
      <c r="B151" t="s">
        <v>1059</v>
      </c>
      <c r="C151" t="s">
        <v>1118</v>
      </c>
    </row>
    <row r="152" spans="1:3" x14ac:dyDescent="0.25">
      <c r="A152" t="s">
        <v>910</v>
      </c>
      <c r="B152" t="s">
        <v>1059</v>
      </c>
      <c r="C152" t="s">
        <v>1118</v>
      </c>
    </row>
    <row r="153" spans="1:3" x14ac:dyDescent="0.25">
      <c r="A153" t="s">
        <v>911</v>
      </c>
      <c r="B153" t="s">
        <v>1033</v>
      </c>
      <c r="C153" t="s">
        <v>743</v>
      </c>
    </row>
    <row r="154" spans="1:3" x14ac:dyDescent="0.25">
      <c r="A154" t="s">
        <v>726</v>
      </c>
      <c r="B154" t="s">
        <v>1030</v>
      </c>
      <c r="C154" t="s">
        <v>1118</v>
      </c>
    </row>
    <row r="155" spans="1:3" x14ac:dyDescent="0.25">
      <c r="A155" t="s">
        <v>912</v>
      </c>
      <c r="B155" t="s">
        <v>1030</v>
      </c>
      <c r="C155" t="s">
        <v>1118</v>
      </c>
    </row>
    <row r="156" spans="1:3" x14ac:dyDescent="0.25">
      <c r="A156" t="s">
        <v>913</v>
      </c>
      <c r="B156" t="s">
        <v>1059</v>
      </c>
      <c r="C156" t="s">
        <v>1118</v>
      </c>
    </row>
    <row r="157" spans="1:3" x14ac:dyDescent="0.25">
      <c r="A157" t="s">
        <v>924</v>
      </c>
      <c r="B157" t="s">
        <v>1030</v>
      </c>
      <c r="C157" t="s">
        <v>1118</v>
      </c>
    </row>
    <row r="158" spans="1:3" x14ac:dyDescent="0.25">
      <c r="A158" t="s">
        <v>915</v>
      </c>
      <c r="B158" t="s">
        <v>1030</v>
      </c>
      <c r="C158" t="s">
        <v>1118</v>
      </c>
    </row>
    <row r="159" spans="1:3" x14ac:dyDescent="0.25">
      <c r="A159" t="s">
        <v>914</v>
      </c>
      <c r="B159" t="s">
        <v>1059</v>
      </c>
      <c r="C159" t="s">
        <v>1118</v>
      </c>
    </row>
    <row r="160" spans="1:3" x14ac:dyDescent="0.25">
      <c r="A160" t="s">
        <v>916</v>
      </c>
      <c r="B160" t="s">
        <v>1030</v>
      </c>
      <c r="C160" t="s">
        <v>1118</v>
      </c>
    </row>
    <row r="161" spans="1:3" x14ac:dyDescent="0.25">
      <c r="A161" t="s">
        <v>917</v>
      </c>
      <c r="B161" t="s">
        <v>1033</v>
      </c>
      <c r="C161" t="s">
        <v>743</v>
      </c>
    </row>
    <row r="162" spans="1:3" x14ac:dyDescent="0.25">
      <c r="A162" t="s">
        <v>918</v>
      </c>
      <c r="B162" t="s">
        <v>1075</v>
      </c>
      <c r="C162" t="s">
        <v>1119</v>
      </c>
    </row>
    <row r="163" spans="1:3" x14ac:dyDescent="0.25">
      <c r="A163" t="s">
        <v>919</v>
      </c>
      <c r="B163" t="s">
        <v>1059</v>
      </c>
      <c r="C163" t="s">
        <v>1118</v>
      </c>
    </row>
    <row r="164" spans="1:3" x14ac:dyDescent="0.25">
      <c r="A164" t="s">
        <v>921</v>
      </c>
      <c r="B164" t="s">
        <v>1021</v>
      </c>
      <c r="C164" t="s">
        <v>1124</v>
      </c>
    </row>
    <row r="165" spans="1:3" x14ac:dyDescent="0.25">
      <c r="A165" t="s">
        <v>922</v>
      </c>
      <c r="B165" t="s">
        <v>1033</v>
      </c>
      <c r="C165" t="s">
        <v>743</v>
      </c>
    </row>
    <row r="166" spans="1:3" x14ac:dyDescent="0.25">
      <c r="A166" t="s">
        <v>923</v>
      </c>
      <c r="B166" t="s">
        <v>1059</v>
      </c>
      <c r="C166" t="s">
        <v>1118</v>
      </c>
    </row>
    <row r="167" spans="1:3" x14ac:dyDescent="0.25">
      <c r="A167" t="s">
        <v>925</v>
      </c>
      <c r="B167" t="s">
        <v>1021</v>
      </c>
      <c r="C167" t="s">
        <v>1124</v>
      </c>
    </row>
    <row r="168" spans="1:3" x14ac:dyDescent="0.25">
      <c r="A168" t="s">
        <v>727</v>
      </c>
      <c r="B168" t="s">
        <v>1030</v>
      </c>
      <c r="C168" t="s">
        <v>1118</v>
      </c>
    </row>
    <row r="169" spans="1:3" x14ac:dyDescent="0.25">
      <c r="A169" t="s">
        <v>926</v>
      </c>
      <c r="B169" t="s">
        <v>1091</v>
      </c>
      <c r="C169" t="s">
        <v>1122</v>
      </c>
    </row>
    <row r="170" spans="1:3" x14ac:dyDescent="0.25">
      <c r="A170" t="s">
        <v>928</v>
      </c>
      <c r="B170" t="s">
        <v>1109</v>
      </c>
      <c r="C170" t="s">
        <v>1124</v>
      </c>
    </row>
    <row r="171" spans="1:3" x14ac:dyDescent="0.25">
      <c r="A171" t="s">
        <v>929</v>
      </c>
      <c r="B171" t="s">
        <v>1021</v>
      </c>
      <c r="C171" t="s">
        <v>1124</v>
      </c>
    </row>
    <row r="172" spans="1:3" x14ac:dyDescent="0.25">
      <c r="A172" t="s">
        <v>930</v>
      </c>
      <c r="B172" t="s">
        <v>1063</v>
      </c>
      <c r="C172" t="s">
        <v>742</v>
      </c>
    </row>
    <row r="173" spans="1:3" x14ac:dyDescent="0.25">
      <c r="A173" t="s">
        <v>931</v>
      </c>
      <c r="B173" t="s">
        <v>1021</v>
      </c>
      <c r="C173" t="s">
        <v>1124</v>
      </c>
    </row>
    <row r="174" spans="1:3" x14ac:dyDescent="0.25">
      <c r="A174" t="s">
        <v>932</v>
      </c>
      <c r="B174" t="s">
        <v>1059</v>
      </c>
      <c r="C174" t="s">
        <v>1118</v>
      </c>
    </row>
    <row r="175" spans="1:3" x14ac:dyDescent="0.25">
      <c r="A175" t="s">
        <v>933</v>
      </c>
      <c r="B175" t="s">
        <v>1059</v>
      </c>
      <c r="C175" t="s">
        <v>1118</v>
      </c>
    </row>
    <row r="176" spans="1:3" x14ac:dyDescent="0.25">
      <c r="A176" t="s">
        <v>934</v>
      </c>
      <c r="B176" t="s">
        <v>1071</v>
      </c>
      <c r="C176" t="s">
        <v>743</v>
      </c>
    </row>
    <row r="177" spans="1:3" x14ac:dyDescent="0.25">
      <c r="A177" t="s">
        <v>935</v>
      </c>
      <c r="B177" t="s">
        <v>1071</v>
      </c>
      <c r="C177" t="s">
        <v>743</v>
      </c>
    </row>
    <row r="178" spans="1:3" x14ac:dyDescent="0.25">
      <c r="A178" t="s">
        <v>936</v>
      </c>
      <c r="B178" t="s">
        <v>1059</v>
      </c>
      <c r="C178" t="s">
        <v>1118</v>
      </c>
    </row>
    <row r="179" spans="1:3" x14ac:dyDescent="0.25">
      <c r="A179" t="s">
        <v>728</v>
      </c>
      <c r="B179" t="s">
        <v>1034</v>
      </c>
      <c r="C179" t="s">
        <v>1119</v>
      </c>
    </row>
    <row r="180" spans="1:3" x14ac:dyDescent="0.25">
      <c r="A180" t="s">
        <v>937</v>
      </c>
      <c r="B180" t="s">
        <v>1073</v>
      </c>
      <c r="C180" t="s">
        <v>743</v>
      </c>
    </row>
    <row r="181" spans="1:3" x14ac:dyDescent="0.25">
      <c r="A181" t="s">
        <v>938</v>
      </c>
      <c r="B181" t="s">
        <v>1056</v>
      </c>
      <c r="C181" t="s">
        <v>1118</v>
      </c>
    </row>
    <row r="182" spans="1:3" x14ac:dyDescent="0.25">
      <c r="A182" t="s">
        <v>939</v>
      </c>
      <c r="B182" t="s">
        <v>1021</v>
      </c>
      <c r="C182" t="s">
        <v>1124</v>
      </c>
    </row>
    <row r="183" spans="1:3" x14ac:dyDescent="0.25">
      <c r="A183" t="s">
        <v>940</v>
      </c>
      <c r="B183" t="s">
        <v>1030</v>
      </c>
      <c r="C183" t="s">
        <v>1118</v>
      </c>
    </row>
    <row r="184" spans="1:3" x14ac:dyDescent="0.25">
      <c r="A184" t="s">
        <v>941</v>
      </c>
      <c r="B184" t="s">
        <v>1059</v>
      </c>
      <c r="C184" t="s">
        <v>1118</v>
      </c>
    </row>
    <row r="185" spans="1:3" x14ac:dyDescent="0.25">
      <c r="A185" t="s">
        <v>729</v>
      </c>
      <c r="B185" t="s">
        <v>1036</v>
      </c>
      <c r="C185" t="s">
        <v>744</v>
      </c>
    </row>
    <row r="186" spans="1:3" x14ac:dyDescent="0.25">
      <c r="A186" t="s">
        <v>942</v>
      </c>
      <c r="B186" t="s">
        <v>1030</v>
      </c>
      <c r="C186" t="s">
        <v>1118</v>
      </c>
    </row>
    <row r="187" spans="1:3" x14ac:dyDescent="0.25">
      <c r="A187" t="s">
        <v>730</v>
      </c>
      <c r="B187" t="s">
        <v>1030</v>
      </c>
      <c r="C187" t="s">
        <v>1118</v>
      </c>
    </row>
    <row r="188" spans="1:3" x14ac:dyDescent="0.25">
      <c r="A188" t="s">
        <v>943</v>
      </c>
      <c r="B188" t="s">
        <v>1030</v>
      </c>
      <c r="C188" t="s">
        <v>1118</v>
      </c>
    </row>
    <row r="189" spans="1:3" x14ac:dyDescent="0.25">
      <c r="A189" t="s">
        <v>944</v>
      </c>
      <c r="B189" t="s">
        <v>1033</v>
      </c>
      <c r="C189" t="s">
        <v>743</v>
      </c>
    </row>
    <row r="190" spans="1:3" x14ac:dyDescent="0.25">
      <c r="A190" t="s">
        <v>945</v>
      </c>
      <c r="B190" t="s">
        <v>1033</v>
      </c>
      <c r="C190" t="s">
        <v>743</v>
      </c>
    </row>
    <row r="191" spans="1:3" x14ac:dyDescent="0.25">
      <c r="A191" t="s">
        <v>1134</v>
      </c>
      <c r="B191" t="s">
        <v>1033</v>
      </c>
      <c r="C191" t="s">
        <v>743</v>
      </c>
    </row>
    <row r="192" spans="1:3" x14ac:dyDescent="0.25">
      <c r="A192" t="s">
        <v>946</v>
      </c>
      <c r="B192" t="s">
        <v>1021</v>
      </c>
      <c r="C192" t="s">
        <v>1124</v>
      </c>
    </row>
    <row r="193" spans="1:3" x14ac:dyDescent="0.25">
      <c r="A193" t="s">
        <v>947</v>
      </c>
      <c r="B193" t="s">
        <v>1080</v>
      </c>
      <c r="C193" t="s">
        <v>1120</v>
      </c>
    </row>
    <row r="194" spans="1:3" x14ac:dyDescent="0.25">
      <c r="A194" t="s">
        <v>948</v>
      </c>
      <c r="B194" t="s">
        <v>1080</v>
      </c>
      <c r="C194" t="s">
        <v>1120</v>
      </c>
    </row>
    <row r="195" spans="1:3" x14ac:dyDescent="0.25">
      <c r="A195" t="s">
        <v>949</v>
      </c>
      <c r="B195" t="s">
        <v>1084</v>
      </c>
      <c r="C195" t="s">
        <v>744</v>
      </c>
    </row>
    <row r="196" spans="1:3" x14ac:dyDescent="0.25">
      <c r="A196" t="s">
        <v>950</v>
      </c>
      <c r="B196" t="s">
        <v>1091</v>
      </c>
      <c r="C196" t="s">
        <v>1122</v>
      </c>
    </row>
    <row r="197" spans="1:3" x14ac:dyDescent="0.25">
      <c r="A197" t="s">
        <v>963</v>
      </c>
      <c r="B197" t="s">
        <v>1020</v>
      </c>
      <c r="C197" t="s">
        <v>744</v>
      </c>
    </row>
    <row r="198" spans="1:3" x14ac:dyDescent="0.25">
      <c r="A198" t="s">
        <v>951</v>
      </c>
      <c r="B198" t="s">
        <v>1035</v>
      </c>
      <c r="C198" t="s">
        <v>1120</v>
      </c>
    </row>
    <row r="199" spans="1:3" x14ac:dyDescent="0.25">
      <c r="A199" t="s">
        <v>952</v>
      </c>
      <c r="B199" t="s">
        <v>1084</v>
      </c>
      <c r="C199" t="s">
        <v>744</v>
      </c>
    </row>
    <row r="200" spans="1:3" x14ac:dyDescent="0.25">
      <c r="A200" t="s">
        <v>953</v>
      </c>
      <c r="B200" t="s">
        <v>1056</v>
      </c>
      <c r="C200" t="s">
        <v>1118</v>
      </c>
    </row>
    <row r="201" spans="1:3" x14ac:dyDescent="0.25">
      <c r="A201" t="s">
        <v>956</v>
      </c>
      <c r="B201" t="s">
        <v>1073</v>
      </c>
      <c r="C201" t="s">
        <v>743</v>
      </c>
    </row>
    <row r="202" spans="1:3" x14ac:dyDescent="0.25">
      <c r="A202" t="s">
        <v>957</v>
      </c>
      <c r="B202" t="s">
        <v>1021</v>
      </c>
      <c r="C202" t="s">
        <v>1124</v>
      </c>
    </row>
    <row r="203" spans="1:3" x14ac:dyDescent="0.25">
      <c r="A203" t="s">
        <v>958</v>
      </c>
      <c r="B203" t="s">
        <v>1030</v>
      </c>
      <c r="C203" t="s">
        <v>1118</v>
      </c>
    </row>
    <row r="204" spans="1:3" x14ac:dyDescent="0.25">
      <c r="A204" t="s">
        <v>959</v>
      </c>
      <c r="B204" t="s">
        <v>1030</v>
      </c>
      <c r="C204" t="s">
        <v>1118</v>
      </c>
    </row>
    <row r="205" spans="1:3" x14ac:dyDescent="0.25">
      <c r="A205" t="s">
        <v>731</v>
      </c>
      <c r="B205" t="s">
        <v>1030</v>
      </c>
      <c r="C205" t="s">
        <v>1118</v>
      </c>
    </row>
    <row r="206" spans="1:3" x14ac:dyDescent="0.25">
      <c r="A206" t="s">
        <v>960</v>
      </c>
      <c r="B206" t="s">
        <v>1056</v>
      </c>
      <c r="C206" t="s">
        <v>1118</v>
      </c>
    </row>
    <row r="207" spans="1:3" x14ac:dyDescent="0.25">
      <c r="A207" t="s">
        <v>983</v>
      </c>
      <c r="B207" t="s">
        <v>1070</v>
      </c>
      <c r="C207" t="s">
        <v>743</v>
      </c>
    </row>
    <row r="208" spans="1:3" x14ac:dyDescent="0.25">
      <c r="A208" t="s">
        <v>984</v>
      </c>
      <c r="B208" t="s">
        <v>1070</v>
      </c>
      <c r="C208" t="s">
        <v>743</v>
      </c>
    </row>
    <row r="209" spans="1:3" x14ac:dyDescent="0.25">
      <c r="A209" t="s">
        <v>961</v>
      </c>
      <c r="B209" t="s">
        <v>1033</v>
      </c>
      <c r="C209" t="s">
        <v>743</v>
      </c>
    </row>
    <row r="210" spans="1:3" x14ac:dyDescent="0.25">
      <c r="A210" t="s">
        <v>962</v>
      </c>
      <c r="B210" t="s">
        <v>1070</v>
      </c>
      <c r="C210" t="s">
        <v>743</v>
      </c>
    </row>
    <row r="211" spans="1:3" x14ac:dyDescent="0.25">
      <c r="A211" t="s">
        <v>964</v>
      </c>
      <c r="B211" t="s">
        <v>1033</v>
      </c>
      <c r="C211" t="s">
        <v>743</v>
      </c>
    </row>
    <row r="212" spans="1:3" x14ac:dyDescent="0.25">
      <c r="A212" t="s">
        <v>965</v>
      </c>
      <c r="B212" t="s">
        <v>1033</v>
      </c>
      <c r="C212" t="s">
        <v>743</v>
      </c>
    </row>
    <row r="213" spans="1:3" x14ac:dyDescent="0.25">
      <c r="A213" t="s">
        <v>966</v>
      </c>
      <c r="B213" t="s">
        <v>1033</v>
      </c>
      <c r="C213" t="s">
        <v>743</v>
      </c>
    </row>
    <row r="214" spans="1:3" x14ac:dyDescent="0.25">
      <c r="A214" t="s">
        <v>967</v>
      </c>
      <c r="B214" t="s">
        <v>1089</v>
      </c>
      <c r="C214" t="s">
        <v>1121</v>
      </c>
    </row>
    <row r="215" spans="1:3" x14ac:dyDescent="0.25">
      <c r="A215" t="s">
        <v>968</v>
      </c>
      <c r="B215" t="s">
        <v>1090</v>
      </c>
      <c r="C215" t="s">
        <v>1121</v>
      </c>
    </row>
    <row r="216" spans="1:3" x14ac:dyDescent="0.25">
      <c r="A216" t="s">
        <v>974</v>
      </c>
      <c r="B216" t="s">
        <v>1098</v>
      </c>
      <c r="C216" t="s">
        <v>745</v>
      </c>
    </row>
    <row r="217" spans="1:3" x14ac:dyDescent="0.25">
      <c r="A217" t="s">
        <v>990</v>
      </c>
      <c r="B217" t="s">
        <v>1059</v>
      </c>
      <c r="C217" t="s">
        <v>1118</v>
      </c>
    </row>
    <row r="218" spans="1:3" x14ac:dyDescent="0.25">
      <c r="A218" t="s">
        <v>976</v>
      </c>
      <c r="B218" t="s">
        <v>1059</v>
      </c>
      <c r="C218" t="s">
        <v>1118</v>
      </c>
    </row>
    <row r="219" spans="1:3" x14ac:dyDescent="0.25">
      <c r="A219" t="s">
        <v>977</v>
      </c>
      <c r="B219" t="s">
        <v>1059</v>
      </c>
      <c r="C219" t="s">
        <v>1118</v>
      </c>
    </row>
    <row r="220" spans="1:3" x14ac:dyDescent="0.25">
      <c r="A220" t="s">
        <v>998</v>
      </c>
      <c r="B220" t="s">
        <v>1021</v>
      </c>
      <c r="C220" t="s">
        <v>1124</v>
      </c>
    </row>
    <row r="221" spans="1:3" x14ac:dyDescent="0.25">
      <c r="A221" t="s">
        <v>978</v>
      </c>
      <c r="B221" t="s">
        <v>1037</v>
      </c>
      <c r="C221" t="s">
        <v>1122</v>
      </c>
    </row>
    <row r="222" spans="1:3" x14ac:dyDescent="0.25">
      <c r="A222" t="s">
        <v>979</v>
      </c>
      <c r="B222" t="s">
        <v>1021</v>
      </c>
      <c r="C222" t="s">
        <v>1124</v>
      </c>
    </row>
    <row r="223" spans="1:3" x14ac:dyDescent="0.25">
      <c r="A223" t="s">
        <v>980</v>
      </c>
      <c r="B223" t="s">
        <v>1033</v>
      </c>
      <c r="C223" t="s">
        <v>743</v>
      </c>
    </row>
    <row r="224" spans="1:3" x14ac:dyDescent="0.25">
      <c r="A224" t="s">
        <v>1000</v>
      </c>
      <c r="B224" t="s">
        <v>1080</v>
      </c>
      <c r="C224" t="s">
        <v>1120</v>
      </c>
    </row>
    <row r="225" spans="1:3" x14ac:dyDescent="0.25">
      <c r="A225" t="s">
        <v>981</v>
      </c>
      <c r="B225" t="s">
        <v>1130</v>
      </c>
      <c r="C225" t="s">
        <v>1119</v>
      </c>
    </row>
    <row r="226" spans="1:3" x14ac:dyDescent="0.25">
      <c r="A226" t="s">
        <v>982</v>
      </c>
      <c r="B226" t="s">
        <v>1020</v>
      </c>
      <c r="C226" t="s">
        <v>744</v>
      </c>
    </row>
    <row r="227" spans="1:3" x14ac:dyDescent="0.25">
      <c r="A227" t="s">
        <v>1001</v>
      </c>
      <c r="B227" t="s">
        <v>1070</v>
      </c>
      <c r="C227" t="s">
        <v>743</v>
      </c>
    </row>
    <row r="228" spans="1:3" x14ac:dyDescent="0.25">
      <c r="A228" t="s">
        <v>997</v>
      </c>
      <c r="B228" t="s">
        <v>1059</v>
      </c>
      <c r="C228" t="s">
        <v>1118</v>
      </c>
    </row>
    <row r="229" spans="1:3" x14ac:dyDescent="0.25">
      <c r="A229" t="s">
        <v>985</v>
      </c>
      <c r="B229" t="s">
        <v>1021</v>
      </c>
      <c r="C229" t="s">
        <v>1124</v>
      </c>
    </row>
    <row r="230" spans="1:3" x14ac:dyDescent="0.25">
      <c r="A230" t="s">
        <v>986</v>
      </c>
      <c r="B230" t="s">
        <v>1036</v>
      </c>
      <c r="C230" t="s">
        <v>744</v>
      </c>
    </row>
    <row r="231" spans="1:3" x14ac:dyDescent="0.25">
      <c r="A231" t="s">
        <v>987</v>
      </c>
      <c r="B231" t="s">
        <v>1036</v>
      </c>
      <c r="C231" t="s">
        <v>744</v>
      </c>
    </row>
    <row r="232" spans="1:3" x14ac:dyDescent="0.25">
      <c r="A232" t="s">
        <v>988</v>
      </c>
      <c r="B232" t="s">
        <v>1070</v>
      </c>
      <c r="C232" t="s">
        <v>743</v>
      </c>
    </row>
    <row r="233" spans="1:3" x14ac:dyDescent="0.25">
      <c r="A233" t="s">
        <v>732</v>
      </c>
      <c r="B233" t="s">
        <v>1089</v>
      </c>
      <c r="C233" t="s">
        <v>1121</v>
      </c>
    </row>
    <row r="234" spans="1:3" x14ac:dyDescent="0.25">
      <c r="A234" t="s">
        <v>1135</v>
      </c>
      <c r="B234" t="s">
        <v>1020</v>
      </c>
      <c r="C234" t="s">
        <v>744</v>
      </c>
    </row>
    <row r="235" spans="1:3" x14ac:dyDescent="0.25">
      <c r="A235" t="s">
        <v>989</v>
      </c>
      <c r="B235" t="s">
        <v>1059</v>
      </c>
      <c r="C235" t="s">
        <v>1118</v>
      </c>
    </row>
    <row r="236" spans="1:3" x14ac:dyDescent="0.25">
      <c r="A236" t="s">
        <v>991</v>
      </c>
      <c r="B236" t="s">
        <v>1091</v>
      </c>
      <c r="C236" t="s">
        <v>1122</v>
      </c>
    </row>
    <row r="237" spans="1:3" x14ac:dyDescent="0.25">
      <c r="A237" t="s">
        <v>992</v>
      </c>
      <c r="B237" t="s">
        <v>1080</v>
      </c>
      <c r="C237" t="s">
        <v>1120</v>
      </c>
    </row>
    <row r="238" spans="1:3" x14ac:dyDescent="0.25">
      <c r="A238" t="s">
        <v>993</v>
      </c>
      <c r="B238" t="s">
        <v>1072</v>
      </c>
      <c r="C238" t="s">
        <v>743</v>
      </c>
    </row>
    <row r="239" spans="1:3" x14ac:dyDescent="0.25">
      <c r="A239" t="s">
        <v>994</v>
      </c>
      <c r="B239" t="s">
        <v>1063</v>
      </c>
      <c r="C239" t="s">
        <v>742</v>
      </c>
    </row>
    <row r="240" spans="1:3" x14ac:dyDescent="0.25">
      <c r="A240" t="s">
        <v>1136</v>
      </c>
      <c r="B240" t="s">
        <v>1059</v>
      </c>
      <c r="C240" t="s">
        <v>1118</v>
      </c>
    </row>
    <row r="241" spans="1:3" x14ac:dyDescent="0.25">
      <c r="A241" t="s">
        <v>995</v>
      </c>
      <c r="B241" t="s">
        <v>1030</v>
      </c>
      <c r="C241" t="s">
        <v>1118</v>
      </c>
    </row>
    <row r="242" spans="1:3" x14ac:dyDescent="0.25">
      <c r="A242" t="s">
        <v>996</v>
      </c>
      <c r="B242" t="s">
        <v>1030</v>
      </c>
      <c r="C242" t="s">
        <v>1118</v>
      </c>
    </row>
    <row r="243" spans="1:3" x14ac:dyDescent="0.25">
      <c r="A243" t="s">
        <v>1002</v>
      </c>
      <c r="B243" t="s">
        <v>1080</v>
      </c>
      <c r="C243" t="s">
        <v>1120</v>
      </c>
    </row>
    <row r="244" spans="1:3" x14ac:dyDescent="0.25">
      <c r="A244" t="s">
        <v>1005</v>
      </c>
      <c r="B244" t="s">
        <v>1056</v>
      </c>
      <c r="C244" t="s">
        <v>1118</v>
      </c>
    </row>
    <row r="245" spans="1:3" x14ac:dyDescent="0.25">
      <c r="A245" t="s">
        <v>1004</v>
      </c>
      <c r="B245" t="s">
        <v>1059</v>
      </c>
      <c r="C245" t="s">
        <v>1118</v>
      </c>
    </row>
    <row r="246" spans="1:3" x14ac:dyDescent="0.25">
      <c r="A246" t="s">
        <v>1006</v>
      </c>
      <c r="B246" t="s">
        <v>1030</v>
      </c>
      <c r="C246" t="s">
        <v>1118</v>
      </c>
    </row>
    <row r="247" spans="1:3" x14ac:dyDescent="0.25">
      <c r="A247" t="s">
        <v>1007</v>
      </c>
      <c r="B247" t="s">
        <v>1030</v>
      </c>
      <c r="C247" t="s">
        <v>1118</v>
      </c>
    </row>
    <row r="248" spans="1:3" x14ac:dyDescent="0.25">
      <c r="A248" t="s">
        <v>999</v>
      </c>
      <c r="B248" t="s">
        <v>1086</v>
      </c>
      <c r="C248" t="s">
        <v>744</v>
      </c>
    </row>
    <row r="249" spans="1:3" x14ac:dyDescent="0.25">
      <c r="A249" t="s">
        <v>1008</v>
      </c>
      <c r="B249" t="s">
        <v>1084</v>
      </c>
      <c r="C249" t="s">
        <v>744</v>
      </c>
    </row>
    <row r="250" spans="1:3" x14ac:dyDescent="0.25">
      <c r="A250" t="s">
        <v>1009</v>
      </c>
      <c r="B250" t="s">
        <v>1030</v>
      </c>
      <c r="C250" t="s">
        <v>1118</v>
      </c>
    </row>
    <row r="251" spans="1:3" x14ac:dyDescent="0.25">
      <c r="A251" t="s">
        <v>1010</v>
      </c>
      <c r="B251" t="s">
        <v>1086</v>
      </c>
      <c r="C251" t="s">
        <v>744</v>
      </c>
    </row>
    <row r="252" spans="1:3" x14ac:dyDescent="0.25">
      <c r="A252" t="s">
        <v>1011</v>
      </c>
      <c r="B252" t="s">
        <v>1086</v>
      </c>
      <c r="C252" t="s">
        <v>744</v>
      </c>
    </row>
    <row r="253" spans="1:3" x14ac:dyDescent="0.25">
      <c r="A253" t="s">
        <v>733</v>
      </c>
      <c r="B253" t="s">
        <v>1084</v>
      </c>
      <c r="C253" t="s">
        <v>744</v>
      </c>
    </row>
    <row r="254" spans="1:3" x14ac:dyDescent="0.25">
      <c r="A254" t="s">
        <v>1012</v>
      </c>
      <c r="B254" t="s">
        <v>1030</v>
      </c>
      <c r="C254" t="s">
        <v>1118</v>
      </c>
    </row>
    <row r="255" spans="1:3" x14ac:dyDescent="0.25">
      <c r="A255" t="s">
        <v>1013</v>
      </c>
      <c r="B255" t="s">
        <v>1057</v>
      </c>
      <c r="C255" t="s">
        <v>1118</v>
      </c>
    </row>
    <row r="256" spans="1:3" x14ac:dyDescent="0.25">
      <c r="A256" t="s">
        <v>1014</v>
      </c>
      <c r="B256" t="s">
        <v>1073</v>
      </c>
      <c r="C256" t="s">
        <v>743</v>
      </c>
    </row>
    <row r="257" spans="1:3" x14ac:dyDescent="0.25">
      <c r="A257" t="s">
        <v>1015</v>
      </c>
      <c r="B257" t="s">
        <v>1021</v>
      </c>
      <c r="C257" t="s">
        <v>1124</v>
      </c>
    </row>
    <row r="258" spans="1:3" x14ac:dyDescent="0.25">
      <c r="A258" t="s">
        <v>1016</v>
      </c>
      <c r="B258" t="s">
        <v>1070</v>
      </c>
      <c r="C258" t="s">
        <v>743</v>
      </c>
    </row>
    <row r="259" spans="1:3" x14ac:dyDescent="0.25">
      <c r="A259" t="s">
        <v>734</v>
      </c>
      <c r="B259" t="s">
        <v>1065</v>
      </c>
      <c r="C259" t="s">
        <v>742</v>
      </c>
    </row>
    <row r="260" spans="1:3" x14ac:dyDescent="0.25">
      <c r="A260" t="s">
        <v>954</v>
      </c>
      <c r="B260" t="s">
        <v>1043</v>
      </c>
      <c r="C260" t="s">
        <v>1121</v>
      </c>
    </row>
  </sheetData>
  <dataConsolidate/>
  <phoneticPr fontId="1" type="noConversion"/>
  <dataValidations count="3">
    <dataValidation type="list" allowBlank="1" showInputMessage="1" showErrorMessage="1" sqref="B2:B7 B9:B260" xr:uid="{A8484607-A820-4B54-B053-AD422EF14F33}">
      <formula1>INDIRECT(SUBSTITUTE(C2," ","_"))</formula1>
    </dataValidation>
    <dataValidation type="list" allowBlank="1" showInputMessage="1" showErrorMessage="1" sqref="B8" xr:uid="{3B45D208-CDCB-41D5-8680-0492CE817C4C}">
      <formula1>FoodAndDining</formula1>
    </dataValidation>
    <dataValidation type="list" allowBlank="1" showInputMessage="1" showErrorMessage="1" sqref="C2:C260" xr:uid="{BE118DAC-9F56-4A19-8746-50990DCF8719}">
      <formula1>$F$3:$F$19</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C628-5836-4367-9202-A20F19E33AD7}">
  <dimension ref="A1:S59"/>
  <sheetViews>
    <sheetView topLeftCell="A10" zoomScale="85" zoomScaleNormal="85" workbookViewId="0">
      <selection activeCell="D27" sqref="D27"/>
    </sheetView>
  </sheetViews>
  <sheetFormatPr defaultRowHeight="15" x14ac:dyDescent="0.25"/>
  <cols>
    <col min="1" max="1" width="25.140625" bestFit="1" customWidth="1"/>
    <col min="2" max="2" width="14.85546875" bestFit="1" customWidth="1"/>
    <col min="3" max="3" width="6.42578125" customWidth="1"/>
    <col min="4" max="4" width="13.7109375" bestFit="1" customWidth="1"/>
    <col min="5" max="5" width="12.42578125" bestFit="1" customWidth="1"/>
    <col min="6" max="6" width="6.5703125" customWidth="1"/>
    <col min="7" max="7" width="18.28515625" bestFit="1" customWidth="1"/>
    <col min="8" max="8" width="12.42578125" bestFit="1" customWidth="1"/>
    <col min="9" max="9" width="6.140625" customWidth="1"/>
    <col min="10" max="10" width="38.28515625" bestFit="1" customWidth="1"/>
    <col min="11" max="11" width="12.42578125" bestFit="1" customWidth="1"/>
    <col min="12" max="12" width="6.42578125" customWidth="1"/>
    <col min="13" max="13" width="24.85546875" customWidth="1"/>
    <col min="14" max="14" width="34.5703125" bestFit="1" customWidth="1"/>
    <col min="15" max="15" width="12.42578125" bestFit="1" customWidth="1"/>
    <col min="16" max="16" width="14.85546875" bestFit="1" customWidth="1"/>
    <col min="17" max="18" width="15.5703125" bestFit="1" customWidth="1"/>
    <col min="19" max="19" width="7.5703125" bestFit="1" customWidth="1"/>
    <col min="20" max="20" width="8.140625" bestFit="1" customWidth="1"/>
    <col min="21" max="21" width="17.85546875" bestFit="1" customWidth="1"/>
    <col min="22" max="23" width="14.85546875" bestFit="1" customWidth="1"/>
    <col min="24" max="24" width="24.28515625" bestFit="1" customWidth="1"/>
    <col min="25" max="25" width="9.7109375" bestFit="1" customWidth="1"/>
    <col min="26" max="26" width="15.5703125" bestFit="1" customWidth="1"/>
    <col min="27" max="27" width="20.28515625" bestFit="1" customWidth="1"/>
    <col min="28" max="28" width="11.28515625" bestFit="1" customWidth="1"/>
    <col min="29" max="29" width="25.85546875" bestFit="1" customWidth="1"/>
    <col min="30" max="30" width="11.85546875" bestFit="1" customWidth="1"/>
    <col min="31" max="31" width="15.140625" bestFit="1" customWidth="1"/>
    <col min="32" max="32" width="8.28515625" bestFit="1" customWidth="1"/>
    <col min="33" max="33" width="9" bestFit="1" customWidth="1"/>
    <col min="34" max="34" width="20" bestFit="1" customWidth="1"/>
    <col min="35" max="35" width="17.7109375" bestFit="1" customWidth="1"/>
    <col min="36" max="36" width="14.5703125" bestFit="1" customWidth="1"/>
    <col min="37" max="37" width="33.140625" bestFit="1" customWidth="1"/>
    <col min="38" max="38" width="20" bestFit="1" customWidth="1"/>
    <col min="39" max="39" width="15.42578125" bestFit="1" customWidth="1"/>
    <col min="40" max="40" width="24.7109375" bestFit="1" customWidth="1"/>
    <col min="41" max="41" width="11.42578125" bestFit="1" customWidth="1"/>
    <col min="42" max="42" width="6.42578125" bestFit="1" customWidth="1"/>
    <col min="43" max="43" width="13.28515625" bestFit="1" customWidth="1"/>
    <col min="44" max="44" width="5.140625" bestFit="1" customWidth="1"/>
    <col min="45" max="45" width="20.42578125" bestFit="1" customWidth="1"/>
    <col min="46" max="46" width="29.85546875" bestFit="1" customWidth="1"/>
    <col min="47" max="47" width="11.85546875" bestFit="1" customWidth="1"/>
    <col min="48" max="48" width="21.5703125" bestFit="1" customWidth="1"/>
    <col min="49" max="49" width="20.140625" bestFit="1" customWidth="1"/>
    <col min="50" max="50" width="28.5703125" bestFit="1" customWidth="1"/>
    <col min="51" max="51" width="14.5703125" bestFit="1" customWidth="1"/>
  </cols>
  <sheetData>
    <row r="1" spans="1:17" x14ac:dyDescent="0.25">
      <c r="D1" s="2" t="s">
        <v>1156</v>
      </c>
      <c r="E1" t="s">
        <v>1158</v>
      </c>
      <c r="G1" s="2" t="s">
        <v>1156</v>
      </c>
      <c r="H1" t="s">
        <v>1158</v>
      </c>
      <c r="J1" s="2" t="s">
        <v>1156</v>
      </c>
      <c r="K1" t="s">
        <v>1158</v>
      </c>
      <c r="M1" s="2" t="s">
        <v>1156</v>
      </c>
      <c r="N1" t="s">
        <v>1157</v>
      </c>
    </row>
    <row r="2" spans="1:17" x14ac:dyDescent="0.25">
      <c r="A2" s="2" t="s">
        <v>735</v>
      </c>
      <c r="B2" t="s">
        <v>1143</v>
      </c>
    </row>
    <row r="3" spans="1:17" x14ac:dyDescent="0.25">
      <c r="A3" s="3" t="s">
        <v>1124</v>
      </c>
      <c r="B3" s="4">
        <v>604498</v>
      </c>
      <c r="D3" s="2" t="s">
        <v>1160</v>
      </c>
      <c r="E3" t="s">
        <v>1143</v>
      </c>
      <c r="G3" s="2" t="s">
        <v>1160</v>
      </c>
      <c r="H3" t="s">
        <v>1159</v>
      </c>
      <c r="J3" s="2" t="s">
        <v>1160</v>
      </c>
      <c r="K3" t="s">
        <v>1143</v>
      </c>
      <c r="M3" s="2" t="s">
        <v>1159</v>
      </c>
      <c r="N3" s="2" t="s">
        <v>1162</v>
      </c>
    </row>
    <row r="4" spans="1:17" x14ac:dyDescent="0.25">
      <c r="A4" s="3" t="s">
        <v>743</v>
      </c>
      <c r="B4" s="4">
        <v>165577.08999999997</v>
      </c>
      <c r="D4" s="3" t="s">
        <v>1144</v>
      </c>
      <c r="E4" s="5">
        <v>91558.640000000014</v>
      </c>
      <c r="G4" s="3" t="s">
        <v>1144</v>
      </c>
      <c r="H4" s="5">
        <v>-36765.64</v>
      </c>
      <c r="J4" s="3" t="s">
        <v>742</v>
      </c>
      <c r="K4">
        <v>18594.05</v>
      </c>
      <c r="M4" s="2" t="s">
        <v>1160</v>
      </c>
      <c r="N4" t="s">
        <v>1124</v>
      </c>
      <c r="O4" t="s">
        <v>743</v>
      </c>
      <c r="P4" t="s">
        <v>1118</v>
      </c>
      <c r="Q4" t="s">
        <v>1119</v>
      </c>
    </row>
    <row r="5" spans="1:17" x14ac:dyDescent="0.25">
      <c r="A5" s="3" t="s">
        <v>744</v>
      </c>
      <c r="B5" s="4">
        <v>61367</v>
      </c>
      <c r="D5" s="3" t="s">
        <v>1145</v>
      </c>
      <c r="E5" s="5">
        <v>226689.64</v>
      </c>
      <c r="G5" s="3" t="s">
        <v>1145</v>
      </c>
      <c r="H5" s="5">
        <v>-147799.64000000001</v>
      </c>
      <c r="J5" s="6" t="s">
        <v>1031</v>
      </c>
      <c r="K5">
        <v>708</v>
      </c>
      <c r="M5" s="3" t="s">
        <v>1144</v>
      </c>
      <c r="N5" s="5">
        <v>-49470</v>
      </c>
      <c r="O5" s="5">
        <v>-26469</v>
      </c>
      <c r="P5" s="5">
        <v>-2097</v>
      </c>
      <c r="Q5" s="5">
        <v>24.3599999999999</v>
      </c>
    </row>
    <row r="6" spans="1:17" x14ac:dyDescent="0.25">
      <c r="A6" s="3" t="s">
        <v>1120</v>
      </c>
      <c r="B6" s="4">
        <v>50968.060000000005</v>
      </c>
      <c r="D6" s="3" t="s">
        <v>1146</v>
      </c>
      <c r="E6" s="5">
        <v>19112.09</v>
      </c>
      <c r="G6" s="3" t="s">
        <v>1146</v>
      </c>
      <c r="H6" s="5">
        <v>30846.91</v>
      </c>
      <c r="J6" s="6" t="s">
        <v>1061</v>
      </c>
      <c r="K6">
        <v>529</v>
      </c>
      <c r="M6" s="3" t="s">
        <v>1145</v>
      </c>
      <c r="N6" s="5">
        <v>-150853</v>
      </c>
      <c r="O6" s="5">
        <v>-5338</v>
      </c>
      <c r="P6" s="5">
        <v>-5644</v>
      </c>
      <c r="Q6" s="5">
        <v>-1808.6400000000003</v>
      </c>
    </row>
    <row r="7" spans="1:17" x14ac:dyDescent="0.25">
      <c r="A7" s="3" t="s">
        <v>1119</v>
      </c>
      <c r="B7" s="4">
        <v>42785.659999999996</v>
      </c>
      <c r="D7" s="3" t="s">
        <v>1147</v>
      </c>
      <c r="E7" s="5">
        <v>119254.37000000001</v>
      </c>
      <c r="G7" s="3" t="s">
        <v>1147</v>
      </c>
      <c r="H7" s="5">
        <v>-54483.369999999995</v>
      </c>
      <c r="J7" s="6" t="s">
        <v>1065</v>
      </c>
      <c r="K7">
        <v>16897.05</v>
      </c>
      <c r="M7" s="3" t="s">
        <v>1146</v>
      </c>
      <c r="N7" s="5">
        <v>8038</v>
      </c>
      <c r="O7" s="5">
        <v>-1880</v>
      </c>
      <c r="P7" s="5">
        <v>-687</v>
      </c>
      <c r="Q7" s="5">
        <v>-1808.6400000000003</v>
      </c>
    </row>
    <row r="8" spans="1:17" x14ac:dyDescent="0.25">
      <c r="A8" s="3" t="s">
        <v>1118</v>
      </c>
      <c r="B8" s="4">
        <v>42677.729999999996</v>
      </c>
      <c r="D8" s="3" t="s">
        <v>1148</v>
      </c>
      <c r="E8" s="5">
        <v>130354.20000000003</v>
      </c>
      <c r="G8" s="3" t="s">
        <v>1148</v>
      </c>
      <c r="H8" s="5">
        <v>-7526.1999999999944</v>
      </c>
      <c r="J8" s="6" t="s">
        <v>1063</v>
      </c>
      <c r="K8">
        <v>460</v>
      </c>
      <c r="M8" s="3" t="s">
        <v>1147</v>
      </c>
      <c r="N8" s="5">
        <v>-81395</v>
      </c>
      <c r="O8" s="5">
        <v>-14219.73</v>
      </c>
      <c r="P8" s="5">
        <v>-3075</v>
      </c>
      <c r="Q8" s="5">
        <v>-2539.6400000000003</v>
      </c>
    </row>
    <row r="9" spans="1:17" x14ac:dyDescent="0.25">
      <c r="A9" s="3" t="s">
        <v>742</v>
      </c>
      <c r="B9" s="4">
        <v>18594.05</v>
      </c>
      <c r="D9" s="3" t="s">
        <v>1149</v>
      </c>
      <c r="E9" s="5">
        <v>73068.69</v>
      </c>
      <c r="G9" s="3" t="s">
        <v>1149</v>
      </c>
      <c r="H9" s="5">
        <v>-2089.6899999999991</v>
      </c>
      <c r="J9" s="3" t="s">
        <v>1124</v>
      </c>
      <c r="K9">
        <v>604498</v>
      </c>
      <c r="M9" s="3" t="s">
        <v>1148</v>
      </c>
      <c r="N9" s="5">
        <v>-58475</v>
      </c>
      <c r="O9" s="5">
        <v>-11275</v>
      </c>
      <c r="P9" s="5">
        <v>-2061</v>
      </c>
      <c r="Q9" s="5">
        <v>-3121.9</v>
      </c>
    </row>
    <row r="10" spans="1:17" x14ac:dyDescent="0.25">
      <c r="A10" s="3" t="s">
        <v>741</v>
      </c>
      <c r="B10" s="4">
        <v>17800</v>
      </c>
      <c r="D10" s="3" t="s">
        <v>1150</v>
      </c>
      <c r="E10" s="5">
        <v>23319.54</v>
      </c>
      <c r="G10" s="3" t="s">
        <v>1150</v>
      </c>
      <c r="H10" s="5">
        <v>51366.46</v>
      </c>
      <c r="J10" s="6" t="s">
        <v>1110</v>
      </c>
      <c r="K10">
        <v>145610</v>
      </c>
      <c r="M10" s="3" t="s">
        <v>1149</v>
      </c>
      <c r="N10" s="5">
        <v>-50889</v>
      </c>
      <c r="O10" s="5">
        <v>-2949</v>
      </c>
      <c r="P10" s="5">
        <v>-5251.75</v>
      </c>
      <c r="Q10" s="5">
        <v>-2631.6400000000003</v>
      </c>
    </row>
    <row r="11" spans="1:17" x14ac:dyDescent="0.25">
      <c r="A11" s="3" t="s">
        <v>1121</v>
      </c>
      <c r="B11" s="4">
        <v>8935.2799999999988</v>
      </c>
      <c r="D11" s="3" t="s">
        <v>1151</v>
      </c>
      <c r="E11" s="5">
        <v>36867.74</v>
      </c>
      <c r="G11" s="3" t="s">
        <v>1151</v>
      </c>
      <c r="H11" s="5">
        <v>63694.69999999999</v>
      </c>
      <c r="J11" s="6" t="s">
        <v>1021</v>
      </c>
      <c r="K11">
        <v>458818</v>
      </c>
      <c r="M11" s="3" t="s">
        <v>1150</v>
      </c>
      <c r="N11" s="5">
        <v>7490</v>
      </c>
      <c r="O11" s="5">
        <v>-2402</v>
      </c>
      <c r="P11" s="5">
        <v>-1490</v>
      </c>
      <c r="Q11" s="5">
        <v>-8089.54</v>
      </c>
    </row>
    <row r="12" spans="1:17" x14ac:dyDescent="0.25">
      <c r="A12" s="3" t="s">
        <v>1122</v>
      </c>
      <c r="B12" s="4">
        <v>6700</v>
      </c>
      <c r="D12" s="3" t="s">
        <v>1152</v>
      </c>
      <c r="E12" s="5">
        <v>66470.89</v>
      </c>
      <c r="G12" s="3" t="s">
        <v>1152</v>
      </c>
      <c r="H12" s="5">
        <v>16191.11</v>
      </c>
      <c r="J12" s="6" t="s">
        <v>1109</v>
      </c>
      <c r="K12">
        <v>50</v>
      </c>
      <c r="M12" s="3" t="s">
        <v>1151</v>
      </c>
      <c r="N12" s="5">
        <v>-5045</v>
      </c>
      <c r="O12" s="5">
        <v>-5273</v>
      </c>
      <c r="P12" s="5">
        <v>-1628</v>
      </c>
      <c r="Q12" s="5">
        <v>-6980.4599999999991</v>
      </c>
    </row>
    <row r="13" spans="1:17" x14ac:dyDescent="0.25">
      <c r="A13" s="3" t="s">
        <v>745</v>
      </c>
      <c r="B13" s="4">
        <v>1100</v>
      </c>
      <c r="D13" s="3" t="s">
        <v>1153</v>
      </c>
      <c r="E13" s="5">
        <v>81686.000000000015</v>
      </c>
      <c r="G13" s="3" t="s">
        <v>1153</v>
      </c>
      <c r="H13" s="5">
        <v>88248.999999999985</v>
      </c>
      <c r="J13" s="6" t="s">
        <v>1108</v>
      </c>
      <c r="K13">
        <v>20</v>
      </c>
      <c r="M13" s="3" t="s">
        <v>1152</v>
      </c>
      <c r="N13" s="5">
        <v>-13803</v>
      </c>
      <c r="O13" s="5">
        <v>-20250</v>
      </c>
      <c r="P13" s="5">
        <v>-4158.25</v>
      </c>
      <c r="Q13" s="5">
        <v>-6443.6399999999994</v>
      </c>
    </row>
    <row r="14" spans="1:17" x14ac:dyDescent="0.25">
      <c r="A14" s="3" t="s">
        <v>1126</v>
      </c>
      <c r="B14" s="4">
        <v>700</v>
      </c>
      <c r="D14" s="3" t="s">
        <v>1154</v>
      </c>
      <c r="E14" s="5">
        <v>61689.34</v>
      </c>
      <c r="G14" s="3" t="s">
        <v>1154</v>
      </c>
      <c r="H14" s="5">
        <v>44622.66</v>
      </c>
      <c r="J14" s="3" t="s">
        <v>743</v>
      </c>
      <c r="K14">
        <v>165577.09</v>
      </c>
      <c r="M14" s="3" t="s">
        <v>1153</v>
      </c>
      <c r="N14" s="5">
        <v>66551</v>
      </c>
      <c r="O14" s="5">
        <v>-6525.3600000000006</v>
      </c>
      <c r="P14" s="5">
        <v>-2176</v>
      </c>
      <c r="Q14" s="5">
        <v>-2916.6400000000003</v>
      </c>
    </row>
    <row r="15" spans="1:17" x14ac:dyDescent="0.25">
      <c r="A15" s="3" t="s">
        <v>1125</v>
      </c>
      <c r="B15" s="4">
        <v>295</v>
      </c>
      <c r="D15" s="3" t="s">
        <v>1155</v>
      </c>
      <c r="E15" s="5">
        <v>91926.73000000001</v>
      </c>
      <c r="G15" s="3" t="s">
        <v>1155</v>
      </c>
      <c r="H15" s="5">
        <v>-21439.729999999996</v>
      </c>
      <c r="J15" s="6" t="s">
        <v>1070</v>
      </c>
      <c r="K15">
        <v>29209</v>
      </c>
      <c r="M15" s="3" t="s">
        <v>1154</v>
      </c>
      <c r="N15" s="5">
        <v>11489</v>
      </c>
      <c r="O15" s="5">
        <v>-20359</v>
      </c>
      <c r="P15" s="5">
        <v>-12405.7</v>
      </c>
      <c r="Q15" s="5">
        <v>-2032.6400000000003</v>
      </c>
    </row>
    <row r="16" spans="1:17" x14ac:dyDescent="0.25">
      <c r="A16" s="3" t="s">
        <v>1142</v>
      </c>
      <c r="B16" s="4">
        <v>1021997.87</v>
      </c>
      <c r="D16" s="3" t="s">
        <v>1142</v>
      </c>
      <c r="E16" s="5">
        <v>1021997.8700000001</v>
      </c>
      <c r="G16" s="3" t="s">
        <v>1161</v>
      </c>
      <c r="H16" s="5">
        <v>24866.569999999963</v>
      </c>
      <c r="J16" s="6" t="s">
        <v>1033</v>
      </c>
      <c r="K16">
        <v>68524</v>
      </c>
      <c r="M16" s="3" t="s">
        <v>1155</v>
      </c>
      <c r="N16" s="5">
        <v>-3627</v>
      </c>
      <c r="O16" s="5">
        <v>-34117</v>
      </c>
      <c r="P16" s="5">
        <v>-2004.03</v>
      </c>
      <c r="Q16" s="5">
        <v>-2838.6400000000003</v>
      </c>
    </row>
    <row r="17" spans="1:19" x14ac:dyDescent="0.25">
      <c r="J17" s="6" t="s">
        <v>1071</v>
      </c>
      <c r="K17">
        <v>2983</v>
      </c>
    </row>
    <row r="18" spans="1:19" x14ac:dyDescent="0.25">
      <c r="A18" s="2" t="s">
        <v>737</v>
      </c>
      <c r="B18" t="s">
        <v>1143</v>
      </c>
      <c r="D18" s="2" t="s">
        <v>737</v>
      </c>
      <c r="E18" t="s">
        <v>1163</v>
      </c>
      <c r="G18" s="2" t="s">
        <v>737</v>
      </c>
      <c r="H18" t="s">
        <v>1143</v>
      </c>
      <c r="J18" s="6" t="s">
        <v>1072</v>
      </c>
      <c r="K18">
        <v>150</v>
      </c>
    </row>
    <row r="19" spans="1:19" x14ac:dyDescent="0.25">
      <c r="A19" s="3" t="s">
        <v>1138</v>
      </c>
      <c r="B19" s="4">
        <v>731886.63999999943</v>
      </c>
      <c r="D19" s="3" t="s">
        <v>1139</v>
      </c>
      <c r="E19" s="5">
        <v>-145610</v>
      </c>
      <c r="G19" s="3" t="s">
        <v>876</v>
      </c>
      <c r="H19">
        <v>245000</v>
      </c>
      <c r="J19" s="6" t="s">
        <v>1073</v>
      </c>
      <c r="K19">
        <v>3575</v>
      </c>
      <c r="M19" s="2" t="s">
        <v>1156</v>
      </c>
      <c r="N19" t="s">
        <v>1157</v>
      </c>
    </row>
    <row r="20" spans="1:19" x14ac:dyDescent="0.25">
      <c r="A20" s="3" t="s">
        <v>1139</v>
      </c>
      <c r="B20" s="4">
        <v>145610</v>
      </c>
      <c r="D20" s="3" t="s">
        <v>811</v>
      </c>
      <c r="E20" s="5">
        <v>-144206.22999999998</v>
      </c>
      <c r="G20" s="3" t="s">
        <v>801</v>
      </c>
      <c r="H20">
        <v>145610</v>
      </c>
      <c r="J20" s="6" t="s">
        <v>1074</v>
      </c>
      <c r="K20">
        <v>61136.09</v>
      </c>
    </row>
    <row r="21" spans="1:19" x14ac:dyDescent="0.25">
      <c r="A21" s="3" t="s">
        <v>811</v>
      </c>
      <c r="B21" s="4">
        <v>144206.22999999998</v>
      </c>
      <c r="D21" s="3" t="s">
        <v>1140</v>
      </c>
      <c r="E21">
        <v>5166</v>
      </c>
      <c r="G21" s="3" t="s">
        <v>862</v>
      </c>
      <c r="H21">
        <v>53365</v>
      </c>
      <c r="J21" s="3" t="s">
        <v>1126</v>
      </c>
      <c r="K21">
        <v>700</v>
      </c>
      <c r="M21" s="2" t="s">
        <v>735</v>
      </c>
      <c r="N21" s="2" t="s">
        <v>736</v>
      </c>
      <c r="O21" t="s">
        <v>1143</v>
      </c>
      <c r="Q21" t="s">
        <v>735</v>
      </c>
      <c r="R21" t="s">
        <v>736</v>
      </c>
      <c r="S21" t="s">
        <v>1143</v>
      </c>
    </row>
    <row r="22" spans="1:19" x14ac:dyDescent="0.25">
      <c r="A22" s="3" t="s">
        <v>1140</v>
      </c>
      <c r="B22" s="4">
        <v>295</v>
      </c>
      <c r="D22" s="3" t="s">
        <v>1138</v>
      </c>
      <c r="E22" s="5">
        <v>-429186.64000000019</v>
      </c>
      <c r="G22" s="3" t="s">
        <v>838</v>
      </c>
      <c r="H22">
        <v>46429.36</v>
      </c>
      <c r="J22" s="6" t="s">
        <v>1032</v>
      </c>
      <c r="K22">
        <v>700</v>
      </c>
      <c r="M22" t="s">
        <v>742</v>
      </c>
      <c r="N22" t="s">
        <v>1031</v>
      </c>
      <c r="O22">
        <v>708</v>
      </c>
      <c r="Q22" t="s">
        <v>742</v>
      </c>
      <c r="R22" t="s">
        <v>1031</v>
      </c>
      <c r="S22">
        <v>708</v>
      </c>
    </row>
    <row r="23" spans="1:19" x14ac:dyDescent="0.25">
      <c r="A23" s="3" t="s">
        <v>1142</v>
      </c>
      <c r="B23" s="4">
        <v>1021997.8699999994</v>
      </c>
      <c r="D23" s="3" t="s">
        <v>1164</v>
      </c>
      <c r="E23" s="5">
        <v>-713836.87000000011</v>
      </c>
      <c r="G23" s="3" t="s">
        <v>806</v>
      </c>
      <c r="H23">
        <v>40500</v>
      </c>
      <c r="J23" s="3" t="s">
        <v>745</v>
      </c>
      <c r="K23">
        <v>1100</v>
      </c>
      <c r="N23" t="s">
        <v>1061</v>
      </c>
      <c r="O23">
        <v>529</v>
      </c>
      <c r="R23" t="s">
        <v>1061</v>
      </c>
      <c r="S23">
        <v>529</v>
      </c>
    </row>
    <row r="24" spans="1:19" x14ac:dyDescent="0.25">
      <c r="G24" s="3" t="s">
        <v>955</v>
      </c>
      <c r="H24">
        <v>27124</v>
      </c>
      <c r="J24" s="6" t="s">
        <v>1098</v>
      </c>
      <c r="K24">
        <v>1100</v>
      </c>
      <c r="N24" t="s">
        <v>1065</v>
      </c>
      <c r="O24">
        <v>16897.05</v>
      </c>
      <c r="R24" t="s">
        <v>1065</v>
      </c>
      <c r="S24">
        <v>16897.05</v>
      </c>
    </row>
    <row r="25" spans="1:19" x14ac:dyDescent="0.25">
      <c r="A25" s="2" t="s">
        <v>0</v>
      </c>
      <c r="B25" t="s">
        <v>1158</v>
      </c>
      <c r="D25" s="2" t="s">
        <v>735</v>
      </c>
      <c r="E25" t="s">
        <v>1143</v>
      </c>
      <c r="G25" s="3" t="s">
        <v>815</v>
      </c>
      <c r="H25">
        <v>25713</v>
      </c>
      <c r="J25" s="3" t="s">
        <v>740</v>
      </c>
      <c r="K25">
        <v>0</v>
      </c>
      <c r="N25" t="s">
        <v>1063</v>
      </c>
      <c r="O25">
        <v>460</v>
      </c>
      <c r="R25" t="s">
        <v>1063</v>
      </c>
      <c r="S25">
        <v>460</v>
      </c>
    </row>
    <row r="26" spans="1:19" x14ac:dyDescent="0.25">
      <c r="D26" s="3" t="s">
        <v>1021</v>
      </c>
      <c r="E26" s="4">
        <v>458818</v>
      </c>
      <c r="G26" s="3" t="s">
        <v>949</v>
      </c>
      <c r="H26">
        <v>24999</v>
      </c>
      <c r="J26" s="6" t="s">
        <v>1046</v>
      </c>
      <c r="K26">
        <v>0</v>
      </c>
      <c r="M26" t="s">
        <v>1124</v>
      </c>
      <c r="N26" t="s">
        <v>1110</v>
      </c>
      <c r="O26">
        <v>145610</v>
      </c>
      <c r="Q26" t="s">
        <v>1124</v>
      </c>
      <c r="R26" t="s">
        <v>1110</v>
      </c>
      <c r="S26">
        <v>145610</v>
      </c>
    </row>
    <row r="27" spans="1:19" x14ac:dyDescent="0.25">
      <c r="A27" s="2" t="s">
        <v>1165</v>
      </c>
      <c r="B27" t="s">
        <v>1159</v>
      </c>
      <c r="D27" s="3" t="s">
        <v>1110</v>
      </c>
      <c r="E27" s="4">
        <v>145610</v>
      </c>
      <c r="G27" s="3" t="s">
        <v>809</v>
      </c>
      <c r="H27">
        <v>21674.499999999993</v>
      </c>
      <c r="J27" s="6" t="s">
        <v>1048</v>
      </c>
      <c r="K27">
        <v>0</v>
      </c>
      <c r="N27" t="s">
        <v>1021</v>
      </c>
      <c r="O27">
        <v>458818</v>
      </c>
      <c r="R27" t="s">
        <v>1021</v>
      </c>
      <c r="S27">
        <v>458818</v>
      </c>
    </row>
    <row r="28" spans="1:19" x14ac:dyDescent="0.25">
      <c r="A28" s="3" t="s">
        <v>740</v>
      </c>
      <c r="B28" s="7">
        <v>745775.44</v>
      </c>
      <c r="D28" s="3" t="s">
        <v>1033</v>
      </c>
      <c r="E28" s="4">
        <v>68524</v>
      </c>
      <c r="G28" s="3" t="s">
        <v>826</v>
      </c>
      <c r="H28">
        <v>19048</v>
      </c>
      <c r="J28" s="6" t="s">
        <v>1019</v>
      </c>
      <c r="K28">
        <v>0</v>
      </c>
      <c r="N28" t="s">
        <v>1109</v>
      </c>
      <c r="O28">
        <v>50</v>
      </c>
      <c r="R28" t="s">
        <v>1109</v>
      </c>
      <c r="S28">
        <v>50</v>
      </c>
    </row>
    <row r="29" spans="1:19" x14ac:dyDescent="0.25">
      <c r="A29" s="3" t="s">
        <v>1124</v>
      </c>
      <c r="B29" s="7">
        <v>-319989</v>
      </c>
      <c r="D29" s="3" t="s">
        <v>1074</v>
      </c>
      <c r="E29" s="4">
        <v>61136.09</v>
      </c>
      <c r="J29" s="3" t="s">
        <v>741</v>
      </c>
      <c r="K29">
        <v>17800</v>
      </c>
      <c r="N29" t="s">
        <v>1108</v>
      </c>
      <c r="O29">
        <v>20</v>
      </c>
      <c r="R29" t="s">
        <v>1108</v>
      </c>
      <c r="S29">
        <v>20</v>
      </c>
    </row>
    <row r="30" spans="1:19" x14ac:dyDescent="0.25">
      <c r="A30" s="3" t="s">
        <v>743</v>
      </c>
      <c r="B30" s="7">
        <v>-151057.08999999997</v>
      </c>
      <c r="D30" s="3" t="s">
        <v>1084</v>
      </c>
      <c r="E30" s="4">
        <v>33133</v>
      </c>
      <c r="J30" s="6" t="s">
        <v>1055</v>
      </c>
      <c r="K30">
        <v>17800</v>
      </c>
      <c r="M30" t="s">
        <v>743</v>
      </c>
      <c r="N30" t="s">
        <v>1070</v>
      </c>
      <c r="O30">
        <v>29209</v>
      </c>
      <c r="Q30" t="s">
        <v>743</v>
      </c>
      <c r="R30" t="s">
        <v>1070</v>
      </c>
      <c r="S30">
        <v>29209</v>
      </c>
    </row>
    <row r="31" spans="1:19" x14ac:dyDescent="0.25">
      <c r="A31" s="3" t="s">
        <v>744</v>
      </c>
      <c r="B31" s="7">
        <v>-61367</v>
      </c>
      <c r="J31" s="3" t="s">
        <v>1120</v>
      </c>
      <c r="K31">
        <v>50968.06</v>
      </c>
      <c r="N31" t="s">
        <v>1033</v>
      </c>
      <c r="O31">
        <v>68524</v>
      </c>
      <c r="R31" t="s">
        <v>1033</v>
      </c>
      <c r="S31">
        <v>68524</v>
      </c>
    </row>
    <row r="32" spans="1:19" x14ac:dyDescent="0.25">
      <c r="A32" s="3" t="s">
        <v>1120</v>
      </c>
      <c r="B32" s="7">
        <v>-50968.060000000005</v>
      </c>
      <c r="J32" s="6" t="s">
        <v>1035</v>
      </c>
      <c r="K32">
        <v>200</v>
      </c>
      <c r="N32" t="s">
        <v>1071</v>
      </c>
      <c r="O32">
        <v>2983</v>
      </c>
      <c r="R32" t="s">
        <v>1071</v>
      </c>
      <c r="S32">
        <v>2983</v>
      </c>
    </row>
    <row r="33" spans="1:19" x14ac:dyDescent="0.25">
      <c r="A33" s="3" t="s">
        <v>1118</v>
      </c>
      <c r="B33" s="7">
        <v>-42677.729999999996</v>
      </c>
      <c r="J33" s="6" t="s">
        <v>1081</v>
      </c>
      <c r="K33">
        <v>7377</v>
      </c>
      <c r="N33" t="s">
        <v>1072</v>
      </c>
      <c r="O33">
        <v>150</v>
      </c>
      <c r="R33" t="s">
        <v>1072</v>
      </c>
      <c r="S33">
        <v>150</v>
      </c>
    </row>
    <row r="34" spans="1:19" x14ac:dyDescent="0.25">
      <c r="A34" s="3" t="s">
        <v>1119</v>
      </c>
      <c r="B34" s="7">
        <v>-41187.659999999996</v>
      </c>
      <c r="J34" s="6" t="s">
        <v>1082</v>
      </c>
      <c r="K34">
        <v>13607</v>
      </c>
      <c r="N34" t="s">
        <v>1073</v>
      </c>
      <c r="O34">
        <v>3575</v>
      </c>
      <c r="R34" t="s">
        <v>1073</v>
      </c>
      <c r="S34">
        <v>3575</v>
      </c>
    </row>
    <row r="35" spans="1:19" x14ac:dyDescent="0.25">
      <c r="A35" s="3" t="s">
        <v>742</v>
      </c>
      <c r="B35" s="7">
        <v>-18594.05</v>
      </c>
      <c r="J35" s="6" t="s">
        <v>1080</v>
      </c>
      <c r="K35">
        <v>29784.06</v>
      </c>
      <c r="N35" t="s">
        <v>1074</v>
      </c>
      <c r="O35">
        <v>61136.09</v>
      </c>
      <c r="R35" t="s">
        <v>1074</v>
      </c>
      <c r="S35">
        <v>61136.09</v>
      </c>
    </row>
    <row r="36" spans="1:19" x14ac:dyDescent="0.25">
      <c r="A36" s="3" t="s">
        <v>741</v>
      </c>
      <c r="B36" s="7">
        <v>-17800</v>
      </c>
      <c r="J36" s="3" t="s">
        <v>1118</v>
      </c>
      <c r="K36">
        <v>42677.729999999996</v>
      </c>
      <c r="M36" t="s">
        <v>1126</v>
      </c>
      <c r="N36" t="s">
        <v>1032</v>
      </c>
      <c r="O36">
        <v>700</v>
      </c>
      <c r="Q36" t="s">
        <v>1126</v>
      </c>
      <c r="R36" t="s">
        <v>1032</v>
      </c>
      <c r="S36">
        <v>700</v>
      </c>
    </row>
    <row r="37" spans="1:19" x14ac:dyDescent="0.25">
      <c r="A37" s="3" t="s">
        <v>1121</v>
      </c>
      <c r="B37" s="7">
        <v>-8473.2799999999988</v>
      </c>
      <c r="J37" s="6" t="s">
        <v>1057</v>
      </c>
      <c r="K37">
        <v>220</v>
      </c>
      <c r="M37" t="s">
        <v>745</v>
      </c>
      <c r="N37" t="s">
        <v>1098</v>
      </c>
      <c r="O37">
        <v>1100</v>
      </c>
      <c r="Q37" t="s">
        <v>745</v>
      </c>
      <c r="R37" t="s">
        <v>1098</v>
      </c>
      <c r="S37">
        <v>1100</v>
      </c>
    </row>
    <row r="38" spans="1:19" x14ac:dyDescent="0.25">
      <c r="A38" s="3" t="s">
        <v>1122</v>
      </c>
      <c r="B38" s="7">
        <v>-6700</v>
      </c>
      <c r="J38" s="6" t="s">
        <v>1030</v>
      </c>
      <c r="K38">
        <v>25110.73</v>
      </c>
      <c r="M38" t="s">
        <v>741</v>
      </c>
      <c r="N38" t="s">
        <v>1055</v>
      </c>
      <c r="O38">
        <v>17800</v>
      </c>
      <c r="Q38" t="s">
        <v>741</v>
      </c>
      <c r="R38" t="s">
        <v>1055</v>
      </c>
      <c r="S38">
        <v>17800</v>
      </c>
    </row>
    <row r="39" spans="1:19" x14ac:dyDescent="0.25">
      <c r="A39" s="3" t="s">
        <v>745</v>
      </c>
      <c r="B39" s="7">
        <v>-1100</v>
      </c>
      <c r="J39" s="6" t="s">
        <v>1056</v>
      </c>
      <c r="K39">
        <v>10430</v>
      </c>
      <c r="M39" t="s">
        <v>1120</v>
      </c>
      <c r="N39" t="s">
        <v>1035</v>
      </c>
      <c r="O39">
        <v>200</v>
      </c>
      <c r="Q39" t="s">
        <v>1120</v>
      </c>
      <c r="R39" t="s">
        <v>1035</v>
      </c>
      <c r="S39">
        <v>200</v>
      </c>
    </row>
    <row r="40" spans="1:19" x14ac:dyDescent="0.25">
      <c r="A40" s="3" t="s">
        <v>1126</v>
      </c>
      <c r="B40" s="7">
        <v>-700</v>
      </c>
      <c r="J40" s="6" t="s">
        <v>1059</v>
      </c>
      <c r="K40">
        <v>6917</v>
      </c>
      <c r="N40" t="s">
        <v>1081</v>
      </c>
      <c r="O40">
        <v>7377</v>
      </c>
      <c r="R40" t="s">
        <v>1081</v>
      </c>
      <c r="S40">
        <v>7377</v>
      </c>
    </row>
    <row r="41" spans="1:19" x14ac:dyDescent="0.25">
      <c r="A41" s="3" t="s">
        <v>1125</v>
      </c>
      <c r="B41" s="7">
        <v>-295</v>
      </c>
      <c r="J41" s="3" t="s">
        <v>1122</v>
      </c>
      <c r="K41">
        <v>6700</v>
      </c>
      <c r="N41" t="s">
        <v>1082</v>
      </c>
      <c r="O41">
        <v>13607</v>
      </c>
      <c r="R41" t="s">
        <v>1082</v>
      </c>
      <c r="S41">
        <v>13607</v>
      </c>
    </row>
    <row r="42" spans="1:19" x14ac:dyDescent="0.25">
      <c r="A42" s="3" t="s">
        <v>1166</v>
      </c>
      <c r="B42" s="7">
        <v>24866.569999999992</v>
      </c>
      <c r="J42" s="6" t="s">
        <v>1091</v>
      </c>
      <c r="K42">
        <v>4850</v>
      </c>
      <c r="N42" t="s">
        <v>1080</v>
      </c>
      <c r="O42">
        <v>29784.06</v>
      </c>
      <c r="R42" t="s">
        <v>1080</v>
      </c>
      <c r="S42">
        <v>29784.06</v>
      </c>
    </row>
    <row r="43" spans="1:19" x14ac:dyDescent="0.25">
      <c r="J43" s="6" t="s">
        <v>1037</v>
      </c>
      <c r="K43">
        <v>1850</v>
      </c>
      <c r="M43" t="s">
        <v>1118</v>
      </c>
      <c r="N43" t="s">
        <v>1057</v>
      </c>
      <c r="O43">
        <v>220</v>
      </c>
      <c r="Q43" t="s">
        <v>1118</v>
      </c>
      <c r="R43" t="s">
        <v>1057</v>
      </c>
      <c r="S43">
        <v>220</v>
      </c>
    </row>
    <row r="44" spans="1:19" x14ac:dyDescent="0.25">
      <c r="J44" s="3" t="s">
        <v>1121</v>
      </c>
      <c r="K44">
        <v>8935.2799999999988</v>
      </c>
      <c r="N44" t="s">
        <v>1030</v>
      </c>
      <c r="O44">
        <v>25110.73</v>
      </c>
      <c r="R44" t="s">
        <v>1030</v>
      </c>
      <c r="S44">
        <v>25110.73</v>
      </c>
    </row>
    <row r="45" spans="1:19" x14ac:dyDescent="0.25">
      <c r="J45" s="6" t="s">
        <v>1089</v>
      </c>
      <c r="K45">
        <v>530</v>
      </c>
      <c r="N45" t="s">
        <v>1056</v>
      </c>
      <c r="O45">
        <v>10430</v>
      </c>
      <c r="R45" t="s">
        <v>1056</v>
      </c>
      <c r="S45">
        <v>10430</v>
      </c>
    </row>
    <row r="46" spans="1:19" x14ac:dyDescent="0.25">
      <c r="J46" s="6" t="s">
        <v>1043</v>
      </c>
      <c r="K46">
        <v>2870.2799999999997</v>
      </c>
      <c r="N46" t="s">
        <v>1059</v>
      </c>
      <c r="O46">
        <v>6917</v>
      </c>
      <c r="R46" t="s">
        <v>1059</v>
      </c>
      <c r="S46">
        <v>6917</v>
      </c>
    </row>
    <row r="47" spans="1:19" x14ac:dyDescent="0.25">
      <c r="J47" s="6" t="s">
        <v>1090</v>
      </c>
      <c r="K47">
        <v>5535</v>
      </c>
      <c r="M47" t="s">
        <v>1122</v>
      </c>
      <c r="N47" t="s">
        <v>1091</v>
      </c>
      <c r="O47">
        <v>4850</v>
      </c>
      <c r="Q47" t="s">
        <v>1122</v>
      </c>
      <c r="R47" t="s">
        <v>1091</v>
      </c>
      <c r="S47">
        <v>4850</v>
      </c>
    </row>
    <row r="48" spans="1:19" x14ac:dyDescent="0.25">
      <c r="J48" s="3" t="s">
        <v>744</v>
      </c>
      <c r="K48">
        <v>61367</v>
      </c>
      <c r="N48" t="s">
        <v>1037</v>
      </c>
      <c r="O48">
        <v>1850</v>
      </c>
      <c r="R48" t="s">
        <v>1037</v>
      </c>
      <c r="S48">
        <v>1850</v>
      </c>
    </row>
    <row r="49" spans="10:19" x14ac:dyDescent="0.25">
      <c r="J49" s="6" t="s">
        <v>1020</v>
      </c>
      <c r="K49">
        <v>1934</v>
      </c>
      <c r="M49" t="s">
        <v>1121</v>
      </c>
      <c r="N49" t="s">
        <v>1089</v>
      </c>
      <c r="O49">
        <v>530</v>
      </c>
      <c r="Q49" t="s">
        <v>1121</v>
      </c>
      <c r="R49" t="s">
        <v>1089</v>
      </c>
      <c r="S49">
        <v>530</v>
      </c>
    </row>
    <row r="50" spans="10:19" x14ac:dyDescent="0.25">
      <c r="J50" s="6" t="s">
        <v>1086</v>
      </c>
      <c r="K50">
        <v>4750</v>
      </c>
      <c r="N50" t="s">
        <v>1043</v>
      </c>
      <c r="O50">
        <v>2870.2799999999997</v>
      </c>
      <c r="R50" t="s">
        <v>1043</v>
      </c>
      <c r="S50">
        <v>2870.2799999999997</v>
      </c>
    </row>
    <row r="51" spans="10:19" x14ac:dyDescent="0.25">
      <c r="J51" s="6" t="s">
        <v>1084</v>
      </c>
      <c r="K51">
        <v>33133</v>
      </c>
      <c r="N51" t="s">
        <v>1090</v>
      </c>
      <c r="O51">
        <v>5535</v>
      </c>
      <c r="R51" t="s">
        <v>1090</v>
      </c>
      <c r="S51">
        <v>5535</v>
      </c>
    </row>
    <row r="52" spans="10:19" x14ac:dyDescent="0.25">
      <c r="J52" s="6" t="s">
        <v>1036</v>
      </c>
      <c r="K52">
        <v>21550</v>
      </c>
      <c r="M52" t="s">
        <v>744</v>
      </c>
      <c r="N52" t="s">
        <v>1020</v>
      </c>
      <c r="O52">
        <v>1934</v>
      </c>
      <c r="Q52" t="s">
        <v>744</v>
      </c>
      <c r="R52" t="s">
        <v>1020</v>
      </c>
      <c r="S52">
        <v>1934</v>
      </c>
    </row>
    <row r="53" spans="10:19" x14ac:dyDescent="0.25">
      <c r="J53" s="3" t="s">
        <v>1119</v>
      </c>
      <c r="K53">
        <v>42785.659999999989</v>
      </c>
      <c r="N53" t="s">
        <v>1086</v>
      </c>
      <c r="O53">
        <v>4750</v>
      </c>
      <c r="R53" t="s">
        <v>1086</v>
      </c>
      <c r="S53">
        <v>4750</v>
      </c>
    </row>
    <row r="54" spans="10:19" x14ac:dyDescent="0.25">
      <c r="J54" s="6" t="s">
        <v>1130</v>
      </c>
      <c r="K54">
        <v>1580.16</v>
      </c>
      <c r="N54" t="s">
        <v>1084</v>
      </c>
      <c r="O54">
        <v>33133</v>
      </c>
      <c r="R54" t="s">
        <v>1084</v>
      </c>
      <c r="S54">
        <v>33133</v>
      </c>
    </row>
    <row r="55" spans="10:19" x14ac:dyDescent="0.25">
      <c r="J55" s="6" t="s">
        <v>1075</v>
      </c>
      <c r="K55">
        <v>22794.499999999993</v>
      </c>
      <c r="N55" t="s">
        <v>1036</v>
      </c>
      <c r="O55">
        <v>21550</v>
      </c>
      <c r="R55" t="s">
        <v>1036</v>
      </c>
      <c r="S55">
        <v>21550</v>
      </c>
    </row>
    <row r="56" spans="10:19" x14ac:dyDescent="0.25">
      <c r="J56" s="6" t="s">
        <v>1034</v>
      </c>
      <c r="K56">
        <v>18411</v>
      </c>
      <c r="M56" t="s">
        <v>1119</v>
      </c>
      <c r="N56" t="s">
        <v>1130</v>
      </c>
      <c r="O56">
        <v>1580.16</v>
      </c>
      <c r="Q56" t="s">
        <v>1119</v>
      </c>
      <c r="R56" t="s">
        <v>1130</v>
      </c>
      <c r="S56">
        <v>1580.16</v>
      </c>
    </row>
    <row r="57" spans="10:19" x14ac:dyDescent="0.25">
      <c r="J57" s="3" t="s">
        <v>1125</v>
      </c>
      <c r="K57">
        <v>295</v>
      </c>
      <c r="N57" t="s">
        <v>1075</v>
      </c>
      <c r="O57">
        <v>22794.499999999996</v>
      </c>
      <c r="R57" t="s">
        <v>1075</v>
      </c>
      <c r="S57">
        <v>22794.499999999996</v>
      </c>
    </row>
    <row r="58" spans="10:19" x14ac:dyDescent="0.25">
      <c r="J58" s="6" t="s">
        <v>1113</v>
      </c>
      <c r="K58">
        <v>295</v>
      </c>
      <c r="N58" t="s">
        <v>1034</v>
      </c>
      <c r="O58">
        <v>18411</v>
      </c>
      <c r="R58" t="s">
        <v>1034</v>
      </c>
      <c r="S58">
        <v>18411</v>
      </c>
    </row>
    <row r="59" spans="10:19" x14ac:dyDescent="0.25">
      <c r="M59" t="s">
        <v>1125</v>
      </c>
      <c r="N59" t="s">
        <v>1113</v>
      </c>
      <c r="O59">
        <v>295</v>
      </c>
      <c r="Q59" t="s">
        <v>1125</v>
      </c>
      <c r="R59" t="s">
        <v>1113</v>
      </c>
      <c r="S59">
        <v>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J25"/>
  <sheetViews>
    <sheetView showGridLines="0" tabSelected="1" zoomScaleNormal="100" workbookViewId="0">
      <selection activeCell="L30" sqref="L30"/>
    </sheetView>
  </sheetViews>
  <sheetFormatPr defaultRowHeight="15" x14ac:dyDescent="0.25"/>
  <cols>
    <col min="8" max="8" width="9.140625" customWidth="1"/>
    <col min="10" max="10" width="9.7109375" bestFit="1" customWidth="1"/>
  </cols>
  <sheetData>
    <row r="1" ht="41.25" customHeight="1" x14ac:dyDescent="0.25"/>
    <row r="19" spans="8:10" x14ac:dyDescent="0.25">
      <c r="H19" s="10" t="s">
        <v>1171</v>
      </c>
    </row>
    <row r="21" spans="8:10" x14ac:dyDescent="0.25">
      <c r="H21" s="8" t="s">
        <v>1170</v>
      </c>
      <c r="I21" s="9">
        <f>PivotAnalysis!E26</f>
        <v>458818</v>
      </c>
      <c r="J21" s="4">
        <f t="shared" ref="J21:J25" si="0">I21</f>
        <v>458818</v>
      </c>
    </row>
    <row r="22" spans="8:10" x14ac:dyDescent="0.25">
      <c r="H22" s="8" t="s">
        <v>1167</v>
      </c>
      <c r="I22" s="9">
        <f>PivotAnalysis!E27</f>
        <v>145610</v>
      </c>
      <c r="J22" s="4">
        <f t="shared" si="0"/>
        <v>145610</v>
      </c>
    </row>
    <row r="23" spans="8:10" x14ac:dyDescent="0.25">
      <c r="H23" s="8" t="str">
        <f>PivotAnalysis!D28</f>
        <v>Clothing</v>
      </c>
      <c r="I23" s="9">
        <f>PivotAnalysis!E28</f>
        <v>68524</v>
      </c>
      <c r="J23" s="4">
        <f t="shared" si="0"/>
        <v>68524</v>
      </c>
    </row>
    <row r="24" spans="8:10" x14ac:dyDescent="0.25">
      <c r="H24" s="8" t="s">
        <v>1168</v>
      </c>
      <c r="I24" s="9">
        <f>PivotAnalysis!E29</f>
        <v>61136.09</v>
      </c>
      <c r="J24" s="4">
        <f t="shared" si="0"/>
        <v>61136.09</v>
      </c>
    </row>
    <row r="25" spans="8:10" x14ac:dyDescent="0.25">
      <c r="H25" s="8" t="s">
        <v>1169</v>
      </c>
      <c r="I25" s="9">
        <f>PivotAnalysis!E30</f>
        <v>33133</v>
      </c>
      <c r="J25" s="4">
        <f t="shared" si="0"/>
        <v>33133</v>
      </c>
    </row>
  </sheetData>
  <conditionalFormatting sqref="J21:J25">
    <cfRule type="dataBar" priority="1">
      <dataBar showValue="0">
        <cfvo type="min"/>
        <cfvo type="max"/>
        <color theme="8"/>
      </dataBar>
      <extLst>
        <ext xmlns:x14="http://schemas.microsoft.com/office/spreadsheetml/2009/9/main" uri="{B025F937-C7B1-47D3-B67F-A62EFF666E3E}">
          <x14:id>{EE9C7764-63C6-4F11-9A89-39D32C459E7F}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E9C7764-63C6-4F11-9A89-39D32C459E7F}">
            <x14:dataBar minLength="0" maxLength="100" gradient="0">
              <x14:cfvo type="autoMin"/>
              <x14:cfvo type="autoMax"/>
              <x14:negativeFillColor rgb="FFFF0000"/>
              <x14:axisColor rgb="FF000000"/>
            </x14:dataBar>
          </x14:cfRule>
          <xm:sqref>J21:J25</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H A A B Q S w M E F A A C A A g A K 2 i 9 W o 8 R 6 B u l A A A A 9 g A A A B I A H A B D b 2 5 m a W c v U G F j a 2 F n Z S 5 4 b W w g o h g A K K A U A A A A A A A A A A A A A A A A A A A A A A A A A A A A h Y 9 B C s I w F E S v U r J v 0 k Y F K b / p w p V g R R D E b Y i x D b a / 0 q S m d 3 P h k b y C F a 2 6 c z k z b 2 D m f r 1 B 1 t d V c N G t N Q 2 m J K Y R C T S q 5 m C w S E n n j u G c Z A I 2 U p 1 k o Y M B R p v 0 1 q S k d O 6 c M O a 9 p 3 5 C m 7 Z g P I p i t s 9 X W 1 X q W o Y G r Z O o N P m 0 D v 9 b R M D u N U Z w G k 8 5 5 b N h E 7 D R h N z g F + B D 9 k x / T F h 0 l e t a L T S G y z W w U Q J 7 f x A P U E s D B B Q A A g A I A C t o 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a L 1 a S h n U E I U E A A C m E Q A A E w A c A E Z v c m 1 1 b G F z L 1 N l Y 3 R p b 2 4 x L m 0 g o h g A K K A U A A A A A A A A A A A A A A A A A A A A A A A A A A A A x V f b b t s 4 E H 0 P k H 8 g l B c b U L 1 p m w v Q r l u 4 c t I G 2 C R u 7 G 4 f F K O g p U l M R C K 9 F J W N N / C / 7 5 C U d b E k O H C L X b 9 Y m s u Z 4 e H M k E o g U E x w M r b / r 9 / v 7 + 3 v J X M q I S Q H z k R S n l C j S U h I F U 1 A J Q 7 p k w j U / h 7 B 3 1 i k M g C U n I s o B N k 7 Z x E k H c d 7 d / s t A Z n c 0 j B m / H Y I y Y M S i 9 s x R H c e g o x V G i 5 v m 9 G 7 r k U + c B B L g U 7 k C w t D 4 M R g v 9 b h J 3 Q W Q Q / R M O s b 8 X f S s W m 4 B G g w J / 5 A K c l m q Y J k + t G 3 z t O P 5 P c P R M k U C v w L / i g e g H h p o k R M z l N u K S g C D M L Q E 1 E a 8 0 5 r M i 6 x J N 0 J G R u Z k y V x s C n v + J 7 g C r i a d o s U b o D T G E F t m P L i r C a T d 9 q T d c m z c 4 W W O h P L Q s + 8 r s p B Y v G I Q a 7 V H G R D K M t j E a q W l I 5 R x q 4 v u h T t 7 G l B e Y j u B j w D K U W z e v O c k 9 u S Y R O 5 F s S a 6 G R 0 w p t M H z h j G i 8 w u H n t l v j 2 5 p T f 6 9 y W C y h S y v 0 t r F Z q 2 J a V u M + b b C h 0 I A q e 1 E o z N X n i Z E h V r s D K B q P 4 k 0 Y p N K u w Q Q L J F n p L a 3 g 3 c E e u R O 8 3 b w 5 / o T 8 + 1 k x I 9 h v C j K m 1 l q f x D K T R e 1 i 4 j Y p P N K I 8 g A 1 N Q + 1 k e 1 K u T 6 0 o i q b C r F u r l 8 r a m 5 e U J 1 M J v 4 h o g L D G v x z d y I 2 0 U 8 / S 5 W k U u Y d u Z i Y r 9 m 6 d r z V B p c j Y + x r Q t F v z R N j I D V E G s U i 5 W k 8 A 3 4 J O X / k H G w G n 3 f 0 9 x h s j V e d v u Y z / m 6 l 7 R R / Z P T W j B e F t n O f D V T 6 7 i s R L l u W k R 1 T i l u O o 1 P 4 b K 0 A 5 J f 5 F k t t 8 T U E u + 3 o q u + Q T 4 1 Q u L 3 C 2 K n b H Q P a r z q 6 p r L 5 j z f B 1 E + Y G S 4 l h B g Z u 2 n C O m Q G x l V E v e e w N R Z D G m E e n W I z r D y F i M c P n v u N i + K z U + q c u O e O B C B m / 7 5 8 c H x 6 + d s n X V C g k e x l B v 3 j s X Q k O 0 6 K + R l L E q M P z B C h u Y a m z M k 0 m z 4 8 2 P 5 M P o m g c Y K f I x K 6 0 U k s 1 V M O D n 5 8 X h i m k U K e L A Z 1 n x 4 E n Q E q o P E d 6 0 o i a h n X e O S 2 c O S u H T B u Z b a e 0 R G O X 9 D 8 U F v 8 D 8 b + e f I 2 4 3 o A W 9 G K H L F 6 5 O E 3 Y o 0 b e z p 4 C i H p e K i V S 8 l 3 I h 5 k Q D 5 3 u s 6 / 3 q O 9 Y T 2 d a N O c u x 1 y 2 Q j z T P B z O 9 8 L 0 V v V 0 G a e z w O o Y J D V t f i w 2 y t + 0 y N + 2 y I 9 a 5 M c t 8 p M W + W l F X p r r E 8 l i f b m Z o L y V m o Y D r U 6 D R u h p u H Z G t p i 8 2 W 7 y d r v J 0 X a T 4 + 0 m J 9 t N T t t M V p U Z V G G 4 U u q l k + f H + u T Z q f K b g H 5 d I z R d 4 B S L t 9 / U d r 6 G 5 R e H T c W I L g G v T X h u s i g h T Z 3 5 q r V t W x U I q o d s V t l W S f l y V b / 9 C D w o 9 E p p l I 3 d 5 p t Q t V X I O s C P S x H m 3 0 P s z t a O 3 i L K s M P 8 E p N T d P o 2 u n C 6 B D 8 A u H 0 m E C W w 3 e 3 q 7 H y S + 5 m X F z p e X I 7 G u a N 5 e a G j 2 V 3 i U R n m 7 i X R S 6 N z / T W Z q C K D t e C F A K M 5 H m s j 2 I W y z 7 g / O / k J c R / B j s 6 D m P 4 j + I 7 O 6 D a 5 3 M X x e v J l 9 P k n t m l 0 P f 4 J 7 8 H k k n w f / p E j 4 H v m 6 p g v X b x 2 N 3 w I 1 J v u / b 9 Q S w E C L Q A U A A I A C A A r a L 1 a j x H o G 6 U A A A D 2 A A A A E g A A A A A A A A A A A A A A A A A A A A A A Q 2 9 u Z m l n L 1 B h Y 2 t h Z 2 U u e G 1 s U E s B A i 0 A F A A C A A g A K 2 i 9 W g / K 6 a u k A A A A 6 Q A A A B M A A A A A A A A A A A A A A A A A 8 Q A A A F t D b 2 5 0 Z W 5 0 X 1 R 5 c G V z X S 5 4 b W x Q S w E C L Q A U A A I A C A A r a L 1 a S h n U E I U E A A C m E Q A A E w A A A A A A A A A A A A A A A A D i A Q A A R m 9 y b X V s Y X M v U 2 V j d G l v b j E u b V B L B Q Y A A A A A A w A D A M I A A A C 0 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P A A A A A A A A L E 8 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J V d 1 E y O G d C N m F U N W 5 Z e V h L L z R o U G p L V l J 5 W V c 1 e l p t O X l i U 0 J H Y V d 4 b E l H W n l i M j B n V k h K a G J u T m h Z M 1 J w Y j I 1 e k l H U m h k R 0 Z 6 W l h S e k F B Q U F B Q U F B Q U F B Q U F Q W T l 2 c 1 p V V m d C S X Z Z K y t h R D l 3 c U F z T 1 N H V n N j R 1 Z 5 S U Z G M V p Y S n B a W E 1 B Q V Z U Q k R i e U F I c H B Q b W R q S m N y L 2 l F K 0 1 B Q U F B Q S I g L z 4 8 L 1 N 0 Y W J s Z U V u d H J p Z X M + P C 9 J d G V t P j x J d G V t P j x J d G V t T G 9 j Y X R p b 2 4 + P E l 0 Z W 1 U e X B l P k Z v c m 1 1 b G E 8 L 0 l 0 Z W 1 U e X B l P j x J d G V t U G F 0 a D 5 T Z W N 0 a W 9 u M S 9 U c m F u c 2 F j d G l v b n M l M j B k Y X R h c 2 V 0 c z w v S X R l b V B h d G g + P C 9 J d G V t T G 9 j Y X R p b 2 4 + P F N 0 Y W J s Z U V u d H J p Z X M + P E V u d H J 5 I F R 5 c G U 9 I k l z U H J p d m F 0 Z S I g V m F s d W U 9 I m w w I i A v P j x F b n R y e S B U e X B l P S J R d W V y e U l E I i B W Y W x 1 Z T 0 i c 2 V j M G E 5 Z W J j L W Z m Y j c t N G V k N i 1 i Z W N l L T I 4 M j k 0 M T l h Y 2 Y z M 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H J h b n N h Y 3 R p b 2 5 z X 2 R h d G F z Z X R z 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3 N j I i I C 8 + P E V u d H J 5 I F R 5 c G U 9 I k Z p b G x F c n J v c k N v Z G U i I F Z h b H V l P S J z V W 5 r b m 9 3 b i I g L z 4 8 R W 5 0 c n k g V H l w Z T 0 i R m l s b E V y c m 9 y Q 2 9 1 b n Q i I F Z h b H V l P S J s M C I g L z 4 8 R W 5 0 c n k g V H l w Z T 0 i R m l s b E x h c 3 R V c G R h d G V k I i B W Y W x 1 Z T 0 i Z D I w M j U t M D U t M j Z U M T Q 6 M T M 6 M T k u N D c z M T A y N F o i I C 8 + P E V u d H J 5 I F R 5 c G U 9 I k Z p b G x D b 2 x 1 b W 5 U e X B l c y I g V m F s d W U 9 I n N D U V l G Q l F B P S I g L z 4 8 R W 5 0 c n k g V H l w Z T 0 i R m l s b E N v b H V t b k 5 h b W V z I i B W Y W x 1 Z T 0 i c 1 s m c X V v d D t U e G 4 g R G F 0 Z S Z x d W 9 0 O y w m c X V v d D t E Z X N j c m l w d G l v b i Z x d W 9 0 O y w m c X V v d D s g I C A g I C A g I E R l Y m l 0 J n F 1 b 3 Q 7 L C Z x d W 9 0 O 0 N y Z W R p d C Z x d W 9 0 O y w m c X V v d D t B b W 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c m F u c 2 F j d G l v b n M g Z G F 0 Y X N l d H M v Q 2 h h b m d l Z C B U e X B l L n t U e G 4 g R G F 0 Z S w x f S Z x d W 9 0 O y w m c X V v d D t T Z W N 0 a W 9 u M S 9 U c m F u c 2 F j d G l v b n M g Z G F 0 Y X N l d H M v Q 2 h h b m d l Z C B U e X B l L n t E Z X N j c m l w d G l v b i w z f S Z x d W 9 0 O y w m c X V v d D t T Z W N 0 a W 9 u M S 9 U c m F u c 2 F j d G l v b n M g Z G F 0 Y X N l d H M v U m V w b G F j Z W Q g V m F s d W U u e y A g I C A g I C A g R G V i a X Q s M n 0 m c X V v d D s s J n F 1 b 3 Q 7 U 2 V j d G l v b j E v V H J h b n N h Y 3 R p b 2 5 z I G R h d G F z Z X R z L 1 J l c G x h Y 2 V k I F Z h b H V l L n t D c m V k a X Q s M 3 0 m c X V v d D s s J n F 1 b 3 Q 7 U 2 V j d G l v b j E v V H J h b n N h Y 3 R p b 2 5 z I G R h d G F z Z X R z L 0 F k Z G V k I E N 1 c 3 R v b S 5 7 Q W 1 v d W 5 0 L D R 9 J n F 1 b 3 Q 7 X S w m c X V v d D t D b 2 x 1 b W 5 D b 3 V u d C Z x d W 9 0 O z o 1 L C Z x d W 9 0 O 0 t l e U N v b H V t b k 5 h b W V z J n F 1 b 3 Q 7 O l t d L C Z x d W 9 0 O 0 N v b H V t b k l k Z W 5 0 a X R p Z X M m c X V v d D s 6 W y Z x d W 9 0 O 1 N l Y 3 R p b 2 4 x L 1 R y Y W 5 z Y W N 0 a W 9 u c y B k Y X R h c 2 V 0 c y 9 D a G F u Z 2 V k I F R 5 c G U u e 1 R 4 b i B E Y X R l L D F 9 J n F 1 b 3 Q 7 L C Z x d W 9 0 O 1 N l Y 3 R p b 2 4 x L 1 R y Y W 5 z Y W N 0 a W 9 u c y B k Y X R h c 2 V 0 c y 9 D a G F u Z 2 V k I F R 5 c G U u e 0 R l c 2 N y a X B 0 a W 9 u L D N 9 J n F 1 b 3 Q 7 L C Z x d W 9 0 O 1 N l Y 3 R p b 2 4 x L 1 R y Y W 5 z Y W N 0 a W 9 u c y B k Y X R h c 2 V 0 c y 9 S Z X B s Y W N l Z C B W Y W x 1 Z S 5 7 I C A g I C A g I C B E Z W J p d C w y f S Z x d W 9 0 O y w m c X V v d D t T Z W N 0 a W 9 u M S 9 U c m F u c 2 F j d G l v b n M g Z G F 0 Y X N l d H M v U m V w b G F j Z W Q g V m F s d W U u e 0 N y Z W R p d C w z f S Z x d W 9 0 O y w m c X V v d D t T Z W N 0 a W 9 u M S 9 U c m F u c 2 F j d G l v b n M g Z G F 0 Y X N l d H M v Q W R k Z W Q g Q 3 V z d G 9 t L n t B b W 9 1 b n Q s N H 0 m c X V v d D t d L C Z x d W 9 0 O 1 J l b G F 0 a W 9 u c 2 h p c E l u Z m 8 m c X V v d D s 6 W 1 1 9 I i A v P j w v U 3 R h Y m x l R W 5 0 c m l l c z 4 8 L 0 l 0 Z W 0 + P E l 0 Z W 0 + P E l 0 Z W 1 M b 2 N h d G l v b j 4 8 S X R l b V R 5 c G U + R m 9 y b X V s Y T w v S X R l b V R 5 c G U + P E l 0 Z W 1 Q Y X R o P l N l Y 3 R p b 2 4 x L 1 R y Y W 5 z Y W N 0 a W 9 u c y U y M G R h d G F z Z X R 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1 N D R k Z j U y M C 1 k N 2 Y 5 L T Q y M j g t Y T B m O C 1 k Y j Q 3 N G Z l N W Z m M D g i I C 8 + P E V u d H J 5 I F R 5 c G U 9 I k x v Y W R l Z F R v Q W 5 h b H l z a X N T Z X J 2 a W N l c y I g V m F s d W U 9 I m w w I i A v P j x F b n R y e S B U e X B l P S J G a W x s U 3 R h d H V z I i B W Y W x 1 Z T 0 i c 0 N v b X B s Z X R l I i A v P j x F b n R y e S B U e X B l P S J G a W x s T G F z d F V w Z G F 0 Z W Q i I F Z h b H V l P S J k M j A y N S 0 w N S 0 y N l Q x N D o x M z o x N S 4 2 M T M w N T k 5 W i I g L z 4 8 R W 5 0 c n k g V H l w Z T 0 i R m l s b E V y c m 9 y Q 2 9 k Z S I g V m F s d W U 9 I n N V b m t u b 3 d u I i A v P j x F b n R y e S B U e X B l P S J B Z G R l Z F R v R G F 0 Y U 1 v Z G V s I i B W Y W x 1 Z T 0 i b D A i I C 8 + P E V u d H J 5 I F R 5 c G U 9 I k x v Y W R U b 1 J l c G 9 y d E R p c 2 F i b G V k I i B W Y W x 1 Z T 0 i b D E i I C 8 + P E V u d H J 5 I F R 5 c G U 9 I l F 1 Z X J 5 R 3 J v d X B J R C I g V m F s d W U 9 I n N j N m J l M 2 R m N i 0 1 N j U 0 L T Q 4 M D A t Y m Q 4 Z i 1 i Z T Y 4 M 2 Y 3 M G E 4 M 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Z h O D Z l M W M 3 L W Y x Z T k t N D c y Z C 1 h Z T E y L W E x Y j M 3 N m E 4 O D Q 2 Z i I g L z 4 8 R W 5 0 c n k g V H l w Z T 0 i T G 9 h Z F R v U m V w b 3 J 0 R G l z Y W J s Z W Q i I F Z h b H V l P S J s M S I g L z 4 8 R W 5 0 c n k g V H l w Z T 0 i U X V l c n l H c m 9 1 c E l E I i B W Y W x 1 Z T 0 i c 2 M 2 Y m U z Z G Y 2 L T U 2 N T Q t N D g w M C 1 i Z D h m L W J l N j g z Z j c w Y T g w 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I 2 V D E 0 O j E z O j E 1 L j Y z M D Y z O T 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2 M j B m Y 2 U w Z C 0 x O T I z L T Q 1 O W U t Y j l j M i 1 k M T l l N D Y 1 O D d l Y z g i I C 8 + P E V u d H J 5 I F R 5 c G U 9 I k x v Y W R U b 1 J l c G 9 y d E R p c 2 F i b G V k I i B W Y W x 1 Z T 0 i b D E i I C 8 + P E V u d H J 5 I F R 5 c G U 9 I l F 1 Z X J 5 R 3 J v d X B J R C I g V m F s d W U 9 I n N i Y z B k Y z E 1 N C 0 x Z T g w L T R m O W E t O T l k O C 1 j O T c y Y m Z l M j E z Z T 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1 L T I 2 V D E 0 O j E z O j E 1 L j Y 0 M D Q w O D d 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4 O D M 0 N j c 3 Z i 1 h N m I 1 L T Q z N z Q t Y W R l Z i 0 1 N z k z Z D I 0 M z I 3 Z j I i I C 8 + P E V u d H J 5 I F R 5 c G U 9 I l F 1 Z X J 5 R 3 J v d X B J R C I g V m F s d W U 9 I n N j N m J l M 2 R m N i 0 1 N j U 0 L T Q 4 M D A t Y m Q 4 Z i 1 i Z T Y 4 M 2 Y 3 M G E 4 M 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y N l Q x N D o x M z o x N S 4 2 N D k x O T Y 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y Y W 5 z Y W N 0 a W 9 u c y U y M G R h d G F z Z X R z L 0 Z p b H R l c m V k J T I w S G l k Z G V u J T I w R m l s Z X M x P C 9 J d G V t U G F 0 a D 4 8 L 0 l 0 Z W 1 M b 2 N h d G l v b j 4 8 U 3 R h Y m x l R W 5 0 c m l l c y A v P j w v S X R l b T 4 8 S X R l b T 4 8 S X R l b U x v Y 2 F 0 a W 9 u P j x J d G V t V H l w Z T 5 G b 3 J t d W x h P C 9 J d G V t V H l w Z T 4 8 S X R l b V B h d G g + U 2 V j d G l v b j E v V H J h b n N h Y 3 R p b 2 5 z J T I w Z G F 0 Y X N l d H M v S W 5 2 b 2 t l J T I w Q 3 V z d G 9 t J T I w R n V u Y 3 R p b 2 4 x P C 9 J d G V t U G F 0 a D 4 8 L 0 l 0 Z W 1 M b 2 N h d G l v b j 4 8 U 3 R h Y m x l R W 5 0 c m l l c y A v P j w v S X R l b T 4 8 S X R l b T 4 8 S X R l b U x v Y 2 F 0 a W 9 u P j x J d G V t V H l w Z T 5 G b 3 J t d W x h P C 9 J d G V t V H l w Z T 4 8 S X R l b V B h d G g + U 2 V j d G l v b j E v V H J h b n N h Y 3 R p b 2 5 z J T I w Z G F 0 Y X N l d H M v U m V u Y W 1 l Z C U y M E N v b H V t b n M x P C 9 J d G V t U G F 0 a D 4 8 L 0 l 0 Z W 1 M b 2 N h d G l v b j 4 8 U 3 R h Y m x l R W 5 0 c m l l c y A v P j w v S X R l b T 4 8 S X R l b T 4 8 S X R l b U x v Y 2 F 0 a W 9 u P j x J d G V t V H l w Z T 5 G b 3 J t d W x h P C 9 J d G V t V H l w Z T 4 8 S X R l b V B h d G g + U 2 V j d G l v b j E v V H J h b n N h Y 3 R p b 2 5 z J T I w Z G F 0 Y X N l d H M v U m V t b 3 Z l Z C U y M E 9 0 a G V y J T I w Q 2 9 s d W 1 u c z E 8 L 0 l 0 Z W 1 Q Y X R o P j w v S X R l b U x v Y 2 F 0 a W 9 u P j x T d G F i b G V F b n R y a W V z I C 8 + P C 9 J d G V t P j x J d G V t P j x J d G V t T G 9 j Y X R p b 2 4 + P E l 0 Z W 1 U e X B l P k Z v c m 1 1 b G E 8 L 0 l 0 Z W 1 U e X B l P j x J d G V t U G F 0 a D 5 T Z W N 0 a W 9 u M S 9 U c m F u c 2 F j d G l v b n M l M j B k Y X R h c 2 V 0 c y 9 F e H B h b m R l Z C U y M F R h Y m x l J T I w Q 2 9 s d W 1 u M T w v S X R l b V B h d G g + P C 9 J d G V t T G 9 j Y X R p b 2 4 + P F N 0 Y W J s Z U V u d H J p Z X M g L z 4 8 L 0 l 0 Z W 0 + P E l 0 Z W 0 + P E l 0 Z W 1 M b 2 N h d G l v b j 4 8 S X R l b V R 5 c G U + R m 9 y b X V s Y T w v S X R l b V R 5 c G U + P E l 0 Z W 1 Q Y X R o P l N l Y 3 R p b 2 4 x L 1 R y Y W 5 z Y W N 0 a W 9 u c y U y M G R h d G F z Z X R z L 0 N o Y W 5 n Z W Q l M j B U e X B l P C 9 J d G V t U G F 0 a D 4 8 L 0 l 0 Z W 1 M b 2 N h d G l v b j 4 8 U 3 R h Y m x l R W 5 0 c m l l c y A v P j w v S X R l b T 4 8 S X R l b T 4 8 S X R l b U x v Y 2 F 0 a W 9 u P j x J d G V t V H l w Z T 5 G b 3 J t d W x h P C 9 J d G V t V H l w Z T 4 8 S X R l b V B h d G g + U 2 V j d G l v b j E v V H J h b n N h Y 3 R p b 2 5 z J T I w Z G F 0 Y X N l d H M v U m V t b 3 Z l Z C U y M E N v b H V t b n M 8 L 0 l 0 Z W 1 Q Y X R o P j w v S X R l b U x v Y 2 F 0 a W 9 u P j x T d G F i b G V F b n R y a W V z I C 8 + P C 9 J d G V t P j x J d G V t P j x J d G V t T G 9 j Y X R p b 2 4 + P E l 0 Z W 1 U e X B l P k Z v c m 1 1 b G E 8 L 0 l 0 Z W 1 U e X B l P j x J d G V t U G F 0 a D 5 T Z W N 0 a W 9 u M S 9 U c m F u c 2 F j d G l v b n M l M j B k Y X R h c 2 V 0 c y 9 S Z X B s Y W N l Z C U y M F Z h b H V l P C 9 J d G V t U G F 0 a D 4 8 L 0 l 0 Z W 1 M b 2 N h d G l v b j 4 8 U 3 R h Y m x l R W 5 0 c m l l c y A v P j w v S X R l b T 4 8 S X R l b T 4 8 S X R l b U x v Y 2 F 0 a W 9 u P j x J d G V t V H l w Z T 5 G b 3 J t d W x h P C 9 J d G V t V H l w Z T 4 8 S X R l b V B h d G g + U 2 V j d G l v b j E v V H J h b n N h Y 3 R p b 2 5 z J T I w Z G F 0 Y X N l d H M v Q W R k Z W Q l M j B D d X N 0 b 2 0 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U X V l c n l J R C I g V m F s d W U 9 I n M 4 O D Y z N z M z M i 1 k M D k 3 L T Q 4 Y z Q t Y j c 4 Y i 0 3 M j c z N 2 I y N 2 E 2 O 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N S 0 y O F Q x M D o 0 M j o y M S 4 1 N D E 0 N D E w W i I g L z 4 8 R W 5 0 c n k g V H l w Z T 0 i R m l s b E N v b H V t b l R 5 c G V z I i B W Y W x 1 Z T 0 i c 0 J n W U d C Z 1 l H Q m d Z R y I g L z 4 8 R W 5 0 c n k g V H l w Z T 0 i R m l s b E N v b H V t b k 5 h b W V z I i B W Y W x 1 Z T 0 i c 1 s m c X V v d D t D Y X R l Z 2 9 y e S Z x d W 9 0 O y w m c X V v d D t T d W J j Y X R l Z 2 9 y a W V z J n F 1 b 3 Q 7 L C 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Q v Q 2 h h b m d l Z C B U e X B l L n t D Y X R l Z 2 9 y e S w w f S Z x d W 9 0 O y w m c X V v d D t T Z W N 0 a W 9 u M S 9 U Y W J s Z T Q v V H J p b W 1 l Z C B U Z X h 0 L n t T d W J j Y X R l Z 2 9 y a W V z L D F 9 J n F 1 b 3 Q 7 L C Z x d W 9 0 O 1 N l Y 3 R p b 2 4 x L 1 R h Y m x l N C 9 U c m l t b W V k I F R l e H Q u e 0 N v b H V t b j E s M n 0 m c X V v d D s s J n F 1 b 3 Q 7 U 2 V j d G l v b j E v V G F i b G U 0 L 1 R y a W 1 t Z W Q g V G V 4 d C 5 7 Q 2 9 s d W 1 u M i w z f S Z x d W 9 0 O y w m c X V v d D t T Z W N 0 a W 9 u M S 9 U Y W J s Z T Q v V H J p b W 1 l Z C B U Z X h 0 L n t D b 2 x 1 b W 4 z L D R 9 J n F 1 b 3 Q 7 L C Z x d W 9 0 O 1 N l Y 3 R p b 2 4 x L 1 R h Y m x l N C 9 U c m l t b W V k I F R l e H Q u e 0 N v b H V t b j Q s N X 0 m c X V v d D s s J n F 1 b 3 Q 7 U 2 V j d G l v b j E v V G F i b G U 0 L 1 R y a W 1 t Z W Q g V G V 4 d C 5 7 Q 2 9 s d W 1 u N S w 2 f S Z x d W 9 0 O y w m c X V v d D t T Z W N 0 a W 9 u M S 9 U Y W J s Z T Q v V H J p b W 1 l Z C B U Z X h 0 L n t D b 2 x 1 b W 4 2 L D d 9 J n F 1 b 3 Q 7 L C Z x d W 9 0 O 1 N l Y 3 R p b 2 4 x L 1 R h Y m x l N C 9 U c m l t b W V k I F R l e H Q u e 0 N v b H V t b j c s O H 0 m c X V v d D t d L C Z x d W 9 0 O 0 N v b H V t b k N v d W 5 0 J n F 1 b 3 Q 7 O j k s J n F 1 b 3 Q 7 S 2 V 5 Q 2 9 s d W 1 u T m F t Z X M m c X V v d D s 6 W 1 0 s J n F 1 b 3 Q 7 Q 2 9 s d W 1 u S W R l b n R p d G l l c y Z x d W 9 0 O z p b J n F 1 b 3 Q 7 U 2 V j d G l v b j E v V G F i b G U 0 L 0 N o Y W 5 n Z W Q g V H l w Z S 5 7 Q 2 F 0 Z W d v c n k s M H 0 m c X V v d D s s J n F 1 b 3 Q 7 U 2 V j d G l v b j E v V G F i b G U 0 L 1 R y a W 1 t Z W Q g V G V 4 d C 5 7 U 3 V i Y 2 F 0 Z W d v c m l l c y w x f S Z x d W 9 0 O y w m c X V v d D t T Z W N 0 a W 9 u M S 9 U Y W J s Z T Q v V H J p b W 1 l Z C B U Z X h 0 L n t D b 2 x 1 b W 4 x L D J 9 J n F 1 b 3 Q 7 L C Z x d W 9 0 O 1 N l Y 3 R p b 2 4 x L 1 R h Y m x l N C 9 U c m l t b W V k I F R l e H Q u e 0 N v b H V t b j I s M 3 0 m c X V v d D s s J n F 1 b 3 Q 7 U 2 V j d G l v b j E v V G F i b G U 0 L 1 R y a W 1 t Z W Q g V G V 4 d C 5 7 Q 2 9 s d W 1 u M y w 0 f S Z x d W 9 0 O y w m c X V v d D t T Z W N 0 a W 9 u M S 9 U Y W J s Z T Q v V H J p b W 1 l Z C B U Z X h 0 L n t D b 2 x 1 b W 4 0 L D V 9 J n F 1 b 3 Q 7 L C Z x d W 9 0 O 1 N l Y 3 R p b 2 4 x L 1 R h Y m x l N C 9 U c m l t b W V k I F R l e H Q u e 0 N v b H V t b j U s N n 0 m c X V v d D s s J n F 1 b 3 Q 7 U 2 V j d G l v b j E v V G F i b G U 0 L 1 R y a W 1 t Z W Q g V G V 4 d C 5 7 Q 2 9 s d W 1 u N i w 3 f S Z x d W 9 0 O y w m c X V v d D t T Z W N 0 a W 9 u M S 9 U Y W J s Z T Q v V H J p b W 1 l Z C B U Z X h 0 L n t D b 2 x 1 b W 4 3 L D h 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R y a W 1 t Z W Q l M j B U Z X h 0 P C 9 J d G V t U G F 0 a D 4 8 L 0 l 0 Z W 1 M b 2 N h d G l v b j 4 8 U 3 R h Y m x l R W 5 0 c m l l c y A v P j w v S X R l b T 4 8 S X R l b T 4 8 S X R l b U x v Y 2 F 0 a W 9 u P j x J d G V t V H l w Z T 5 G b 3 J t d W x h P C 9 J d G V t V H l w Z T 4 8 S X R l b V B h d G g + U 2 V j d G l v b j E v V H J h b n N h Y 3 R p b 2 5 z X 2 R h d G F z Z X R z P C 9 J d G V t U G F 0 a D 4 8 L 0 l 0 Z W 1 M b 2 N h d G l v b j 4 8 U 3 R h Y m x l R W 5 0 c m l l c z 4 8 R W 5 0 c n k g V H l w Z T 0 i S X N Q c m l 2 Y X R l I i B W Y W x 1 Z T 0 i b D A i I C 8 + P E V u d H J 5 I F R 5 c G U 9 I l F 1 Z X J 5 S U Q i I F Z h b H V l P S J z M T M y M D c 5 Y z c t Z G I 3 M S 0 0 N G I z L W E 3 N W U t O D N j N D I 2 Y j A z N j h 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z Y y I i A v P j x F b n R y e S B U e X B l P S J G a W x s R X J y b 3 J D b 2 R l I i B W Y W x 1 Z T 0 i c 1 V u a 2 5 v d 2 4 i I C 8 + P E V u d H J 5 I F R 5 c G U 9 I k Z p b G x F c n J v c k N v d W 5 0 I i B W Y W x 1 Z T 0 i b D A i I C 8 + P E V u d H J 5 I F R 5 c G U 9 I k Z p b G x M Y X N 0 V X B k Y X R l Z C I g V m F s d W U 9 I m Q y M D I 1 L T A 1 L T I 5 V D A 3 O j E 3 O j E 2 L j k x O D E x N D V a I i A v P j x F b n R y e S B U e X B l P S J G a W x s Q 2 9 s d W 1 u V H l w Z X M i I F Z h b H V l P S J z Q n d Z R k J R V U d C Z 1 l B Q U E 9 P S I g L z 4 8 R W 5 0 c n k g V H l w Z T 0 i R m l s b E N v b H V t b k 5 h b W V z I i B W Y W x 1 Z T 0 i c 1 s m c X V v d D t U e G 4 g R G F 0 Z S Z x d W 9 0 O y w m c X V v d D t E Z X N j c m l w d G l v b i Z x d W 9 0 O y w m c X V v d D s g I C A g I C A g I E R l Y m l 0 J n F 1 b 3 Q 7 L C Z x d W 9 0 O 0 N y Z W R p d C Z x d W 9 0 O y w m c X V v d D t B b W 9 1 b n Q m c X V v d D s s J n F 1 b 3 Q 7 U G F 5 Z W U g R G V 0 Y W l s c y A m c X V v d D s s J n F 1 b 3 Q 7 U 3 V i L U N h d G V n b 3 J 5 J n F 1 b 3 Q 7 L C Z x d W 9 0 O 0 N h d G V n b 3 J 5 J n F 1 b 3 Q 7 L C Z x d W 9 0 O 1 B h e W 1 l b n Q g V H l w Z S Z x d W 9 0 O y w m c X V v d D t Q Y X l t Z W 5 0 X 0 1 v Z 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H J h b n N h Y 3 R p b 2 5 z X 2 R h d G F z Z X R z L 0 N o Y W 5 n Z W Q g V H l w Z S 5 7 V H h u I E R h d G U s M H 0 m c X V v d D s s J n F 1 b 3 Q 7 U 2 V j d G l v b j E v V H J h b n N h Y 3 R p b 2 5 z X 2 R h d G F z Z X R z L 0 N o Y W 5 n Z W Q g V H l w Z S 5 7 R G V z Y 3 J p c H R p b 2 4 s M X 0 m c X V v d D s s J n F 1 b 3 Q 7 U 2 V j d G l v b j E v V H J h b n N h Y 3 R p b 2 5 z X 2 R h d G F z Z X R z L 0 N o Y W 5 n Z W Q g V H l w Z S 5 7 I C A g I C A g I C B E Z W J p d C w y f S Z x d W 9 0 O y w m c X V v d D t T Z W N 0 a W 9 u M S 9 U c m F u c 2 F j d G l v b n N f Z G F 0 Y X N l d H M v Q 2 h h b m d l Z C B U e X B l L n t D c m V k a X Q s M 3 0 m c X V v d D s s J n F 1 b 3 Q 7 U 2 V j d G l v b j E v V H J h b n N h Y 3 R p b 2 5 z X 2 R h d G F z Z X R z L 0 N o Y W 5 n Z W Q g V H l w Z S 5 7 Q W 1 v d W 5 0 L D R 9 J n F 1 b 3 Q 7 L C Z x d W 9 0 O 1 N l Y 3 R p b 2 4 x L 1 R y Y W 5 z Y W N 0 a W 9 u c 1 9 k Y X R h c 2 V 0 c y 9 D a G F u Z 2 V k I F R 5 c G U u e 1 B h e W V l I E R l d G F p b H M g L D V 9 J n F 1 b 3 Q 7 L C Z x d W 9 0 O 1 N l Y 3 R p b 2 4 x L 1 R y Y W 5 z Y W N 0 a W 9 u c 1 9 k Y X R h c 2 V 0 c y 9 D a G F u Z 2 V k I F R 5 c G U u e 1 N 1 Y i 1 D Y X R l Z 2 9 y e S w 2 f S Z x d W 9 0 O y w m c X V v d D t T Z W N 0 a W 9 u M S 9 U c m F u c 2 F j d G l v b n N f Z G F 0 Y X N l d H M v Q 2 h h b m d l Z C B U e X B l L n t D Y X R l Z 2 9 y e S w 3 f S Z x d W 9 0 O y w m c X V v d D t T Z W N 0 a W 9 u M S 9 U c m F u c 2 F j d G l v b n N f Z G F 0 Y X N l d H M v Q 2 h h b m d l Z C B U e X B l L n t Q Y X l t Z W 5 0 I F R 5 c G U s O H 0 m c X V v d D s s J n F 1 b 3 Q 7 U 2 V j d G l v b j E v V H J h b n N h Y 3 R p b 2 5 z X 2 R h d G F z Z X R z L 0 F k Z G V k I E N v b m R p d G l v b m F s I E N v b H V t b i 5 7 U G F 5 b W V u d F 9 N b 2 R l L D l 9 J n F 1 b 3 Q 7 X S w m c X V v d D t D b 2 x 1 b W 5 D b 3 V u d C Z x d W 9 0 O z o x M C w m c X V v d D t L Z X l D b 2 x 1 b W 5 O Y W 1 l c y Z x d W 9 0 O z p b X S w m c X V v d D t D b 2 x 1 b W 5 J Z G V u d G l 0 a W V z J n F 1 b 3 Q 7 O l s m c X V v d D t T Z W N 0 a W 9 u M S 9 U c m F u c 2 F j d G l v b n N f Z G F 0 Y X N l d H M v Q 2 h h b m d l Z C B U e X B l L n t U e G 4 g R G F 0 Z S w w f S Z x d W 9 0 O y w m c X V v d D t T Z W N 0 a W 9 u M S 9 U c m F u c 2 F j d G l v b n N f Z G F 0 Y X N l d H M v Q 2 h h b m d l Z C B U e X B l L n t E Z X N j c m l w d G l v b i w x f S Z x d W 9 0 O y w m c X V v d D t T Z W N 0 a W 9 u M S 9 U c m F u c 2 F j d G l v b n N f Z G F 0 Y X N l d H M v Q 2 h h b m d l Z C B U e X B l L n s g I C A g I C A g I E R l Y m l 0 L D J 9 J n F 1 b 3 Q 7 L C Z x d W 9 0 O 1 N l Y 3 R p b 2 4 x L 1 R y Y W 5 z Y W N 0 a W 9 u c 1 9 k Y X R h c 2 V 0 c y 9 D a G F u Z 2 V k I F R 5 c G U u e 0 N y Z W R p d C w z f S Z x d W 9 0 O y w m c X V v d D t T Z W N 0 a W 9 u M S 9 U c m F u c 2 F j d G l v b n N f Z G F 0 Y X N l d H M v Q 2 h h b m d l Z C B U e X B l L n t B b W 9 1 b n Q s N H 0 m c X V v d D s s J n F 1 b 3 Q 7 U 2 V j d G l v b j E v V H J h b n N h Y 3 R p b 2 5 z X 2 R h d G F z Z X R z L 0 N o Y W 5 n Z W Q g V H l w Z S 5 7 U G F 5 Z W U g R G V 0 Y W l s c y A s N X 0 m c X V v d D s s J n F 1 b 3 Q 7 U 2 V j d G l v b j E v V H J h b n N h Y 3 R p b 2 5 z X 2 R h d G F z Z X R z L 0 N o Y W 5 n Z W Q g V H l w Z S 5 7 U 3 V i L U N h d G V n b 3 J 5 L D Z 9 J n F 1 b 3 Q 7 L C Z x d W 9 0 O 1 N l Y 3 R p b 2 4 x L 1 R y Y W 5 z Y W N 0 a W 9 u c 1 9 k Y X R h c 2 V 0 c y 9 D a G F u Z 2 V k I F R 5 c G U u e 0 N h d G V n b 3 J 5 L D d 9 J n F 1 b 3 Q 7 L C Z x d W 9 0 O 1 N l Y 3 R p b 2 4 x L 1 R y Y W 5 z Y W N 0 a W 9 u c 1 9 k Y X R h c 2 V 0 c y 9 D a G F u Z 2 V k I F R 5 c G U u e 1 B h e W 1 l b n Q g V H l w Z S w 4 f S Z x d W 9 0 O y w m c X V v d D t T Z W N 0 a W 9 u M S 9 U c m F u c 2 F j d G l v b n N f Z G F 0 Y X N l d H M v Q W R k Z W Q g Q 2 9 u Z G l 0 a W 9 u Y W w g Q 2 9 s d W 1 u L n t Q Y X l t Z W 5 0 X 0 1 v Z G U s O X 0 m c X V v d D t d L C Z x d W 9 0 O 1 J l b G F 0 a W 9 u c 2 h p c E l u Z m 8 m c X V v d D s 6 W 1 1 9 I i A v P j w v U 3 R h Y m x l R W 5 0 c m l l c z 4 8 L 0 l 0 Z W 0 + P E l 0 Z W 0 + P E l 0 Z W 1 M b 2 N h d G l v b j 4 8 S X R l b V R 5 c G U + R m 9 y b X V s Y T w v S X R l b V R 5 c G U + P E l 0 Z W 1 Q Y X R o P l N l Y 3 R p b 2 4 x L 1 R y Y W 5 z Y W N 0 a W 9 u c 1 9 k Y X R h c 2 V 0 c y 9 T b 3 V y Y 2 U 8 L 0 l 0 Z W 1 Q Y X R o P j w v S X R l b U x v Y 2 F 0 a W 9 u P j x T d G F i b G V F b n R y a W V z I C 8 + P C 9 J d G V t P j x J d G V t P j x J d G V t T G 9 j Y X R p b 2 4 + P E l 0 Z W 1 U e X B l P k Z v c m 1 1 b G E 8 L 0 l 0 Z W 1 U e X B l P j x J d G V t U G F 0 a D 5 T Z W N 0 a W 9 u M S 9 U c m F u c 2 F j d G l v b n N f Z G F 0 Y X N l d H M v Q 2 h h b m d l Z C U y M F R 5 c G U 8 L 0 l 0 Z W 1 Q Y X R o P j w v S X R l b U x v Y 2 F 0 a W 9 u P j x T d G F i b G V F b n R y a W V z I C 8 + P C 9 J d G V t P j x J d G V t P j x J d G V t T G 9 j Y X R p b 2 4 + P E l 0 Z W 1 U e X B l P k Z v c m 1 1 b G E 8 L 0 l 0 Z W 1 U e X B l P j x J d G V t U G F 0 a D 5 T Z W N 0 a W 9 u M S 9 U c m F u c 2 F j d G l v b n N f Z G F 0 Y X N l d H M v Q W R k Z W Q l M j B D b 2 5 k a X R p b 2 5 h b C U y M E N v b H V t b j w v S X R l b V B h d G g + P C 9 J d G V t T G 9 j Y X R p b 2 4 + P F N 0 Y W J s Z U V u d H J p Z X M g L z 4 8 L 0 l 0 Z W 0 + P C 9 J d G V t c z 4 8 L 0 x v Y 2 F s U G F j a 2 F n Z U 1 l d G F k Y X R h R m l s Z T 4 W A A A A U E s F B g A A A A A A A A A A A A A A A A A A A A A A A C Y B A A A B A A A A 0 I y d 3 w E V 0 R G M e g D A T 8 K X 6 w E A A A C 7 g u B u L D 3 z T p h Q 8 S r J y n x R A A A A A A I A A A A A A B B m A A A A A Q A A I A A A A K o a R + S U M C T S Y 6 d x f T Y I J R o g B u o Z p f v l 7 + r H Y D 2 L Z F i U A A A A A A 6 A A A A A A g A A I A A A A M o 0 C V I 7 l g d g 6 9 A l r + J A g B i L Q M w 6 w Z X 1 k 0 O a K w G i S Y A m U A A A A N L X + B j l P 1 8 3 j P a 2 4 D t + s O 1 S b k / 6 p N Q 4 v w 5 0 + M 7 U w w n 5 2 F 0 + m R P 0 L 0 s t z b o T d l U 8 B N u 4 p s g j Y T O 9 V x n s S N + F 2 f N p w q B z 4 u E e 6 x j 5 k r Y l v Q B n Q A A A A I N s f T 7 d / d g H d 9 W G z e 5 h + J H a r y h 8 4 P T v y z C m g y H B v X / 3 o x Z S E G 4 x r 7 H / J 7 A 2 l C W / F m r 7 k 1 F e x 6 J F 6 X Q G D u B 7 N B o = < / D a t a M a s h u p > 
</file>

<file path=customXml/itemProps1.xml><?xml version="1.0" encoding="utf-8"?>
<ds:datastoreItem xmlns:ds="http://schemas.openxmlformats.org/officeDocument/2006/customXml" ds:itemID="{48FB975C-8DB2-4686-98A3-14398AC2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Transactions</vt:lpstr>
      <vt:lpstr>Data Validation</vt:lpstr>
      <vt:lpstr>PivotAnalysis</vt:lpstr>
      <vt:lpstr>Dashboard</vt:lpstr>
      <vt:lpstr>BankChargesAndFees</vt:lpstr>
      <vt:lpstr>BillsAndUtilities</vt:lpstr>
      <vt:lpstr>Education</vt:lpstr>
      <vt:lpstr>EntertainmentAndLeisure</vt:lpstr>
      <vt:lpstr>'Data Validation'!Extract</vt:lpstr>
      <vt:lpstr>FamilyAndGifts</vt:lpstr>
      <vt:lpstr>FoodAndDining</vt:lpstr>
      <vt:lpstr>HealthAndMedical</vt:lpstr>
      <vt:lpstr>Housing</vt:lpstr>
      <vt:lpstr>Income</vt:lpstr>
      <vt:lpstr>Investments</vt:lpstr>
      <vt:lpstr>LoanAndCreditPayments</vt:lpstr>
      <vt:lpstr>PersonalCare</vt:lpstr>
      <vt:lpstr>Savings</vt:lpstr>
      <vt:lpstr>Shopping</vt:lpstr>
      <vt:lpstr>TransfersAndAdjustments</vt:lpstr>
      <vt:lpstr>Transportation</vt:lpstr>
      <vt:lpstr>UncategorizedOrUnknown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Harsha Vardhan Thatraju</cp:lastModifiedBy>
  <dcterms:created xsi:type="dcterms:W3CDTF">2015-06-05T18:17:20Z</dcterms:created>
  <dcterms:modified xsi:type="dcterms:W3CDTF">2025-05-30T13:50:12Z</dcterms:modified>
</cp:coreProperties>
</file>