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 - Data Analytics\Excel\Priya Expense\"/>
    </mc:Choice>
  </mc:AlternateContent>
  <xr:revisionPtr revIDLastSave="0" documentId="13_ncr:1_{A116148A-75BF-4647-BF11-A1887F4EA34A}" xr6:coauthVersionLast="47" xr6:coauthVersionMax="47" xr10:uidLastSave="{00000000-0000-0000-0000-000000000000}"/>
  <bookViews>
    <workbookView xWindow="-110" yWindow="-110" windowWidth="19420" windowHeight="10300" xr2:uid="{36190209-C29C-468E-8603-D5EBA54D2399}"/>
  </bookViews>
  <sheets>
    <sheet name="Expense" sheetId="1" r:id="rId1"/>
    <sheet name="Task" sheetId="2" r:id="rId2"/>
    <sheet name="Q1 Ans" sheetId="3" r:id="rId3"/>
    <sheet name="Q2 Ans" sheetId="4" r:id="rId4"/>
    <sheet name="Q3 Ans" sheetId="7" r:id="rId5"/>
    <sheet name="Q4 Ans" sheetId="9" r:id="rId6"/>
    <sheet name="Q5 Ans" sheetId="11" r:id="rId7"/>
    <sheet name="Q6 Ans" sheetId="13" r:id="rId8"/>
    <sheet name="Q7 Ans" sheetId="14" r:id="rId9"/>
    <sheet name="Q8 Ans" sheetId="16" r:id="rId10"/>
  </sheets>
  <definedNames>
    <definedName name="_xlnm._FilterDatabase" localSheetId="4" hidden="1">'Q3 Ans'!$C$4:$E$54</definedName>
  </definedNames>
  <calcPr calcId="191029"/>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3" l="1"/>
  <c r="J17" i="16"/>
  <c r="J16" i="16"/>
  <c r="J15" i="16"/>
  <c r="J14" i="16"/>
  <c r="J13" i="16"/>
  <c r="J12" i="16"/>
  <c r="J11" i="16"/>
  <c r="J10" i="16"/>
  <c r="J9" i="16"/>
  <c r="J8" i="16"/>
  <c r="J7" i="16"/>
  <c r="J6" i="16"/>
  <c r="C11" i="16"/>
  <c r="C10" i="16"/>
  <c r="C9" i="16"/>
  <c r="C8" i="16"/>
  <c r="C7" i="16"/>
  <c r="C6" i="16"/>
  <c r="C5" i="16"/>
  <c r="C4" i="16"/>
  <c r="C3" i="16"/>
  <c r="C2" i="16"/>
  <c r="C1" i="16"/>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2" i="14"/>
  <c r="H15" i="4"/>
  <c r="H14" i="4"/>
  <c r="H13" i="4"/>
  <c r="H12" i="4"/>
  <c r="H11" i="4"/>
  <c r="H10" i="4"/>
  <c r="H9" i="4"/>
  <c r="H8" i="4"/>
  <c r="H7" i="4"/>
  <c r="H6" i="4"/>
  <c r="H5" i="4"/>
  <c r="H4" i="4"/>
  <c r="H6" i="3"/>
  <c r="H5" i="3"/>
  <c r="H4" i="3"/>
  <c r="C52" i="1"/>
  <c r="C12" i="16" l="1"/>
</calcChain>
</file>

<file path=xl/sharedStrings.xml><?xml version="1.0" encoding="utf-8"?>
<sst xmlns="http://schemas.openxmlformats.org/spreadsheetml/2006/main" count="258" uniqueCount="43">
  <si>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</si>
  <si>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</si>
  <si>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</si>
  <si>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</si>
  <si>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</si>
  <si>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</si>
  <si>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</si>
  <si>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</si>
  <si>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</si>
  <si>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</si>
  <si>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</si>
  <si>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</si>
  <si>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</si>
  <si>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</si>
  <si>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</si>
  <si>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</si>
  <si>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</si>
  <si>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</si>
  <si>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</si>
  <si>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</si>
  <si>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</si>
  <si>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</si>
  <si>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</si>
  <si>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</si>
  <si>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Ordering  food</t>
  </si>
  <si>
    <t xml:space="preserve">Vegetables &amp; Fruit </t>
  </si>
  <si>
    <t xml:space="preserve">Ordering food </t>
  </si>
  <si>
    <t>Mobile Bill Payments</t>
  </si>
  <si>
    <t xml:space="preserve">Online shopping </t>
  </si>
  <si>
    <t xml:space="preserve">Medicine </t>
  </si>
  <si>
    <t xml:space="preserve">Gifts </t>
  </si>
  <si>
    <t>Row Labels</t>
  </si>
  <si>
    <t>Grand Total</t>
  </si>
  <si>
    <t>Oct</t>
  </si>
  <si>
    <t>Nov</t>
  </si>
  <si>
    <t>Dec</t>
  </si>
  <si>
    <t>Sum of Expense</t>
  </si>
  <si>
    <t>Category</t>
  </si>
  <si>
    <t>Essential</t>
  </si>
  <si>
    <t>Non-essential</t>
  </si>
  <si>
    <t xml:space="preserve"> Cost Type</t>
  </si>
  <si>
    <t>Total Expense</t>
  </si>
  <si>
    <t>Total 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</si>
</sst>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003F81"/>
      <name val="Verdana"/>
      <family val="2"/>
    </font>
    <font>
      <sz val="11"/>
      <color rgb="FF000000"/>
      <name val="Verdana"/>
      <family val="2"/>
    </font>
    <font>
      <sz val="24"/>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0" borderId="1" xfId="0"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1" fillId="0" borderId="1" xfId="0" applyFont="1" applyBorder="1" applyAlignment="1">
      <alignment horizontal="center"/>
    </xf>
    <xf numFmtId="0" fontId="2" fillId="5" borderId="2" xfId="0" applyFont="1" applyFill="1" applyBorder="1" applyAlignment="1">
      <alignment horizontal="center" vertical="center" wrapText="1"/>
    </xf>
    <xf numFmtId="0" fontId="1" fillId="0" borderId="1" xfId="0" applyFont="1" applyBorder="1"/>
    <xf numFmtId="0" fontId="1" fillId="6" borderId="0" xfId="0" applyFont="1" applyFill="1" applyAlignment="1">
      <alignment horizontal="center"/>
    </xf>
    <xf numFmtId="0" fontId="0" fillId="0" borderId="1"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[Priya_Expense.xlsx]Q4 Ans!PivotTable3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'Q4 Ans'!$B$3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92-4F78-A93E-2884E4C41F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92-4F78-A93E-2884E4C41F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92-4F78-A93E-2884E4C41F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92-4F78-A93E-2884E4C41F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992-4F78-A93E-2884E4C41F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992-4F78-A93E-2884E4C41F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992-4F78-A93E-2884E4C41F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992-4F78-A93E-2884E4C41F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992-4F78-A93E-2884E4C41F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992-4F78-A93E-2884E4C41F88}"/>
              </c:ext>
            </c:extLst>
          </c:dPt>
          <c:cat>
            <c:strRef>
              <c:f>'Q4 Ans'!$A$4:$A$14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 Ans'!$B$4:$B$14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F7A9-4994-84EC-CDB593A010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[Priya_Expense.xlsx]Q5 Ans!PivotTable4</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 Ans'!$B$3</c:f>
              <c:strCache>
                <c:ptCount val="1"/>
                <c:pt idx="0">
                  <c:v>Total</c:v>
                </c:pt>
              </c:strCache>
            </c:strRef>
          </c:tx>
          <c:spPr>
            <a:solidFill>
              <a:schemeClr val="accent6"/>
            </a:solidFill>
            <a:ln>
              <a:noFill/>
            </a:ln>
            <a:effectLst/>
          </c:spPr>
          <c:invertIfNegative val="0"/>
          <c:cat>
            <c:strRef>
              <c:f>'Q5 Ans'!$A$4:$A$7</c:f>
              <c:strCache>
                <c:ptCount val="3"/>
                <c:pt idx="0">
                  <c:v>Oct</c:v>
                </c:pt>
                <c:pt idx="1">
                  <c:v>Nov</c:v>
                </c:pt>
                <c:pt idx="2">
                  <c:v>Dec</c:v>
                </c:pt>
              </c:strCache>
            </c:strRef>
          </c:cat>
          <c:val>
            <c:numRef>
              <c:f>'Q5 Ans'!$B$4:$B$7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32FC-453A-94C0-B2A1B6E3D54D}"/>
            </c:ext>
          </c:extLst>
        </c:ser>
        <c:dLbls>
          <c:showLegendKey val="0"/>
          <c:showVal val="0"/>
          <c:showCatName val="0"/>
          <c:showSerName val="0"/>
          <c:showPercent val="0"/>
          <c:showBubbleSize val="0"/>
        </c:dLbls>
        <c:gapWidth val="219"/>
        <c:overlap val="-27"/>
        <c:axId val="37219968"/>
        <c:axId val="37207072"/>
      </c:barChart>
      <c:catAx>
        <c:axId val="3721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7072"/>
        <c:crosses val="autoZero"/>
        <c:auto val="1"/>
        <c:lblAlgn val="ctr"/>
        <c:lblOffset val="100"/>
        <c:noMultiLvlLbl val="0"/>
      </c:catAx>
      <c:valAx>
        <c:axId val="3720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387350</xdr:colOff>
      <xdr:row>1</xdr:row>
      <xdr:rowOff>180975</xdr:rowOff>
    </xdr:from>
    <xdr:to>
      <xdr:col>10</xdr:col>
      <xdr:colOff>82550</xdr:colOff>
      <xdr:row>16</xdr:row>
      <xdr:rowOff>161925</xdr:rowOff>
    </xdr:to>
    <xdr:graphicFrame macro="">
      <xdr:nvGraphicFramePr>
        <xdr:cNvPr id="2" name="Chart 1">
          <a:extLst>
            <a:ext uri="{FF2B5EF4-FFF2-40B4-BE49-F238E27FC236}">
              <a16:creationId xmlns:a16="http://schemas.microsoft.com/office/drawing/2014/main" id="{7B589351-6DD5-4C69-8417-522EED0B5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1</xdr:row>
      <xdr:rowOff>9525</xdr:rowOff>
    </xdr:from>
    <xdr:to>
      <xdr:col>10</xdr:col>
      <xdr:colOff>311150</xdr:colOff>
      <xdr:row>15</xdr:row>
      <xdr:rowOff>174625</xdr:rowOff>
    </xdr:to>
    <xdr:graphicFrame macro="">
      <xdr:nvGraphicFramePr>
        <xdr:cNvPr id="2" name="Chart 1">
          <a:extLst>
            <a:ext uri="{FF2B5EF4-FFF2-40B4-BE49-F238E27FC236}">
              <a16:creationId xmlns:a16="http://schemas.microsoft.com/office/drawing/2014/main" id="{FC327622-7E5A-41A0-98FD-463E24B35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87.980759953702" createdVersion="7" refreshedVersion="7" minRefreshableVersion="3" recordCount="51" xr:uid="{B7123DE3-A40B-4CAC-839F-1AAB76D75328}">
  <cacheSource type="worksheet">
    <worksheetSource ref="A1:C52" sheet="Expense"/>
  </cacheSource>
  <cacheFields count="4">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3" base="0">
        <rangePr groupBy="days" startDate="2021-10-01T00:00:00" endDate="2021-12-2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14165-EEAA-4E3C-B8BC-089E873EECD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4">
    <pivotField showAll="0" sortType="ascending" defaultSubtotal="0">
      <items count="368">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s>
    </pivotField>
    <pivotField axis="axisRow" showAll="0">
      <items count="13">
        <item x="9"/>
        <item x="4"/>
        <item x="5"/>
        <item x="0"/>
        <item x="8"/>
        <item x="7"/>
        <item x="1"/>
        <item x="6"/>
        <item x="2"/>
        <item h="1" x="10"/>
        <item x="3"/>
        <item h="1" x="11"/>
        <item t="default"/>
      </items>
    </pivotField>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FCDB9A-F673-4A4D-9105-0572033CF3A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B7" firstHeaderRow="1" firstDataRow="1" firstDataCol="1"/>
  <pivotFields count="4">
    <pivotField showAll="0"/>
    <pivotField showAll="0"/>
    <pivotField dataField="1" showAll="0"/>
    <pivotField axis="axisRow" showAll="0" defaultSubtotal="0">
      <items count="14">
        <item h="1" x="0"/>
        <item x="1"/>
        <item x="2"/>
        <item x="3"/>
        <item x="4"/>
        <item x="5"/>
        <item x="6"/>
        <item x="7"/>
        <item x="8"/>
        <item x="9"/>
        <item x="10"/>
        <item x="11"/>
        <item x="12"/>
        <item h="1" x="13"/>
      </items>
    </pivotField>
  </pivotFields>
  <rowFields count="1">
    <field x="3"/>
  </rowFields>
  <rowItems count="4">
    <i>
      <x v="10"/>
    </i>
    <i>
      <x v="11"/>
    </i>
    <i>
      <x v="12"/>
    </i>
    <i t="grand">
      <x/>
    </i>
  </rowItems>
  <colItems count="1">
    <i/>
  </colItems>
  <dataFields count="1">
    <dataField name="Sum of Expense" fld="2" baseField="0" baseItem="0"/>
  </dataFields>
  <chartFormats count="1">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436FCF-1086-41D6-83DE-584051F3FF2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5" firstHeaderRow="1" firstDataRow="1" firstDataCol="1"/>
  <pivotFields count="4">
    <pivotField showAll="0"/>
    <pivotField axis="axisRow" showAll="0">
      <items count="13">
        <item x="9"/>
        <item x="4"/>
        <item x="5"/>
        <item x="0"/>
        <item x="8"/>
        <item x="7"/>
        <item x="1"/>
        <item x="6"/>
        <item x="2"/>
        <item x="10"/>
        <item x="3"/>
        <item h="1" x="11"/>
        <item t="default"/>
      </items>
    </pivotField>
    <pivotField showAll="0"/>
    <pivotField showAll="0" defaultSubtotal="0"/>
  </pivotFields>
  <rowFields count="1">
    <field x="1"/>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F7735-DCA7-464F-82F1-8C013C830CB1}">
  <dimension ref="A1:C52"/>
  <sheetViews>
    <sheetView tabSelected="1" topLeftCell="A46" zoomScale="118" workbookViewId="0">
      <selection activeCell="F45" sqref="F45"/>
    </sheetView>
  </sheetViews>
  <sheetFormatPr defaultRowHeight="14.5" x14ac:dyDescent="0.35"/>
  <cols>
    <col min="1" max="3" width="33.453125" customWidth="1"/>
  </cols>
  <sheetData>
    <row r="1" spans="1:3" x14ac:dyDescent="0.35">
      <c r="A1" s="7" t="s">
        <v>0</v>
      </c>
      <c r="B1" s="7" t="s">
        <v>1</v>
      </c>
      <c r="C1" s="7" t="s">
        <v>2</v>
      </c>
    </row>
    <row r="2" spans="1:3" x14ac:dyDescent="0.35">
      <c r="A2" s="1">
        <v>44470</v>
      </c>
      <c r="B2" s="2" t="s">
        <v>3</v>
      </c>
      <c r="C2" s="3">
        <v>2300</v>
      </c>
    </row>
    <row r="3" spans="1:3" x14ac:dyDescent="0.35">
      <c r="A3" s="4">
        <v>44470</v>
      </c>
      <c r="B3" s="5" t="s">
        <v>4</v>
      </c>
      <c r="C3" s="3">
        <v>767</v>
      </c>
    </row>
    <row r="4" spans="1:3" x14ac:dyDescent="0.35">
      <c r="A4" s="4">
        <v>44470</v>
      </c>
      <c r="B4" s="5" t="s">
        <v>5</v>
      </c>
      <c r="C4" s="6">
        <v>2500</v>
      </c>
    </row>
    <row r="5" spans="1:3" x14ac:dyDescent="0.35">
      <c r="A5" s="4">
        <v>44473</v>
      </c>
      <c r="B5" s="5" t="s">
        <v>6</v>
      </c>
      <c r="C5" s="3">
        <v>710</v>
      </c>
    </row>
    <row r="6" spans="1:3" x14ac:dyDescent="0.35">
      <c r="A6" s="1">
        <v>44473</v>
      </c>
      <c r="B6" s="2" t="s">
        <v>7</v>
      </c>
      <c r="C6" s="3">
        <v>760</v>
      </c>
    </row>
    <row r="7" spans="1:3" x14ac:dyDescent="0.35">
      <c r="A7" s="4">
        <v>44476</v>
      </c>
      <c r="B7" s="5" t="s">
        <v>8</v>
      </c>
      <c r="C7" s="6">
        <v>1900</v>
      </c>
    </row>
    <row r="8" spans="1:3" x14ac:dyDescent="0.35">
      <c r="A8" s="1">
        <v>44477</v>
      </c>
      <c r="B8" s="2" t="s">
        <v>9</v>
      </c>
      <c r="C8" s="3">
        <v>450</v>
      </c>
    </row>
    <row r="9" spans="1:3" x14ac:dyDescent="0.35">
      <c r="A9" s="4">
        <v>44484</v>
      </c>
      <c r="B9" s="5" t="s">
        <v>10</v>
      </c>
      <c r="C9" s="3">
        <v>620</v>
      </c>
    </row>
    <row r="10" spans="1:3" x14ac:dyDescent="0.35">
      <c r="A10" s="4">
        <v>44485</v>
      </c>
      <c r="B10" s="5" t="s">
        <v>11</v>
      </c>
      <c r="C10" s="3">
        <v>470</v>
      </c>
    </row>
    <row r="11" spans="1:3" x14ac:dyDescent="0.35">
      <c r="A11" s="4">
        <v>44487</v>
      </c>
      <c r="B11" s="5" t="s">
        <v>4</v>
      </c>
      <c r="C11" s="3">
        <v>970</v>
      </c>
    </row>
    <row r="12" spans="1:3" x14ac:dyDescent="0.35">
      <c r="A12" s="4">
        <v>44487</v>
      </c>
      <c r="B12" s="2" t="s">
        <v>3</v>
      </c>
      <c r="C12" s="6">
        <v>1075</v>
      </c>
    </row>
    <row r="13" spans="1:3" x14ac:dyDescent="0.35">
      <c r="A13" s="4">
        <v>44488</v>
      </c>
      <c r="B13" s="5" t="s">
        <v>9</v>
      </c>
      <c r="C13" s="3">
        <v>489</v>
      </c>
    </row>
    <row r="14" spans="1:3" x14ac:dyDescent="0.35">
      <c r="A14" s="4">
        <v>44491</v>
      </c>
      <c r="B14" s="5" t="s">
        <v>5</v>
      </c>
      <c r="C14" s="6">
        <v>1574.1</v>
      </c>
    </row>
    <row r="15" spans="1:3" x14ac:dyDescent="0.35">
      <c r="A15" s="4">
        <v>44491</v>
      </c>
      <c r="B15" s="5" t="s">
        <v>7</v>
      </c>
      <c r="C15" s="3">
        <v>550</v>
      </c>
    </row>
    <row r="16" spans="1:3" x14ac:dyDescent="0.35">
      <c r="A16" s="4">
        <v>44494</v>
      </c>
      <c r="B16" s="5" t="s">
        <v>12</v>
      </c>
      <c r="C16" s="3">
        <v>423</v>
      </c>
    </row>
    <row r="17" spans="1:3" x14ac:dyDescent="0.35">
      <c r="A17" s="4">
        <v>44496</v>
      </c>
      <c r="B17" s="5" t="s">
        <v>12</v>
      </c>
      <c r="C17" s="3">
        <v>358.22</v>
      </c>
    </row>
    <row r="18" spans="1:3" x14ac:dyDescent="0.35">
      <c r="A18" s="4">
        <v>44496</v>
      </c>
      <c r="B18" s="5" t="s">
        <v>10</v>
      </c>
      <c r="C18" s="3">
        <v>520</v>
      </c>
    </row>
    <row r="19" spans="1:3" x14ac:dyDescent="0.35">
      <c r="A19" s="1">
        <v>44497</v>
      </c>
      <c r="B19" s="2" t="s">
        <v>6</v>
      </c>
      <c r="C19" s="3">
        <v>300</v>
      </c>
    </row>
    <row r="20" spans="1:3" x14ac:dyDescent="0.35">
      <c r="A20" s="1">
        <v>44498</v>
      </c>
      <c r="B20" s="2" t="s">
        <v>12</v>
      </c>
      <c r="C20" s="3">
        <v>407.05</v>
      </c>
    </row>
    <row r="21" spans="1:3" x14ac:dyDescent="0.35">
      <c r="A21" s="1">
        <v>44499</v>
      </c>
      <c r="B21" s="2" t="s">
        <v>5</v>
      </c>
      <c r="C21" s="3">
        <v>300</v>
      </c>
    </row>
    <row r="22" spans="1:3" x14ac:dyDescent="0.35">
      <c r="A22" s="4">
        <v>44501</v>
      </c>
      <c r="B22" s="5" t="s">
        <v>4</v>
      </c>
      <c r="C22" s="6">
        <v>2327</v>
      </c>
    </row>
    <row r="23" spans="1:3" x14ac:dyDescent="0.35">
      <c r="A23" s="4">
        <v>44502</v>
      </c>
      <c r="B23" s="5" t="s">
        <v>8</v>
      </c>
      <c r="C23" s="3">
        <v>1150</v>
      </c>
    </row>
    <row r="24" spans="1:3" x14ac:dyDescent="0.35">
      <c r="A24" s="4">
        <v>44504</v>
      </c>
      <c r="B24" s="5" t="s">
        <v>8</v>
      </c>
      <c r="C24" s="6">
        <v>1138</v>
      </c>
    </row>
    <row r="25" spans="1:3" x14ac:dyDescent="0.35">
      <c r="A25" s="1">
        <v>44505</v>
      </c>
      <c r="B25" s="2" t="s">
        <v>13</v>
      </c>
      <c r="C25" s="3">
        <v>500</v>
      </c>
    </row>
    <row r="26" spans="1:3" x14ac:dyDescent="0.35">
      <c r="A26" s="1">
        <v>44508</v>
      </c>
      <c r="B26" s="2" t="s">
        <v>7</v>
      </c>
      <c r="C26" s="3">
        <v>702</v>
      </c>
    </row>
    <row r="27" spans="1:3" x14ac:dyDescent="0.35">
      <c r="A27" s="4">
        <v>44509</v>
      </c>
      <c r="B27" s="5" t="s">
        <v>5</v>
      </c>
      <c r="C27" s="6">
        <v>1600</v>
      </c>
    </row>
    <row r="28" spans="1:3" x14ac:dyDescent="0.35">
      <c r="A28" s="4">
        <v>44512</v>
      </c>
      <c r="B28" s="5" t="s">
        <v>6</v>
      </c>
      <c r="C28" s="3">
        <v>600</v>
      </c>
    </row>
    <row r="29" spans="1:3" x14ac:dyDescent="0.35">
      <c r="A29" s="1">
        <v>44515</v>
      </c>
      <c r="B29" s="2" t="s">
        <v>13</v>
      </c>
      <c r="C29" s="3">
        <v>900</v>
      </c>
    </row>
    <row r="30" spans="1:3" x14ac:dyDescent="0.35">
      <c r="A30" s="4">
        <v>44515</v>
      </c>
      <c r="B30" s="2" t="s">
        <v>7</v>
      </c>
      <c r="C30" s="3">
        <v>150</v>
      </c>
    </row>
    <row r="31" spans="1:3" x14ac:dyDescent="0.35">
      <c r="A31" s="1">
        <v>44515</v>
      </c>
      <c r="B31" s="2" t="s">
        <v>3</v>
      </c>
      <c r="C31" s="3">
        <v>2100</v>
      </c>
    </row>
    <row r="32" spans="1:3" x14ac:dyDescent="0.35">
      <c r="A32" s="1">
        <v>44517</v>
      </c>
      <c r="B32" s="2" t="s">
        <v>11</v>
      </c>
      <c r="C32" s="3">
        <v>470.63</v>
      </c>
    </row>
    <row r="33" spans="1:3" x14ac:dyDescent="0.35">
      <c r="A33" s="1">
        <v>44517</v>
      </c>
      <c r="B33" s="2" t="s">
        <v>12</v>
      </c>
      <c r="C33" s="3">
        <v>322.64</v>
      </c>
    </row>
    <row r="34" spans="1:3" x14ac:dyDescent="0.35">
      <c r="A34" s="1">
        <v>44518</v>
      </c>
      <c r="B34" s="5" t="s">
        <v>10</v>
      </c>
      <c r="C34" s="3">
        <v>428</v>
      </c>
    </row>
    <row r="35" spans="1:3" x14ac:dyDescent="0.35">
      <c r="A35" s="1">
        <v>44519</v>
      </c>
      <c r="B35" s="2" t="s">
        <v>6</v>
      </c>
      <c r="C35" s="3">
        <v>447</v>
      </c>
    </row>
    <row r="36" spans="1:3" x14ac:dyDescent="0.35">
      <c r="A36" s="1">
        <v>44522</v>
      </c>
      <c r="B36" s="2" t="s">
        <v>5</v>
      </c>
      <c r="C36" s="6">
        <v>1720</v>
      </c>
    </row>
    <row r="37" spans="1:3" x14ac:dyDescent="0.35">
      <c r="A37" s="4">
        <v>44524</v>
      </c>
      <c r="B37" s="5" t="s">
        <v>7</v>
      </c>
      <c r="C37" s="3">
        <v>540</v>
      </c>
    </row>
    <row r="38" spans="1:3" x14ac:dyDescent="0.35">
      <c r="A38" s="1">
        <v>44525</v>
      </c>
      <c r="B38" s="2" t="s">
        <v>9</v>
      </c>
      <c r="C38" s="3">
        <v>314</v>
      </c>
    </row>
    <row r="39" spans="1:3" x14ac:dyDescent="0.35">
      <c r="A39" s="1">
        <v>44526</v>
      </c>
      <c r="B39" s="2" t="s">
        <v>10</v>
      </c>
      <c r="C39" s="3">
        <v>518</v>
      </c>
    </row>
    <row r="40" spans="1:3" x14ac:dyDescent="0.35">
      <c r="A40" s="1">
        <v>44526</v>
      </c>
      <c r="B40" s="5" t="s">
        <v>4</v>
      </c>
      <c r="C40" s="6">
        <v>2000</v>
      </c>
    </row>
    <row r="41" spans="1:3" x14ac:dyDescent="0.35">
      <c r="A41" s="4">
        <v>44529</v>
      </c>
      <c r="B41" s="5" t="s">
        <v>9</v>
      </c>
      <c r="C41" s="3">
        <v>337</v>
      </c>
    </row>
    <row r="42" spans="1:3" x14ac:dyDescent="0.35">
      <c r="A42" s="1">
        <v>44530</v>
      </c>
      <c r="B42" s="2" t="s">
        <v>10</v>
      </c>
      <c r="C42" s="3">
        <v>500</v>
      </c>
    </row>
    <row r="43" spans="1:3" x14ac:dyDescent="0.35">
      <c r="A43" s="1">
        <v>44531</v>
      </c>
      <c r="B43" s="2" t="s">
        <v>5</v>
      </c>
      <c r="C43" s="6">
        <v>2500</v>
      </c>
    </row>
    <row r="44" spans="1:3" x14ac:dyDescent="0.35">
      <c r="A44" s="4">
        <v>44534</v>
      </c>
      <c r="B44" s="5" t="s">
        <v>6</v>
      </c>
      <c r="C44" s="3">
        <v>710</v>
      </c>
    </row>
    <row r="45" spans="1:3" x14ac:dyDescent="0.35">
      <c r="A45" s="1">
        <v>44537</v>
      </c>
      <c r="B45" s="2" t="s">
        <v>3</v>
      </c>
      <c r="C45" s="3">
        <v>2300</v>
      </c>
    </row>
    <row r="46" spans="1:3" x14ac:dyDescent="0.35">
      <c r="A46" s="1">
        <v>44539</v>
      </c>
      <c r="B46" s="2" t="s">
        <v>14</v>
      </c>
      <c r="C46" s="3">
        <v>12000</v>
      </c>
    </row>
    <row r="47" spans="1:3" x14ac:dyDescent="0.35">
      <c r="A47" s="1">
        <v>44545</v>
      </c>
      <c r="B47" s="5" t="s">
        <v>8</v>
      </c>
      <c r="C47" s="3">
        <v>1500</v>
      </c>
    </row>
    <row r="48" spans="1:3" x14ac:dyDescent="0.35">
      <c r="A48" s="1">
        <v>44547</v>
      </c>
      <c r="B48" s="2" t="s">
        <v>11</v>
      </c>
      <c r="C48" s="3">
        <v>470.63</v>
      </c>
    </row>
    <row r="49" spans="1:3" x14ac:dyDescent="0.35">
      <c r="A49" s="1">
        <v>44550</v>
      </c>
      <c r="B49" s="2" t="s">
        <v>9</v>
      </c>
      <c r="C49" s="3">
        <v>267</v>
      </c>
    </row>
    <row r="50" spans="1:3" x14ac:dyDescent="0.35">
      <c r="A50" s="1">
        <v>44553</v>
      </c>
      <c r="B50" s="2" t="s">
        <v>7</v>
      </c>
      <c r="C50" s="3">
        <v>640</v>
      </c>
    </row>
    <row r="51" spans="1:3" x14ac:dyDescent="0.35">
      <c r="A51" s="1">
        <v>44553</v>
      </c>
      <c r="B51" s="2" t="s">
        <v>6</v>
      </c>
      <c r="C51" s="3">
        <v>450</v>
      </c>
    </row>
    <row r="52" spans="1:3" ht="31" x14ac:dyDescent="0.35">
      <c r="A52" s="23"/>
      <c r="B52" s="24" t="s">
        <v>41</v>
      </c>
      <c r="C52" s="25">
        <f>SUM(C2:C51)</f>
        <v>57045.27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82A4A-2E75-4FE4-AA15-43874D312C97}">
  <dimension ref="A1:N17"/>
  <sheetViews>
    <sheetView workbookViewId="0">
      <selection activeCell="F15" sqref="F15"/>
    </sheetView>
  </sheetViews>
  <sheetFormatPr defaultRowHeight="14.5" x14ac:dyDescent="0.35"/>
  <cols>
    <col min="1" max="3" width="9.453125" customWidth="1"/>
    <col min="8" max="9" width="10.1796875" customWidth="1"/>
    <col min="10" max="10" width="13.1796875" customWidth="1"/>
  </cols>
  <sheetData>
    <row r="1" spans="1:14" x14ac:dyDescent="0.35">
      <c r="A1" s="22" t="s">
        <v>29</v>
      </c>
      <c r="B1" s="22"/>
      <c r="C1" s="12">
        <f>SUMIF(Expense!B2:B51,"Medicine",Expense!C2:C51)</f>
        <v>7775</v>
      </c>
    </row>
    <row r="2" spans="1:14" x14ac:dyDescent="0.35">
      <c r="A2" s="22" t="s">
        <v>30</v>
      </c>
      <c r="B2" s="22"/>
      <c r="C2" s="12">
        <f>SUMIF(Expense!B2:B51,"Gifts",Expense!C2:C51)</f>
        <v>5688</v>
      </c>
    </row>
    <row r="3" spans="1:14" x14ac:dyDescent="0.35">
      <c r="A3" s="22" t="s">
        <v>5</v>
      </c>
      <c r="B3" s="22"/>
      <c r="C3" s="12">
        <f>SUMIF(Expense!B2:B51,"Other essential items",Expense!C2:C51)</f>
        <v>10194.1</v>
      </c>
    </row>
    <row r="4" spans="1:14" x14ac:dyDescent="0.35">
      <c r="A4" s="22" t="s">
        <v>25</v>
      </c>
      <c r="B4" s="22"/>
      <c r="C4" s="12">
        <f>SUMIF(Expense!B2:B51,"Vegetables &amp; Fruit",Expense!C2:C51)</f>
        <v>3217</v>
      </c>
      <c r="H4" s="18" t="s">
        <v>23</v>
      </c>
      <c r="I4" s="18"/>
      <c r="J4" s="18"/>
      <c r="K4" s="18"/>
      <c r="L4" s="18"/>
      <c r="M4" s="18"/>
      <c r="N4" s="18"/>
    </row>
    <row r="5" spans="1:14" x14ac:dyDescent="0.35">
      <c r="A5" s="22" t="s">
        <v>7</v>
      </c>
      <c r="B5" s="22"/>
      <c r="C5" s="12">
        <f>SUMIF(Expense!B2:B51,"Fish &amp; Chicken",Expense!C2:C51)</f>
        <v>3342</v>
      </c>
    </row>
    <row r="6" spans="1:14" x14ac:dyDescent="0.35">
      <c r="A6" s="22" t="s">
        <v>26</v>
      </c>
      <c r="B6" s="22"/>
      <c r="C6" s="12">
        <f>SUMIF(Expense!B2:B51,"Ordering food",Expense!C2:C51)</f>
        <v>1857</v>
      </c>
      <c r="H6" s="22" t="s">
        <v>29</v>
      </c>
      <c r="I6" s="22"/>
      <c r="J6" s="12">
        <f t="shared" ref="J6:J16" si="0">C1/2</f>
        <v>3887.5</v>
      </c>
    </row>
    <row r="7" spans="1:14" x14ac:dyDescent="0.35">
      <c r="A7" s="22" t="s">
        <v>12</v>
      </c>
      <c r="B7" s="22"/>
      <c r="C7" s="12">
        <f>SUMIF(Expense!B2:B51,"Cab to office",Expense!C2:C51)</f>
        <v>1510.9099999999999</v>
      </c>
      <c r="H7" s="22" t="s">
        <v>30</v>
      </c>
      <c r="I7" s="22"/>
      <c r="J7" s="12">
        <f t="shared" si="0"/>
        <v>2844</v>
      </c>
    </row>
    <row r="8" spans="1:14" x14ac:dyDescent="0.35">
      <c r="A8" s="22" t="s">
        <v>10</v>
      </c>
      <c r="B8" s="22"/>
      <c r="C8" s="12">
        <f>SUMIF(Expense!B2:B51,"Movie with friends",Expense!C2:C51)</f>
        <v>2586</v>
      </c>
      <c r="H8" s="22" t="s">
        <v>5</v>
      </c>
      <c r="I8" s="22"/>
      <c r="J8" s="12">
        <f t="shared" si="0"/>
        <v>5097.05</v>
      </c>
    </row>
    <row r="9" spans="1:14" x14ac:dyDescent="0.35">
      <c r="A9" s="22" t="s">
        <v>27</v>
      </c>
      <c r="B9" s="22"/>
      <c r="C9" s="12">
        <f>SUMIF(Expense!B2:B51,"Mobile Bill Payment",Expense!C2:C51)</f>
        <v>1411.26</v>
      </c>
      <c r="H9" s="22" t="s">
        <v>25</v>
      </c>
      <c r="I9" s="22"/>
      <c r="J9" s="12">
        <f t="shared" si="0"/>
        <v>1608.5</v>
      </c>
    </row>
    <row r="10" spans="1:14" x14ac:dyDescent="0.35">
      <c r="A10" s="22" t="s">
        <v>28</v>
      </c>
      <c r="B10" s="22"/>
      <c r="C10" s="12">
        <f>SUMIF(Expense!B2:B51,"Online shopping",Expense!C2:C51)</f>
        <v>7464</v>
      </c>
      <c r="H10" s="22" t="s">
        <v>7</v>
      </c>
      <c r="I10" s="22"/>
      <c r="J10" s="12">
        <f t="shared" si="0"/>
        <v>1671</v>
      </c>
    </row>
    <row r="11" spans="1:14" x14ac:dyDescent="0.35">
      <c r="A11" s="22" t="s">
        <v>14</v>
      </c>
      <c r="B11" s="22"/>
      <c r="C11" s="12">
        <f>SUMIF(Expense!B2:B51,"Trip",Expense!C2:C51)</f>
        <v>12000</v>
      </c>
      <c r="H11" s="22" t="s">
        <v>26</v>
      </c>
      <c r="I11" s="22"/>
      <c r="J11" s="12">
        <f t="shared" si="0"/>
        <v>928.5</v>
      </c>
    </row>
    <row r="12" spans="1:14" x14ac:dyDescent="0.35">
      <c r="A12" s="22" t="s">
        <v>41</v>
      </c>
      <c r="B12" s="22"/>
      <c r="C12" s="17">
        <f>SUM(C1:C11)</f>
        <v>57045.27</v>
      </c>
      <c r="H12" s="22" t="s">
        <v>12</v>
      </c>
      <c r="I12" s="22"/>
      <c r="J12" s="12">
        <f t="shared" si="0"/>
        <v>755.45499999999993</v>
      </c>
    </row>
    <row r="13" spans="1:14" x14ac:dyDescent="0.35">
      <c r="H13" s="22" t="s">
        <v>10</v>
      </c>
      <c r="I13" s="22"/>
      <c r="J13" s="12">
        <f t="shared" si="0"/>
        <v>1293</v>
      </c>
    </row>
    <row r="14" spans="1:14" x14ac:dyDescent="0.35">
      <c r="H14" s="22" t="s">
        <v>27</v>
      </c>
      <c r="I14" s="22"/>
      <c r="J14" s="12">
        <f t="shared" si="0"/>
        <v>705.63</v>
      </c>
    </row>
    <row r="15" spans="1:14" x14ac:dyDescent="0.35">
      <c r="H15" s="22" t="s">
        <v>28</v>
      </c>
      <c r="I15" s="22"/>
      <c r="J15" s="12">
        <f t="shared" si="0"/>
        <v>3732</v>
      </c>
    </row>
    <row r="16" spans="1:14" x14ac:dyDescent="0.35">
      <c r="H16" s="22" t="s">
        <v>14</v>
      </c>
      <c r="I16" s="22"/>
      <c r="J16" s="12">
        <f t="shared" si="0"/>
        <v>6000</v>
      </c>
    </row>
    <row r="17" spans="8:10" x14ac:dyDescent="0.35">
      <c r="H17" s="22" t="s">
        <v>42</v>
      </c>
      <c r="I17" s="22"/>
      <c r="J17" s="17">
        <f>SUM(J6:J16)</f>
        <v>28522.634999999998</v>
      </c>
    </row>
  </sheetData>
  <mergeCells count="25">
    <mergeCell ref="A5:B5"/>
    <mergeCell ref="A6:B6"/>
    <mergeCell ref="H4:N4"/>
    <mergeCell ref="A1:B1"/>
    <mergeCell ref="A2:B2"/>
    <mergeCell ref="A3:B3"/>
    <mergeCell ref="A4:B4"/>
    <mergeCell ref="A12:B12"/>
    <mergeCell ref="H6:I6"/>
    <mergeCell ref="H7:I7"/>
    <mergeCell ref="H8:I8"/>
    <mergeCell ref="H9:I9"/>
    <mergeCell ref="H10:I10"/>
    <mergeCell ref="H11:I11"/>
    <mergeCell ref="H12:I12"/>
    <mergeCell ref="A7:B7"/>
    <mergeCell ref="A8:B8"/>
    <mergeCell ref="A9:B9"/>
    <mergeCell ref="A10:B10"/>
    <mergeCell ref="A11:B11"/>
    <mergeCell ref="H13:I13"/>
    <mergeCell ref="H14:I14"/>
    <mergeCell ref="H15:I15"/>
    <mergeCell ref="H16:I16"/>
    <mergeCell ref="H17:I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7943-5E77-4FDE-A9E5-67D00DB86320}">
  <dimension ref="D2:D10"/>
  <sheetViews>
    <sheetView topLeftCell="A5" workbookViewId="0">
      <selection activeCell="D10" sqref="D10"/>
    </sheetView>
  </sheetViews>
  <sheetFormatPr defaultRowHeight="14.5" x14ac:dyDescent="0.35"/>
  <cols>
    <col min="1" max="1" width="8.7265625" customWidth="1"/>
    <col min="4" max="4" width="41.08984375" customWidth="1"/>
  </cols>
  <sheetData>
    <row r="2" spans="4:4" x14ac:dyDescent="0.35">
      <c r="D2" s="8" t="s">
        <v>15</v>
      </c>
    </row>
    <row r="3" spans="4:4" ht="29" x14ac:dyDescent="0.35">
      <c r="D3" s="9" t="s">
        <v>16</v>
      </c>
    </row>
    <row r="4" spans="4:4" ht="29" x14ac:dyDescent="0.35">
      <c r="D4" s="9" t="s">
        <v>17</v>
      </c>
    </row>
    <row r="5" spans="4:4" ht="29" x14ac:dyDescent="0.35">
      <c r="D5" s="9" t="s">
        <v>18</v>
      </c>
    </row>
    <row r="6" spans="4:4" ht="58" x14ac:dyDescent="0.35">
      <c r="D6" s="9" t="s">
        <v>19</v>
      </c>
    </row>
    <row r="7" spans="4:4" ht="29" x14ac:dyDescent="0.35">
      <c r="D7" s="9" t="s">
        <v>20</v>
      </c>
    </row>
    <row r="8" spans="4:4" ht="58" x14ac:dyDescent="0.35">
      <c r="D8" s="9" t="s">
        <v>21</v>
      </c>
    </row>
    <row r="9" spans="4:4" ht="58" x14ac:dyDescent="0.35">
      <c r="D9" s="9" t="s">
        <v>22</v>
      </c>
    </row>
    <row r="10" spans="4:4" ht="29" x14ac:dyDescent="0.35">
      <c r="D10" s="9"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28CC-05A3-4D52-BB41-FBC87A50C2A7}">
  <dimension ref="F2:N8"/>
  <sheetViews>
    <sheetView workbookViewId="0">
      <selection activeCell="F11" sqref="F11"/>
    </sheetView>
  </sheetViews>
  <sheetFormatPr defaultRowHeight="14.5" x14ac:dyDescent="0.35"/>
  <sheetData>
    <row r="2" spans="6:14" x14ac:dyDescent="0.35">
      <c r="F2" s="18" t="s">
        <v>16</v>
      </c>
      <c r="G2" s="18"/>
      <c r="H2" s="18"/>
      <c r="I2" s="18"/>
      <c r="J2" s="18"/>
      <c r="K2" s="18"/>
      <c r="L2" s="18"/>
      <c r="M2" s="18"/>
      <c r="N2" s="18"/>
    </row>
    <row r="4" spans="6:14" x14ac:dyDescent="0.35">
      <c r="F4" s="19" t="s">
        <v>8</v>
      </c>
      <c r="G4" s="19"/>
      <c r="H4" s="11">
        <f>COUNTIF(Expense!B2:B51,"Gifts")</f>
        <v>4</v>
      </c>
    </row>
    <row r="5" spans="6:14" x14ac:dyDescent="0.35">
      <c r="F5" s="19" t="s">
        <v>4</v>
      </c>
      <c r="G5" s="19"/>
      <c r="H5" s="11">
        <f>COUNTIF(Expense!B2:B51,"Online shopping")</f>
        <v>6</v>
      </c>
    </row>
    <row r="6" spans="6:14" x14ac:dyDescent="0.35">
      <c r="F6" s="19" t="s">
        <v>24</v>
      </c>
      <c r="G6" s="19"/>
      <c r="H6" s="11">
        <f>COUNTIF(Expense!B2:B51,"Ordering food")</f>
        <v>5</v>
      </c>
    </row>
    <row r="7" spans="6:14" x14ac:dyDescent="0.35">
      <c r="F7" s="20" t="s">
        <v>41</v>
      </c>
      <c r="G7" s="21"/>
      <c r="H7" s="15">
        <f>SUM(H4:H6)</f>
        <v>15</v>
      </c>
    </row>
    <row r="8" spans="6:14" x14ac:dyDescent="0.35">
      <c r="H8" s="10"/>
    </row>
  </sheetData>
  <mergeCells count="5">
    <mergeCell ref="F2:N2"/>
    <mergeCell ref="F4:G4"/>
    <mergeCell ref="F5:G5"/>
    <mergeCell ref="F6:G6"/>
    <mergeCell ref="F7:G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6ABC7-6232-485E-AE55-382F357AC0B6}">
  <dimension ref="F2:K15"/>
  <sheetViews>
    <sheetView workbookViewId="0">
      <selection activeCell="D12" sqref="D12"/>
    </sheetView>
  </sheetViews>
  <sheetFormatPr defaultRowHeight="14.5" x14ac:dyDescent="0.35"/>
  <cols>
    <col min="6" max="6" width="10.6328125" customWidth="1"/>
    <col min="8" max="8" width="11.08984375" customWidth="1"/>
  </cols>
  <sheetData>
    <row r="2" spans="6:11" x14ac:dyDescent="0.35">
      <c r="F2" s="18" t="s">
        <v>17</v>
      </c>
      <c r="G2" s="18"/>
      <c r="H2" s="18"/>
      <c r="I2" s="18"/>
      <c r="J2" s="18"/>
      <c r="K2" s="18"/>
    </row>
    <row r="4" spans="6:11" x14ac:dyDescent="0.35">
      <c r="F4" s="19" t="s">
        <v>29</v>
      </c>
      <c r="G4" s="19"/>
      <c r="H4" s="12">
        <f>SUMIF(Expense!B2:B51,"Medicine",Expense!C2:C51)</f>
        <v>7775</v>
      </c>
    </row>
    <row r="5" spans="6:11" x14ac:dyDescent="0.35">
      <c r="F5" s="19" t="s">
        <v>30</v>
      </c>
      <c r="G5" s="19"/>
      <c r="H5" s="12">
        <f>SUMIF(Expense!B2:B51,"Gifts",Expense!C2:C51)</f>
        <v>5688</v>
      </c>
    </row>
    <row r="6" spans="6:11" x14ac:dyDescent="0.35">
      <c r="F6" s="19" t="s">
        <v>5</v>
      </c>
      <c r="G6" s="19"/>
      <c r="H6" s="12">
        <f>SUMIF(Expense!B2:B51,"Other essential items",Expense!C2:C51)</f>
        <v>10194.1</v>
      </c>
    </row>
    <row r="7" spans="6:11" x14ac:dyDescent="0.35">
      <c r="F7" s="19" t="s">
        <v>25</v>
      </c>
      <c r="G7" s="19"/>
      <c r="H7" s="12">
        <f>SUMIF(Expense!B2:B51,"Vegetables &amp; Fruit",Expense!C2:C51)</f>
        <v>3217</v>
      </c>
    </row>
    <row r="8" spans="6:11" x14ac:dyDescent="0.35">
      <c r="F8" s="19" t="s">
        <v>7</v>
      </c>
      <c r="G8" s="19"/>
      <c r="H8" s="12">
        <f>SUMIF(Expense!B2:B51,"Fish &amp; Chicken",Expense!C2:C51)</f>
        <v>3342</v>
      </c>
    </row>
    <row r="9" spans="6:11" x14ac:dyDescent="0.35">
      <c r="F9" s="19" t="s">
        <v>26</v>
      </c>
      <c r="G9" s="19"/>
      <c r="H9" s="12">
        <f>SUMIF(Expense!B2:B51,"Ordering food",Expense!C2:C51)</f>
        <v>1857</v>
      </c>
    </row>
    <row r="10" spans="6:11" x14ac:dyDescent="0.35">
      <c r="F10" s="19" t="s">
        <v>12</v>
      </c>
      <c r="G10" s="19"/>
      <c r="H10" s="12">
        <f>SUMIF(Expense!B2:B51,"Cab to office",Expense!C2:C51)</f>
        <v>1510.9099999999999</v>
      </c>
    </row>
    <row r="11" spans="6:11" x14ac:dyDescent="0.35">
      <c r="F11" s="19" t="s">
        <v>10</v>
      </c>
      <c r="G11" s="19"/>
      <c r="H11" s="12">
        <f>SUMIF(Expense!B2:B51,"Movie with friends",Expense!C2:C51)</f>
        <v>2586</v>
      </c>
    </row>
    <row r="12" spans="6:11" x14ac:dyDescent="0.35">
      <c r="F12" s="19" t="s">
        <v>27</v>
      </c>
      <c r="G12" s="19"/>
      <c r="H12" s="12">
        <f>SUMIF(Expense!B2:B51,"Mobile Bill Payment",Expense!C2:C51)</f>
        <v>1411.26</v>
      </c>
    </row>
    <row r="13" spans="6:11" x14ac:dyDescent="0.35">
      <c r="F13" s="19" t="s">
        <v>28</v>
      </c>
      <c r="G13" s="19"/>
      <c r="H13" s="12">
        <f>SUMIF(Expense!B2:B51,"Online shopping",Expense!C2:C51)</f>
        <v>7464</v>
      </c>
    </row>
    <row r="14" spans="6:11" x14ac:dyDescent="0.35">
      <c r="F14" s="19" t="s">
        <v>14</v>
      </c>
      <c r="G14" s="19"/>
      <c r="H14" s="12">
        <f>SUMIF(Expense!B2:B51,"Trip",Expense!C2:C51)</f>
        <v>12000</v>
      </c>
    </row>
    <row r="15" spans="6:11" x14ac:dyDescent="0.35">
      <c r="F15" s="22" t="s">
        <v>41</v>
      </c>
      <c r="G15" s="22"/>
      <c r="H15" s="12">
        <f>SUM(H4:H14)</f>
        <v>57045.27</v>
      </c>
    </row>
  </sheetData>
  <mergeCells count="13">
    <mergeCell ref="F8:G8"/>
    <mergeCell ref="F2:K2"/>
    <mergeCell ref="F4:G4"/>
    <mergeCell ref="F5:G5"/>
    <mergeCell ref="F6:G6"/>
    <mergeCell ref="F7:G7"/>
    <mergeCell ref="F15:G15"/>
    <mergeCell ref="F9:G9"/>
    <mergeCell ref="F10:G10"/>
    <mergeCell ref="F11:G11"/>
    <mergeCell ref="F12:G12"/>
    <mergeCell ref="F13:G13"/>
    <mergeCell ref="F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F46F2-19FE-45AD-89DD-83448ADA7EAD}">
  <dimension ref="C2:E54"/>
  <sheetViews>
    <sheetView workbookViewId="0">
      <selection activeCell="F17" sqref="F17"/>
    </sheetView>
  </sheetViews>
  <sheetFormatPr defaultRowHeight="14.5" x14ac:dyDescent="0.35"/>
  <cols>
    <col min="3" max="5" width="27.36328125" customWidth="1"/>
  </cols>
  <sheetData>
    <row r="2" spans="3:5" x14ac:dyDescent="0.35">
      <c r="C2" s="18" t="s">
        <v>18</v>
      </c>
      <c r="D2" s="18"/>
      <c r="E2" s="18"/>
    </row>
    <row r="4" spans="3:5" x14ac:dyDescent="0.35">
      <c r="C4" s="7" t="s">
        <v>0</v>
      </c>
      <c r="D4" s="7" t="s">
        <v>1</v>
      </c>
      <c r="E4" s="7" t="s">
        <v>2</v>
      </c>
    </row>
    <row r="5" spans="3:5" x14ac:dyDescent="0.35">
      <c r="C5" s="1">
        <v>44539</v>
      </c>
      <c r="D5" s="2" t="s">
        <v>14</v>
      </c>
      <c r="E5" s="3">
        <v>12000</v>
      </c>
    </row>
    <row r="6" spans="3:5" x14ac:dyDescent="0.35">
      <c r="C6" s="4">
        <v>44470</v>
      </c>
      <c r="D6" s="5" t="s">
        <v>5</v>
      </c>
      <c r="E6" s="6">
        <v>2500</v>
      </c>
    </row>
    <row r="7" spans="3:5" x14ac:dyDescent="0.35">
      <c r="C7" s="1">
        <v>44531</v>
      </c>
      <c r="D7" s="2" t="s">
        <v>5</v>
      </c>
      <c r="E7" s="6">
        <v>2500</v>
      </c>
    </row>
    <row r="8" spans="3:5" x14ac:dyDescent="0.35">
      <c r="C8" s="4">
        <v>44501</v>
      </c>
      <c r="D8" s="5" t="s">
        <v>4</v>
      </c>
      <c r="E8" s="6">
        <v>2327</v>
      </c>
    </row>
    <row r="9" spans="3:5" x14ac:dyDescent="0.35">
      <c r="C9" s="1">
        <v>44470</v>
      </c>
      <c r="D9" s="2" t="s">
        <v>3</v>
      </c>
      <c r="E9" s="3">
        <v>2300</v>
      </c>
    </row>
    <row r="10" spans="3:5" x14ac:dyDescent="0.35">
      <c r="C10" s="1">
        <v>44537</v>
      </c>
      <c r="D10" s="2" t="s">
        <v>3</v>
      </c>
      <c r="E10" s="3">
        <v>2300</v>
      </c>
    </row>
    <row r="11" spans="3:5" x14ac:dyDescent="0.35">
      <c r="C11" s="1">
        <v>44515</v>
      </c>
      <c r="D11" s="2" t="s">
        <v>3</v>
      </c>
      <c r="E11" s="3">
        <v>2100</v>
      </c>
    </row>
    <row r="12" spans="3:5" x14ac:dyDescent="0.35">
      <c r="C12" s="1">
        <v>44526</v>
      </c>
      <c r="D12" s="5" t="s">
        <v>4</v>
      </c>
      <c r="E12" s="6">
        <v>2000</v>
      </c>
    </row>
    <row r="13" spans="3:5" x14ac:dyDescent="0.35">
      <c r="C13" s="4">
        <v>44476</v>
      </c>
      <c r="D13" s="5" t="s">
        <v>8</v>
      </c>
      <c r="E13" s="6">
        <v>1900</v>
      </c>
    </row>
    <row r="14" spans="3:5" x14ac:dyDescent="0.35">
      <c r="C14" s="1">
        <v>44522</v>
      </c>
      <c r="D14" s="2" t="s">
        <v>5</v>
      </c>
      <c r="E14" s="6">
        <v>1720</v>
      </c>
    </row>
    <row r="15" spans="3:5" x14ac:dyDescent="0.35">
      <c r="C15" s="4">
        <v>44509</v>
      </c>
      <c r="D15" s="5" t="s">
        <v>5</v>
      </c>
      <c r="E15" s="6">
        <v>1600</v>
      </c>
    </row>
    <row r="16" spans="3:5" x14ac:dyDescent="0.35">
      <c r="C16" s="4">
        <v>44491</v>
      </c>
      <c r="D16" s="5" t="s">
        <v>5</v>
      </c>
      <c r="E16" s="6">
        <v>1574.1</v>
      </c>
    </row>
    <row r="17" spans="3:5" x14ac:dyDescent="0.35">
      <c r="C17" s="1">
        <v>44545</v>
      </c>
      <c r="D17" s="5" t="s">
        <v>8</v>
      </c>
      <c r="E17" s="3">
        <v>1500</v>
      </c>
    </row>
    <row r="18" spans="3:5" x14ac:dyDescent="0.35">
      <c r="C18" s="4">
        <v>44502</v>
      </c>
      <c r="D18" s="5" t="s">
        <v>8</v>
      </c>
      <c r="E18" s="3">
        <v>1150</v>
      </c>
    </row>
    <row r="19" spans="3:5" x14ac:dyDescent="0.35">
      <c r="C19" s="4">
        <v>44504</v>
      </c>
      <c r="D19" s="5" t="s">
        <v>8</v>
      </c>
      <c r="E19" s="6">
        <v>1138</v>
      </c>
    </row>
    <row r="20" spans="3:5" x14ac:dyDescent="0.35">
      <c r="C20" s="4">
        <v>44487</v>
      </c>
      <c r="D20" s="2" t="s">
        <v>3</v>
      </c>
      <c r="E20" s="6">
        <v>1075</v>
      </c>
    </row>
    <row r="21" spans="3:5" x14ac:dyDescent="0.35">
      <c r="C21" s="4">
        <v>44487</v>
      </c>
      <c r="D21" s="5" t="s">
        <v>4</v>
      </c>
      <c r="E21" s="3">
        <v>970</v>
      </c>
    </row>
    <row r="22" spans="3:5" x14ac:dyDescent="0.35">
      <c r="C22" s="1">
        <v>44515</v>
      </c>
      <c r="D22" s="2" t="s">
        <v>13</v>
      </c>
      <c r="E22" s="3">
        <v>900</v>
      </c>
    </row>
    <row r="23" spans="3:5" x14ac:dyDescent="0.35">
      <c r="C23" s="4">
        <v>44470</v>
      </c>
      <c r="D23" s="5" t="s">
        <v>4</v>
      </c>
      <c r="E23" s="3">
        <v>767</v>
      </c>
    </row>
    <row r="24" spans="3:5" x14ac:dyDescent="0.35">
      <c r="C24" s="1">
        <v>44473</v>
      </c>
      <c r="D24" s="2" t="s">
        <v>7</v>
      </c>
      <c r="E24" s="3">
        <v>760</v>
      </c>
    </row>
    <row r="25" spans="3:5" x14ac:dyDescent="0.35">
      <c r="C25" s="4">
        <v>44473</v>
      </c>
      <c r="D25" s="5" t="s">
        <v>6</v>
      </c>
      <c r="E25" s="3">
        <v>710</v>
      </c>
    </row>
    <row r="26" spans="3:5" x14ac:dyDescent="0.35">
      <c r="C26" s="4">
        <v>44534</v>
      </c>
      <c r="D26" s="5" t="s">
        <v>6</v>
      </c>
      <c r="E26" s="3">
        <v>710</v>
      </c>
    </row>
    <row r="27" spans="3:5" x14ac:dyDescent="0.35">
      <c r="C27" s="1">
        <v>44508</v>
      </c>
      <c r="D27" s="2" t="s">
        <v>7</v>
      </c>
      <c r="E27" s="3">
        <v>702</v>
      </c>
    </row>
    <row r="28" spans="3:5" x14ac:dyDescent="0.35">
      <c r="C28" s="1">
        <v>44553</v>
      </c>
      <c r="D28" s="2" t="s">
        <v>7</v>
      </c>
      <c r="E28" s="3">
        <v>640</v>
      </c>
    </row>
    <row r="29" spans="3:5" x14ac:dyDescent="0.35">
      <c r="C29" s="4">
        <v>44484</v>
      </c>
      <c r="D29" s="5" t="s">
        <v>10</v>
      </c>
      <c r="E29" s="3">
        <v>620</v>
      </c>
    </row>
    <row r="30" spans="3:5" x14ac:dyDescent="0.35">
      <c r="C30" s="4">
        <v>44512</v>
      </c>
      <c r="D30" s="5" t="s">
        <v>6</v>
      </c>
      <c r="E30" s="3">
        <v>600</v>
      </c>
    </row>
    <row r="31" spans="3:5" x14ac:dyDescent="0.35">
      <c r="C31" s="4">
        <v>44491</v>
      </c>
      <c r="D31" s="5" t="s">
        <v>7</v>
      </c>
      <c r="E31" s="3">
        <v>550</v>
      </c>
    </row>
    <row r="32" spans="3:5" x14ac:dyDescent="0.35">
      <c r="C32" s="4">
        <v>44524</v>
      </c>
      <c r="D32" s="5" t="s">
        <v>7</v>
      </c>
      <c r="E32" s="3">
        <v>540</v>
      </c>
    </row>
    <row r="33" spans="3:5" x14ac:dyDescent="0.35">
      <c r="C33" s="4">
        <v>44496</v>
      </c>
      <c r="D33" s="5" t="s">
        <v>10</v>
      </c>
      <c r="E33" s="3">
        <v>520</v>
      </c>
    </row>
    <row r="34" spans="3:5" x14ac:dyDescent="0.35">
      <c r="C34" s="1">
        <v>44526</v>
      </c>
      <c r="D34" s="2" t="s">
        <v>10</v>
      </c>
      <c r="E34" s="3">
        <v>518</v>
      </c>
    </row>
    <row r="35" spans="3:5" x14ac:dyDescent="0.35">
      <c r="C35" s="1">
        <v>44505</v>
      </c>
      <c r="D35" s="2" t="s">
        <v>13</v>
      </c>
      <c r="E35" s="3">
        <v>500</v>
      </c>
    </row>
    <row r="36" spans="3:5" x14ac:dyDescent="0.35">
      <c r="C36" s="1">
        <v>44530</v>
      </c>
      <c r="D36" s="2" t="s">
        <v>10</v>
      </c>
      <c r="E36" s="3">
        <v>500</v>
      </c>
    </row>
    <row r="37" spans="3:5" x14ac:dyDescent="0.35">
      <c r="C37" s="4">
        <v>44488</v>
      </c>
      <c r="D37" s="5" t="s">
        <v>9</v>
      </c>
      <c r="E37" s="3">
        <v>489</v>
      </c>
    </row>
    <row r="38" spans="3:5" x14ac:dyDescent="0.35">
      <c r="C38" s="1">
        <v>44517</v>
      </c>
      <c r="D38" s="2" t="s">
        <v>11</v>
      </c>
      <c r="E38" s="3">
        <v>470.63</v>
      </c>
    </row>
    <row r="39" spans="3:5" x14ac:dyDescent="0.35">
      <c r="C39" s="1">
        <v>44547</v>
      </c>
      <c r="D39" s="2" t="s">
        <v>11</v>
      </c>
      <c r="E39" s="3">
        <v>470.63</v>
      </c>
    </row>
    <row r="40" spans="3:5" x14ac:dyDescent="0.35">
      <c r="C40" s="4">
        <v>44485</v>
      </c>
      <c r="D40" s="5" t="s">
        <v>11</v>
      </c>
      <c r="E40" s="3">
        <v>470</v>
      </c>
    </row>
    <row r="41" spans="3:5" x14ac:dyDescent="0.35">
      <c r="C41" s="1">
        <v>44477</v>
      </c>
      <c r="D41" s="2" t="s">
        <v>9</v>
      </c>
      <c r="E41" s="3">
        <v>450</v>
      </c>
    </row>
    <row r="42" spans="3:5" x14ac:dyDescent="0.35">
      <c r="C42" s="1">
        <v>44553</v>
      </c>
      <c r="D42" s="2" t="s">
        <v>6</v>
      </c>
      <c r="E42" s="3">
        <v>450</v>
      </c>
    </row>
    <row r="43" spans="3:5" x14ac:dyDescent="0.35">
      <c r="C43" s="1">
        <v>44519</v>
      </c>
      <c r="D43" s="2" t="s">
        <v>6</v>
      </c>
      <c r="E43" s="3">
        <v>447</v>
      </c>
    </row>
    <row r="44" spans="3:5" x14ac:dyDescent="0.35">
      <c r="C44" s="1">
        <v>44518</v>
      </c>
      <c r="D44" s="5" t="s">
        <v>10</v>
      </c>
      <c r="E44" s="3">
        <v>428</v>
      </c>
    </row>
    <row r="45" spans="3:5" x14ac:dyDescent="0.35">
      <c r="C45" s="4">
        <v>44494</v>
      </c>
      <c r="D45" s="5" t="s">
        <v>12</v>
      </c>
      <c r="E45" s="3">
        <v>423</v>
      </c>
    </row>
    <row r="46" spans="3:5" x14ac:dyDescent="0.35">
      <c r="C46" s="1">
        <v>44498</v>
      </c>
      <c r="D46" s="2" t="s">
        <v>12</v>
      </c>
      <c r="E46" s="3">
        <v>407.05</v>
      </c>
    </row>
    <row r="47" spans="3:5" x14ac:dyDescent="0.35">
      <c r="C47" s="4">
        <v>44496</v>
      </c>
      <c r="D47" s="5" t="s">
        <v>12</v>
      </c>
      <c r="E47" s="3">
        <v>358.22</v>
      </c>
    </row>
    <row r="48" spans="3:5" x14ac:dyDescent="0.35">
      <c r="C48" s="4">
        <v>44529</v>
      </c>
      <c r="D48" s="5" t="s">
        <v>9</v>
      </c>
      <c r="E48" s="3">
        <v>337</v>
      </c>
    </row>
    <row r="49" spans="3:5" x14ac:dyDescent="0.35">
      <c r="C49" s="1">
        <v>44517</v>
      </c>
      <c r="D49" s="2" t="s">
        <v>12</v>
      </c>
      <c r="E49" s="3">
        <v>322.64</v>
      </c>
    </row>
    <row r="50" spans="3:5" x14ac:dyDescent="0.35">
      <c r="C50" s="1">
        <v>44525</v>
      </c>
      <c r="D50" s="2" t="s">
        <v>9</v>
      </c>
      <c r="E50" s="3">
        <v>314</v>
      </c>
    </row>
    <row r="51" spans="3:5" x14ac:dyDescent="0.35">
      <c r="C51" s="1">
        <v>44497</v>
      </c>
      <c r="D51" s="2" t="s">
        <v>6</v>
      </c>
      <c r="E51" s="3">
        <v>300</v>
      </c>
    </row>
    <row r="52" spans="3:5" x14ac:dyDescent="0.35">
      <c r="C52" s="1">
        <v>44499</v>
      </c>
      <c r="D52" s="2" t="s">
        <v>5</v>
      </c>
      <c r="E52" s="3">
        <v>300</v>
      </c>
    </row>
    <row r="53" spans="3:5" x14ac:dyDescent="0.35">
      <c r="C53" s="1">
        <v>44550</v>
      </c>
      <c r="D53" s="2" t="s">
        <v>9</v>
      </c>
      <c r="E53" s="3">
        <v>267</v>
      </c>
    </row>
    <row r="54" spans="3:5" x14ac:dyDescent="0.35">
      <c r="C54" s="4">
        <v>44515</v>
      </c>
      <c r="D54" s="2" t="s">
        <v>7</v>
      </c>
      <c r="E54" s="3">
        <v>150</v>
      </c>
    </row>
  </sheetData>
  <autoFilter ref="C4:E54" xr:uid="{789F46F2-19FE-45AD-89DD-83448ADA7EAD}">
    <sortState xmlns:xlrd2="http://schemas.microsoft.com/office/spreadsheetml/2017/richdata2" ref="C5:E54">
      <sortCondition descending="1" ref="E4:E54"/>
    </sortState>
  </autoFilter>
  <mergeCells count="1">
    <mergeCell ref="C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5483-D24B-4857-88AE-E202F55B2FD4}">
  <dimension ref="A3:B14"/>
  <sheetViews>
    <sheetView workbookViewId="0">
      <selection activeCell="B19" sqref="B19"/>
    </sheetView>
  </sheetViews>
  <sheetFormatPr defaultRowHeight="14.5" x14ac:dyDescent="0.35"/>
  <cols>
    <col min="1" max="1" width="18.54296875" bestFit="1" customWidth="1"/>
    <col min="2" max="2" width="14.08984375" bestFit="1" customWidth="1"/>
  </cols>
  <sheetData>
    <row r="3" spans="1:2" x14ac:dyDescent="0.35">
      <c r="A3" s="13" t="s">
        <v>31</v>
      </c>
      <c r="B3" t="s">
        <v>36</v>
      </c>
    </row>
    <row r="4" spans="1:2" x14ac:dyDescent="0.35">
      <c r="A4" s="14" t="s">
        <v>12</v>
      </c>
      <c r="B4">
        <v>1510.9099999999999</v>
      </c>
    </row>
    <row r="5" spans="1:2" x14ac:dyDescent="0.35">
      <c r="A5" s="14" t="s">
        <v>7</v>
      </c>
      <c r="B5">
        <v>3342</v>
      </c>
    </row>
    <row r="6" spans="1:2" x14ac:dyDescent="0.35">
      <c r="A6" s="14" t="s">
        <v>8</v>
      </c>
      <c r="B6">
        <v>5688</v>
      </c>
    </row>
    <row r="7" spans="1:2" x14ac:dyDescent="0.35">
      <c r="A7" s="14" t="s">
        <v>3</v>
      </c>
      <c r="B7">
        <v>7775</v>
      </c>
    </row>
    <row r="8" spans="1:2" x14ac:dyDescent="0.35">
      <c r="A8" s="14" t="s">
        <v>11</v>
      </c>
      <c r="B8">
        <v>1411.26</v>
      </c>
    </row>
    <row r="9" spans="1:2" x14ac:dyDescent="0.35">
      <c r="A9" s="14" t="s">
        <v>10</v>
      </c>
      <c r="B9">
        <v>2586</v>
      </c>
    </row>
    <row r="10" spans="1:2" x14ac:dyDescent="0.35">
      <c r="A10" s="14" t="s">
        <v>4</v>
      </c>
      <c r="B10">
        <v>7464</v>
      </c>
    </row>
    <row r="11" spans="1:2" x14ac:dyDescent="0.35">
      <c r="A11" s="14" t="s">
        <v>9</v>
      </c>
      <c r="B11">
        <v>1857</v>
      </c>
    </row>
    <row r="12" spans="1:2" x14ac:dyDescent="0.35">
      <c r="A12" s="14" t="s">
        <v>5</v>
      </c>
      <c r="B12">
        <v>10194.1</v>
      </c>
    </row>
    <row r="13" spans="1:2" x14ac:dyDescent="0.35">
      <c r="A13" s="14" t="s">
        <v>6</v>
      </c>
      <c r="B13">
        <v>3217</v>
      </c>
    </row>
    <row r="14" spans="1:2" x14ac:dyDescent="0.35">
      <c r="A14" s="14" t="s">
        <v>32</v>
      </c>
      <c r="B14">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A422-1D0A-4296-8F71-CAB9D93EA402}">
  <dimension ref="A3:B7"/>
  <sheetViews>
    <sheetView workbookViewId="0">
      <selection activeCell="L12" sqref="L12"/>
    </sheetView>
  </sheetViews>
  <sheetFormatPr defaultRowHeight="14.5" x14ac:dyDescent="0.35"/>
  <cols>
    <col min="1" max="1" width="12.36328125" bestFit="1" customWidth="1"/>
    <col min="2" max="2" width="14.08984375" bestFit="1" customWidth="1"/>
  </cols>
  <sheetData>
    <row r="3" spans="1:2" x14ac:dyDescent="0.35">
      <c r="A3" s="13" t="s">
        <v>31</v>
      </c>
      <c r="B3" t="s">
        <v>36</v>
      </c>
    </row>
    <row r="4" spans="1:2" x14ac:dyDescent="0.35">
      <c r="A4" s="14" t="s">
        <v>33</v>
      </c>
      <c r="B4">
        <v>17443.37</v>
      </c>
    </row>
    <row r="5" spans="1:2" x14ac:dyDescent="0.35">
      <c r="A5" s="14" t="s">
        <v>34</v>
      </c>
      <c r="B5">
        <v>18764.269999999997</v>
      </c>
    </row>
    <row r="6" spans="1:2" x14ac:dyDescent="0.35">
      <c r="A6" s="14" t="s">
        <v>35</v>
      </c>
      <c r="B6">
        <v>20837.63</v>
      </c>
    </row>
    <row r="7" spans="1:2" x14ac:dyDescent="0.35">
      <c r="A7" s="14" t="s">
        <v>32</v>
      </c>
      <c r="B7">
        <v>57045.270000000004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8C83-75EB-4953-9D8F-538A0BBC4DFA}">
  <dimension ref="A3:B15"/>
  <sheetViews>
    <sheetView workbookViewId="0">
      <selection activeCell="F10" sqref="F10"/>
    </sheetView>
  </sheetViews>
  <sheetFormatPr defaultRowHeight="14.5" x14ac:dyDescent="0.35"/>
  <cols>
    <col min="1" max="1" width="18.54296875" bestFit="1" customWidth="1"/>
    <col min="2" max="2" width="13.36328125" customWidth="1"/>
  </cols>
  <sheetData>
    <row r="3" spans="1:2" x14ac:dyDescent="0.35">
      <c r="A3" s="13" t="s">
        <v>31</v>
      </c>
      <c r="B3" s="15" t="s">
        <v>37</v>
      </c>
    </row>
    <row r="4" spans="1:2" x14ac:dyDescent="0.35">
      <c r="A4" s="14" t="s">
        <v>12</v>
      </c>
      <c r="B4" s="11" t="s">
        <v>38</v>
      </c>
    </row>
    <row r="5" spans="1:2" x14ac:dyDescent="0.35">
      <c r="A5" s="14" t="s">
        <v>7</v>
      </c>
      <c r="B5" s="11" t="s">
        <v>38</v>
      </c>
    </row>
    <row r="6" spans="1:2" x14ac:dyDescent="0.35">
      <c r="A6" s="14" t="s">
        <v>8</v>
      </c>
      <c r="B6" s="11" t="s">
        <v>38</v>
      </c>
    </row>
    <row r="7" spans="1:2" x14ac:dyDescent="0.35">
      <c r="A7" s="14" t="s">
        <v>3</v>
      </c>
      <c r="B7" s="11" t="s">
        <v>38</v>
      </c>
    </row>
    <row r="8" spans="1:2" x14ac:dyDescent="0.35">
      <c r="A8" s="14" t="s">
        <v>11</v>
      </c>
      <c r="B8" s="11" t="s">
        <v>38</v>
      </c>
    </row>
    <row r="9" spans="1:2" x14ac:dyDescent="0.35">
      <c r="A9" s="14" t="s">
        <v>10</v>
      </c>
      <c r="B9" s="11" t="s">
        <v>38</v>
      </c>
    </row>
    <row r="10" spans="1:2" x14ac:dyDescent="0.35">
      <c r="A10" s="14" t="s">
        <v>4</v>
      </c>
      <c r="B10" s="11" t="s">
        <v>38</v>
      </c>
    </row>
    <row r="11" spans="1:2" x14ac:dyDescent="0.35">
      <c r="A11" s="14" t="s">
        <v>9</v>
      </c>
      <c r="B11" s="11" t="s">
        <v>39</v>
      </c>
    </row>
    <row r="12" spans="1:2" x14ac:dyDescent="0.35">
      <c r="A12" s="14" t="s">
        <v>5</v>
      </c>
      <c r="B12" s="11" t="s">
        <v>38</v>
      </c>
    </row>
    <row r="13" spans="1:2" x14ac:dyDescent="0.35">
      <c r="A13" s="14" t="s">
        <v>14</v>
      </c>
      <c r="B13" s="11" t="s">
        <v>38</v>
      </c>
    </row>
    <row r="14" spans="1:2" x14ac:dyDescent="0.35">
      <c r="A14" s="14" t="s">
        <v>6</v>
      </c>
      <c r="B14" s="11" t="s">
        <v>38</v>
      </c>
    </row>
    <row r="15" spans="1:2" x14ac:dyDescent="0.35">
      <c r="A15" s="14" t="s">
        <v>32</v>
      </c>
    </row>
  </sheetData>
  <dataValidations count="1">
    <dataValidation type="list" allowBlank="1" showInputMessage="1" showErrorMessage="1" sqref="B4:B14" xr:uid="{C512B592-DD12-4223-82D7-D8558ABDDB8F}">
      <formula1>"Essential, Non-essential"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E92C-2956-4597-9111-22D305E73713}">
  <dimension ref="A1:D51"/>
  <sheetViews>
    <sheetView workbookViewId="0">
      <selection activeCell="H12" sqref="H12"/>
    </sheetView>
  </sheetViews>
  <sheetFormatPr defaultRowHeight="14.5" x14ac:dyDescent="0.35"/>
  <cols>
    <col min="1" max="3" width="21.90625" customWidth="1"/>
    <col min="4" max="4" width="17.6328125" customWidth="1"/>
  </cols>
  <sheetData>
    <row r="1" spans="1:4" x14ac:dyDescent="0.35">
      <c r="A1" s="7" t="s">
        <v>0</v>
      </c>
      <c r="B1" s="7" t="s">
        <v>1</v>
      </c>
      <c r="C1" s="7" t="s">
        <v>2</v>
      </c>
      <c r="D1" s="16" t="s">
        <v>40</v>
      </c>
    </row>
    <row r="2" spans="1:4" x14ac:dyDescent="0.35">
      <c r="A2" s="1">
        <v>44470</v>
      </c>
      <c r="B2" s="2" t="s">
        <v>3</v>
      </c>
      <c r="C2" s="3">
        <v>2300</v>
      </c>
      <c r="D2" s="11" t="str">
        <f>IF(C2&gt;2000,"Over Budget","Within Budget")</f>
        <v>Over Budget</v>
      </c>
    </row>
    <row r="3" spans="1:4" x14ac:dyDescent="0.35">
      <c r="A3" s="4">
        <v>44470</v>
      </c>
      <c r="B3" s="5" t="s">
        <v>4</v>
      </c>
      <c r="C3" s="3">
        <v>767</v>
      </c>
      <c r="D3" s="11" t="str">
        <f t="shared" ref="D3:D51" si="0">IF(C3&gt;2000,"Over Budget","Within Budget")</f>
        <v>Within Budget</v>
      </c>
    </row>
    <row r="4" spans="1:4" ht="27" x14ac:dyDescent="0.35">
      <c r="A4" s="4">
        <v>44470</v>
      </c>
      <c r="B4" s="5" t="s">
        <v>5</v>
      </c>
      <c r="C4" s="6">
        <v>2500</v>
      </c>
      <c r="D4" s="11" t="str">
        <f t="shared" si="0"/>
        <v>Over Budget</v>
      </c>
    </row>
    <row r="5" spans="1:4" x14ac:dyDescent="0.35">
      <c r="A5" s="4">
        <v>44473</v>
      </c>
      <c r="B5" s="5" t="s">
        <v>6</v>
      </c>
      <c r="C5" s="3">
        <v>710</v>
      </c>
      <c r="D5" s="11" t="str">
        <f t="shared" si="0"/>
        <v>Within Budget</v>
      </c>
    </row>
    <row r="6" spans="1:4" x14ac:dyDescent="0.35">
      <c r="A6" s="1">
        <v>44473</v>
      </c>
      <c r="B6" s="2" t="s">
        <v>7</v>
      </c>
      <c r="C6" s="3">
        <v>760</v>
      </c>
      <c r="D6" s="11" t="str">
        <f t="shared" si="0"/>
        <v>Within Budget</v>
      </c>
    </row>
    <row r="7" spans="1:4" x14ac:dyDescent="0.35">
      <c r="A7" s="4">
        <v>44476</v>
      </c>
      <c r="B7" s="5" t="s">
        <v>8</v>
      </c>
      <c r="C7" s="6">
        <v>1900</v>
      </c>
      <c r="D7" s="11" t="str">
        <f t="shared" si="0"/>
        <v>Within Budget</v>
      </c>
    </row>
    <row r="8" spans="1:4" x14ac:dyDescent="0.35">
      <c r="A8" s="1">
        <v>44477</v>
      </c>
      <c r="B8" s="2" t="s">
        <v>9</v>
      </c>
      <c r="C8" s="3">
        <v>450</v>
      </c>
      <c r="D8" s="11" t="str">
        <f t="shared" si="0"/>
        <v>Within Budget</v>
      </c>
    </row>
    <row r="9" spans="1:4" x14ac:dyDescent="0.35">
      <c r="A9" s="4">
        <v>44484</v>
      </c>
      <c r="B9" s="5" t="s">
        <v>10</v>
      </c>
      <c r="C9" s="3">
        <v>620</v>
      </c>
      <c r="D9" s="11" t="str">
        <f t="shared" si="0"/>
        <v>Within Budget</v>
      </c>
    </row>
    <row r="10" spans="1:4" x14ac:dyDescent="0.35">
      <c r="A10" s="4">
        <v>44485</v>
      </c>
      <c r="B10" s="5" t="s">
        <v>11</v>
      </c>
      <c r="C10" s="3">
        <v>470</v>
      </c>
      <c r="D10" s="11" t="str">
        <f t="shared" si="0"/>
        <v>Within Budget</v>
      </c>
    </row>
    <row r="11" spans="1:4" x14ac:dyDescent="0.35">
      <c r="A11" s="4">
        <v>44487</v>
      </c>
      <c r="B11" s="5" t="s">
        <v>4</v>
      </c>
      <c r="C11" s="3">
        <v>970</v>
      </c>
      <c r="D11" s="11" t="str">
        <f t="shared" si="0"/>
        <v>Within Budget</v>
      </c>
    </row>
    <row r="12" spans="1:4" x14ac:dyDescent="0.35">
      <c r="A12" s="4">
        <v>44487</v>
      </c>
      <c r="B12" s="2" t="s">
        <v>3</v>
      </c>
      <c r="C12" s="6">
        <v>1075</v>
      </c>
      <c r="D12" s="11" t="str">
        <f t="shared" si="0"/>
        <v>Within Budget</v>
      </c>
    </row>
    <row r="13" spans="1:4" x14ac:dyDescent="0.35">
      <c r="A13" s="4">
        <v>44488</v>
      </c>
      <c r="B13" s="5" t="s">
        <v>9</v>
      </c>
      <c r="C13" s="3">
        <v>489</v>
      </c>
      <c r="D13" s="11" t="str">
        <f t="shared" si="0"/>
        <v>Within Budget</v>
      </c>
    </row>
    <row r="14" spans="1:4" ht="27" x14ac:dyDescent="0.35">
      <c r="A14" s="4">
        <v>44491</v>
      </c>
      <c r="B14" s="5" t="s">
        <v>5</v>
      </c>
      <c r="C14" s="6">
        <v>1574.1</v>
      </c>
      <c r="D14" s="11" t="str">
        <f t="shared" si="0"/>
        <v>Within Budget</v>
      </c>
    </row>
    <row r="15" spans="1:4" x14ac:dyDescent="0.35">
      <c r="A15" s="4">
        <v>44491</v>
      </c>
      <c r="B15" s="5" t="s">
        <v>7</v>
      </c>
      <c r="C15" s="3">
        <v>550</v>
      </c>
      <c r="D15" s="11" t="str">
        <f t="shared" si="0"/>
        <v>Within Budget</v>
      </c>
    </row>
    <row r="16" spans="1:4" x14ac:dyDescent="0.35">
      <c r="A16" s="4">
        <v>44494</v>
      </c>
      <c r="B16" s="5" t="s">
        <v>12</v>
      </c>
      <c r="C16" s="3">
        <v>423</v>
      </c>
      <c r="D16" s="11" t="str">
        <f t="shared" si="0"/>
        <v>Within Budget</v>
      </c>
    </row>
    <row r="17" spans="1:4" x14ac:dyDescent="0.35">
      <c r="A17" s="4">
        <v>44496</v>
      </c>
      <c r="B17" s="5" t="s">
        <v>12</v>
      </c>
      <c r="C17" s="3">
        <v>358.22</v>
      </c>
      <c r="D17" s="11" t="str">
        <f t="shared" si="0"/>
        <v>Within Budget</v>
      </c>
    </row>
    <row r="18" spans="1:4" x14ac:dyDescent="0.35">
      <c r="A18" s="4">
        <v>44496</v>
      </c>
      <c r="B18" s="5" t="s">
        <v>10</v>
      </c>
      <c r="C18" s="3">
        <v>520</v>
      </c>
      <c r="D18" s="11" t="str">
        <f t="shared" si="0"/>
        <v>Within Budget</v>
      </c>
    </row>
    <row r="19" spans="1:4" x14ac:dyDescent="0.35">
      <c r="A19" s="1">
        <v>44497</v>
      </c>
      <c r="B19" s="2" t="s">
        <v>6</v>
      </c>
      <c r="C19" s="3">
        <v>300</v>
      </c>
      <c r="D19" s="11" t="str">
        <f t="shared" si="0"/>
        <v>Within Budget</v>
      </c>
    </row>
    <row r="20" spans="1:4" x14ac:dyDescent="0.35">
      <c r="A20" s="1">
        <v>44498</v>
      </c>
      <c r="B20" s="2" t="s">
        <v>12</v>
      </c>
      <c r="C20" s="3">
        <v>407.05</v>
      </c>
      <c r="D20" s="11" t="str">
        <f t="shared" si="0"/>
        <v>Within Budget</v>
      </c>
    </row>
    <row r="21" spans="1:4" ht="27" x14ac:dyDescent="0.35">
      <c r="A21" s="1">
        <v>44499</v>
      </c>
      <c r="B21" s="2" t="s">
        <v>5</v>
      </c>
      <c r="C21" s="3">
        <v>300</v>
      </c>
      <c r="D21" s="11" t="str">
        <f t="shared" si="0"/>
        <v>Within Budget</v>
      </c>
    </row>
    <row r="22" spans="1:4" x14ac:dyDescent="0.35">
      <c r="A22" s="4">
        <v>44501</v>
      </c>
      <c r="B22" s="5" t="s">
        <v>4</v>
      </c>
      <c r="C22" s="6">
        <v>2327</v>
      </c>
      <c r="D22" s="11" t="str">
        <f t="shared" si="0"/>
        <v>Over Budget</v>
      </c>
    </row>
    <row r="23" spans="1:4" x14ac:dyDescent="0.35">
      <c r="A23" s="4">
        <v>44502</v>
      </c>
      <c r="B23" s="5" t="s">
        <v>8</v>
      </c>
      <c r="C23" s="3">
        <v>1150</v>
      </c>
      <c r="D23" s="11" t="str">
        <f t="shared" si="0"/>
        <v>Within Budget</v>
      </c>
    </row>
    <row r="24" spans="1:4" x14ac:dyDescent="0.35">
      <c r="A24" s="4">
        <v>44504</v>
      </c>
      <c r="B24" s="5" t="s">
        <v>8</v>
      </c>
      <c r="C24" s="6">
        <v>1138</v>
      </c>
      <c r="D24" s="11" t="str">
        <f t="shared" si="0"/>
        <v>Within Budget</v>
      </c>
    </row>
    <row r="25" spans="1:4" x14ac:dyDescent="0.35">
      <c r="A25" s="1">
        <v>44505</v>
      </c>
      <c r="B25" s="2" t="s">
        <v>13</v>
      </c>
      <c r="C25" s="3">
        <v>500</v>
      </c>
      <c r="D25" s="11" t="str">
        <f t="shared" si="0"/>
        <v>Within Budget</v>
      </c>
    </row>
    <row r="26" spans="1:4" x14ac:dyDescent="0.35">
      <c r="A26" s="1">
        <v>44508</v>
      </c>
      <c r="B26" s="2" t="s">
        <v>7</v>
      </c>
      <c r="C26" s="3">
        <v>702</v>
      </c>
      <c r="D26" s="11" t="str">
        <f t="shared" si="0"/>
        <v>Within Budget</v>
      </c>
    </row>
    <row r="27" spans="1:4" ht="27" x14ac:dyDescent="0.35">
      <c r="A27" s="4">
        <v>44509</v>
      </c>
      <c r="B27" s="5" t="s">
        <v>5</v>
      </c>
      <c r="C27" s="6">
        <v>1600</v>
      </c>
      <c r="D27" s="11" t="str">
        <f t="shared" si="0"/>
        <v>Within Budget</v>
      </c>
    </row>
    <row r="28" spans="1:4" x14ac:dyDescent="0.35">
      <c r="A28" s="4">
        <v>44512</v>
      </c>
      <c r="B28" s="5" t="s">
        <v>6</v>
      </c>
      <c r="C28" s="3">
        <v>600</v>
      </c>
      <c r="D28" s="11" t="str">
        <f t="shared" si="0"/>
        <v>Within Budget</v>
      </c>
    </row>
    <row r="29" spans="1:4" x14ac:dyDescent="0.35">
      <c r="A29" s="1">
        <v>44515</v>
      </c>
      <c r="B29" s="2" t="s">
        <v>13</v>
      </c>
      <c r="C29" s="3">
        <v>900</v>
      </c>
      <c r="D29" s="11" t="str">
        <f t="shared" si="0"/>
        <v>Within Budget</v>
      </c>
    </row>
    <row r="30" spans="1:4" x14ac:dyDescent="0.35">
      <c r="A30" s="4">
        <v>44515</v>
      </c>
      <c r="B30" s="2" t="s">
        <v>7</v>
      </c>
      <c r="C30" s="3">
        <v>150</v>
      </c>
      <c r="D30" s="11" t="str">
        <f t="shared" si="0"/>
        <v>Within Budget</v>
      </c>
    </row>
    <row r="31" spans="1:4" x14ac:dyDescent="0.35">
      <c r="A31" s="1">
        <v>44515</v>
      </c>
      <c r="B31" s="2" t="s">
        <v>3</v>
      </c>
      <c r="C31" s="3">
        <v>2100</v>
      </c>
      <c r="D31" s="11" t="str">
        <f t="shared" si="0"/>
        <v>Over Budget</v>
      </c>
    </row>
    <row r="32" spans="1:4" x14ac:dyDescent="0.35">
      <c r="A32" s="1">
        <v>44517</v>
      </c>
      <c r="B32" s="2" t="s">
        <v>11</v>
      </c>
      <c r="C32" s="3">
        <v>470.63</v>
      </c>
      <c r="D32" s="11" t="str">
        <f t="shared" si="0"/>
        <v>Within Budget</v>
      </c>
    </row>
    <row r="33" spans="1:4" x14ac:dyDescent="0.35">
      <c r="A33" s="1">
        <v>44517</v>
      </c>
      <c r="B33" s="2" t="s">
        <v>12</v>
      </c>
      <c r="C33" s="3">
        <v>322.64</v>
      </c>
      <c r="D33" s="11" t="str">
        <f t="shared" si="0"/>
        <v>Within Budget</v>
      </c>
    </row>
    <row r="34" spans="1:4" x14ac:dyDescent="0.35">
      <c r="A34" s="1">
        <v>44518</v>
      </c>
      <c r="B34" s="5" t="s">
        <v>10</v>
      </c>
      <c r="C34" s="3">
        <v>428</v>
      </c>
      <c r="D34" s="11" t="str">
        <f t="shared" si="0"/>
        <v>Within Budget</v>
      </c>
    </row>
    <row r="35" spans="1:4" x14ac:dyDescent="0.35">
      <c r="A35" s="1">
        <v>44519</v>
      </c>
      <c r="B35" s="2" t="s">
        <v>6</v>
      </c>
      <c r="C35" s="3">
        <v>447</v>
      </c>
      <c r="D35" s="11" t="str">
        <f t="shared" si="0"/>
        <v>Within Budget</v>
      </c>
    </row>
    <row r="36" spans="1:4" ht="27" x14ac:dyDescent="0.35">
      <c r="A36" s="1">
        <v>44522</v>
      </c>
      <c r="B36" s="2" t="s">
        <v>5</v>
      </c>
      <c r="C36" s="6">
        <v>1720</v>
      </c>
      <c r="D36" s="11" t="str">
        <f t="shared" si="0"/>
        <v>Within Budget</v>
      </c>
    </row>
    <row r="37" spans="1:4" x14ac:dyDescent="0.35">
      <c r="A37" s="4">
        <v>44524</v>
      </c>
      <c r="B37" s="5" t="s">
        <v>7</v>
      </c>
      <c r="C37" s="3">
        <v>540</v>
      </c>
      <c r="D37" s="11" t="str">
        <f t="shared" si="0"/>
        <v>Within Budget</v>
      </c>
    </row>
    <row r="38" spans="1:4" x14ac:dyDescent="0.35">
      <c r="A38" s="1">
        <v>44525</v>
      </c>
      <c r="B38" s="2" t="s">
        <v>9</v>
      </c>
      <c r="C38" s="3">
        <v>314</v>
      </c>
      <c r="D38" s="11" t="str">
        <f t="shared" si="0"/>
        <v>Within Budget</v>
      </c>
    </row>
    <row r="39" spans="1:4" x14ac:dyDescent="0.35">
      <c r="A39" s="1">
        <v>44526</v>
      </c>
      <c r="B39" s="2" t="s">
        <v>10</v>
      </c>
      <c r="C39" s="3">
        <v>518</v>
      </c>
      <c r="D39" s="11" t="str">
        <f t="shared" si="0"/>
        <v>Within Budget</v>
      </c>
    </row>
    <row r="40" spans="1:4" x14ac:dyDescent="0.35">
      <c r="A40" s="1">
        <v>44526</v>
      </c>
      <c r="B40" s="5" t="s">
        <v>4</v>
      </c>
      <c r="C40" s="6">
        <v>2000</v>
      </c>
      <c r="D40" s="11" t="str">
        <f t="shared" si="0"/>
        <v>Within Budget</v>
      </c>
    </row>
    <row r="41" spans="1:4" x14ac:dyDescent="0.35">
      <c r="A41" s="4">
        <v>44529</v>
      </c>
      <c r="B41" s="5" t="s">
        <v>9</v>
      </c>
      <c r="C41" s="3">
        <v>337</v>
      </c>
      <c r="D41" s="11" t="str">
        <f t="shared" si="0"/>
        <v>Within Budget</v>
      </c>
    </row>
    <row r="42" spans="1:4" x14ac:dyDescent="0.35">
      <c r="A42" s="1">
        <v>44530</v>
      </c>
      <c r="B42" s="2" t="s">
        <v>10</v>
      </c>
      <c r="C42" s="3">
        <v>500</v>
      </c>
      <c r="D42" s="11" t="str">
        <f t="shared" si="0"/>
        <v>Within Budget</v>
      </c>
    </row>
    <row r="43" spans="1:4" ht="27" x14ac:dyDescent="0.35">
      <c r="A43" s="1">
        <v>44531</v>
      </c>
      <c r="B43" s="2" t="s">
        <v>5</v>
      </c>
      <c r="C43" s="6">
        <v>2500</v>
      </c>
      <c r="D43" s="11" t="str">
        <f t="shared" si="0"/>
        <v>Over Budget</v>
      </c>
    </row>
    <row r="44" spans="1:4" x14ac:dyDescent="0.35">
      <c r="A44" s="4">
        <v>44534</v>
      </c>
      <c r="B44" s="5" t="s">
        <v>6</v>
      </c>
      <c r="C44" s="3">
        <v>710</v>
      </c>
      <c r="D44" s="11" t="str">
        <f t="shared" si="0"/>
        <v>Within Budget</v>
      </c>
    </row>
    <row r="45" spans="1:4" x14ac:dyDescent="0.35">
      <c r="A45" s="1">
        <v>44537</v>
      </c>
      <c r="B45" s="2" t="s">
        <v>3</v>
      </c>
      <c r="C45" s="3">
        <v>2300</v>
      </c>
      <c r="D45" s="11" t="str">
        <f t="shared" si="0"/>
        <v>Over Budget</v>
      </c>
    </row>
    <row r="46" spans="1:4" x14ac:dyDescent="0.35">
      <c r="A46" s="1">
        <v>44539</v>
      </c>
      <c r="B46" s="2" t="s">
        <v>14</v>
      </c>
      <c r="C46" s="3">
        <v>12000</v>
      </c>
      <c r="D46" s="11" t="str">
        <f t="shared" si="0"/>
        <v>Over Budget</v>
      </c>
    </row>
    <row r="47" spans="1:4" x14ac:dyDescent="0.35">
      <c r="A47" s="1">
        <v>44545</v>
      </c>
      <c r="B47" s="5" t="s">
        <v>8</v>
      </c>
      <c r="C47" s="3">
        <v>1500</v>
      </c>
      <c r="D47" s="11" t="str">
        <f t="shared" si="0"/>
        <v>Within Budget</v>
      </c>
    </row>
    <row r="48" spans="1:4" x14ac:dyDescent="0.35">
      <c r="A48" s="1">
        <v>44547</v>
      </c>
      <c r="B48" s="2" t="s">
        <v>11</v>
      </c>
      <c r="C48" s="3">
        <v>470.63</v>
      </c>
      <c r="D48" s="11" t="str">
        <f t="shared" si="0"/>
        <v>Within Budget</v>
      </c>
    </row>
    <row r="49" spans="1:4" x14ac:dyDescent="0.35">
      <c r="A49" s="1">
        <v>44550</v>
      </c>
      <c r="B49" s="2" t="s">
        <v>9</v>
      </c>
      <c r="C49" s="3">
        <v>267</v>
      </c>
      <c r="D49" s="11" t="str">
        <f t="shared" si="0"/>
        <v>Within Budget</v>
      </c>
    </row>
    <row r="50" spans="1:4" x14ac:dyDescent="0.35">
      <c r="A50" s="1">
        <v>44553</v>
      </c>
      <c r="B50" s="2" t="s">
        <v>7</v>
      </c>
      <c r="C50" s="3">
        <v>640</v>
      </c>
      <c r="D50" s="11" t="str">
        <f t="shared" si="0"/>
        <v>Within Budget</v>
      </c>
    </row>
    <row r="51" spans="1:4" x14ac:dyDescent="0.35">
      <c r="A51" s="1">
        <v>44553</v>
      </c>
      <c r="B51" s="2" t="s">
        <v>6</v>
      </c>
      <c r="C51" s="3">
        <v>450</v>
      </c>
      <c r="D51" s="11"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vt:lpstr>
      <vt:lpstr>Q1 Ans</vt:lpstr>
      <vt:lpstr>Q2 Ans</vt:lpstr>
      <vt:lpstr>Q3 Ans</vt:lpstr>
      <vt:lpstr>Q4 Ans</vt:lpstr>
      <vt:lpstr>Q5 Ans</vt:lpstr>
      <vt:lpstr>Q6 Ans</vt:lpstr>
      <vt:lpstr>Q7 Ans</vt:lpstr>
      <vt:lpstr>Q8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2024-10-22T16:26:51Z</dcterms:created>
  <dcterms:modified xsi:type="dcterms:W3CDTF">2024-10-23T04:35:11Z</dcterms:modified>
</cp:coreProperties>
</file>