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2BD640DA-90D4-47E3-85A9-35410FB8DDB7}" xr6:coauthVersionLast="47" xr6:coauthVersionMax="47" xr10:uidLastSave="{00000000-0000-0000-0000-000000000000}"/>
  <bookViews>
    <workbookView xWindow="-108" yWindow="-108" windowWidth="23256" windowHeight="13176" activeTab="1" xr2:uid="{8BD08E8D-A4CA-4FA1-8720-AF9E08893200}"/>
  </bookViews>
  <sheets>
    <sheet name="Data" sheetId="1" r:id="rId1"/>
    <sheet name="DASHBOARD" sheetId="2" r:id="rId2"/>
  </sheets>
  <definedNames>
    <definedName name="_xlnm._FilterDatabase" localSheetId="1" hidden="1">DASHBOARD!$I$2:$I$3</definedName>
    <definedName name="Category">#REF!</definedName>
    <definedName name="_xlnm.Extract" localSheetId="1">DASHBOARD!#REF!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8" i="1" l="1"/>
  <c r="AE68" i="1"/>
  <c r="AD68" i="1"/>
  <c r="AF57" i="1"/>
  <c r="AE57" i="1"/>
  <c r="AD57" i="1"/>
  <c r="AF46" i="1"/>
  <c r="AE46" i="1"/>
  <c r="AD46" i="1"/>
  <c r="AF35" i="1"/>
  <c r="AE35" i="1"/>
  <c r="AD35" i="1"/>
  <c r="Q68" i="1"/>
  <c r="P68" i="1"/>
  <c r="O68" i="1"/>
  <c r="Q57" i="1"/>
  <c r="P57" i="1"/>
  <c r="O57" i="1"/>
  <c r="Q46" i="1"/>
  <c r="P46" i="1"/>
  <c r="O46" i="1"/>
  <c r="Q35" i="1"/>
  <c r="P35" i="1"/>
  <c r="O35" i="1"/>
  <c r="AO68" i="1"/>
  <c r="AN68" i="1"/>
  <c r="AM68" i="1"/>
  <c r="AO57" i="1"/>
  <c r="AN57" i="1"/>
  <c r="AM57" i="1"/>
  <c r="AO46" i="1"/>
  <c r="AN46" i="1"/>
  <c r="AM46" i="1"/>
  <c r="AO35" i="1"/>
  <c r="AN35" i="1"/>
  <c r="AM35" i="1"/>
  <c r="AR68" i="1"/>
  <c r="AQ68" i="1"/>
  <c r="AP68" i="1"/>
  <c r="AR57" i="1"/>
  <c r="AQ57" i="1"/>
  <c r="AP57" i="1"/>
  <c r="AR46" i="1"/>
  <c r="AQ46" i="1"/>
  <c r="AP46" i="1"/>
  <c r="AR35" i="1"/>
  <c r="AQ35" i="1"/>
  <c r="AP35" i="1"/>
  <c r="AI68" i="1"/>
  <c r="AH68" i="1"/>
  <c r="AG68" i="1"/>
  <c r="AI57" i="1"/>
  <c r="AH57" i="1"/>
  <c r="AG57" i="1"/>
  <c r="AI46" i="1"/>
  <c r="AH46" i="1"/>
  <c r="AG46" i="1"/>
  <c r="AI35" i="1"/>
  <c r="AH35" i="1"/>
  <c r="AG35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34" i="1"/>
  <c r="AC33" i="1"/>
  <c r="AC32" i="1"/>
  <c r="AC31" i="1"/>
  <c r="AC30" i="1"/>
  <c r="AB34" i="1"/>
  <c r="AB33" i="1"/>
  <c r="AB32" i="1"/>
  <c r="AB31" i="1"/>
  <c r="AB30" i="1"/>
  <c r="AA34" i="1"/>
  <c r="AA33" i="1"/>
  <c r="AA32" i="1"/>
  <c r="AA31" i="1"/>
  <c r="AA30" i="1"/>
  <c r="AC46" i="1" l="1"/>
  <c r="AB68" i="1"/>
  <c r="AC68" i="1"/>
  <c r="AA35" i="1"/>
  <c r="AC35" i="1"/>
  <c r="AA57" i="1"/>
  <c r="AA46" i="1"/>
  <c r="AB57" i="1"/>
  <c r="AB46" i="1"/>
  <c r="AC57" i="1"/>
  <c r="AB35" i="1"/>
  <c r="AA68" i="1"/>
  <c r="C60" i="1"/>
  <c r="C49" i="1"/>
  <c r="C38" i="1"/>
  <c r="Z68" i="1"/>
  <c r="Y68" i="1"/>
  <c r="X68" i="1"/>
  <c r="W68" i="1"/>
  <c r="V68" i="1"/>
  <c r="U68" i="1"/>
  <c r="T68" i="1"/>
  <c r="S68" i="1"/>
  <c r="R68" i="1"/>
  <c r="N68" i="1"/>
  <c r="M68" i="1"/>
  <c r="L68" i="1"/>
  <c r="K68" i="1"/>
  <c r="J68" i="1"/>
  <c r="I68" i="1"/>
  <c r="H68" i="1"/>
  <c r="G68" i="1"/>
  <c r="F68" i="1"/>
  <c r="E68" i="1"/>
  <c r="D68" i="1"/>
  <c r="C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Z57" i="1"/>
  <c r="Y57" i="1"/>
  <c r="X57" i="1"/>
  <c r="W57" i="1"/>
  <c r="V57" i="1"/>
  <c r="U57" i="1"/>
  <c r="T57" i="1"/>
  <c r="S57" i="1"/>
  <c r="R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Z46" i="1"/>
  <c r="Y46" i="1"/>
  <c r="X46" i="1"/>
  <c r="W46" i="1"/>
  <c r="V46" i="1"/>
  <c r="U46" i="1"/>
  <c r="T46" i="1"/>
  <c r="S46" i="1"/>
  <c r="R46" i="1"/>
  <c r="N46" i="1"/>
  <c r="M46" i="1"/>
  <c r="L46" i="1"/>
  <c r="K46" i="1"/>
  <c r="J46" i="1"/>
  <c r="I46" i="1"/>
  <c r="H46" i="1"/>
  <c r="G46" i="1"/>
  <c r="F46" i="1"/>
  <c r="E46" i="1"/>
  <c r="D46" i="1"/>
  <c r="C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C27" i="1"/>
  <c r="E5" i="1"/>
  <c r="AF14" i="1" l="1"/>
  <c r="AE13" i="1"/>
  <c r="AD12" i="1"/>
  <c r="AF9" i="1"/>
  <c r="AF15" i="1"/>
  <c r="AE14" i="1"/>
  <c r="AD13" i="1"/>
  <c r="AF11" i="1"/>
  <c r="AE9" i="1"/>
  <c r="AE15" i="1"/>
  <c r="AD14" i="1"/>
  <c r="AF12" i="1"/>
  <c r="AE11" i="1"/>
  <c r="AD9" i="1"/>
  <c r="AD15" i="1"/>
  <c r="AF13" i="1"/>
  <c r="AE12" i="1"/>
  <c r="AD11" i="1"/>
  <c r="N11" i="1"/>
  <c r="N13" i="1"/>
  <c r="Q15" i="1"/>
  <c r="P14" i="1"/>
  <c r="O13" i="1"/>
  <c r="Q11" i="1"/>
  <c r="P9" i="1"/>
  <c r="O15" i="1"/>
  <c r="P12" i="1"/>
  <c r="P15" i="1"/>
  <c r="O14" i="1"/>
  <c r="Q12" i="1"/>
  <c r="P11" i="1"/>
  <c r="O9" i="1"/>
  <c r="Q13" i="1"/>
  <c r="O11" i="1"/>
  <c r="Q14" i="1"/>
  <c r="P13" i="1"/>
  <c r="O12" i="1"/>
  <c r="Q9" i="1"/>
  <c r="AO15" i="1"/>
  <c r="AN14" i="1"/>
  <c r="AM13" i="1"/>
  <c r="AO11" i="1"/>
  <c r="AN9" i="1"/>
  <c r="AM12" i="1"/>
  <c r="AN15" i="1"/>
  <c r="AM14" i="1"/>
  <c r="AO12" i="1"/>
  <c r="AN11" i="1"/>
  <c r="AM9" i="1"/>
  <c r="AN13" i="1"/>
  <c r="AO9" i="1"/>
  <c r="AM15" i="1"/>
  <c r="AO13" i="1"/>
  <c r="AN12" i="1"/>
  <c r="AM11" i="1"/>
  <c r="AO14" i="1"/>
  <c r="AL46" i="1"/>
  <c r="AJ57" i="1"/>
  <c r="AK46" i="1"/>
  <c r="AK57" i="1"/>
  <c r="AK68" i="1"/>
  <c r="AJ46" i="1"/>
  <c r="AJ68" i="1"/>
  <c r="AL57" i="1"/>
  <c r="AL68" i="1"/>
  <c r="AQ15" i="1"/>
  <c r="AI15" i="1"/>
  <c r="AH14" i="1"/>
  <c r="AG13" i="1"/>
  <c r="AI11" i="1"/>
  <c r="AB15" i="1"/>
  <c r="AA14" i="1"/>
  <c r="AC12" i="1"/>
  <c r="AB11" i="1"/>
  <c r="AP9" i="1"/>
  <c r="AI9" i="1"/>
  <c r="AB9" i="1"/>
  <c r="X9" i="1"/>
  <c r="T9" i="1"/>
  <c r="M9" i="1"/>
  <c r="I9" i="1"/>
  <c r="E9" i="1"/>
  <c r="AH15" i="1"/>
  <c r="AG14" i="1"/>
  <c r="AI12" i="1"/>
  <c r="AH11" i="1"/>
  <c r="AA15" i="1"/>
  <c r="AC13" i="1"/>
  <c r="AB12" i="1"/>
  <c r="AA11" i="1"/>
  <c r="AL9" i="1"/>
  <c r="AH9" i="1"/>
  <c r="AA9" i="1"/>
  <c r="W9" i="1"/>
  <c r="S9" i="1"/>
  <c r="L9" i="1"/>
  <c r="H9" i="1"/>
  <c r="D9" i="1"/>
  <c r="AG15" i="1"/>
  <c r="AI13" i="1"/>
  <c r="AH12" i="1"/>
  <c r="AG11" i="1"/>
  <c r="AC14" i="1"/>
  <c r="AB13" i="1"/>
  <c r="AA12" i="1"/>
  <c r="AR9" i="1"/>
  <c r="AK9" i="1"/>
  <c r="AG9" i="1"/>
  <c r="Z9" i="1"/>
  <c r="V9" i="1"/>
  <c r="R9" i="1"/>
  <c r="K9" i="1"/>
  <c r="G9" i="1"/>
  <c r="C9" i="1"/>
  <c r="AI14" i="1"/>
  <c r="AH13" i="1"/>
  <c r="AG12" i="1"/>
  <c r="AC15" i="1"/>
  <c r="AB14" i="1"/>
  <c r="AA13" i="1"/>
  <c r="AC11" i="1"/>
  <c r="AQ9" i="1"/>
  <c r="AJ9" i="1"/>
  <c r="AC9" i="1"/>
  <c r="Y9" i="1"/>
  <c r="U9" i="1"/>
  <c r="N9" i="1"/>
  <c r="J9" i="1"/>
  <c r="F9" i="1"/>
  <c r="B11" i="1"/>
  <c r="E12" i="1"/>
  <c r="G12" i="1"/>
  <c r="Z12" i="1"/>
  <c r="S13" i="1"/>
  <c r="B14" i="1"/>
  <c r="E15" i="1"/>
  <c r="T11" i="1"/>
  <c r="J12" i="1"/>
  <c r="V13" i="1"/>
  <c r="AQ14" i="1"/>
  <c r="C14" i="1"/>
  <c r="F15" i="1"/>
  <c r="Y11" i="1"/>
  <c r="R12" i="1"/>
  <c r="H13" i="1"/>
  <c r="H14" i="1"/>
  <c r="T15" i="1"/>
  <c r="D12" i="1"/>
  <c r="I11" i="1"/>
  <c r="U12" i="1"/>
  <c r="K13" i="1"/>
  <c r="L14" i="1"/>
  <c r="X15" i="1"/>
  <c r="B15" i="1"/>
  <c r="D13" i="1"/>
  <c r="F11" i="1"/>
  <c r="J11" i="1"/>
  <c r="U11" i="1"/>
  <c r="K12" i="1"/>
  <c r="V12" i="1"/>
  <c r="AP12" i="1"/>
  <c r="L13" i="1"/>
  <c r="Z13" i="1"/>
  <c r="S14" i="1"/>
  <c r="I15" i="1"/>
  <c r="C13" i="1"/>
  <c r="E11" i="1"/>
  <c r="F14" i="1"/>
  <c r="M11" i="1"/>
  <c r="X11" i="1"/>
  <c r="AR11" i="1"/>
  <c r="N12" i="1"/>
  <c r="Y12" i="1"/>
  <c r="G13" i="1"/>
  <c r="R13" i="1"/>
  <c r="AP13" i="1"/>
  <c r="W14" i="1"/>
  <c r="M15" i="1"/>
  <c r="AR15" i="1"/>
  <c r="B12" i="1"/>
  <c r="C11" i="1"/>
  <c r="C15" i="1"/>
  <c r="D14" i="1"/>
  <c r="E13" i="1"/>
  <c r="F12" i="1"/>
  <c r="G11" i="1"/>
  <c r="K11" i="1"/>
  <c r="R11" i="1"/>
  <c r="V11" i="1"/>
  <c r="Z11" i="1"/>
  <c r="AP11" i="1"/>
  <c r="H12" i="1"/>
  <c r="L12" i="1"/>
  <c r="S12" i="1"/>
  <c r="W12" i="1"/>
  <c r="AQ12" i="1"/>
  <c r="I13" i="1"/>
  <c r="M13" i="1"/>
  <c r="T13" i="1"/>
  <c r="X13" i="1"/>
  <c r="AR13" i="1"/>
  <c r="J14" i="1"/>
  <c r="N14" i="1"/>
  <c r="U14" i="1"/>
  <c r="Y14" i="1"/>
  <c r="G15" i="1"/>
  <c r="K15" i="1"/>
  <c r="R15" i="1"/>
  <c r="V15" i="1"/>
  <c r="Z15" i="1"/>
  <c r="AP15" i="1"/>
  <c r="W13" i="1"/>
  <c r="AQ13" i="1"/>
  <c r="I14" i="1"/>
  <c r="M14" i="1"/>
  <c r="T14" i="1"/>
  <c r="X14" i="1"/>
  <c r="AR14" i="1"/>
  <c r="J15" i="1"/>
  <c r="N15" i="1"/>
  <c r="U15" i="1"/>
  <c r="Y15" i="1"/>
  <c r="B13" i="1"/>
  <c r="C12" i="1"/>
  <c r="D11" i="1"/>
  <c r="D15" i="1"/>
  <c r="E14" i="1"/>
  <c r="F13" i="1"/>
  <c r="H11" i="1"/>
  <c r="L11" i="1"/>
  <c r="S11" i="1"/>
  <c r="W11" i="1"/>
  <c r="AQ11" i="1"/>
  <c r="I12" i="1"/>
  <c r="M12" i="1"/>
  <c r="T12" i="1"/>
  <c r="X12" i="1"/>
  <c r="AR12" i="1"/>
  <c r="J13" i="1"/>
  <c r="U13" i="1"/>
  <c r="Y13" i="1"/>
  <c r="G14" i="1"/>
  <c r="K14" i="1"/>
  <c r="R14" i="1"/>
  <c r="V14" i="1"/>
  <c r="Z14" i="1"/>
  <c r="AP14" i="1"/>
  <c r="H15" i="1"/>
  <c r="L15" i="1"/>
  <c r="S15" i="1"/>
  <c r="W15" i="1"/>
  <c r="AL34" i="1"/>
  <c r="AL15" i="1" s="1"/>
  <c r="AK34" i="1"/>
  <c r="AK15" i="1" s="1"/>
  <c r="AL33" i="1"/>
  <c r="AL14" i="1" s="1"/>
  <c r="AK33" i="1"/>
  <c r="AK14" i="1" s="1"/>
  <c r="AL32" i="1"/>
  <c r="AL13" i="1" s="1"/>
  <c r="AK32" i="1"/>
  <c r="AK13" i="1" s="1"/>
  <c r="AL31" i="1"/>
  <c r="AL12" i="1" s="1"/>
  <c r="AK31" i="1"/>
  <c r="AK12" i="1" s="1"/>
  <c r="AL30" i="1"/>
  <c r="AK30" i="1"/>
  <c r="AK11" i="1" s="1"/>
  <c r="Z35" i="1"/>
  <c r="Y35" i="1"/>
  <c r="W35" i="1"/>
  <c r="V35" i="1"/>
  <c r="T35" i="1"/>
  <c r="S35" i="1"/>
  <c r="N35" i="1"/>
  <c r="M35" i="1"/>
  <c r="K35" i="1"/>
  <c r="J35" i="1"/>
  <c r="H35" i="1"/>
  <c r="G35" i="1"/>
  <c r="E35" i="1"/>
  <c r="D35" i="1"/>
  <c r="X35" i="1"/>
  <c r="U35" i="1"/>
  <c r="R35" i="1"/>
  <c r="D20" i="1" s="1"/>
  <c r="L35" i="1"/>
  <c r="D19" i="1" s="1"/>
  <c r="I35" i="1"/>
  <c r="F35" i="1"/>
  <c r="C35" i="1"/>
  <c r="AJ34" i="1"/>
  <c r="AJ15" i="1" s="1"/>
  <c r="AJ33" i="1"/>
  <c r="AJ14" i="1" s="1"/>
  <c r="AJ32" i="1"/>
  <c r="AJ13" i="1" s="1"/>
  <c r="AJ31" i="1"/>
  <c r="AJ12" i="1" s="1"/>
  <c r="AJ30" i="1"/>
  <c r="AJ11" i="1" s="1"/>
  <c r="D18" i="1" l="1"/>
  <c r="D21" i="1" s="1"/>
  <c r="AD16" i="1"/>
  <c r="AF16" i="1"/>
  <c r="AE16" i="1"/>
  <c r="AL35" i="1"/>
  <c r="Q16" i="1"/>
  <c r="P16" i="1"/>
  <c r="O16" i="1"/>
  <c r="AO16" i="1"/>
  <c r="AN16" i="1"/>
  <c r="AM16" i="1"/>
  <c r="AC16" i="1"/>
  <c r="AQ16" i="1"/>
  <c r="AP16" i="1"/>
  <c r="AR16" i="1"/>
  <c r="AJ35" i="1"/>
  <c r="AL11" i="1"/>
  <c r="AL16" i="1" s="1"/>
  <c r="AJ16" i="1"/>
  <c r="AK16" i="1"/>
  <c r="AK35" i="1"/>
  <c r="AG16" i="1"/>
  <c r="AA16" i="1"/>
  <c r="AH16" i="1"/>
  <c r="AB16" i="1"/>
  <c r="AI16" i="1"/>
  <c r="H16" i="1"/>
  <c r="U16" i="1"/>
  <c r="S16" i="1"/>
  <c r="V16" i="1"/>
  <c r="F16" i="1"/>
  <c r="L16" i="1"/>
  <c r="T16" i="1"/>
  <c r="G16" i="1"/>
  <c r="N16" i="1"/>
  <c r="J16" i="1"/>
  <c r="D16" i="1"/>
  <c r="Z16" i="1"/>
  <c r="E16" i="1"/>
  <c r="R16" i="1"/>
  <c r="Y16" i="1"/>
  <c r="K16" i="1"/>
  <c r="C16" i="1"/>
  <c r="M16" i="1"/>
  <c r="W16" i="1"/>
  <c r="I16" i="1"/>
  <c r="X16" i="1"/>
  <c r="L19" i="2" l="1"/>
  <c r="L17" i="2"/>
  <c r="L7" i="2"/>
  <c r="C17" i="2"/>
  <c r="C19" i="2"/>
  <c r="L9" i="2"/>
  <c r="C7" i="2"/>
  <c r="C9" i="2"/>
  <c r="L21" i="2" l="1"/>
  <c r="L11" i="2"/>
  <c r="C21" i="2"/>
  <c r="C11" i="2"/>
</calcChain>
</file>

<file path=xl/sharedStrings.xml><?xml version="1.0" encoding="utf-8"?>
<sst xmlns="http://schemas.openxmlformats.org/spreadsheetml/2006/main" count="432" uniqueCount="57">
  <si>
    <t>Q1</t>
  </si>
  <si>
    <t>Jacob</t>
  </si>
  <si>
    <t>Arnold</t>
  </si>
  <si>
    <t>Naomi</t>
  </si>
  <si>
    <t>David</t>
  </si>
  <si>
    <t>Ariel</t>
  </si>
  <si>
    <t>Revenue</t>
  </si>
  <si>
    <t>Previous Year
Revenue</t>
  </si>
  <si>
    <t>Number of
Customers</t>
  </si>
  <si>
    <t>Number of
New Customers</t>
  </si>
  <si>
    <t>Revenue per
Customer</t>
  </si>
  <si>
    <t>Target Revenue
per Customer</t>
  </si>
  <si>
    <t>Number of
New Customers
Previous Year</t>
  </si>
  <si>
    <t>January</t>
  </si>
  <si>
    <t>TOTAL</t>
  </si>
  <si>
    <t>February</t>
  </si>
  <si>
    <t>March</t>
  </si>
  <si>
    <t>Target Revenue</t>
  </si>
  <si>
    <t>Q2 2023</t>
  </si>
  <si>
    <t xml:space="preserve">ACTIVE TABLE FOR SELECTED </t>
  </si>
  <si>
    <t>Q1 2023</t>
  </si>
  <si>
    <t>Q3 2023</t>
  </si>
  <si>
    <t>Q4 2023</t>
  </si>
  <si>
    <t>Options:</t>
  </si>
  <si>
    <t>April</t>
  </si>
  <si>
    <t xml:space="preserve">May </t>
  </si>
  <si>
    <t>June</t>
  </si>
  <si>
    <t xml:space="preserve">October </t>
  </si>
  <si>
    <t>November</t>
  </si>
  <si>
    <t>December</t>
  </si>
  <si>
    <t>July</t>
  </si>
  <si>
    <t>August</t>
  </si>
  <si>
    <t>September</t>
  </si>
  <si>
    <t>Customer Aquis. Costs (per customer) PY</t>
  </si>
  <si>
    <t>Revenue per
Customer PY</t>
  </si>
  <si>
    <t>KPI Overview</t>
  </si>
  <si>
    <t>Revenue Actual VS Target</t>
  </si>
  <si>
    <t>Actual
Revenue</t>
  </si>
  <si>
    <t>Target
Revenue</t>
  </si>
  <si>
    <t>New Customers Actual VS Target</t>
  </si>
  <si>
    <t>Actual
New Customers</t>
  </si>
  <si>
    <t>Target
New Customers</t>
  </si>
  <si>
    <t>Number of
New Customers
Target</t>
  </si>
  <si>
    <t xml:space="preserve">Avg. Revenue per Customer </t>
  </si>
  <si>
    <t>Target Rev.
per Customer</t>
  </si>
  <si>
    <t>Actual Rev.
per Customer</t>
  </si>
  <si>
    <t>Customer Acquisition Cost</t>
  </si>
  <si>
    <t>Actual
CAC</t>
  </si>
  <si>
    <t>Target
CAC</t>
  </si>
  <si>
    <t>TOTAL REVENUE PER YEAR</t>
  </si>
  <si>
    <t>TOTAL CUSTOMERS PER YEAR</t>
  </si>
  <si>
    <t>NEW CUSTOMERS PER YEAR</t>
  </si>
  <si>
    <t>REVENUE PER CUSTOMER</t>
  </si>
  <si>
    <t>Target
Achievement</t>
  </si>
  <si>
    <t>Customer AC (per customer)</t>
  </si>
  <si>
    <t>Customer AC (per customer) Target</t>
  </si>
  <si>
    <t>Customer Acquisition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</si>
</sst>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8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8"/>
      <name val="Bahnschrift"/>
      <family val="2"/>
    </font>
    <font>
      <b/>
      <sz val="11"/>
      <name val="Bahnschrift"/>
      <family val="2"/>
    </font>
    <font>
      <sz val="14"/>
      <color theme="1"/>
      <name val="Bahnschrift"/>
      <family val="2"/>
    </font>
    <font>
      <sz val="18"/>
      <color theme="1"/>
      <name val="Bahnschrift"/>
      <family val="2"/>
    </font>
    <font>
      <sz val="18"/>
      <color rgb="FF7ED2DB"/>
      <name val="Bahnschrift"/>
      <family val="2"/>
    </font>
    <font>
      <sz val="22"/>
      <color theme="1"/>
      <name val="Bahnschrift"/>
      <family val="2"/>
    </font>
    <font>
      <sz val="8"/>
      <color theme="1" tint="0.249977111117893"/>
      <name val="Bahnschrift"/>
      <family val="2"/>
    </font>
    <font>
      <b/>
      <sz val="9"/>
      <color theme="1" tint="0.34998626667073579"/>
      <name val="Bahnschrift"/>
      <family val="2"/>
    </font>
    <font>
      <sz val="9"/>
      <color theme="1" tint="0.34998626667073579"/>
      <name val="Aptos Black"/>
      <family val="2"/>
    </font>
    <font>
      <sz val="16"/>
      <color theme="1" tint="0.34998626667073579"/>
      <name val="Bahnschrift SemiBold"/>
      <family val="2"/>
    </font>
    <font>
      <b/>
      <sz val="11"/>
      <color theme="8" tint="-0.499984740745262"/>
      <name val="Bahnschrift"/>
      <family val="2"/>
    </font>
    <font>
      <b/>
      <sz val="22"/>
      <color theme="8" tint="-0.499984740745262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DF726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ED2D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horizontal="center" vertical="center"/>
    </xf>
    <xf numFmtId="3" fontId="14" fillId="5" borderId="31" xfId="0" applyNumberFormat="1" applyFont="1" applyFill="1" applyBorder="1" applyAlignment="1">
      <alignment horizontal="right" vertical="center"/>
    </xf>
    <xf numFmtId="0" fontId="11" fillId="5" borderId="32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right" vertical="center"/>
    </xf>
    <xf numFmtId="3" fontId="14" fillId="5" borderId="34" xfId="0" applyNumberFormat="1" applyFont="1" applyFill="1" applyBorder="1" applyAlignment="1">
      <alignment horizontal="right" vertical="center"/>
    </xf>
    <xf numFmtId="3" fontId="14" fillId="5" borderId="33" xfId="0" applyNumberFormat="1" applyFont="1" applyFill="1" applyBorder="1" applyAlignment="1">
      <alignment horizontal="right" vertical="center"/>
    </xf>
    <xf numFmtId="9" fontId="14" fillId="5" borderId="31" xfId="0" applyNumberFormat="1" applyFont="1" applyFill="1" applyBorder="1" applyAlignment="1">
      <alignment horizontal="right" vertical="center"/>
    </xf>
    <xf numFmtId="9" fontId="14" fillId="5" borderId="34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726E"/>
      <color rgb="FFF5974D"/>
      <color rgb="FF32A8B4"/>
      <color rgb="FF9E5976"/>
      <color rgb="FFF8F8F8"/>
      <color rgb="FFD2AEBD"/>
      <color rgb="FF7ED2DB"/>
      <color rgb="FFF9BC8F"/>
      <color rgb="FFEF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Data!$C$16:$E$16</c:f>
              <c:numCache>
                <c:formatCode>[$$-C09]#,##0.00</c:formatCode>
                <c:ptCount val="3"/>
                <c:pt idx="0">
                  <c:v>695000</c:v>
                </c:pt>
                <c:pt idx="1">
                  <c:v>715000</c:v>
                </c:pt>
                <c:pt idx="2">
                  <c:v>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4D74-8595-F402D77B5C23}"/>
            </c:ext>
          </c:extLst>
        </c:ser>
        <c:ser>
          <c:idx val="1"/>
          <c:order val="1"/>
          <c:tx>
            <c:v>Previous Year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Data!$F$16:$H$16</c:f>
              <c:numCache>
                <c:formatCode>[$$-C09]#,##0.00</c:formatCode>
                <c:ptCount val="3"/>
                <c:pt idx="0">
                  <c:v>825000</c:v>
                </c:pt>
                <c:pt idx="1">
                  <c:v>775000</c:v>
                </c:pt>
                <c:pt idx="2">
                  <c:v>725000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4D74-8595-F402D77B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Data!$R$16:$T$16</c:f>
              <c:numCache>
                <c:formatCode>#,##0</c:formatCode>
                <c:ptCount val="3"/>
                <c:pt idx="0">
                  <c:v>108</c:v>
                </c:pt>
                <c:pt idx="1">
                  <c:v>87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984-A6F2-20C339407E1C}"/>
            </c:ext>
          </c:extLst>
        </c:ser>
        <c:ser>
          <c:idx val="1"/>
          <c:order val="1"/>
          <c:tx>
            <c:v>Previous Year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Data!$U$16:$W$16</c:f>
              <c:numCache>
                <c:formatCode>#,##0</c:formatCode>
                <c:ptCount val="3"/>
                <c:pt idx="0">
                  <c:v>97</c:v>
                </c:pt>
                <c:pt idx="1">
                  <c:v>96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984-A6F2-20C3394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Data!$AA$16:$AC$16</c:f>
              <c:numCache>
                <c:formatCode>[$$-C09]#,##0.00</c:formatCode>
                <c:ptCount val="3"/>
                <c:pt idx="0">
                  <c:v>316.57017543859649</c:v>
                </c:pt>
                <c:pt idx="1">
                  <c:v>446.64289958407608</c:v>
                </c:pt>
                <c:pt idx="2">
                  <c:v>353.11904761904759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25-BDB9-A18CF72B45D3}"/>
            </c:ext>
          </c:extLst>
        </c:ser>
        <c:ser>
          <c:idx val="1"/>
          <c:order val="1"/>
          <c:tx>
            <c:v>Previous Year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Data!$AG$16:$AI$16</c:f>
              <c:numCache>
                <c:formatCode>[$$-C09]#,##0.00</c:formatCode>
                <c:ptCount val="3"/>
                <c:pt idx="0">
                  <c:v>374.6</c:v>
                </c:pt>
                <c:pt idx="1">
                  <c:v>378</c:v>
                </c:pt>
                <c:pt idx="2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C-4B25-BDB9-A18CF72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Data!$AJ$16:$AL$16</c:f>
              <c:numCache>
                <c:formatCode>[$$-C09]#,##0.00</c:formatCode>
                <c:ptCount val="3"/>
                <c:pt idx="0">
                  <c:v>2019.4871794871797</c:v>
                </c:pt>
                <c:pt idx="1">
                  <c:v>1968.5930512555901</c:v>
                </c:pt>
                <c:pt idx="2">
                  <c:v>1972.2150398620986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A06-BDFE-E00F837AD2A3}"/>
            </c:ext>
          </c:extLst>
        </c:ser>
        <c:ser>
          <c:idx val="1"/>
          <c:order val="1"/>
          <c:tx>
            <c:v>Previous Year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Data!$AM$16:$AO$16</c:f>
              <c:numCache>
                <c:formatCode>[$$-C09]#,##0.00</c:formatCode>
                <c:ptCount val="3"/>
                <c:pt idx="0">
                  <c:v>2200</c:v>
                </c:pt>
                <c:pt idx="1">
                  <c:v>2520</c:v>
                </c:pt>
                <c:pt idx="2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9-4A06-BDFE-E00F837A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49531</xdr:colOff>
      <xdr:row>4</xdr:row>
      <xdr:rowOff>9218</xdr:rowOff>
    </xdr:from>
    <xdr:to>
      <xdr:col>8</xdr:col>
      <xdr:colOff>453391</xdr:colOff>
      <xdr:row>11</xdr:row>
      <xdr:rowOff>253178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DFC2DF4-C98B-1D20-E812-5D09C9377DEF}"/>
            </a:ext>
          </a:extLst>
        </xdr:cNvPr>
        <xdr:cNvGrpSpPr/>
      </xdr:nvGrpSpPr>
      <xdr:grpSpPr>
        <a:xfrm>
          <a:off x="2335531" y="1192559"/>
          <a:ext cx="2627107" cy="2090690"/>
          <a:chOff x="2218698" y="1944757"/>
          <a:chExt cx="2628900" cy="193150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586DF58-1BA7-45A8-A8FF-255F6F3F9048}"/>
              </a:ext>
            </a:extLst>
          </xdr:cNvPr>
          <xdr:cNvGraphicFramePr>
            <a:graphicFrameLocks/>
          </xdr:cNvGraphicFramePr>
        </xdr:nvGraphicFramePr>
        <xdr:xfrm>
          <a:off x="2218698" y="2179984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11882FE-7E4B-02CC-2BAB-1EDE639AD934}"/>
              </a:ext>
            </a:extLst>
          </xdr:cNvPr>
          <xdr:cNvGrpSpPr/>
        </xdr:nvGrpSpPr>
        <xdr:grpSpPr>
          <a:xfrm>
            <a:off x="2266892" y="1944757"/>
            <a:ext cx="2061738" cy="180964"/>
            <a:chOff x="2167500" y="1938130"/>
            <a:chExt cx="2061738" cy="180964"/>
          </a:xfrm>
        </xdr:grpSpPr>
        <xdr:sp macro="" textlink="Data!E5">
          <xdr:nvSpPr>
            <xdr:cNvPr id="7" name="TextBox 6">
              <a:extLst>
                <a:ext uri="{FF2B5EF4-FFF2-40B4-BE49-F238E27FC236}">
                  <a16:creationId xmlns:a16="http://schemas.microsoft.com/office/drawing/2014/main" id="{1A729554-7109-3A19-1F52-85F1B5405B50}"/>
                </a:ext>
              </a:extLst>
            </xdr:cNvPr>
            <xdr:cNvSpPr txBox="1"/>
          </xdr:nvSpPr>
          <xdr:spPr>
            <a:xfrm>
              <a:off x="2167500" y="1938130"/>
              <a:ext cx="370419" cy="180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 b="1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3E5C339-5C9C-418C-A58D-1CE25F2FF586}"/>
                </a:ext>
              </a:extLst>
            </xdr:cNvPr>
            <xdr:cNvSpPr txBox="1"/>
          </xdr:nvSpPr>
          <xdr:spPr>
            <a:xfrm>
              <a:off x="2570922" y="1938130"/>
              <a:ext cx="1658316" cy="180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Revenue compared to previous year</a:t>
              </a:r>
              <a:endPara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53860</xdr:colOff>
      <xdr:row>4</xdr:row>
      <xdr:rowOff>9218</xdr:rowOff>
    </xdr:from>
    <xdr:to>
      <xdr:col>17</xdr:col>
      <xdr:colOff>444347</xdr:colOff>
      <xdr:row>11</xdr:row>
      <xdr:rowOff>253301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12AAA50-C1E6-418E-8E1B-191B1DC1494A}"/>
            </a:ext>
          </a:extLst>
        </xdr:cNvPr>
        <xdr:cNvGrpSpPr/>
      </xdr:nvGrpSpPr>
      <xdr:grpSpPr>
        <a:xfrm>
          <a:off x="7566284" y="1192559"/>
          <a:ext cx="2613734" cy="2090813"/>
          <a:chOff x="2218698" y="1944757"/>
          <a:chExt cx="2628900" cy="1931504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7491E252-C1B9-28A7-1B9B-9278139F5322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DF680D21-811C-D53C-D4B3-1D5BB29BFD96}"/>
              </a:ext>
            </a:extLst>
          </xdr:cNvPr>
          <xdr:cNvGrpSpPr/>
        </xdr:nvGrpSpPr>
        <xdr:grpSpPr>
          <a:xfrm>
            <a:off x="2266860" y="1944757"/>
            <a:ext cx="2398970" cy="180953"/>
            <a:chOff x="2167468" y="1938130"/>
            <a:chExt cx="2398970" cy="180953"/>
          </a:xfrm>
        </xdr:grpSpPr>
        <xdr:sp macro="" textlink="Data!E5">
          <xdr:nvSpPr>
            <xdr:cNvPr id="26" name="TextBox 25">
              <a:extLst>
                <a:ext uri="{FF2B5EF4-FFF2-40B4-BE49-F238E27FC236}">
                  <a16:creationId xmlns:a16="http://schemas.microsoft.com/office/drawing/2014/main" id="{2DBF6268-EDFB-A87A-6101-2E69702E6546}"/>
                </a:ext>
              </a:extLst>
            </xdr:cNvPr>
            <xdr:cNvSpPr txBox="1"/>
          </xdr:nvSpPr>
          <xdr:spPr>
            <a:xfrm>
              <a:off x="2167468" y="1938130"/>
              <a:ext cx="372314" cy="180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 b="1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4BA14E-93B9-A512-A1BD-14155659AB9B}"/>
                </a:ext>
              </a:extLst>
            </xdr:cNvPr>
            <xdr:cNvSpPr txBox="1"/>
          </xdr:nvSpPr>
          <xdr:spPr>
            <a:xfrm>
              <a:off x="2570921" y="1938130"/>
              <a:ext cx="1995517" cy="180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New </a:t>
              </a:r>
              <a:r>
                <a:rPr lang="sr-Latn-R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  <a:ea typeface="+mn-ea"/>
                  <a:cs typeface="+mn-cs"/>
                </a:rPr>
                <a:t>customers</a:t>
              </a:r>
              <a:r>
                <a:rPr lang="sr-Latn-R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compared to previous year</a:t>
              </a:r>
              <a:endPara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46029</xdr:colOff>
      <xdr:row>14</xdr:row>
      <xdr:rowOff>28759</xdr:rowOff>
    </xdr:from>
    <xdr:to>
      <xdr:col>17</xdr:col>
      <xdr:colOff>444347</xdr:colOff>
      <xdr:row>21</xdr:row>
      <xdr:rowOff>274707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F56553A-994D-4A15-8935-9A6B50FB3CE5}"/>
            </a:ext>
          </a:extLst>
        </xdr:cNvPr>
        <xdr:cNvGrpSpPr/>
      </xdr:nvGrpSpPr>
      <xdr:grpSpPr>
        <a:xfrm>
          <a:off x="7558453" y="3758077"/>
          <a:ext cx="2621565" cy="2092677"/>
          <a:chOff x="2218698" y="1944757"/>
          <a:chExt cx="2628900" cy="1931504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D6F096B2-6DC6-145D-4B71-7F51E85719E9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66A47DF3-04EA-E0B8-6967-EE960FAF6EB5}"/>
              </a:ext>
            </a:extLst>
          </xdr:cNvPr>
          <xdr:cNvGrpSpPr/>
        </xdr:nvGrpSpPr>
        <xdr:grpSpPr>
          <a:xfrm>
            <a:off x="2266879" y="1944757"/>
            <a:ext cx="2562484" cy="180792"/>
            <a:chOff x="2167487" y="1938130"/>
            <a:chExt cx="2562484" cy="180792"/>
          </a:xfrm>
        </xdr:grpSpPr>
        <xdr:sp macro="" textlink="Data!E5">
          <xdr:nvSpPr>
            <xdr:cNvPr id="31" name="TextBox 30">
              <a:extLst>
                <a:ext uri="{FF2B5EF4-FFF2-40B4-BE49-F238E27FC236}">
                  <a16:creationId xmlns:a16="http://schemas.microsoft.com/office/drawing/2014/main" id="{806332EC-5F1F-E366-5040-A4775EA6E4B5}"/>
                </a:ext>
              </a:extLst>
            </xdr:cNvPr>
            <xdr:cNvSpPr txBox="1"/>
          </xdr:nvSpPr>
          <xdr:spPr>
            <a:xfrm>
              <a:off x="2167487" y="1938130"/>
              <a:ext cx="371202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 b="1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C5C19F2-F4DC-663C-D902-BF304C1815D8}"/>
                </a:ext>
              </a:extLst>
            </xdr:cNvPr>
            <xdr:cNvSpPr txBox="1"/>
          </xdr:nvSpPr>
          <xdr:spPr>
            <a:xfrm>
              <a:off x="2570922" y="1938130"/>
              <a:ext cx="2159049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Customer</a:t>
              </a:r>
              <a:r>
                <a:rPr lang="sr-Latn-RS" sz="800" b="1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acquisition costs</a:t>
              </a:r>
              <a:r>
                <a:rPr lang="sr-Latn-RS" sz="8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comp. to prev. year</a:t>
              </a:r>
              <a:endPara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5</xdr:col>
      <xdr:colOff>49531</xdr:colOff>
      <xdr:row>14</xdr:row>
      <xdr:rowOff>30747</xdr:rowOff>
    </xdr:from>
    <xdr:to>
      <xdr:col>8</xdr:col>
      <xdr:colOff>447849</xdr:colOff>
      <xdr:row>21</xdr:row>
      <xdr:rowOff>274707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813C100-C060-46BB-9E07-4D06ABB5BF18}"/>
            </a:ext>
          </a:extLst>
        </xdr:cNvPr>
        <xdr:cNvGrpSpPr/>
      </xdr:nvGrpSpPr>
      <xdr:grpSpPr>
        <a:xfrm>
          <a:off x="2335531" y="3760065"/>
          <a:ext cx="2621565" cy="2090689"/>
          <a:chOff x="2218698" y="1944757"/>
          <a:chExt cx="2628900" cy="1931504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C7EFBCB9-F668-24AB-114A-D6C9B87E1431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0B66122-9437-4271-5B05-A5AC6DD33A5D}"/>
              </a:ext>
            </a:extLst>
          </xdr:cNvPr>
          <xdr:cNvGrpSpPr/>
        </xdr:nvGrpSpPr>
        <xdr:grpSpPr>
          <a:xfrm>
            <a:off x="2266879" y="1944757"/>
            <a:ext cx="2574927" cy="195878"/>
            <a:chOff x="2167487" y="1938130"/>
            <a:chExt cx="2574927" cy="195878"/>
          </a:xfrm>
        </xdr:grpSpPr>
        <xdr:sp macro="" textlink="Data!E5">
          <xdr:nvSpPr>
            <xdr:cNvPr id="36" name="TextBox 35">
              <a:extLst>
                <a:ext uri="{FF2B5EF4-FFF2-40B4-BE49-F238E27FC236}">
                  <a16:creationId xmlns:a16="http://schemas.microsoft.com/office/drawing/2014/main" id="{CD245E03-81F9-081F-C559-E2DD8DD2D0E7}"/>
                </a:ext>
              </a:extLst>
            </xdr:cNvPr>
            <xdr:cNvSpPr txBox="1"/>
          </xdr:nvSpPr>
          <xdr:spPr>
            <a:xfrm>
              <a:off x="2167487" y="1938130"/>
              <a:ext cx="371202" cy="180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9572994-8321-4FF4-E100-375B6953194E}"/>
                </a:ext>
              </a:extLst>
            </xdr:cNvPr>
            <xdr:cNvSpPr txBox="1"/>
          </xdr:nvSpPr>
          <xdr:spPr>
            <a:xfrm>
              <a:off x="2570922" y="1938130"/>
              <a:ext cx="2171492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Avg.Revenue per cust. compared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2</xdr:col>
      <xdr:colOff>17929</xdr:colOff>
      <xdr:row>23</xdr:row>
      <xdr:rowOff>0</xdr:rowOff>
    </xdr:from>
    <xdr:to>
      <xdr:col>5</xdr:col>
      <xdr:colOff>448234</xdr:colOff>
      <xdr:row>23</xdr:row>
      <xdr:rowOff>206188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5DEC63B0-7013-9E58-B6F3-F64A295F7CFF}"/>
            </a:ext>
          </a:extLst>
        </xdr:cNvPr>
        <xdr:cNvSpPr/>
      </xdr:nvSpPr>
      <xdr:spPr>
        <a:xfrm>
          <a:off x="322729" y="6194612"/>
          <a:ext cx="2411505" cy="206188"/>
        </a:xfrm>
        <a:prstGeom prst="rect">
          <a:avLst/>
        </a:prstGeom>
        <a:solidFill>
          <a:srgbClr val="9E59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TOTAL REVENUE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866588</xdr:colOff>
      <xdr:row>23</xdr:row>
      <xdr:rowOff>0</xdr:rowOff>
    </xdr:from>
    <xdr:to>
      <xdr:col>10</xdr:col>
      <xdr:colOff>67953</xdr:colOff>
      <xdr:row>23</xdr:row>
      <xdr:rowOff>211518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0A2CD21-DEFC-4376-96DC-266B358A3B2F}"/>
            </a:ext>
          </a:extLst>
        </xdr:cNvPr>
        <xdr:cNvSpPr/>
      </xdr:nvSpPr>
      <xdr:spPr>
        <a:xfrm>
          <a:off x="3152588" y="6194612"/>
          <a:ext cx="2088000" cy="211518"/>
        </a:xfrm>
        <a:prstGeom prst="rect">
          <a:avLst/>
        </a:prstGeom>
        <a:solidFill>
          <a:srgbClr val="32A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TOTAL CUSTOMERS PER YEAR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334682</xdr:colOff>
      <xdr:row>23</xdr:row>
      <xdr:rowOff>0</xdr:rowOff>
    </xdr:from>
    <xdr:to>
      <xdr:col>14</xdr:col>
      <xdr:colOff>441482</xdr:colOff>
      <xdr:row>23</xdr:row>
      <xdr:rowOff>211518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6AF0AA0-DF44-4C4D-AE57-F9C9FE869D8E}"/>
            </a:ext>
          </a:extLst>
        </xdr:cNvPr>
        <xdr:cNvSpPr/>
      </xdr:nvSpPr>
      <xdr:spPr>
        <a:xfrm>
          <a:off x="5632823" y="6194612"/>
          <a:ext cx="2321083" cy="211518"/>
        </a:xfrm>
        <a:prstGeom prst="rect">
          <a:avLst/>
        </a:prstGeom>
        <a:solidFill>
          <a:srgbClr val="F597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NEW CUSTOMERS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833717</xdr:colOff>
      <xdr:row>23</xdr:row>
      <xdr:rowOff>0</xdr:rowOff>
    </xdr:from>
    <xdr:to>
      <xdr:col>18</xdr:col>
      <xdr:colOff>178517</xdr:colOff>
      <xdr:row>23</xdr:row>
      <xdr:rowOff>211518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167B0DA-CFBC-4043-9299-E1916C50F34C}"/>
            </a:ext>
          </a:extLst>
        </xdr:cNvPr>
        <xdr:cNvSpPr/>
      </xdr:nvSpPr>
      <xdr:spPr>
        <a:xfrm>
          <a:off x="8346141" y="6194612"/>
          <a:ext cx="2088000" cy="211518"/>
        </a:xfrm>
        <a:prstGeom prst="rect">
          <a:avLst/>
        </a:prstGeom>
        <a:solidFill>
          <a:srgbClr val="DF72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REVENUE PER CUSTOMER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</xdr:colOff>
      <xdr:row>24</xdr:row>
      <xdr:rowOff>13447</xdr:rowOff>
    </xdr:from>
    <xdr:to>
      <xdr:col>5</xdr:col>
      <xdr:colOff>466164</xdr:colOff>
      <xdr:row>28</xdr:row>
      <xdr:rowOff>125506</xdr:rowOff>
    </xdr:to>
    <xdr:sp macro="" textlink="Data!D18">
      <xdr:nvSpPr>
        <xdr:cNvPr id="52" name="Rectangle 51">
          <a:extLst>
            <a:ext uri="{FF2B5EF4-FFF2-40B4-BE49-F238E27FC236}">
              <a16:creationId xmlns:a16="http://schemas.microsoft.com/office/drawing/2014/main" id="{C4213EEF-E701-4224-A9B4-B3F8D75DF9B4}"/>
            </a:ext>
          </a:extLst>
        </xdr:cNvPr>
        <xdr:cNvSpPr/>
      </xdr:nvSpPr>
      <xdr:spPr>
        <a:xfrm>
          <a:off x="322729" y="6450106"/>
          <a:ext cx="2429435" cy="829235"/>
        </a:xfrm>
        <a:prstGeom prst="rect">
          <a:avLst/>
        </a:prstGeom>
        <a:solidFill>
          <a:srgbClr val="9E59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69AA2D-A8F1-475B-BD8C-E25C62A6B203}" type="TxLink">
            <a:rPr lang="en-US" sz="2800" b="0" i="0" u="none" strike="noStrike">
              <a:solidFill>
                <a:schemeClr val="bg1"/>
              </a:solidFill>
              <a:latin typeface="Bahnschrift"/>
            </a:rPr>
            <a:pPr algn="ctr"/>
            <a:t>$92,55,000.00</a:t>
          </a:fld>
          <a:endParaRPr lang="en-GB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866588</xdr:colOff>
      <xdr:row>24</xdr:row>
      <xdr:rowOff>13447</xdr:rowOff>
    </xdr:from>
    <xdr:to>
      <xdr:col>10</xdr:col>
      <xdr:colOff>67953</xdr:colOff>
      <xdr:row>28</xdr:row>
      <xdr:rowOff>125506</xdr:rowOff>
    </xdr:to>
    <xdr:sp macro="" textlink="Data!D19">
      <xdr:nvSpPr>
        <xdr:cNvPr id="53" name="Rectangle 52">
          <a:extLst>
            <a:ext uri="{FF2B5EF4-FFF2-40B4-BE49-F238E27FC236}">
              <a16:creationId xmlns:a16="http://schemas.microsoft.com/office/drawing/2014/main" id="{47BAE3BF-92CC-43F4-AC94-F5EE2EAD94A8}"/>
            </a:ext>
          </a:extLst>
        </xdr:cNvPr>
        <xdr:cNvSpPr/>
      </xdr:nvSpPr>
      <xdr:spPr>
        <a:xfrm>
          <a:off x="3152588" y="6450106"/>
          <a:ext cx="2088000" cy="829235"/>
        </a:xfrm>
        <a:prstGeom prst="rect">
          <a:avLst/>
        </a:prstGeom>
        <a:solidFill>
          <a:srgbClr val="32A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6BE113B-FF2D-4B6E-9775-980CB19300EB}" type="TxLink">
            <a:rPr lang="en-US" sz="2800" b="0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ctr"/>
            <a:t>3,799</a:t>
          </a:fld>
          <a:endParaRPr lang="en-GB" sz="2800" b="0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334682</xdr:colOff>
      <xdr:row>24</xdr:row>
      <xdr:rowOff>13447</xdr:rowOff>
    </xdr:from>
    <xdr:to>
      <xdr:col>14</xdr:col>
      <xdr:colOff>441482</xdr:colOff>
      <xdr:row>28</xdr:row>
      <xdr:rowOff>125506</xdr:rowOff>
    </xdr:to>
    <xdr:sp macro="" textlink="Data!D20">
      <xdr:nvSpPr>
        <xdr:cNvPr id="54" name="Rectangle 53">
          <a:extLst>
            <a:ext uri="{FF2B5EF4-FFF2-40B4-BE49-F238E27FC236}">
              <a16:creationId xmlns:a16="http://schemas.microsoft.com/office/drawing/2014/main" id="{34CAE162-51B7-4314-8CBA-6B6F012DAB2E}"/>
            </a:ext>
          </a:extLst>
        </xdr:cNvPr>
        <xdr:cNvSpPr/>
      </xdr:nvSpPr>
      <xdr:spPr>
        <a:xfrm>
          <a:off x="5632823" y="6450106"/>
          <a:ext cx="2321083" cy="829235"/>
        </a:xfrm>
        <a:prstGeom prst="rect">
          <a:avLst/>
        </a:prstGeom>
        <a:solidFill>
          <a:srgbClr val="F597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9DABE70-9855-481F-9B34-B87C9ABF5879}" type="TxLink">
            <a:rPr lang="en-US" sz="2800" b="0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ctr"/>
            <a:t>1,228</a:t>
          </a:fld>
          <a:endParaRPr lang="en-GB" sz="2800" b="0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860611</xdr:colOff>
      <xdr:row>24</xdr:row>
      <xdr:rowOff>4482</xdr:rowOff>
    </xdr:from>
    <xdr:to>
      <xdr:col>19</xdr:col>
      <xdr:colOff>26117</xdr:colOff>
      <xdr:row>28</xdr:row>
      <xdr:rowOff>116541</xdr:rowOff>
    </xdr:to>
    <xdr:sp macro="" textlink="Data!D21">
      <xdr:nvSpPr>
        <xdr:cNvPr id="55" name="Rectangle 54">
          <a:extLst>
            <a:ext uri="{FF2B5EF4-FFF2-40B4-BE49-F238E27FC236}">
              <a16:creationId xmlns:a16="http://schemas.microsoft.com/office/drawing/2014/main" id="{9FF454F6-9491-4015-9208-1327226E2545}"/>
            </a:ext>
          </a:extLst>
        </xdr:cNvPr>
        <xdr:cNvSpPr/>
      </xdr:nvSpPr>
      <xdr:spPr>
        <a:xfrm>
          <a:off x="8373035" y="6441141"/>
          <a:ext cx="2088000" cy="829235"/>
        </a:xfrm>
        <a:prstGeom prst="rect">
          <a:avLst/>
        </a:prstGeom>
        <a:solidFill>
          <a:srgbClr val="DF72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3DEBAEB-B372-4DBF-82BC-58CA67EBC322}" type="TxLink">
            <a:rPr lang="en-US" sz="2800" b="0" i="0" u="none" strike="noStrike">
              <a:solidFill>
                <a:schemeClr val="bg1"/>
              </a:solidFill>
              <a:latin typeface="Bahnschrift"/>
              <a:ea typeface="+mn-ea"/>
              <a:cs typeface="+mn-cs"/>
            </a:rPr>
            <a:pPr marL="0" indent="0" algn="ctr"/>
            <a:t>$2,436.17</a:t>
          </a:fld>
          <a:endParaRPr lang="en-GB" sz="2800" b="0" i="0" u="none" strike="noStrike">
            <a:solidFill>
              <a:schemeClr val="bg1"/>
            </a:solidFill>
            <a:latin typeface="Bahnschrif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1D51-E619-4024-A2C2-7886E709A47C}">
  <dimension ref="B1:AR68"/>
  <sheetViews>
    <sheetView topLeftCell="F41" zoomScale="85" zoomScaleNormal="85" workbookViewId="0">
      <selection activeCell="F5" sqref="F5"/>
    </sheetView>
  </sheetViews>
  <sheetFormatPr defaultRowHeight="13.8" x14ac:dyDescent="0.3"/>
  <cols>
    <col min="1" max="1" width="8.88671875" style="1"/>
    <col min="2" max="2" width="15.6640625" style="1" customWidth="1"/>
    <col min="3" max="60" width="15.77734375" style="1" customWidth="1"/>
    <col min="61" max="16384" width="8.88671875" style="1"/>
  </cols>
  <sheetData>
    <row r="1" spans="2:44" x14ac:dyDescent="0.3">
      <c r="G1" s="53" t="s">
        <v>23</v>
      </c>
      <c r="H1" s="41" t="s">
        <v>20</v>
      </c>
    </row>
    <row r="2" spans="2:44" x14ac:dyDescent="0.3">
      <c r="H2" s="41" t="s">
        <v>18</v>
      </c>
    </row>
    <row r="3" spans="2:44" x14ac:dyDescent="0.3">
      <c r="H3" s="41" t="s">
        <v>21</v>
      </c>
    </row>
    <row r="4" spans="2:44" x14ac:dyDescent="0.3">
      <c r="H4" s="41" t="s">
        <v>22</v>
      </c>
    </row>
    <row r="5" spans="2:44" s="31" customFormat="1" ht="28.2" customHeight="1" x14ac:dyDescent="0.3">
      <c r="B5" s="32" t="s">
        <v>19</v>
      </c>
      <c r="C5" s="32"/>
      <c r="D5" s="33"/>
      <c r="E5" s="52" t="str">
        <f>DASHBOARD!O2</f>
        <v>Q4 2023</v>
      </c>
    </row>
    <row r="6" spans="2:44" ht="14.4" thickBot="1" x14ac:dyDescent="0.35"/>
    <row r="7" spans="2:44" ht="6.6" customHeight="1" x14ac:dyDescent="0.3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</row>
    <row r="8" spans="2:44" ht="22.2" x14ac:dyDescent="0.3">
      <c r="B8" s="37"/>
      <c r="C8" s="90" t="s">
        <v>0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</row>
    <row r="9" spans="2:44" ht="15.6" customHeight="1" x14ac:dyDescent="0.3">
      <c r="B9" s="38"/>
      <c r="C9" s="39" t="str">
        <f>_xlfn.SWITCH($E$5, $H$1, C28, $H$2, C39, $H$3, C50, $H$4, C61)</f>
        <v xml:space="preserve">October </v>
      </c>
      <c r="D9" s="39" t="str">
        <f t="shared" ref="D9:AR9" si="0">_xlfn.SWITCH($E$5, $H$1, D28, $H$2, D39, $H$3, D50, $H$4, D61)</f>
        <v>November</v>
      </c>
      <c r="E9" s="40" t="str">
        <f t="shared" si="0"/>
        <v>December</v>
      </c>
      <c r="F9" s="39" t="str">
        <f t="shared" si="0"/>
        <v xml:space="preserve">October </v>
      </c>
      <c r="G9" s="39" t="str">
        <f t="shared" si="0"/>
        <v>November</v>
      </c>
      <c r="H9" s="39" t="str">
        <f t="shared" si="0"/>
        <v>December</v>
      </c>
      <c r="I9" s="55" t="str">
        <f t="shared" si="0"/>
        <v xml:space="preserve">October </v>
      </c>
      <c r="J9" s="39" t="str">
        <f t="shared" si="0"/>
        <v>November</v>
      </c>
      <c r="K9" s="39" t="str">
        <f t="shared" si="0"/>
        <v>December</v>
      </c>
      <c r="L9" s="55" t="str">
        <f t="shared" si="0"/>
        <v xml:space="preserve">October </v>
      </c>
      <c r="M9" s="39" t="str">
        <f t="shared" si="0"/>
        <v>November</v>
      </c>
      <c r="N9" s="39" t="str">
        <f t="shared" si="0"/>
        <v>December</v>
      </c>
      <c r="O9" s="55" t="str">
        <f t="shared" ref="O9:Q9" si="1">_xlfn.SWITCH($E$5, $H$1, O28, $H$2, O39, $H$3, O50, $H$4, O61)</f>
        <v xml:space="preserve">October </v>
      </c>
      <c r="P9" s="39" t="str">
        <f t="shared" si="1"/>
        <v>November</v>
      </c>
      <c r="Q9" s="39" t="str">
        <f t="shared" si="1"/>
        <v>December</v>
      </c>
      <c r="R9" s="55" t="str">
        <f t="shared" si="0"/>
        <v xml:space="preserve">October </v>
      </c>
      <c r="S9" s="39" t="str">
        <f t="shared" si="0"/>
        <v>November</v>
      </c>
      <c r="T9" s="39" t="str">
        <f t="shared" si="0"/>
        <v>December</v>
      </c>
      <c r="U9" s="55" t="str">
        <f t="shared" si="0"/>
        <v xml:space="preserve">October </v>
      </c>
      <c r="V9" s="39" t="str">
        <f t="shared" si="0"/>
        <v>November</v>
      </c>
      <c r="W9" s="39" t="str">
        <f t="shared" si="0"/>
        <v>December</v>
      </c>
      <c r="X9" s="55" t="str">
        <f t="shared" si="0"/>
        <v xml:space="preserve">October </v>
      </c>
      <c r="Y9" s="39" t="str">
        <f t="shared" si="0"/>
        <v>November</v>
      </c>
      <c r="Z9" s="39" t="str">
        <f t="shared" si="0"/>
        <v>December</v>
      </c>
      <c r="AA9" s="55" t="str">
        <f t="shared" si="0"/>
        <v xml:space="preserve">October </v>
      </c>
      <c r="AB9" s="39" t="str">
        <f t="shared" si="0"/>
        <v>November</v>
      </c>
      <c r="AC9" s="39" t="str">
        <f t="shared" si="0"/>
        <v>December</v>
      </c>
      <c r="AD9" s="55" t="str">
        <f t="shared" ref="AD9:AF9" si="2">_xlfn.SWITCH($E$5, $H$1, AD28, $H$2, AD39, $H$3, AD50, $H$4, AD61)</f>
        <v xml:space="preserve">October </v>
      </c>
      <c r="AE9" s="39" t="str">
        <f t="shared" si="2"/>
        <v>November</v>
      </c>
      <c r="AF9" s="39" t="str">
        <f t="shared" si="2"/>
        <v>December</v>
      </c>
      <c r="AG9" s="55" t="str">
        <f t="shared" si="0"/>
        <v xml:space="preserve">October </v>
      </c>
      <c r="AH9" s="39" t="str">
        <f t="shared" si="0"/>
        <v>November</v>
      </c>
      <c r="AI9" s="40" t="str">
        <f t="shared" si="0"/>
        <v>December</v>
      </c>
      <c r="AJ9" s="39" t="str">
        <f t="shared" si="0"/>
        <v xml:space="preserve">October </v>
      </c>
      <c r="AK9" s="39" t="str">
        <f t="shared" si="0"/>
        <v>November</v>
      </c>
      <c r="AL9" s="40" t="str">
        <f t="shared" si="0"/>
        <v>December</v>
      </c>
      <c r="AM9" s="39" t="str">
        <f t="shared" ref="AM9:AO9" si="3">_xlfn.SWITCH($E$5, $H$1, AM28, $H$2, AM39, $H$3, AM50, $H$4, AM61)</f>
        <v xml:space="preserve">October </v>
      </c>
      <c r="AN9" s="39" t="str">
        <f t="shared" si="3"/>
        <v>November</v>
      </c>
      <c r="AO9" s="40" t="str">
        <f t="shared" si="3"/>
        <v>December</v>
      </c>
      <c r="AP9" s="39" t="str">
        <f t="shared" si="0"/>
        <v xml:space="preserve">October </v>
      </c>
      <c r="AQ9" s="39" t="str">
        <f t="shared" si="0"/>
        <v>November</v>
      </c>
      <c r="AR9" s="58" t="str">
        <f t="shared" si="0"/>
        <v>December</v>
      </c>
    </row>
    <row r="10" spans="2:44" ht="51" customHeight="1" x14ac:dyDescent="0.3">
      <c r="B10" s="37"/>
      <c r="C10" s="41" t="s">
        <v>6</v>
      </c>
      <c r="D10" s="41" t="s">
        <v>6</v>
      </c>
      <c r="E10" s="42" t="s">
        <v>6</v>
      </c>
      <c r="F10" s="41" t="s">
        <v>17</v>
      </c>
      <c r="G10" s="41" t="s">
        <v>17</v>
      </c>
      <c r="H10" s="42" t="s">
        <v>17</v>
      </c>
      <c r="I10" s="43" t="s">
        <v>7</v>
      </c>
      <c r="J10" s="43" t="s">
        <v>7</v>
      </c>
      <c r="K10" s="44" t="s">
        <v>7</v>
      </c>
      <c r="L10" s="43" t="s">
        <v>8</v>
      </c>
      <c r="M10" s="43" t="s">
        <v>8</v>
      </c>
      <c r="N10" s="44" t="s">
        <v>8</v>
      </c>
      <c r="O10" s="43" t="s">
        <v>42</v>
      </c>
      <c r="P10" s="43" t="s">
        <v>42</v>
      </c>
      <c r="Q10" s="44" t="s">
        <v>42</v>
      </c>
      <c r="R10" s="43" t="s">
        <v>9</v>
      </c>
      <c r="S10" s="43" t="s">
        <v>9</v>
      </c>
      <c r="T10" s="44" t="s">
        <v>9</v>
      </c>
      <c r="U10" s="43" t="s">
        <v>12</v>
      </c>
      <c r="V10" s="43" t="s">
        <v>12</v>
      </c>
      <c r="W10" s="44" t="s">
        <v>12</v>
      </c>
      <c r="X10" s="43" t="s">
        <v>56</v>
      </c>
      <c r="Y10" s="43" t="s">
        <v>56</v>
      </c>
      <c r="Z10" s="44" t="s">
        <v>56</v>
      </c>
      <c r="AA10" s="43" t="s">
        <v>54</v>
      </c>
      <c r="AB10" s="43" t="s">
        <v>54</v>
      </c>
      <c r="AC10" s="44" t="s">
        <v>54</v>
      </c>
      <c r="AD10" s="43" t="s">
        <v>55</v>
      </c>
      <c r="AE10" s="43" t="s">
        <v>55</v>
      </c>
      <c r="AF10" s="44" t="s">
        <v>55</v>
      </c>
      <c r="AG10" s="43" t="s">
        <v>33</v>
      </c>
      <c r="AH10" s="43" t="s">
        <v>33</v>
      </c>
      <c r="AI10" s="44" t="s">
        <v>33</v>
      </c>
      <c r="AJ10" s="43" t="s">
        <v>10</v>
      </c>
      <c r="AK10" s="43" t="s">
        <v>10</v>
      </c>
      <c r="AL10" s="44" t="s">
        <v>10</v>
      </c>
      <c r="AM10" s="43" t="s">
        <v>34</v>
      </c>
      <c r="AN10" s="43" t="s">
        <v>34</v>
      </c>
      <c r="AO10" s="44" t="s">
        <v>34</v>
      </c>
      <c r="AP10" s="43" t="s">
        <v>11</v>
      </c>
      <c r="AQ10" s="43" t="s">
        <v>11</v>
      </c>
      <c r="AR10" s="45" t="s">
        <v>11</v>
      </c>
    </row>
    <row r="11" spans="2:44" x14ac:dyDescent="0.3">
      <c r="B11" s="18" t="str">
        <f>_xlfn.SWITCH($E$5, $H$1, B30, $H$2, B41, $H$3, B52, $H$4, B63)</f>
        <v>Jacob</v>
      </c>
      <c r="C11" s="7">
        <f t="shared" ref="C11:D15" si="4">_xlfn.SWITCH($E$5, $H$1, C30, $H$2, C41, $H$3, C52, $H$4, C63)</f>
        <v>140000</v>
      </c>
      <c r="D11" s="7">
        <f t="shared" si="4"/>
        <v>150000</v>
      </c>
      <c r="E11" s="21">
        <f t="shared" ref="E11:AR11" si="5">_xlfn.SWITCH($E$5, $H$1, E30, $H$2, E41, $H$3, E52, $H$4, E63)</f>
        <v>150000</v>
      </c>
      <c r="F11" s="7">
        <f t="shared" si="5"/>
        <v>165000</v>
      </c>
      <c r="G11" s="7">
        <f t="shared" si="5"/>
        <v>155000</v>
      </c>
      <c r="H11" s="21">
        <f t="shared" si="5"/>
        <v>145000</v>
      </c>
      <c r="I11" s="7">
        <f t="shared" si="5"/>
        <v>155000</v>
      </c>
      <c r="J11" s="7">
        <f t="shared" si="5"/>
        <v>125000</v>
      </c>
      <c r="K11" s="21">
        <f t="shared" si="5"/>
        <v>145000</v>
      </c>
      <c r="L11" s="8">
        <f t="shared" si="5"/>
        <v>75</v>
      </c>
      <c r="M11" s="8">
        <f t="shared" si="5"/>
        <v>76</v>
      </c>
      <c r="N11" s="24">
        <f t="shared" si="5"/>
        <v>80</v>
      </c>
      <c r="O11" s="8">
        <f t="shared" ref="O11:Q11" si="6">_xlfn.SWITCH($E$5, $H$1, O30, $H$2, O41, $H$3, O52, $H$4, O63)</f>
        <v>20</v>
      </c>
      <c r="P11" s="8">
        <f t="shared" si="6"/>
        <v>20</v>
      </c>
      <c r="Q11" s="24">
        <f t="shared" si="6"/>
        <v>20</v>
      </c>
      <c r="R11" s="8">
        <f t="shared" si="5"/>
        <v>15</v>
      </c>
      <c r="S11" s="8">
        <f t="shared" si="5"/>
        <v>22</v>
      </c>
      <c r="T11" s="24">
        <f t="shared" si="5"/>
        <v>25</v>
      </c>
      <c r="U11" s="8">
        <f t="shared" si="5"/>
        <v>21</v>
      </c>
      <c r="V11" s="8">
        <f t="shared" si="5"/>
        <v>17</v>
      </c>
      <c r="W11" s="24">
        <f t="shared" si="5"/>
        <v>16</v>
      </c>
      <c r="X11" s="7">
        <f t="shared" si="5"/>
        <v>4700</v>
      </c>
      <c r="Y11" s="7">
        <f t="shared" si="5"/>
        <v>7000</v>
      </c>
      <c r="Z11" s="21">
        <f t="shared" si="5"/>
        <v>6000</v>
      </c>
      <c r="AA11" s="7">
        <f t="shared" ref="AA11:AI11" si="7">_xlfn.SWITCH($E$5, $H$1, AA30, $H$2, AA41, $H$3, AA52, $H$4, AA63)</f>
        <v>313.33333333333331</v>
      </c>
      <c r="AB11" s="7">
        <f t="shared" si="7"/>
        <v>318.18181818181819</v>
      </c>
      <c r="AC11" s="21">
        <f t="shared" si="7"/>
        <v>240</v>
      </c>
      <c r="AD11" s="7">
        <f t="shared" ref="AD11:AF11" si="8">_xlfn.SWITCH($E$5, $H$1, AD30, $H$2, AD41, $H$3, AD52, $H$4, AD63)</f>
        <v>350</v>
      </c>
      <c r="AE11" s="7">
        <f t="shared" si="8"/>
        <v>350</v>
      </c>
      <c r="AF11" s="21">
        <f t="shared" si="8"/>
        <v>300</v>
      </c>
      <c r="AG11" s="7">
        <f t="shared" si="7"/>
        <v>410</v>
      </c>
      <c r="AH11" s="7">
        <f t="shared" si="7"/>
        <v>385</v>
      </c>
      <c r="AI11" s="21">
        <f t="shared" si="7"/>
        <v>390</v>
      </c>
      <c r="AJ11" s="7">
        <f t="shared" si="5"/>
        <v>1866.6666666666667</v>
      </c>
      <c r="AK11" s="7">
        <f t="shared" si="5"/>
        <v>1973.6842105263158</v>
      </c>
      <c r="AL11" s="21">
        <f t="shared" si="5"/>
        <v>1875</v>
      </c>
      <c r="AM11" s="7">
        <f t="shared" ref="AM11:AO11" si="9">_xlfn.SWITCH($E$5, $H$1, AM30, $H$2, AM41, $H$3, AM52, $H$4, AM63)</f>
        <v>2500</v>
      </c>
      <c r="AN11" s="7">
        <f t="shared" si="9"/>
        <v>2700</v>
      </c>
      <c r="AO11" s="21">
        <f t="shared" si="9"/>
        <v>2400</v>
      </c>
      <c r="AP11" s="7">
        <f t="shared" si="5"/>
        <v>2450</v>
      </c>
      <c r="AQ11" s="7">
        <f t="shared" si="5"/>
        <v>2700</v>
      </c>
      <c r="AR11" s="9">
        <f t="shared" si="5"/>
        <v>2350</v>
      </c>
    </row>
    <row r="12" spans="2:44" x14ac:dyDescent="0.3">
      <c r="B12" s="18" t="str">
        <f t="shared" ref="B12:B15" si="10">_xlfn.SWITCH($E$5, $H$1, B31, $H$2, B42, $H$3, B53, $H$4, B64)</f>
        <v>Arnold</v>
      </c>
      <c r="C12" s="7">
        <f t="shared" si="4"/>
        <v>115000</v>
      </c>
      <c r="D12" s="7">
        <f t="shared" si="4"/>
        <v>140000</v>
      </c>
      <c r="E12" s="21">
        <f t="shared" ref="E12:AR12" si="11">_xlfn.SWITCH($E$5, $H$1, E31, $H$2, E42, $H$3, E53, $H$4, E64)</f>
        <v>170000</v>
      </c>
      <c r="F12" s="7">
        <f t="shared" si="11"/>
        <v>165000</v>
      </c>
      <c r="G12" s="7">
        <f t="shared" si="11"/>
        <v>155000</v>
      </c>
      <c r="H12" s="21">
        <f t="shared" si="11"/>
        <v>145000</v>
      </c>
      <c r="I12" s="7">
        <f t="shared" si="11"/>
        <v>140000</v>
      </c>
      <c r="J12" s="7">
        <f t="shared" si="11"/>
        <v>125000</v>
      </c>
      <c r="K12" s="21">
        <f t="shared" si="11"/>
        <v>130000</v>
      </c>
      <c r="L12" s="8">
        <f t="shared" si="11"/>
        <v>65</v>
      </c>
      <c r="M12" s="8">
        <f t="shared" si="11"/>
        <v>85</v>
      </c>
      <c r="N12" s="24">
        <f t="shared" si="11"/>
        <v>70</v>
      </c>
      <c r="O12" s="8">
        <f t="shared" ref="O12:Q12" si="12">_xlfn.SWITCH($E$5, $H$1, O31, $H$2, O42, $H$3, O53, $H$4, O64)</f>
        <v>20</v>
      </c>
      <c r="P12" s="8">
        <f t="shared" si="12"/>
        <v>20</v>
      </c>
      <c r="Q12" s="24">
        <f t="shared" si="12"/>
        <v>20</v>
      </c>
      <c r="R12" s="8">
        <f t="shared" si="11"/>
        <v>25</v>
      </c>
      <c r="S12" s="8">
        <f t="shared" si="11"/>
        <v>18</v>
      </c>
      <c r="T12" s="24">
        <f t="shared" si="11"/>
        <v>24</v>
      </c>
      <c r="U12" s="8">
        <f t="shared" si="11"/>
        <v>16</v>
      </c>
      <c r="V12" s="8">
        <f t="shared" si="11"/>
        <v>14</v>
      </c>
      <c r="W12" s="24">
        <f t="shared" si="11"/>
        <v>21</v>
      </c>
      <c r="X12" s="7">
        <f t="shared" si="11"/>
        <v>6000</v>
      </c>
      <c r="Y12" s="7">
        <f t="shared" si="11"/>
        <v>5000</v>
      </c>
      <c r="Z12" s="21">
        <f t="shared" si="11"/>
        <v>8500</v>
      </c>
      <c r="AA12" s="7">
        <f t="shared" ref="AA12:AI12" si="13">_xlfn.SWITCH($E$5, $H$1, AA31, $H$2, AA42, $H$3, AA53, $H$4, AA64)</f>
        <v>240</v>
      </c>
      <c r="AB12" s="7">
        <f t="shared" si="13"/>
        <v>277.77777777777777</v>
      </c>
      <c r="AC12" s="21">
        <f t="shared" si="13"/>
        <v>354.16666666666669</v>
      </c>
      <c r="AD12" s="7">
        <f t="shared" ref="AD12:AF12" si="14">_xlfn.SWITCH($E$5, $H$1, AD31, $H$2, AD42, $H$3, AD53, $H$4, AD64)</f>
        <v>350</v>
      </c>
      <c r="AE12" s="7">
        <f t="shared" si="14"/>
        <v>350</v>
      </c>
      <c r="AF12" s="21">
        <f t="shared" si="14"/>
        <v>300</v>
      </c>
      <c r="AG12" s="7">
        <f t="shared" si="13"/>
        <v>408</v>
      </c>
      <c r="AH12" s="7">
        <f t="shared" si="13"/>
        <v>350</v>
      </c>
      <c r="AI12" s="21">
        <f t="shared" si="13"/>
        <v>370</v>
      </c>
      <c r="AJ12" s="7">
        <f t="shared" si="11"/>
        <v>1769.2307692307693</v>
      </c>
      <c r="AK12" s="7">
        <f t="shared" si="11"/>
        <v>1647.0588235294117</v>
      </c>
      <c r="AL12" s="21">
        <f t="shared" si="11"/>
        <v>2428.5714285714284</v>
      </c>
      <c r="AM12" s="7">
        <f t="shared" ref="AM12:AO12" si="15">_xlfn.SWITCH($E$5, $H$1, AM31, $H$2, AM42, $H$3, AM53, $H$4, AM64)</f>
        <v>1800</v>
      </c>
      <c r="AN12" s="7">
        <f t="shared" si="15"/>
        <v>2200</v>
      </c>
      <c r="AO12" s="21">
        <f t="shared" si="15"/>
        <v>2300</v>
      </c>
      <c r="AP12" s="7">
        <f t="shared" si="11"/>
        <v>2450</v>
      </c>
      <c r="AQ12" s="7">
        <f t="shared" si="11"/>
        <v>2700</v>
      </c>
      <c r="AR12" s="9">
        <f t="shared" si="11"/>
        <v>2350</v>
      </c>
    </row>
    <row r="13" spans="2:44" x14ac:dyDescent="0.3">
      <c r="B13" s="18" t="str">
        <f t="shared" si="10"/>
        <v>Naomi</v>
      </c>
      <c r="C13" s="7">
        <f t="shared" si="4"/>
        <v>165000</v>
      </c>
      <c r="D13" s="7">
        <f t="shared" si="4"/>
        <v>140000</v>
      </c>
      <c r="E13" s="21">
        <f t="shared" ref="E13:AR13" si="16">_xlfn.SWITCH($E$5, $H$1, E32, $H$2, E43, $H$3, E54, $H$4, E65)</f>
        <v>145000</v>
      </c>
      <c r="F13" s="7">
        <f t="shared" si="16"/>
        <v>165000</v>
      </c>
      <c r="G13" s="7">
        <f t="shared" si="16"/>
        <v>155000</v>
      </c>
      <c r="H13" s="21">
        <f t="shared" si="16"/>
        <v>145000</v>
      </c>
      <c r="I13" s="7">
        <f t="shared" si="16"/>
        <v>165000</v>
      </c>
      <c r="J13" s="7">
        <f t="shared" si="16"/>
        <v>150000</v>
      </c>
      <c r="K13" s="21">
        <f t="shared" si="16"/>
        <v>155000</v>
      </c>
      <c r="L13" s="8">
        <f t="shared" si="16"/>
        <v>65</v>
      </c>
      <c r="M13" s="8">
        <f t="shared" si="16"/>
        <v>72</v>
      </c>
      <c r="N13" s="24">
        <f t="shared" si="16"/>
        <v>78</v>
      </c>
      <c r="O13" s="8">
        <f t="shared" ref="O13:Q13" si="17">_xlfn.SWITCH($E$5, $H$1, O32, $H$2, O43, $H$3, O54, $H$4, O65)</f>
        <v>20</v>
      </c>
      <c r="P13" s="8">
        <f t="shared" si="17"/>
        <v>20</v>
      </c>
      <c r="Q13" s="24">
        <f t="shared" si="17"/>
        <v>20</v>
      </c>
      <c r="R13" s="8">
        <f t="shared" si="16"/>
        <v>25</v>
      </c>
      <c r="S13" s="8">
        <f t="shared" si="16"/>
        <v>17</v>
      </c>
      <c r="T13" s="24">
        <f t="shared" si="16"/>
        <v>14</v>
      </c>
      <c r="U13" s="8">
        <f t="shared" si="16"/>
        <v>15</v>
      </c>
      <c r="V13" s="8">
        <f t="shared" si="16"/>
        <v>21</v>
      </c>
      <c r="W13" s="24">
        <f t="shared" si="16"/>
        <v>20</v>
      </c>
      <c r="X13" s="7">
        <f t="shared" si="16"/>
        <v>4000</v>
      </c>
      <c r="Y13" s="7">
        <f t="shared" si="16"/>
        <v>8000</v>
      </c>
      <c r="Z13" s="21">
        <f t="shared" si="16"/>
        <v>8000</v>
      </c>
      <c r="AA13" s="7">
        <f t="shared" ref="AA13:AI13" si="18">_xlfn.SWITCH($E$5, $H$1, AA32, $H$2, AA43, $H$3, AA54, $H$4, AA65)</f>
        <v>160</v>
      </c>
      <c r="AB13" s="7">
        <f t="shared" si="18"/>
        <v>470.58823529411762</v>
      </c>
      <c r="AC13" s="21">
        <f t="shared" si="18"/>
        <v>571.42857142857144</v>
      </c>
      <c r="AD13" s="7">
        <f t="shared" ref="AD13:AF13" si="19">_xlfn.SWITCH($E$5, $H$1, AD32, $H$2, AD43, $H$3, AD54, $H$4, AD65)</f>
        <v>350</v>
      </c>
      <c r="AE13" s="7">
        <f t="shared" si="19"/>
        <v>350</v>
      </c>
      <c r="AF13" s="21">
        <f t="shared" si="19"/>
        <v>300</v>
      </c>
      <c r="AG13" s="7">
        <f t="shared" si="18"/>
        <v>345</v>
      </c>
      <c r="AH13" s="7">
        <f t="shared" si="18"/>
        <v>405</v>
      </c>
      <c r="AI13" s="21">
        <f t="shared" si="18"/>
        <v>352</v>
      </c>
      <c r="AJ13" s="7">
        <f t="shared" si="16"/>
        <v>2538.4615384615386</v>
      </c>
      <c r="AK13" s="7">
        <f t="shared" si="16"/>
        <v>1944.4444444444443</v>
      </c>
      <c r="AL13" s="21">
        <f t="shared" si="16"/>
        <v>1858.9743589743589</v>
      </c>
      <c r="AM13" s="7">
        <f t="shared" ref="AM13:AO13" si="20">_xlfn.SWITCH($E$5, $H$1, AM32, $H$2, AM43, $H$3, AM54, $H$4, AM65)</f>
        <v>2500</v>
      </c>
      <c r="AN13" s="7">
        <f t="shared" si="20"/>
        <v>2500</v>
      </c>
      <c r="AO13" s="21">
        <f t="shared" si="20"/>
        <v>2600</v>
      </c>
      <c r="AP13" s="7">
        <f t="shared" si="16"/>
        <v>2450</v>
      </c>
      <c r="AQ13" s="7">
        <f t="shared" si="16"/>
        <v>2700</v>
      </c>
      <c r="AR13" s="9">
        <f t="shared" si="16"/>
        <v>2350</v>
      </c>
    </row>
    <row r="14" spans="2:44" x14ac:dyDescent="0.3">
      <c r="B14" s="18" t="str">
        <f t="shared" si="10"/>
        <v>David</v>
      </c>
      <c r="C14" s="7">
        <f t="shared" si="4"/>
        <v>125000</v>
      </c>
      <c r="D14" s="7">
        <f t="shared" si="4"/>
        <v>155000</v>
      </c>
      <c r="E14" s="21">
        <f t="shared" ref="E14:AR14" si="21">_xlfn.SWITCH($E$5, $H$1, E33, $H$2, E44, $H$3, E55, $H$4, E66)</f>
        <v>155000</v>
      </c>
      <c r="F14" s="7">
        <f t="shared" si="21"/>
        <v>165000</v>
      </c>
      <c r="G14" s="7">
        <f t="shared" si="21"/>
        <v>155000</v>
      </c>
      <c r="H14" s="21">
        <f t="shared" si="21"/>
        <v>145000</v>
      </c>
      <c r="I14" s="7">
        <f t="shared" si="21"/>
        <v>150000</v>
      </c>
      <c r="J14" s="7">
        <f t="shared" si="21"/>
        <v>145000</v>
      </c>
      <c r="K14" s="21">
        <f t="shared" si="21"/>
        <v>125000</v>
      </c>
      <c r="L14" s="8">
        <f t="shared" si="21"/>
        <v>65</v>
      </c>
      <c r="M14" s="8">
        <f t="shared" si="21"/>
        <v>70</v>
      </c>
      <c r="N14" s="24">
        <f t="shared" si="21"/>
        <v>85</v>
      </c>
      <c r="O14" s="8">
        <f t="shared" ref="O14:Q14" si="22">_xlfn.SWITCH($E$5, $H$1, O33, $H$2, O44, $H$3, O55, $H$4, O66)</f>
        <v>20</v>
      </c>
      <c r="P14" s="8">
        <f t="shared" si="22"/>
        <v>20</v>
      </c>
      <c r="Q14" s="24">
        <f t="shared" si="22"/>
        <v>20</v>
      </c>
      <c r="R14" s="8">
        <f t="shared" si="21"/>
        <v>19</v>
      </c>
      <c r="S14" s="8">
        <f t="shared" si="21"/>
        <v>15</v>
      </c>
      <c r="T14" s="24">
        <f t="shared" si="21"/>
        <v>21</v>
      </c>
      <c r="U14" s="8">
        <f t="shared" si="21"/>
        <v>22</v>
      </c>
      <c r="V14" s="8">
        <f t="shared" si="21"/>
        <v>20</v>
      </c>
      <c r="W14" s="24">
        <f t="shared" si="21"/>
        <v>17</v>
      </c>
      <c r="X14" s="7">
        <f t="shared" si="21"/>
        <v>9000</v>
      </c>
      <c r="Y14" s="7">
        <f t="shared" si="21"/>
        <v>8500</v>
      </c>
      <c r="Z14" s="21">
        <f t="shared" si="21"/>
        <v>7000</v>
      </c>
      <c r="AA14" s="7">
        <f t="shared" ref="AA14:AI14" si="23">_xlfn.SWITCH($E$5, $H$1, AA33, $H$2, AA44, $H$3, AA55, $H$4, AA66)</f>
        <v>473.68421052631578</v>
      </c>
      <c r="AB14" s="7">
        <f t="shared" si="23"/>
        <v>566.66666666666663</v>
      </c>
      <c r="AC14" s="21">
        <f t="shared" si="23"/>
        <v>333.33333333333331</v>
      </c>
      <c r="AD14" s="7">
        <f t="shared" ref="AD14:AF14" si="24">_xlfn.SWITCH($E$5, $H$1, AD33, $H$2, AD44, $H$3, AD55, $H$4, AD66)</f>
        <v>350</v>
      </c>
      <c r="AE14" s="7">
        <f t="shared" si="24"/>
        <v>350</v>
      </c>
      <c r="AF14" s="21">
        <f t="shared" si="24"/>
        <v>300</v>
      </c>
      <c r="AG14" s="7">
        <f t="shared" si="23"/>
        <v>350</v>
      </c>
      <c r="AH14" s="7">
        <f t="shared" si="23"/>
        <v>400</v>
      </c>
      <c r="AI14" s="21">
        <f t="shared" si="23"/>
        <v>388</v>
      </c>
      <c r="AJ14" s="7">
        <f t="shared" si="21"/>
        <v>1923.0769230769231</v>
      </c>
      <c r="AK14" s="7">
        <f t="shared" si="21"/>
        <v>2214.2857142857142</v>
      </c>
      <c r="AL14" s="21">
        <f t="shared" si="21"/>
        <v>1823.5294117647059</v>
      </c>
      <c r="AM14" s="7">
        <f t="shared" ref="AM14:AO14" si="25">_xlfn.SWITCH($E$5, $H$1, AM33, $H$2, AM44, $H$3, AM55, $H$4, AM66)</f>
        <v>2100</v>
      </c>
      <c r="AN14" s="7">
        <f t="shared" si="25"/>
        <v>2400</v>
      </c>
      <c r="AO14" s="21">
        <f t="shared" si="25"/>
        <v>2400</v>
      </c>
      <c r="AP14" s="7">
        <f t="shared" si="21"/>
        <v>2450</v>
      </c>
      <c r="AQ14" s="7">
        <f t="shared" si="21"/>
        <v>2700</v>
      </c>
      <c r="AR14" s="9">
        <f t="shared" si="21"/>
        <v>2350</v>
      </c>
    </row>
    <row r="15" spans="2:44" x14ac:dyDescent="0.3">
      <c r="B15" s="18" t="str">
        <f t="shared" si="10"/>
        <v>Ariel</v>
      </c>
      <c r="C15" s="7">
        <f t="shared" si="4"/>
        <v>150000</v>
      </c>
      <c r="D15" s="7">
        <f t="shared" si="4"/>
        <v>130000</v>
      </c>
      <c r="E15" s="21">
        <f t="shared" ref="E15:AR15" si="26">_xlfn.SWITCH($E$5, $H$1, E34, $H$2, E45, $H$3, E56, $H$4, E67)</f>
        <v>150000</v>
      </c>
      <c r="F15" s="7">
        <f t="shared" si="26"/>
        <v>165000</v>
      </c>
      <c r="G15" s="7">
        <f t="shared" si="26"/>
        <v>155000</v>
      </c>
      <c r="H15" s="21">
        <f t="shared" si="26"/>
        <v>145000</v>
      </c>
      <c r="I15" s="7">
        <f t="shared" si="26"/>
        <v>170000</v>
      </c>
      <c r="J15" s="7">
        <f t="shared" si="26"/>
        <v>155000</v>
      </c>
      <c r="K15" s="21">
        <f t="shared" si="26"/>
        <v>130000</v>
      </c>
      <c r="L15" s="8">
        <f t="shared" si="26"/>
        <v>75</v>
      </c>
      <c r="M15" s="8">
        <f t="shared" si="26"/>
        <v>63</v>
      </c>
      <c r="N15" s="24">
        <f t="shared" si="26"/>
        <v>80</v>
      </c>
      <c r="O15" s="8">
        <f t="shared" ref="O15:Q15" si="27">_xlfn.SWITCH($E$5, $H$1, O34, $H$2, O45, $H$3, O56, $H$4, O67)</f>
        <v>20</v>
      </c>
      <c r="P15" s="8">
        <f t="shared" si="27"/>
        <v>20</v>
      </c>
      <c r="Q15" s="24">
        <f t="shared" si="27"/>
        <v>20</v>
      </c>
      <c r="R15" s="8">
        <f t="shared" si="26"/>
        <v>24</v>
      </c>
      <c r="S15" s="8">
        <f t="shared" si="26"/>
        <v>15</v>
      </c>
      <c r="T15" s="24">
        <f t="shared" si="26"/>
        <v>30</v>
      </c>
      <c r="U15" s="8">
        <f t="shared" si="26"/>
        <v>23</v>
      </c>
      <c r="V15" s="8">
        <f t="shared" si="26"/>
        <v>24</v>
      </c>
      <c r="W15" s="24">
        <f t="shared" si="26"/>
        <v>20</v>
      </c>
      <c r="X15" s="7">
        <f t="shared" si="26"/>
        <v>9500</v>
      </c>
      <c r="Y15" s="7">
        <f t="shared" si="26"/>
        <v>9000</v>
      </c>
      <c r="Z15" s="21">
        <f t="shared" si="26"/>
        <v>8000</v>
      </c>
      <c r="AA15" s="7">
        <f t="shared" ref="AA15:AI15" si="28">_xlfn.SWITCH($E$5, $H$1, AA34, $H$2, AA45, $H$3, AA56, $H$4, AA67)</f>
        <v>395.83333333333331</v>
      </c>
      <c r="AB15" s="7">
        <f t="shared" si="28"/>
        <v>600</v>
      </c>
      <c r="AC15" s="21">
        <f t="shared" si="28"/>
        <v>266.66666666666669</v>
      </c>
      <c r="AD15" s="7">
        <f t="shared" ref="AD15:AF15" si="29">_xlfn.SWITCH($E$5, $H$1, AD34, $H$2, AD45, $H$3, AD56, $H$4, AD67)</f>
        <v>350</v>
      </c>
      <c r="AE15" s="7">
        <f t="shared" si="29"/>
        <v>350</v>
      </c>
      <c r="AF15" s="21">
        <f t="shared" si="29"/>
        <v>300</v>
      </c>
      <c r="AG15" s="7">
        <f t="shared" si="28"/>
        <v>360</v>
      </c>
      <c r="AH15" s="7">
        <f t="shared" si="28"/>
        <v>350</v>
      </c>
      <c r="AI15" s="21">
        <f t="shared" si="28"/>
        <v>425</v>
      </c>
      <c r="AJ15" s="7">
        <f t="shared" si="26"/>
        <v>2000</v>
      </c>
      <c r="AK15" s="7">
        <f t="shared" si="26"/>
        <v>2063.4920634920636</v>
      </c>
      <c r="AL15" s="21">
        <f t="shared" si="26"/>
        <v>1875</v>
      </c>
      <c r="AM15" s="7">
        <f t="shared" ref="AM15:AO15" si="30">_xlfn.SWITCH($E$5, $H$1, AM34, $H$2, AM45, $H$3, AM56, $H$4, AM67)</f>
        <v>2100</v>
      </c>
      <c r="AN15" s="7">
        <f t="shared" si="30"/>
        <v>2800</v>
      </c>
      <c r="AO15" s="21">
        <f t="shared" si="30"/>
        <v>3000</v>
      </c>
      <c r="AP15" s="7">
        <f t="shared" si="26"/>
        <v>2450</v>
      </c>
      <c r="AQ15" s="7">
        <f t="shared" si="26"/>
        <v>2700</v>
      </c>
      <c r="AR15" s="9">
        <f t="shared" si="26"/>
        <v>2350</v>
      </c>
    </row>
    <row r="16" spans="2:44" ht="19.2" customHeight="1" thickBot="1" x14ac:dyDescent="0.35">
      <c r="B16" s="46" t="s">
        <v>14</v>
      </c>
      <c r="C16" s="47">
        <f>SUM(C11:C15)</f>
        <v>695000</v>
      </c>
      <c r="D16" s="47">
        <f t="shared" ref="D16" si="31">SUM(D11:D15)</f>
        <v>715000</v>
      </c>
      <c r="E16" s="48">
        <f t="shared" ref="E16" si="32">SUM(E11:E15)</f>
        <v>770000</v>
      </c>
      <c r="F16" s="47">
        <f t="shared" ref="F16" si="33">SUM(F11:F15)</f>
        <v>825000</v>
      </c>
      <c r="G16" s="47">
        <f t="shared" ref="G16" si="34">SUM(G11:G15)</f>
        <v>775000</v>
      </c>
      <c r="H16" s="48">
        <f t="shared" ref="H16" si="35">SUM(H11:H15)</f>
        <v>725000</v>
      </c>
      <c r="I16" s="47">
        <f t="shared" ref="I16" si="36">SUM(I11:I15)</f>
        <v>780000</v>
      </c>
      <c r="J16" s="47">
        <f t="shared" ref="J16" si="37">SUM(J11:J15)</f>
        <v>700000</v>
      </c>
      <c r="K16" s="48">
        <f t="shared" ref="K16" si="38">SUM(K11:K15)</f>
        <v>685000</v>
      </c>
      <c r="L16" s="49">
        <f t="shared" ref="L16" si="39">SUM(L11:L15)</f>
        <v>345</v>
      </c>
      <c r="M16" s="49">
        <f t="shared" ref="M16" si="40">SUM(M11:M15)</f>
        <v>366</v>
      </c>
      <c r="N16" s="50">
        <f t="shared" ref="N16" si="41">SUM(N11:N15)</f>
        <v>393</v>
      </c>
      <c r="O16" s="49">
        <f t="shared" ref="O16" si="42">SUM(O11:O15)</f>
        <v>100</v>
      </c>
      <c r="P16" s="49">
        <f t="shared" ref="P16" si="43">SUM(P11:P15)</f>
        <v>100</v>
      </c>
      <c r="Q16" s="50">
        <f t="shared" ref="Q16" si="44">SUM(Q11:Q15)</f>
        <v>100</v>
      </c>
      <c r="R16" s="49">
        <f t="shared" ref="R16" si="45">SUM(R11:R15)</f>
        <v>108</v>
      </c>
      <c r="S16" s="49">
        <f t="shared" ref="S16" si="46">SUM(S11:S15)</f>
        <v>87</v>
      </c>
      <c r="T16" s="50">
        <f t="shared" ref="T16" si="47">SUM(T11:T15)</f>
        <v>114</v>
      </c>
      <c r="U16" s="49">
        <f t="shared" ref="U16" si="48">SUM(U11:U15)</f>
        <v>97</v>
      </c>
      <c r="V16" s="49">
        <f t="shared" ref="V16" si="49">SUM(V11:V15)</f>
        <v>96</v>
      </c>
      <c r="W16" s="50">
        <f t="shared" ref="W16" si="50">SUM(W11:W15)</f>
        <v>94</v>
      </c>
      <c r="X16" s="47">
        <f t="shared" ref="X16" si="51">SUM(X11:X15)</f>
        <v>33200</v>
      </c>
      <c r="Y16" s="47">
        <f t="shared" ref="Y16" si="52">SUM(Y11:Y15)</f>
        <v>37500</v>
      </c>
      <c r="Z16" s="48">
        <f t="shared" ref="Z16" si="53">SUM(Z11:Z15)</f>
        <v>37500</v>
      </c>
      <c r="AA16" s="47">
        <f>AVERAGE(AA11:AA15)</f>
        <v>316.57017543859649</v>
      </c>
      <c r="AB16" s="47">
        <f t="shared" ref="AB16:AI16" si="54">AVERAGE(AB11:AB15)</f>
        <v>446.64289958407608</v>
      </c>
      <c r="AC16" s="47">
        <f t="shared" si="54"/>
        <v>353.11904761904759</v>
      </c>
      <c r="AD16" s="56">
        <f>AVERAGE(AD11:AD15)</f>
        <v>350</v>
      </c>
      <c r="AE16" s="47">
        <f t="shared" ref="AE16" si="55">AVERAGE(AE11:AE15)</f>
        <v>350</v>
      </c>
      <c r="AF16" s="47">
        <f t="shared" ref="AF16" si="56">AVERAGE(AF11:AF15)</f>
        <v>300</v>
      </c>
      <c r="AG16" s="56">
        <f t="shared" si="54"/>
        <v>374.6</v>
      </c>
      <c r="AH16" s="47">
        <f t="shared" si="54"/>
        <v>378</v>
      </c>
      <c r="AI16" s="47">
        <f t="shared" si="54"/>
        <v>385</v>
      </c>
      <c r="AJ16" s="56">
        <f>AVERAGE(AJ11:AJ15)</f>
        <v>2019.4871794871797</v>
      </c>
      <c r="AK16" s="47">
        <f t="shared" ref="AK16" si="57">AVERAGE(AK11:AK15)</f>
        <v>1968.5930512555901</v>
      </c>
      <c r="AL16" s="47">
        <f t="shared" ref="AL16" si="58">AVERAGE(AL11:AL15)</f>
        <v>1972.2150398620986</v>
      </c>
      <c r="AM16" s="56">
        <f>AVERAGE(AM11:AM15)</f>
        <v>2200</v>
      </c>
      <c r="AN16" s="47">
        <f t="shared" ref="AN16" si="59">AVERAGE(AN11:AN15)</f>
        <v>2520</v>
      </c>
      <c r="AO16" s="47">
        <f t="shared" ref="AO16" si="60">AVERAGE(AO11:AO15)</f>
        <v>2540</v>
      </c>
      <c r="AP16" s="56">
        <f>AVERAGE(AP11:AP15)</f>
        <v>2450</v>
      </c>
      <c r="AQ16" s="47">
        <f t="shared" ref="AQ16" si="61">AVERAGE(AQ11:AQ15)</f>
        <v>2700</v>
      </c>
      <c r="AR16" s="51">
        <f t="shared" ref="AR16" si="62">AVERAGE(AR11:AR15)</f>
        <v>2350</v>
      </c>
    </row>
    <row r="18" spans="2:44" ht="19.95" customHeight="1" x14ac:dyDescent="0.3">
      <c r="B18" s="2" t="s">
        <v>49</v>
      </c>
      <c r="D18" s="3">
        <f>SUM(Data!C35:E35,Data!C46:E46,Data!C57:E57,Data!C68:E68)</f>
        <v>9255000</v>
      </c>
    </row>
    <row r="19" spans="2:44" ht="19.95" customHeight="1" x14ac:dyDescent="0.3">
      <c r="B19" s="2" t="s">
        <v>50</v>
      </c>
      <c r="D19" s="63">
        <f>SUM(L35:N35,L46:N46,L57:N57,L68:N68)</f>
        <v>3799</v>
      </c>
    </row>
    <row r="20" spans="2:44" ht="19.95" customHeight="1" x14ac:dyDescent="0.3">
      <c r="B20" s="2" t="s">
        <v>51</v>
      </c>
      <c r="D20" s="63">
        <f>SUM(R35:T35,R46:T46,R57:T57,R68:T68)</f>
        <v>1228</v>
      </c>
    </row>
    <row r="21" spans="2:44" ht="19.95" customHeight="1" x14ac:dyDescent="0.3">
      <c r="B21" s="2" t="s">
        <v>52</v>
      </c>
      <c r="D21" s="3">
        <f>D18/D19</f>
        <v>2436.1674124769675</v>
      </c>
    </row>
    <row r="25" spans="2:44" ht="23.4" customHeight="1" thickBot="1" x14ac:dyDescent="0.35"/>
    <row r="26" spans="2:44" ht="6.6" customHeight="1" x14ac:dyDescent="0.3"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</row>
    <row r="27" spans="2:44" ht="22.2" x14ac:dyDescent="0.3">
      <c r="B27" s="16"/>
      <c r="C27" s="86" t="str">
        <f>H1</f>
        <v>Q1 2023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8"/>
      <c r="AR27" s="89"/>
    </row>
    <row r="28" spans="2:44" ht="15.6" customHeight="1" x14ac:dyDescent="0.3">
      <c r="B28" s="17"/>
      <c r="C28" s="26" t="s">
        <v>13</v>
      </c>
      <c r="D28" s="26" t="s">
        <v>15</v>
      </c>
      <c r="E28" s="27" t="s">
        <v>16</v>
      </c>
      <c r="F28" s="26" t="s">
        <v>13</v>
      </c>
      <c r="G28" s="26" t="s">
        <v>15</v>
      </c>
      <c r="H28" s="27" t="s">
        <v>16</v>
      </c>
      <c r="I28" s="26" t="s">
        <v>13</v>
      </c>
      <c r="J28" s="26" t="s">
        <v>15</v>
      </c>
      <c r="K28" s="27" t="s">
        <v>16</v>
      </c>
      <c r="L28" s="26" t="s">
        <v>13</v>
      </c>
      <c r="M28" s="26" t="s">
        <v>15</v>
      </c>
      <c r="N28" s="27" t="s">
        <v>16</v>
      </c>
      <c r="O28" s="26" t="s">
        <v>13</v>
      </c>
      <c r="P28" s="26" t="s">
        <v>15</v>
      </c>
      <c r="Q28" s="27" t="s">
        <v>16</v>
      </c>
      <c r="R28" s="26" t="s">
        <v>13</v>
      </c>
      <c r="S28" s="26" t="s">
        <v>15</v>
      </c>
      <c r="T28" s="27" t="s">
        <v>16</v>
      </c>
      <c r="U28" s="26" t="s">
        <v>13</v>
      </c>
      <c r="V28" s="26" t="s">
        <v>15</v>
      </c>
      <c r="W28" s="30" t="s">
        <v>16</v>
      </c>
      <c r="X28" s="26" t="s">
        <v>13</v>
      </c>
      <c r="Y28" s="26" t="s">
        <v>15</v>
      </c>
      <c r="Z28" s="30" t="s">
        <v>16</v>
      </c>
      <c r="AA28" s="26" t="s">
        <v>13</v>
      </c>
      <c r="AB28" s="26" t="s">
        <v>15</v>
      </c>
      <c r="AC28" s="30" t="s">
        <v>16</v>
      </c>
      <c r="AD28" s="26" t="s">
        <v>13</v>
      </c>
      <c r="AE28" s="26" t="s">
        <v>15</v>
      </c>
      <c r="AF28" s="30" t="s">
        <v>16</v>
      </c>
      <c r="AG28" s="26" t="s">
        <v>13</v>
      </c>
      <c r="AH28" s="26" t="s">
        <v>15</v>
      </c>
      <c r="AI28" s="30" t="s">
        <v>16</v>
      </c>
      <c r="AJ28" s="26" t="s">
        <v>13</v>
      </c>
      <c r="AK28" s="26" t="s">
        <v>15</v>
      </c>
      <c r="AL28" s="30" t="s">
        <v>16</v>
      </c>
      <c r="AM28" s="26" t="s">
        <v>13</v>
      </c>
      <c r="AN28" s="26" t="s">
        <v>15</v>
      </c>
      <c r="AO28" s="30" t="s">
        <v>16</v>
      </c>
      <c r="AP28" s="26" t="s">
        <v>13</v>
      </c>
      <c r="AQ28" s="28" t="s">
        <v>15</v>
      </c>
      <c r="AR28" s="29" t="s">
        <v>16</v>
      </c>
    </row>
    <row r="29" spans="2:44" ht="51" customHeight="1" x14ac:dyDescent="0.3">
      <c r="B29" s="16"/>
      <c r="C29" s="4" t="s">
        <v>6</v>
      </c>
      <c r="D29" s="4" t="s">
        <v>6</v>
      </c>
      <c r="E29" s="20" t="s">
        <v>6</v>
      </c>
      <c r="F29" s="4" t="s">
        <v>17</v>
      </c>
      <c r="G29" s="4" t="s">
        <v>17</v>
      </c>
      <c r="H29" s="20" t="s">
        <v>17</v>
      </c>
      <c r="I29" s="5" t="s">
        <v>7</v>
      </c>
      <c r="J29" s="5" t="s">
        <v>7</v>
      </c>
      <c r="K29" s="23" t="s">
        <v>7</v>
      </c>
      <c r="L29" s="5" t="s">
        <v>8</v>
      </c>
      <c r="M29" s="5" t="s">
        <v>8</v>
      </c>
      <c r="N29" s="23" t="s">
        <v>8</v>
      </c>
      <c r="O29" s="5" t="s">
        <v>42</v>
      </c>
      <c r="P29" s="5" t="s">
        <v>42</v>
      </c>
      <c r="Q29" s="23" t="s">
        <v>42</v>
      </c>
      <c r="R29" s="5" t="s">
        <v>9</v>
      </c>
      <c r="S29" s="5" t="s">
        <v>9</v>
      </c>
      <c r="T29" s="23" t="s">
        <v>9</v>
      </c>
      <c r="U29" s="5" t="s">
        <v>12</v>
      </c>
      <c r="V29" s="5" t="s">
        <v>12</v>
      </c>
      <c r="W29" s="23" t="s">
        <v>12</v>
      </c>
      <c r="X29" s="5" t="s">
        <v>56</v>
      </c>
      <c r="Y29" s="5" t="s">
        <v>56</v>
      </c>
      <c r="Z29" s="23" t="s">
        <v>56</v>
      </c>
      <c r="AA29" s="5" t="s">
        <v>54</v>
      </c>
      <c r="AB29" s="5" t="s">
        <v>54</v>
      </c>
      <c r="AC29" s="23" t="s">
        <v>54</v>
      </c>
      <c r="AD29" s="5" t="s">
        <v>55</v>
      </c>
      <c r="AE29" s="5" t="s">
        <v>55</v>
      </c>
      <c r="AF29" s="5" t="s">
        <v>55</v>
      </c>
      <c r="AG29" s="60" t="s">
        <v>33</v>
      </c>
      <c r="AH29" s="5" t="s">
        <v>33</v>
      </c>
      <c r="AI29" s="23" t="s">
        <v>33</v>
      </c>
      <c r="AJ29" s="5" t="s">
        <v>10</v>
      </c>
      <c r="AK29" s="5" t="s">
        <v>10</v>
      </c>
      <c r="AL29" s="23" t="s">
        <v>10</v>
      </c>
      <c r="AM29" s="5" t="s">
        <v>34</v>
      </c>
      <c r="AN29" s="5" t="s">
        <v>34</v>
      </c>
      <c r="AO29" s="23" t="s">
        <v>34</v>
      </c>
      <c r="AP29" s="5" t="s">
        <v>11</v>
      </c>
      <c r="AQ29" s="5" t="s">
        <v>11</v>
      </c>
      <c r="AR29" s="6" t="s">
        <v>11</v>
      </c>
    </row>
    <row r="30" spans="2:44" x14ac:dyDescent="0.3">
      <c r="B30" s="18" t="s">
        <v>1</v>
      </c>
      <c r="C30" s="7">
        <v>125000</v>
      </c>
      <c r="D30" s="7">
        <v>130000</v>
      </c>
      <c r="E30" s="21">
        <v>160000</v>
      </c>
      <c r="F30" s="7">
        <v>150000</v>
      </c>
      <c r="G30" s="7">
        <v>140000</v>
      </c>
      <c r="H30" s="21">
        <v>150000</v>
      </c>
      <c r="I30" s="7">
        <v>115000</v>
      </c>
      <c r="J30" s="7">
        <v>140000</v>
      </c>
      <c r="K30" s="21">
        <v>160000</v>
      </c>
      <c r="L30" s="8">
        <v>57</v>
      </c>
      <c r="M30" s="8">
        <v>58</v>
      </c>
      <c r="N30" s="24">
        <v>63</v>
      </c>
      <c r="O30" s="8">
        <v>25</v>
      </c>
      <c r="P30" s="8">
        <v>20</v>
      </c>
      <c r="Q30" s="24">
        <v>25</v>
      </c>
      <c r="R30" s="8">
        <v>10</v>
      </c>
      <c r="S30" s="8">
        <v>11</v>
      </c>
      <c r="T30" s="24">
        <v>18</v>
      </c>
      <c r="U30" s="8">
        <v>9</v>
      </c>
      <c r="V30" s="8">
        <v>12</v>
      </c>
      <c r="W30" s="24">
        <v>14</v>
      </c>
      <c r="X30" s="7">
        <v>4200</v>
      </c>
      <c r="Y30" s="7">
        <v>5000</v>
      </c>
      <c r="Z30" s="21">
        <v>5500</v>
      </c>
      <c r="AA30" s="7">
        <f>X30/R30</f>
        <v>420</v>
      </c>
      <c r="AB30" s="7">
        <f t="shared" ref="AB30:AC34" si="63">Y30/S30</f>
        <v>454.54545454545456</v>
      </c>
      <c r="AC30" s="21">
        <f t="shared" si="63"/>
        <v>305.55555555555554</v>
      </c>
      <c r="AD30" s="7">
        <v>350</v>
      </c>
      <c r="AE30" s="7">
        <v>350</v>
      </c>
      <c r="AF30" s="21">
        <v>350</v>
      </c>
      <c r="AG30" s="7">
        <v>400</v>
      </c>
      <c r="AH30" s="7">
        <v>385</v>
      </c>
      <c r="AI30" s="21">
        <v>390</v>
      </c>
      <c r="AJ30" s="7">
        <f>C30/L30</f>
        <v>2192.9824561403507</v>
      </c>
      <c r="AK30" s="7">
        <f>D30/M30</f>
        <v>2241.3793103448274</v>
      </c>
      <c r="AL30" s="21">
        <f>E30/N30</f>
        <v>2539.6825396825398</v>
      </c>
      <c r="AM30" s="7">
        <v>2200</v>
      </c>
      <c r="AN30" s="7">
        <v>2100</v>
      </c>
      <c r="AO30" s="21">
        <v>2400</v>
      </c>
      <c r="AP30" s="7">
        <v>2500</v>
      </c>
      <c r="AQ30" s="7">
        <v>2600</v>
      </c>
      <c r="AR30" s="9">
        <v>2400</v>
      </c>
    </row>
    <row r="31" spans="2:44" x14ac:dyDescent="0.3">
      <c r="B31" s="18" t="s">
        <v>2</v>
      </c>
      <c r="C31" s="7">
        <v>180000</v>
      </c>
      <c r="D31" s="7">
        <v>160000</v>
      </c>
      <c r="E31" s="21">
        <v>185000</v>
      </c>
      <c r="F31" s="7">
        <v>150000</v>
      </c>
      <c r="G31" s="7">
        <v>140000</v>
      </c>
      <c r="H31" s="21">
        <v>150000</v>
      </c>
      <c r="I31" s="7">
        <v>160000</v>
      </c>
      <c r="J31" s="7">
        <v>130000</v>
      </c>
      <c r="K31" s="21">
        <v>125000</v>
      </c>
      <c r="L31" s="8">
        <v>74</v>
      </c>
      <c r="M31" s="8">
        <v>70</v>
      </c>
      <c r="N31" s="24">
        <v>74</v>
      </c>
      <c r="O31" s="8">
        <v>25</v>
      </c>
      <c r="P31" s="8">
        <v>20</v>
      </c>
      <c r="Q31" s="24">
        <v>25</v>
      </c>
      <c r="R31" s="8">
        <v>22</v>
      </c>
      <c r="S31" s="8">
        <v>23</v>
      </c>
      <c r="T31" s="24">
        <v>26</v>
      </c>
      <c r="U31" s="8">
        <v>17</v>
      </c>
      <c r="V31" s="8">
        <v>24</v>
      </c>
      <c r="W31" s="24">
        <v>22</v>
      </c>
      <c r="X31" s="7">
        <v>7800</v>
      </c>
      <c r="Y31" s="7">
        <v>10000</v>
      </c>
      <c r="Z31" s="21">
        <v>9000</v>
      </c>
      <c r="AA31" s="7">
        <f t="shared" ref="AA31:AA34" si="64">X31/R31</f>
        <v>354.54545454545456</v>
      </c>
      <c r="AB31" s="7">
        <f t="shared" si="63"/>
        <v>434.78260869565219</v>
      </c>
      <c r="AC31" s="21">
        <f t="shared" si="63"/>
        <v>346.15384615384613</v>
      </c>
      <c r="AD31" s="7">
        <v>350</v>
      </c>
      <c r="AE31" s="7">
        <v>350</v>
      </c>
      <c r="AF31" s="21">
        <v>350</v>
      </c>
      <c r="AG31" s="7">
        <v>402</v>
      </c>
      <c r="AH31" s="7">
        <v>290</v>
      </c>
      <c r="AI31" s="21">
        <v>380</v>
      </c>
      <c r="AJ31" s="7">
        <f t="shared" ref="AJ31:AJ34" si="65">C31/L31</f>
        <v>2432.4324324324325</v>
      </c>
      <c r="AK31" s="7">
        <f t="shared" ref="AK31:AL34" si="66">D31/M31</f>
        <v>2285.7142857142858</v>
      </c>
      <c r="AL31" s="21">
        <f t="shared" si="66"/>
        <v>2500</v>
      </c>
      <c r="AM31" s="7">
        <v>2100</v>
      </c>
      <c r="AN31" s="7">
        <v>2200</v>
      </c>
      <c r="AO31" s="21">
        <v>2300</v>
      </c>
      <c r="AP31" s="7">
        <v>2500</v>
      </c>
      <c r="AQ31" s="7">
        <v>2600</v>
      </c>
      <c r="AR31" s="9">
        <v>2400</v>
      </c>
    </row>
    <row r="32" spans="2:44" x14ac:dyDescent="0.3">
      <c r="B32" s="18" t="s">
        <v>3</v>
      </c>
      <c r="C32" s="7">
        <v>170000</v>
      </c>
      <c r="D32" s="7">
        <v>135000</v>
      </c>
      <c r="E32" s="21">
        <v>145000</v>
      </c>
      <c r="F32" s="7">
        <v>150000</v>
      </c>
      <c r="G32" s="7">
        <v>140000</v>
      </c>
      <c r="H32" s="21">
        <v>150000</v>
      </c>
      <c r="I32" s="7">
        <v>170000</v>
      </c>
      <c r="J32" s="7">
        <v>145000</v>
      </c>
      <c r="K32" s="21">
        <v>130000</v>
      </c>
      <c r="L32" s="8">
        <v>70</v>
      </c>
      <c r="M32" s="8">
        <v>55</v>
      </c>
      <c r="N32" s="24">
        <v>61</v>
      </c>
      <c r="O32" s="8">
        <v>25</v>
      </c>
      <c r="P32" s="8">
        <v>20</v>
      </c>
      <c r="Q32" s="24">
        <v>25</v>
      </c>
      <c r="R32" s="8">
        <v>35</v>
      </c>
      <c r="S32" s="8">
        <v>20</v>
      </c>
      <c r="T32" s="24">
        <v>17</v>
      </c>
      <c r="U32" s="8">
        <v>36</v>
      </c>
      <c r="V32" s="8">
        <v>25</v>
      </c>
      <c r="W32" s="24">
        <v>21</v>
      </c>
      <c r="X32" s="7">
        <v>13200</v>
      </c>
      <c r="Y32" s="7">
        <v>9500</v>
      </c>
      <c r="Z32" s="21">
        <v>8300</v>
      </c>
      <c r="AA32" s="7">
        <f t="shared" si="64"/>
        <v>377.14285714285717</v>
      </c>
      <c r="AB32" s="7">
        <f t="shared" si="63"/>
        <v>475</v>
      </c>
      <c r="AC32" s="21">
        <f t="shared" si="63"/>
        <v>488.23529411764707</v>
      </c>
      <c r="AD32" s="7">
        <v>350</v>
      </c>
      <c r="AE32" s="7">
        <v>350</v>
      </c>
      <c r="AF32" s="21">
        <v>350</v>
      </c>
      <c r="AG32" s="7">
        <v>350</v>
      </c>
      <c r="AH32" s="7">
        <v>385</v>
      </c>
      <c r="AI32" s="21">
        <v>352</v>
      </c>
      <c r="AJ32" s="7">
        <f t="shared" si="65"/>
        <v>2428.5714285714284</v>
      </c>
      <c r="AK32" s="7">
        <f t="shared" si="66"/>
        <v>2454.5454545454545</v>
      </c>
      <c r="AL32" s="21">
        <f t="shared" si="66"/>
        <v>2377.0491803278687</v>
      </c>
      <c r="AM32" s="7">
        <v>2500</v>
      </c>
      <c r="AN32" s="7">
        <v>2500</v>
      </c>
      <c r="AO32" s="21">
        <v>2300</v>
      </c>
      <c r="AP32" s="7">
        <v>2500</v>
      </c>
      <c r="AQ32" s="7">
        <v>2600</v>
      </c>
      <c r="AR32" s="9">
        <v>2400</v>
      </c>
    </row>
    <row r="33" spans="2:44" x14ac:dyDescent="0.3">
      <c r="B33" s="18" t="s">
        <v>4</v>
      </c>
      <c r="C33" s="7">
        <v>150000</v>
      </c>
      <c r="D33" s="7">
        <v>175000</v>
      </c>
      <c r="E33" s="21">
        <v>155000</v>
      </c>
      <c r="F33" s="7">
        <v>150000</v>
      </c>
      <c r="G33" s="7">
        <v>140000</v>
      </c>
      <c r="H33" s="21">
        <v>150000</v>
      </c>
      <c r="I33" s="7">
        <v>165000</v>
      </c>
      <c r="J33" s="7">
        <v>155000</v>
      </c>
      <c r="K33" s="21">
        <v>140000</v>
      </c>
      <c r="L33" s="8">
        <v>66</v>
      </c>
      <c r="M33" s="8">
        <v>68</v>
      </c>
      <c r="N33" s="24">
        <v>63</v>
      </c>
      <c r="O33" s="8">
        <v>25</v>
      </c>
      <c r="P33" s="8">
        <v>20</v>
      </c>
      <c r="Q33" s="24">
        <v>25</v>
      </c>
      <c r="R33" s="8">
        <v>18</v>
      </c>
      <c r="S33" s="8">
        <v>14</v>
      </c>
      <c r="T33" s="24">
        <v>24</v>
      </c>
      <c r="U33" s="8">
        <v>14</v>
      </c>
      <c r="V33" s="8">
        <v>25</v>
      </c>
      <c r="W33" s="24">
        <v>22</v>
      </c>
      <c r="X33" s="7">
        <v>6500</v>
      </c>
      <c r="Y33" s="7">
        <v>9000</v>
      </c>
      <c r="Z33" s="21">
        <v>8500</v>
      </c>
      <c r="AA33" s="7">
        <f t="shared" si="64"/>
        <v>361.11111111111109</v>
      </c>
      <c r="AB33" s="7">
        <f t="shared" si="63"/>
        <v>642.85714285714289</v>
      </c>
      <c r="AC33" s="21">
        <f t="shared" si="63"/>
        <v>354.16666666666669</v>
      </c>
      <c r="AD33" s="7">
        <v>350</v>
      </c>
      <c r="AE33" s="7">
        <v>350</v>
      </c>
      <c r="AF33" s="21">
        <v>350</v>
      </c>
      <c r="AG33" s="7">
        <v>350</v>
      </c>
      <c r="AH33" s="7">
        <v>360</v>
      </c>
      <c r="AI33" s="21">
        <v>388</v>
      </c>
      <c r="AJ33" s="7">
        <f t="shared" si="65"/>
        <v>2272.7272727272725</v>
      </c>
      <c r="AK33" s="7">
        <f t="shared" si="66"/>
        <v>2573.5294117647059</v>
      </c>
      <c r="AL33" s="21">
        <f t="shared" si="66"/>
        <v>2460.3174603174602</v>
      </c>
      <c r="AM33" s="7">
        <v>2200</v>
      </c>
      <c r="AN33" s="7">
        <v>2600</v>
      </c>
      <c r="AO33" s="21">
        <v>2400</v>
      </c>
      <c r="AP33" s="7">
        <v>2500</v>
      </c>
      <c r="AQ33" s="7">
        <v>2600</v>
      </c>
      <c r="AR33" s="9">
        <v>2400</v>
      </c>
    </row>
    <row r="34" spans="2:44" x14ac:dyDescent="0.3">
      <c r="B34" s="18" t="s">
        <v>5</v>
      </c>
      <c r="C34" s="7">
        <v>135000</v>
      </c>
      <c r="D34" s="7">
        <v>190000</v>
      </c>
      <c r="E34" s="21">
        <v>140000</v>
      </c>
      <c r="F34" s="7">
        <v>150000</v>
      </c>
      <c r="G34" s="7">
        <v>140000</v>
      </c>
      <c r="H34" s="21">
        <v>150000</v>
      </c>
      <c r="I34" s="7">
        <v>155000</v>
      </c>
      <c r="J34" s="7">
        <v>120000</v>
      </c>
      <c r="K34" s="21">
        <v>150000</v>
      </c>
      <c r="L34" s="8">
        <v>71</v>
      </c>
      <c r="M34" s="8">
        <v>62</v>
      </c>
      <c r="N34" s="24">
        <v>51</v>
      </c>
      <c r="O34" s="8">
        <v>25</v>
      </c>
      <c r="P34" s="8">
        <v>20</v>
      </c>
      <c r="Q34" s="24">
        <v>25</v>
      </c>
      <c r="R34" s="8">
        <v>33</v>
      </c>
      <c r="S34" s="8">
        <v>20</v>
      </c>
      <c r="T34" s="24">
        <v>16</v>
      </c>
      <c r="U34" s="8">
        <v>20</v>
      </c>
      <c r="V34" s="8">
        <v>25</v>
      </c>
      <c r="W34" s="24">
        <v>24</v>
      </c>
      <c r="X34" s="7">
        <v>12100</v>
      </c>
      <c r="Y34" s="7">
        <v>10800</v>
      </c>
      <c r="Z34" s="21">
        <v>10500</v>
      </c>
      <c r="AA34" s="7">
        <f t="shared" si="64"/>
        <v>366.66666666666669</v>
      </c>
      <c r="AB34" s="7">
        <f t="shared" si="63"/>
        <v>540</v>
      </c>
      <c r="AC34" s="21">
        <f t="shared" si="63"/>
        <v>656.25</v>
      </c>
      <c r="AD34" s="7">
        <v>350</v>
      </c>
      <c r="AE34" s="7">
        <v>350</v>
      </c>
      <c r="AF34" s="21">
        <v>350</v>
      </c>
      <c r="AG34" s="7">
        <v>385</v>
      </c>
      <c r="AH34" s="7">
        <v>350</v>
      </c>
      <c r="AI34" s="21">
        <v>406</v>
      </c>
      <c r="AJ34" s="7">
        <f t="shared" si="65"/>
        <v>1901.4084507042253</v>
      </c>
      <c r="AK34" s="7">
        <f t="shared" si="66"/>
        <v>3064.516129032258</v>
      </c>
      <c r="AL34" s="21">
        <f t="shared" si="66"/>
        <v>2745.0980392156862</v>
      </c>
      <c r="AM34" s="7">
        <v>2100</v>
      </c>
      <c r="AN34" s="7">
        <v>2800</v>
      </c>
      <c r="AO34" s="21">
        <v>2700</v>
      </c>
      <c r="AP34" s="7">
        <v>2500</v>
      </c>
      <c r="AQ34" s="7">
        <v>2600</v>
      </c>
      <c r="AR34" s="9">
        <v>2400</v>
      </c>
    </row>
    <row r="35" spans="2:44" ht="19.2" customHeight="1" thickBot="1" x14ac:dyDescent="0.35">
      <c r="B35" s="19" t="s">
        <v>14</v>
      </c>
      <c r="C35" s="10">
        <f>SUM(C30:C34)</f>
        <v>760000</v>
      </c>
      <c r="D35" s="10">
        <f t="shared" ref="D35:E35" si="67">SUM(D30:D34)</f>
        <v>790000</v>
      </c>
      <c r="E35" s="22">
        <f t="shared" si="67"/>
        <v>785000</v>
      </c>
      <c r="F35" s="10">
        <f t="shared" ref="F35:X35" si="68">SUM(F30:F34)</f>
        <v>750000</v>
      </c>
      <c r="G35" s="10">
        <f t="shared" ref="G35" si="69">SUM(G30:G34)</f>
        <v>700000</v>
      </c>
      <c r="H35" s="22">
        <f t="shared" ref="H35" si="70">SUM(H30:H34)</f>
        <v>750000</v>
      </c>
      <c r="I35" s="10">
        <f t="shared" si="68"/>
        <v>765000</v>
      </c>
      <c r="J35" s="10">
        <f t="shared" ref="J35" si="71">SUM(J30:J34)</f>
        <v>690000</v>
      </c>
      <c r="K35" s="22">
        <f t="shared" ref="K35" si="72">SUM(K30:K34)</f>
        <v>705000</v>
      </c>
      <c r="L35" s="14">
        <f t="shared" si="68"/>
        <v>338</v>
      </c>
      <c r="M35" s="14">
        <f t="shared" ref="M35" si="73">SUM(M30:M34)</f>
        <v>313</v>
      </c>
      <c r="N35" s="25">
        <f t="shared" ref="N35" si="74">SUM(N30:N34)</f>
        <v>312</v>
      </c>
      <c r="O35" s="14">
        <f t="shared" ref="O35" si="75">SUM(O30:O34)</f>
        <v>125</v>
      </c>
      <c r="P35" s="14">
        <f t="shared" ref="P35" si="76">SUM(P30:P34)</f>
        <v>100</v>
      </c>
      <c r="Q35" s="25">
        <f t="shared" ref="Q35" si="77">SUM(Q30:Q34)</f>
        <v>125</v>
      </c>
      <c r="R35" s="14">
        <f t="shared" si="68"/>
        <v>118</v>
      </c>
      <c r="S35" s="14">
        <f t="shared" ref="S35" si="78">SUM(S30:S34)</f>
        <v>88</v>
      </c>
      <c r="T35" s="25">
        <f t="shared" ref="T35" si="79">SUM(T30:T34)</f>
        <v>101</v>
      </c>
      <c r="U35" s="14">
        <f t="shared" si="68"/>
        <v>96</v>
      </c>
      <c r="V35" s="14">
        <f t="shared" ref="V35" si="80">SUM(V30:V34)</f>
        <v>111</v>
      </c>
      <c r="W35" s="25">
        <f t="shared" ref="W35" si="81">SUM(W30:W34)</f>
        <v>103</v>
      </c>
      <c r="X35" s="10">
        <f t="shared" si="68"/>
        <v>43800</v>
      </c>
      <c r="Y35" s="10">
        <f t="shared" ref="Y35" si="82">SUM(Y30:Y34)</f>
        <v>44300</v>
      </c>
      <c r="Z35" s="22">
        <f t="shared" ref="Z35" si="83">SUM(Z30:Z34)</f>
        <v>41800</v>
      </c>
      <c r="AA35" s="10">
        <f t="shared" ref="AA35:AC35" si="84">AVERAGE(AA30:AA34)</f>
        <v>375.89321789321787</v>
      </c>
      <c r="AB35" s="10">
        <f t="shared" si="84"/>
        <v>509.43704121964993</v>
      </c>
      <c r="AC35" s="22">
        <f t="shared" si="84"/>
        <v>430.07227249874302</v>
      </c>
      <c r="AD35" s="10">
        <f t="shared" ref="AD35" si="85">AVERAGE(AD30:AD34)</f>
        <v>350</v>
      </c>
      <c r="AE35" s="10">
        <f t="shared" ref="AE35" si="86">AVERAGE(AE30:AE34)</f>
        <v>350</v>
      </c>
      <c r="AF35" s="22">
        <f t="shared" ref="AF35" si="87">AVERAGE(AF30:AF34)</f>
        <v>350</v>
      </c>
      <c r="AG35" s="10">
        <f t="shared" ref="AG35" si="88">AVERAGE(AG30:AG34)</f>
        <v>377.4</v>
      </c>
      <c r="AH35" s="10">
        <f t="shared" ref="AH35" si="89">AVERAGE(AH30:AH34)</f>
        <v>354</v>
      </c>
      <c r="AI35" s="22">
        <f t="shared" ref="AI35" si="90">AVERAGE(AI30:AI34)</f>
        <v>383.2</v>
      </c>
      <c r="AJ35" s="10">
        <f>AVERAGE(AJ30:AJ34)</f>
        <v>2245.6244081151417</v>
      </c>
      <c r="AK35" s="10">
        <f t="shared" ref="AK35:AL35" si="91">AVERAGE(AK30:AK34)</f>
        <v>2523.9369182803066</v>
      </c>
      <c r="AL35" s="22">
        <f t="shared" si="91"/>
        <v>2524.4294439087107</v>
      </c>
      <c r="AM35" s="10">
        <f>AVERAGE(AM30:AM34)</f>
        <v>2220</v>
      </c>
      <c r="AN35" s="10">
        <f t="shared" ref="AN35" si="92">AVERAGE(AN30:AN34)</f>
        <v>2440</v>
      </c>
      <c r="AO35" s="22">
        <f t="shared" ref="AO35" si="93">AVERAGE(AO30:AO34)</f>
        <v>2420</v>
      </c>
      <c r="AP35" s="10">
        <f>AVERAGE(AP30:AP34)</f>
        <v>2500</v>
      </c>
      <c r="AQ35" s="10">
        <f t="shared" ref="AQ35" si="94">AVERAGE(AQ30:AQ34)</f>
        <v>2600</v>
      </c>
      <c r="AR35" s="11">
        <f t="shared" ref="AR35" si="95">AVERAGE(AR30:AR34)</f>
        <v>2400</v>
      </c>
    </row>
    <row r="36" spans="2:44" ht="23.4" customHeight="1" thickBot="1" x14ac:dyDescent="0.35"/>
    <row r="37" spans="2:44" ht="6.6" customHeight="1" x14ac:dyDescent="0.3"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</row>
    <row r="38" spans="2:44" ht="22.2" x14ac:dyDescent="0.3">
      <c r="B38" s="16"/>
      <c r="C38" s="86" t="str">
        <f>H2</f>
        <v>Q2 2023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8"/>
      <c r="AR38" s="89"/>
    </row>
    <row r="39" spans="2:44" ht="15.6" customHeight="1" x14ac:dyDescent="0.3">
      <c r="B39" s="17"/>
      <c r="C39" s="26" t="s">
        <v>24</v>
      </c>
      <c r="D39" s="26" t="s">
        <v>25</v>
      </c>
      <c r="E39" s="27" t="s">
        <v>26</v>
      </c>
      <c r="F39" s="26" t="s">
        <v>24</v>
      </c>
      <c r="G39" s="26" t="s">
        <v>25</v>
      </c>
      <c r="H39" s="27" t="s">
        <v>26</v>
      </c>
      <c r="I39" s="26" t="s">
        <v>24</v>
      </c>
      <c r="J39" s="26" t="s">
        <v>25</v>
      </c>
      <c r="K39" s="27" t="s">
        <v>26</v>
      </c>
      <c r="L39" s="26" t="s">
        <v>24</v>
      </c>
      <c r="M39" s="26" t="s">
        <v>25</v>
      </c>
      <c r="N39" s="27" t="s">
        <v>26</v>
      </c>
      <c r="O39" s="26" t="s">
        <v>24</v>
      </c>
      <c r="P39" s="26" t="s">
        <v>25</v>
      </c>
      <c r="Q39" s="27" t="s">
        <v>26</v>
      </c>
      <c r="R39" s="26" t="s">
        <v>24</v>
      </c>
      <c r="S39" s="26" t="s">
        <v>25</v>
      </c>
      <c r="T39" s="27" t="s">
        <v>26</v>
      </c>
      <c r="U39" s="26" t="s">
        <v>24</v>
      </c>
      <c r="V39" s="26" t="s">
        <v>25</v>
      </c>
      <c r="W39" s="27" t="s">
        <v>26</v>
      </c>
      <c r="X39" s="26" t="s">
        <v>24</v>
      </c>
      <c r="Y39" s="26" t="s">
        <v>25</v>
      </c>
      <c r="Z39" s="27" t="s">
        <v>26</v>
      </c>
      <c r="AA39" s="26" t="s">
        <v>24</v>
      </c>
      <c r="AB39" s="26" t="s">
        <v>25</v>
      </c>
      <c r="AC39" s="30" t="s">
        <v>26</v>
      </c>
      <c r="AD39" s="26" t="s">
        <v>24</v>
      </c>
      <c r="AE39" s="26" t="s">
        <v>25</v>
      </c>
      <c r="AF39" s="30" t="s">
        <v>26</v>
      </c>
      <c r="AG39" s="26" t="s">
        <v>24</v>
      </c>
      <c r="AH39" s="26" t="s">
        <v>25</v>
      </c>
      <c r="AI39" s="30" t="s">
        <v>26</v>
      </c>
      <c r="AJ39" s="26" t="s">
        <v>24</v>
      </c>
      <c r="AK39" s="26" t="s">
        <v>25</v>
      </c>
      <c r="AL39" s="27" t="s">
        <v>26</v>
      </c>
      <c r="AM39" s="26" t="s">
        <v>24</v>
      </c>
      <c r="AN39" s="26" t="s">
        <v>25</v>
      </c>
      <c r="AO39" s="27" t="s">
        <v>26</v>
      </c>
      <c r="AP39" s="26" t="s">
        <v>24</v>
      </c>
      <c r="AQ39" s="28" t="s">
        <v>25</v>
      </c>
      <c r="AR39" s="29" t="s">
        <v>26</v>
      </c>
    </row>
    <row r="40" spans="2:44" ht="51" customHeight="1" x14ac:dyDescent="0.3">
      <c r="B40" s="16"/>
      <c r="C40" s="4" t="s">
        <v>6</v>
      </c>
      <c r="D40" s="4" t="s">
        <v>6</v>
      </c>
      <c r="E40" s="20" t="s">
        <v>6</v>
      </c>
      <c r="F40" s="4" t="s">
        <v>17</v>
      </c>
      <c r="G40" s="4" t="s">
        <v>17</v>
      </c>
      <c r="H40" s="20" t="s">
        <v>17</v>
      </c>
      <c r="I40" s="5" t="s">
        <v>7</v>
      </c>
      <c r="J40" s="5" t="s">
        <v>7</v>
      </c>
      <c r="K40" s="23" t="s">
        <v>7</v>
      </c>
      <c r="L40" s="5" t="s">
        <v>8</v>
      </c>
      <c r="M40" s="5" t="s">
        <v>8</v>
      </c>
      <c r="N40" s="23" t="s">
        <v>8</v>
      </c>
      <c r="O40" s="5" t="s">
        <v>42</v>
      </c>
      <c r="P40" s="5" t="s">
        <v>42</v>
      </c>
      <c r="Q40" s="5" t="s">
        <v>42</v>
      </c>
      <c r="R40" s="60" t="s">
        <v>9</v>
      </c>
      <c r="S40" s="5" t="s">
        <v>9</v>
      </c>
      <c r="T40" s="23" t="s">
        <v>9</v>
      </c>
      <c r="U40" s="5" t="s">
        <v>12</v>
      </c>
      <c r="V40" s="5" t="s">
        <v>12</v>
      </c>
      <c r="W40" s="23" t="s">
        <v>12</v>
      </c>
      <c r="X40" s="5" t="s">
        <v>56</v>
      </c>
      <c r="Y40" s="5" t="s">
        <v>56</v>
      </c>
      <c r="Z40" s="23" t="s">
        <v>56</v>
      </c>
      <c r="AA40" s="5" t="s">
        <v>54</v>
      </c>
      <c r="AB40" s="5" t="s">
        <v>54</v>
      </c>
      <c r="AC40" s="23" t="s">
        <v>54</v>
      </c>
      <c r="AD40" s="5" t="s">
        <v>55</v>
      </c>
      <c r="AE40" s="5" t="s">
        <v>55</v>
      </c>
      <c r="AF40" s="5" t="s">
        <v>55</v>
      </c>
      <c r="AG40" s="60" t="s">
        <v>33</v>
      </c>
      <c r="AH40" s="5" t="s">
        <v>33</v>
      </c>
      <c r="AI40" s="23" t="s">
        <v>33</v>
      </c>
      <c r="AJ40" s="5" t="s">
        <v>10</v>
      </c>
      <c r="AK40" s="5" t="s">
        <v>10</v>
      </c>
      <c r="AL40" s="23" t="s">
        <v>10</v>
      </c>
      <c r="AM40" s="5" t="s">
        <v>34</v>
      </c>
      <c r="AN40" s="5" t="s">
        <v>34</v>
      </c>
      <c r="AO40" s="23" t="s">
        <v>34</v>
      </c>
      <c r="AP40" s="5" t="s">
        <v>11</v>
      </c>
      <c r="AQ40" s="5" t="s">
        <v>11</v>
      </c>
      <c r="AR40" s="6" t="s">
        <v>11</v>
      </c>
    </row>
    <row r="41" spans="2:44" x14ac:dyDescent="0.3">
      <c r="B41" s="18" t="s">
        <v>1</v>
      </c>
      <c r="C41" s="7">
        <v>120000</v>
      </c>
      <c r="D41" s="7">
        <v>135000</v>
      </c>
      <c r="E41" s="21">
        <v>150000</v>
      </c>
      <c r="F41" s="7">
        <v>150000</v>
      </c>
      <c r="G41" s="7">
        <v>160000</v>
      </c>
      <c r="H41" s="21">
        <v>140000</v>
      </c>
      <c r="I41" s="7">
        <v>125000</v>
      </c>
      <c r="J41" s="21">
        <v>160000</v>
      </c>
      <c r="K41" s="21">
        <v>135000</v>
      </c>
      <c r="L41" s="8">
        <v>58</v>
      </c>
      <c r="M41" s="8">
        <v>63</v>
      </c>
      <c r="N41" s="24">
        <v>55</v>
      </c>
      <c r="O41" s="8">
        <v>30</v>
      </c>
      <c r="P41" s="8">
        <v>30</v>
      </c>
      <c r="Q41" s="24">
        <v>25</v>
      </c>
      <c r="R41" s="8">
        <v>12</v>
      </c>
      <c r="S41" s="8">
        <v>25</v>
      </c>
      <c r="T41" s="24">
        <v>11</v>
      </c>
      <c r="U41" s="8">
        <v>11</v>
      </c>
      <c r="V41" s="8">
        <v>21</v>
      </c>
      <c r="W41" s="24">
        <v>14</v>
      </c>
      <c r="X41" s="7">
        <v>5000</v>
      </c>
      <c r="Y41" s="7">
        <v>4500</v>
      </c>
      <c r="Z41" s="21">
        <v>5000</v>
      </c>
      <c r="AA41" s="7">
        <f>X41/R41</f>
        <v>416.66666666666669</v>
      </c>
      <c r="AB41" s="7">
        <f t="shared" ref="AB41:AB45" si="96">Y41/S41</f>
        <v>180</v>
      </c>
      <c r="AC41" s="21">
        <f t="shared" ref="AC41:AC45" si="97">Z41/T41</f>
        <v>454.54545454545456</v>
      </c>
      <c r="AD41" s="7">
        <v>400</v>
      </c>
      <c r="AE41" s="7">
        <v>350</v>
      </c>
      <c r="AF41" s="21">
        <v>350</v>
      </c>
      <c r="AG41" s="7">
        <v>400</v>
      </c>
      <c r="AH41" s="7">
        <v>385</v>
      </c>
      <c r="AI41" s="21">
        <v>390</v>
      </c>
      <c r="AJ41" s="7">
        <f>C41/L41</f>
        <v>2068.9655172413795</v>
      </c>
      <c r="AK41" s="7">
        <f t="shared" ref="AK41:AK45" si="98">D41/M41</f>
        <v>2142.8571428571427</v>
      </c>
      <c r="AL41" s="21">
        <f t="shared" ref="AL41:AL45" si="99">E41/N41</f>
        <v>2727.2727272727275</v>
      </c>
      <c r="AM41" s="7">
        <v>2100</v>
      </c>
      <c r="AN41" s="7">
        <v>2000</v>
      </c>
      <c r="AO41" s="21">
        <v>2600</v>
      </c>
      <c r="AP41" s="7">
        <v>2700</v>
      </c>
      <c r="AQ41" s="7">
        <v>2500</v>
      </c>
      <c r="AR41" s="9">
        <v>2600</v>
      </c>
    </row>
    <row r="42" spans="2:44" x14ac:dyDescent="0.3">
      <c r="B42" s="18" t="s">
        <v>2</v>
      </c>
      <c r="C42" s="7">
        <v>175000</v>
      </c>
      <c r="D42" s="7">
        <v>155000</v>
      </c>
      <c r="E42" s="21">
        <v>190000</v>
      </c>
      <c r="F42" s="7">
        <v>150000</v>
      </c>
      <c r="G42" s="7">
        <v>160000</v>
      </c>
      <c r="H42" s="21">
        <v>140000</v>
      </c>
      <c r="I42" s="7">
        <v>145000</v>
      </c>
      <c r="J42" s="21">
        <v>125000</v>
      </c>
      <c r="K42" s="21">
        <v>125000</v>
      </c>
      <c r="L42" s="8">
        <v>70</v>
      </c>
      <c r="M42" s="8">
        <v>74</v>
      </c>
      <c r="N42" s="24">
        <v>65</v>
      </c>
      <c r="O42" s="8">
        <v>30</v>
      </c>
      <c r="P42" s="8">
        <v>30</v>
      </c>
      <c r="Q42" s="24">
        <v>25</v>
      </c>
      <c r="R42" s="8">
        <v>26</v>
      </c>
      <c r="S42" s="8">
        <v>18</v>
      </c>
      <c r="T42" s="24">
        <v>23</v>
      </c>
      <c r="U42" s="8">
        <v>17</v>
      </c>
      <c r="V42" s="8">
        <v>18</v>
      </c>
      <c r="W42" s="24">
        <v>15</v>
      </c>
      <c r="X42" s="7">
        <v>9800</v>
      </c>
      <c r="Y42" s="7">
        <v>9800</v>
      </c>
      <c r="Z42" s="21">
        <v>6500</v>
      </c>
      <c r="AA42" s="7">
        <f t="shared" ref="AA42:AA45" si="100">X42/R42</f>
        <v>376.92307692307691</v>
      </c>
      <c r="AB42" s="7">
        <f t="shared" si="96"/>
        <v>544.44444444444446</v>
      </c>
      <c r="AC42" s="21">
        <f t="shared" si="97"/>
        <v>282.60869565217394</v>
      </c>
      <c r="AD42" s="7">
        <v>400</v>
      </c>
      <c r="AE42" s="7">
        <v>350</v>
      </c>
      <c r="AF42" s="21">
        <v>350</v>
      </c>
      <c r="AG42" s="7">
        <v>402</v>
      </c>
      <c r="AH42" s="7">
        <v>290</v>
      </c>
      <c r="AI42" s="21">
        <v>380</v>
      </c>
      <c r="AJ42" s="7">
        <f t="shared" ref="AJ42:AJ45" si="101">C42/L42</f>
        <v>2500</v>
      </c>
      <c r="AK42" s="7">
        <f t="shared" si="98"/>
        <v>2094.5945945945946</v>
      </c>
      <c r="AL42" s="21">
        <f t="shared" si="99"/>
        <v>2923.0769230769229</v>
      </c>
      <c r="AM42" s="7">
        <v>2200</v>
      </c>
      <c r="AN42" s="7">
        <v>2000</v>
      </c>
      <c r="AO42" s="21">
        <v>2200</v>
      </c>
      <c r="AP42" s="7">
        <v>2700</v>
      </c>
      <c r="AQ42" s="7">
        <v>2500</v>
      </c>
      <c r="AR42" s="9">
        <v>2600</v>
      </c>
    </row>
    <row r="43" spans="2:44" x14ac:dyDescent="0.3">
      <c r="B43" s="18" t="s">
        <v>3</v>
      </c>
      <c r="C43" s="7">
        <v>180000</v>
      </c>
      <c r="D43" s="7">
        <v>145000</v>
      </c>
      <c r="E43" s="21">
        <v>155000</v>
      </c>
      <c r="F43" s="7">
        <v>150000</v>
      </c>
      <c r="G43" s="7">
        <v>160000</v>
      </c>
      <c r="H43" s="21">
        <v>140000</v>
      </c>
      <c r="I43" s="7">
        <v>155000</v>
      </c>
      <c r="J43" s="21">
        <v>130000</v>
      </c>
      <c r="K43" s="21">
        <v>125000</v>
      </c>
      <c r="L43" s="8">
        <v>55</v>
      </c>
      <c r="M43" s="8">
        <v>61</v>
      </c>
      <c r="N43" s="24">
        <v>44</v>
      </c>
      <c r="O43" s="8">
        <v>30</v>
      </c>
      <c r="P43" s="8">
        <v>30</v>
      </c>
      <c r="Q43" s="24">
        <v>25</v>
      </c>
      <c r="R43" s="8">
        <v>31</v>
      </c>
      <c r="S43" s="8">
        <v>25</v>
      </c>
      <c r="T43" s="24">
        <v>20</v>
      </c>
      <c r="U43" s="8">
        <v>25</v>
      </c>
      <c r="V43" s="8">
        <v>21</v>
      </c>
      <c r="W43" s="24">
        <v>22</v>
      </c>
      <c r="X43" s="7">
        <v>9500</v>
      </c>
      <c r="Y43" s="7">
        <v>10200</v>
      </c>
      <c r="Z43" s="21">
        <v>8000</v>
      </c>
      <c r="AA43" s="7">
        <f t="shared" si="100"/>
        <v>306.45161290322579</v>
      </c>
      <c r="AB43" s="7">
        <f t="shared" si="96"/>
        <v>408</v>
      </c>
      <c r="AC43" s="21">
        <f t="shared" si="97"/>
        <v>400</v>
      </c>
      <c r="AD43" s="7">
        <v>400</v>
      </c>
      <c r="AE43" s="7">
        <v>350</v>
      </c>
      <c r="AF43" s="21">
        <v>350</v>
      </c>
      <c r="AG43" s="7">
        <v>350</v>
      </c>
      <c r="AH43" s="7">
        <v>385</v>
      </c>
      <c r="AI43" s="21">
        <v>352</v>
      </c>
      <c r="AJ43" s="7">
        <f t="shared" si="101"/>
        <v>3272.7272727272725</v>
      </c>
      <c r="AK43" s="7">
        <f t="shared" si="98"/>
        <v>2377.0491803278687</v>
      </c>
      <c r="AL43" s="21">
        <f t="shared" si="99"/>
        <v>3522.7272727272725</v>
      </c>
      <c r="AM43" s="7">
        <v>3000</v>
      </c>
      <c r="AN43" s="7">
        <v>2200</v>
      </c>
      <c r="AO43" s="21">
        <v>2100</v>
      </c>
      <c r="AP43" s="7">
        <v>2700</v>
      </c>
      <c r="AQ43" s="7">
        <v>2500</v>
      </c>
      <c r="AR43" s="9">
        <v>2600</v>
      </c>
    </row>
    <row r="44" spans="2:44" x14ac:dyDescent="0.3">
      <c r="B44" s="18" t="s">
        <v>4</v>
      </c>
      <c r="C44" s="7">
        <v>160000</v>
      </c>
      <c r="D44" s="7">
        <v>180000</v>
      </c>
      <c r="E44" s="21">
        <v>175000</v>
      </c>
      <c r="F44" s="7">
        <v>150000</v>
      </c>
      <c r="G44" s="7">
        <v>160000</v>
      </c>
      <c r="H44" s="21">
        <v>140000</v>
      </c>
      <c r="I44" s="7">
        <v>145000</v>
      </c>
      <c r="J44" s="21">
        <v>140000</v>
      </c>
      <c r="K44" s="21">
        <v>160000</v>
      </c>
      <c r="L44" s="8">
        <v>68</v>
      </c>
      <c r="M44" s="8">
        <v>63</v>
      </c>
      <c r="N44" s="24">
        <v>50</v>
      </c>
      <c r="O44" s="8">
        <v>30</v>
      </c>
      <c r="P44" s="8">
        <v>30</v>
      </c>
      <c r="Q44" s="24">
        <v>25</v>
      </c>
      <c r="R44" s="8">
        <v>28</v>
      </c>
      <c r="S44" s="8">
        <v>15</v>
      </c>
      <c r="T44" s="24">
        <v>14</v>
      </c>
      <c r="U44" s="8">
        <v>17</v>
      </c>
      <c r="V44" s="8">
        <v>18</v>
      </c>
      <c r="W44" s="24">
        <v>21</v>
      </c>
      <c r="X44" s="7">
        <v>9000</v>
      </c>
      <c r="Y44" s="7">
        <v>5600</v>
      </c>
      <c r="Z44" s="21">
        <v>7000</v>
      </c>
      <c r="AA44" s="7">
        <f t="shared" si="100"/>
        <v>321.42857142857144</v>
      </c>
      <c r="AB44" s="7">
        <f t="shared" si="96"/>
        <v>373.33333333333331</v>
      </c>
      <c r="AC44" s="21">
        <f t="shared" si="97"/>
        <v>500</v>
      </c>
      <c r="AD44" s="7">
        <v>400</v>
      </c>
      <c r="AE44" s="7">
        <v>350</v>
      </c>
      <c r="AF44" s="21">
        <v>350</v>
      </c>
      <c r="AG44" s="7">
        <v>350</v>
      </c>
      <c r="AH44" s="7">
        <v>360</v>
      </c>
      <c r="AI44" s="21">
        <v>388</v>
      </c>
      <c r="AJ44" s="7">
        <f t="shared" si="101"/>
        <v>2352.9411764705883</v>
      </c>
      <c r="AK44" s="7">
        <f t="shared" si="98"/>
        <v>2857.1428571428573</v>
      </c>
      <c r="AL44" s="21">
        <f t="shared" si="99"/>
        <v>3500</v>
      </c>
      <c r="AM44" s="7">
        <v>2200</v>
      </c>
      <c r="AN44" s="7">
        <v>2450</v>
      </c>
      <c r="AO44" s="21">
        <v>3300</v>
      </c>
      <c r="AP44" s="7">
        <v>2700</v>
      </c>
      <c r="AQ44" s="7">
        <v>2500</v>
      </c>
      <c r="AR44" s="9">
        <v>2600</v>
      </c>
    </row>
    <row r="45" spans="2:44" x14ac:dyDescent="0.3">
      <c r="B45" s="18" t="s">
        <v>5</v>
      </c>
      <c r="C45" s="7">
        <v>205000</v>
      </c>
      <c r="D45" s="7">
        <v>195000</v>
      </c>
      <c r="E45" s="21">
        <v>125000</v>
      </c>
      <c r="F45" s="7">
        <v>150000</v>
      </c>
      <c r="G45" s="7">
        <v>160000</v>
      </c>
      <c r="H45" s="21">
        <v>140000</v>
      </c>
      <c r="I45" s="7">
        <v>125000</v>
      </c>
      <c r="J45" s="21">
        <v>150000</v>
      </c>
      <c r="K45" s="21">
        <v>145000</v>
      </c>
      <c r="L45" s="8">
        <v>62</v>
      </c>
      <c r="M45" s="8">
        <v>51</v>
      </c>
      <c r="N45" s="24">
        <v>35</v>
      </c>
      <c r="O45" s="8">
        <v>30</v>
      </c>
      <c r="P45" s="8">
        <v>30</v>
      </c>
      <c r="Q45" s="24">
        <v>25</v>
      </c>
      <c r="R45" s="8">
        <v>25</v>
      </c>
      <c r="S45" s="8">
        <v>18</v>
      </c>
      <c r="T45" s="24">
        <v>20</v>
      </c>
      <c r="U45" s="8">
        <v>20</v>
      </c>
      <c r="V45" s="8">
        <v>13</v>
      </c>
      <c r="W45" s="24">
        <v>20</v>
      </c>
      <c r="X45" s="7">
        <v>10800</v>
      </c>
      <c r="Y45" s="7">
        <v>9500</v>
      </c>
      <c r="Z45" s="21">
        <v>9000</v>
      </c>
      <c r="AA45" s="7">
        <f t="shared" si="100"/>
        <v>432</v>
      </c>
      <c r="AB45" s="7">
        <f t="shared" si="96"/>
        <v>527.77777777777783</v>
      </c>
      <c r="AC45" s="21">
        <f t="shared" si="97"/>
        <v>450</v>
      </c>
      <c r="AD45" s="7">
        <v>400</v>
      </c>
      <c r="AE45" s="7">
        <v>350</v>
      </c>
      <c r="AF45" s="21">
        <v>350</v>
      </c>
      <c r="AG45" s="7">
        <v>385</v>
      </c>
      <c r="AH45" s="7">
        <v>350</v>
      </c>
      <c r="AI45" s="21">
        <v>406</v>
      </c>
      <c r="AJ45" s="7">
        <f t="shared" si="101"/>
        <v>3306.4516129032259</v>
      </c>
      <c r="AK45" s="7">
        <f t="shared" si="98"/>
        <v>3823.5294117647059</v>
      </c>
      <c r="AL45" s="21">
        <f t="shared" si="99"/>
        <v>3571.4285714285716</v>
      </c>
      <c r="AM45" s="7">
        <v>2900</v>
      </c>
      <c r="AN45" s="7">
        <v>3100</v>
      </c>
      <c r="AO45" s="21">
        <v>3100</v>
      </c>
      <c r="AP45" s="7">
        <v>2700</v>
      </c>
      <c r="AQ45" s="7">
        <v>2500</v>
      </c>
      <c r="AR45" s="9">
        <v>2600</v>
      </c>
    </row>
    <row r="46" spans="2:44" ht="19.2" customHeight="1" thickBot="1" x14ac:dyDescent="0.35">
      <c r="B46" s="19" t="s">
        <v>14</v>
      </c>
      <c r="C46" s="10">
        <f>SUM(C41:C45)</f>
        <v>840000</v>
      </c>
      <c r="D46" s="10">
        <f t="shared" ref="D46" si="102">SUM(D41:D45)</f>
        <v>810000</v>
      </c>
      <c r="E46" s="22">
        <f t="shared" ref="E46" si="103">SUM(E41:E45)</f>
        <v>795000</v>
      </c>
      <c r="F46" s="10">
        <f t="shared" ref="F46" si="104">SUM(F41:F45)</f>
        <v>750000</v>
      </c>
      <c r="G46" s="10">
        <f t="shared" ref="G46" si="105">SUM(G41:G45)</f>
        <v>800000</v>
      </c>
      <c r="H46" s="22">
        <f t="shared" ref="H46" si="106">SUM(H41:H45)</f>
        <v>700000</v>
      </c>
      <c r="I46" s="10">
        <f t="shared" ref="I46" si="107">SUM(I41:I45)</f>
        <v>695000</v>
      </c>
      <c r="J46" s="10">
        <f t="shared" ref="J46" si="108">SUM(J41:J45)</f>
        <v>705000</v>
      </c>
      <c r="K46" s="22">
        <f t="shared" ref="K46" si="109">SUM(K41:K45)</f>
        <v>690000</v>
      </c>
      <c r="L46" s="14">
        <f t="shared" ref="L46" si="110">SUM(L41:L45)</f>
        <v>313</v>
      </c>
      <c r="M46" s="14">
        <f t="shared" ref="M46" si="111">SUM(M41:M45)</f>
        <v>312</v>
      </c>
      <c r="N46" s="25">
        <f t="shared" ref="N46" si="112">SUM(N41:N45)</f>
        <v>249</v>
      </c>
      <c r="O46" s="14">
        <f t="shared" ref="O46" si="113">SUM(O41:O45)</f>
        <v>150</v>
      </c>
      <c r="P46" s="14">
        <f t="shared" ref="P46" si="114">SUM(P41:P45)</f>
        <v>150</v>
      </c>
      <c r="Q46" s="25">
        <f t="shared" ref="Q46" si="115">SUM(Q41:Q45)</f>
        <v>125</v>
      </c>
      <c r="R46" s="14">
        <f t="shared" ref="R46" si="116">SUM(R41:R45)</f>
        <v>122</v>
      </c>
      <c r="S46" s="14">
        <f t="shared" ref="S46" si="117">SUM(S41:S45)</f>
        <v>101</v>
      </c>
      <c r="T46" s="25">
        <f t="shared" ref="T46" si="118">SUM(T41:T45)</f>
        <v>88</v>
      </c>
      <c r="U46" s="14">
        <f t="shared" ref="U46" si="119">SUM(U41:U45)</f>
        <v>90</v>
      </c>
      <c r="V46" s="14">
        <f t="shared" ref="V46" si="120">SUM(V41:V45)</f>
        <v>91</v>
      </c>
      <c r="W46" s="25">
        <f t="shared" ref="W46" si="121">SUM(W41:W45)</f>
        <v>92</v>
      </c>
      <c r="X46" s="10">
        <f t="shared" ref="X46" si="122">SUM(X41:X45)</f>
        <v>44100</v>
      </c>
      <c r="Y46" s="10">
        <f t="shared" ref="Y46" si="123">SUM(Y41:Y45)</f>
        <v>39600</v>
      </c>
      <c r="Z46" s="22">
        <f t="shared" ref="Z46" si="124">SUM(Z41:Z45)</f>
        <v>35500</v>
      </c>
      <c r="AA46" s="10">
        <f t="shared" ref="AA46" si="125">AVERAGE(AA41:AA45)</f>
        <v>370.69398558430822</v>
      </c>
      <c r="AB46" s="10">
        <f t="shared" ref="AB46" si="126">AVERAGE(AB41:AB45)</f>
        <v>406.71111111111111</v>
      </c>
      <c r="AC46" s="22">
        <f t="shared" ref="AC46" si="127">AVERAGE(AC41:AC45)</f>
        <v>417.43083003952569</v>
      </c>
      <c r="AD46" s="10">
        <f t="shared" ref="AD46" si="128">AVERAGE(AD41:AD45)</f>
        <v>400</v>
      </c>
      <c r="AE46" s="10">
        <f t="shared" ref="AE46" si="129">AVERAGE(AE41:AE45)</f>
        <v>350</v>
      </c>
      <c r="AF46" s="22">
        <f t="shared" ref="AF46" si="130">AVERAGE(AF41:AF45)</f>
        <v>350</v>
      </c>
      <c r="AG46" s="10">
        <f t="shared" ref="AG46" si="131">AVERAGE(AG41:AG45)</f>
        <v>377.4</v>
      </c>
      <c r="AH46" s="10">
        <f t="shared" ref="AH46" si="132">AVERAGE(AH41:AH45)</f>
        <v>354</v>
      </c>
      <c r="AI46" s="10">
        <f t="shared" ref="AI46" si="133">AVERAGE(AI41:AI45)</f>
        <v>383.2</v>
      </c>
      <c r="AJ46" s="57">
        <f>AVERAGE(AJ41:AJ45)</f>
        <v>2700.2171158684932</v>
      </c>
      <c r="AK46" s="10">
        <f t="shared" ref="AK46" si="134">AVERAGE(AK41:AK45)</f>
        <v>2659.0346373374337</v>
      </c>
      <c r="AL46" s="10">
        <f t="shared" ref="AL46" si="135">AVERAGE(AL41:AL45)</f>
        <v>3248.901098901099</v>
      </c>
      <c r="AM46" s="57">
        <f>AVERAGE(AM41:AM45)</f>
        <v>2480</v>
      </c>
      <c r="AN46" s="10">
        <f t="shared" ref="AN46" si="136">AVERAGE(AN41:AN45)</f>
        <v>2350</v>
      </c>
      <c r="AO46" s="22">
        <f t="shared" ref="AO46" si="137">AVERAGE(AO41:AO45)</f>
        <v>2660</v>
      </c>
      <c r="AP46" s="57">
        <f>AVERAGE(AP41:AP45)</f>
        <v>2700</v>
      </c>
      <c r="AQ46" s="10">
        <f t="shared" ref="AQ46" si="138">AVERAGE(AQ41:AQ45)</f>
        <v>2500</v>
      </c>
      <c r="AR46" s="11">
        <f t="shared" ref="AR46" si="139">AVERAGE(AR41:AR45)</f>
        <v>2600</v>
      </c>
    </row>
    <row r="47" spans="2:44" ht="23.4" customHeight="1" thickBot="1" x14ac:dyDescent="0.35"/>
    <row r="48" spans="2:44" ht="6.6" customHeight="1" x14ac:dyDescent="0.3"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3"/>
    </row>
    <row r="49" spans="2:44" ht="22.2" x14ac:dyDescent="0.3">
      <c r="B49" s="16"/>
      <c r="C49" s="86" t="str">
        <f>H3</f>
        <v>Q3 2023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8"/>
      <c r="AR49" s="89"/>
    </row>
    <row r="50" spans="2:44" ht="15.6" customHeight="1" x14ac:dyDescent="0.3">
      <c r="B50" s="17"/>
      <c r="C50" s="26" t="s">
        <v>30</v>
      </c>
      <c r="D50" s="26" t="s">
        <v>31</v>
      </c>
      <c r="E50" s="27" t="s">
        <v>32</v>
      </c>
      <c r="F50" s="26" t="s">
        <v>30</v>
      </c>
      <c r="G50" s="26" t="s">
        <v>31</v>
      </c>
      <c r="H50" s="27" t="s">
        <v>32</v>
      </c>
      <c r="I50" s="26" t="s">
        <v>30</v>
      </c>
      <c r="J50" s="26" t="s">
        <v>31</v>
      </c>
      <c r="K50" s="27" t="s">
        <v>32</v>
      </c>
      <c r="L50" s="26" t="s">
        <v>30</v>
      </c>
      <c r="M50" s="26" t="s">
        <v>31</v>
      </c>
      <c r="N50" s="27" t="s">
        <v>32</v>
      </c>
      <c r="O50" s="26" t="s">
        <v>30</v>
      </c>
      <c r="P50" s="26" t="s">
        <v>31</v>
      </c>
      <c r="Q50" s="27" t="s">
        <v>32</v>
      </c>
      <c r="R50" s="26" t="s">
        <v>30</v>
      </c>
      <c r="S50" s="26" t="s">
        <v>31</v>
      </c>
      <c r="T50" s="27" t="s">
        <v>32</v>
      </c>
      <c r="U50" s="26" t="s">
        <v>30</v>
      </c>
      <c r="V50" s="26" t="s">
        <v>31</v>
      </c>
      <c r="W50" s="30" t="s">
        <v>32</v>
      </c>
      <c r="X50" s="26" t="s">
        <v>30</v>
      </c>
      <c r="Y50" s="26" t="s">
        <v>31</v>
      </c>
      <c r="Z50" s="30" t="s">
        <v>32</v>
      </c>
      <c r="AA50" s="26" t="s">
        <v>30</v>
      </c>
      <c r="AB50" s="26" t="s">
        <v>31</v>
      </c>
      <c r="AC50" s="30" t="s">
        <v>32</v>
      </c>
      <c r="AD50" s="26" t="s">
        <v>30</v>
      </c>
      <c r="AE50" s="26" t="s">
        <v>31</v>
      </c>
      <c r="AF50" s="26" t="s">
        <v>32</v>
      </c>
      <c r="AG50" s="54" t="s">
        <v>30</v>
      </c>
      <c r="AH50" s="26" t="s">
        <v>31</v>
      </c>
      <c r="AI50" s="30" t="s">
        <v>32</v>
      </c>
      <c r="AJ50" s="26" t="s">
        <v>30</v>
      </c>
      <c r="AK50" s="26" t="s">
        <v>31</v>
      </c>
      <c r="AL50" s="30" t="s">
        <v>32</v>
      </c>
      <c r="AM50" s="26" t="s">
        <v>30</v>
      </c>
      <c r="AN50" s="26" t="s">
        <v>31</v>
      </c>
      <c r="AO50" s="30" t="s">
        <v>32</v>
      </c>
      <c r="AP50" s="26" t="s">
        <v>30</v>
      </c>
      <c r="AQ50" s="28" t="s">
        <v>31</v>
      </c>
      <c r="AR50" s="29" t="s">
        <v>32</v>
      </c>
    </row>
    <row r="51" spans="2:44" ht="51" customHeight="1" x14ac:dyDescent="0.3">
      <c r="B51" s="16"/>
      <c r="C51" s="4" t="s">
        <v>6</v>
      </c>
      <c r="D51" s="4" t="s">
        <v>6</v>
      </c>
      <c r="E51" s="20" t="s">
        <v>6</v>
      </c>
      <c r="F51" s="4" t="s">
        <v>17</v>
      </c>
      <c r="G51" s="4" t="s">
        <v>17</v>
      </c>
      <c r="H51" s="20" t="s">
        <v>17</v>
      </c>
      <c r="I51" s="5" t="s">
        <v>7</v>
      </c>
      <c r="J51" s="5" t="s">
        <v>7</v>
      </c>
      <c r="K51" s="23" t="s">
        <v>7</v>
      </c>
      <c r="L51" s="5" t="s">
        <v>8</v>
      </c>
      <c r="M51" s="5" t="s">
        <v>8</v>
      </c>
      <c r="N51" s="23" t="s">
        <v>8</v>
      </c>
      <c r="O51" s="5" t="s">
        <v>42</v>
      </c>
      <c r="P51" s="5" t="s">
        <v>42</v>
      </c>
      <c r="Q51" s="23" t="s">
        <v>42</v>
      </c>
      <c r="R51" s="5" t="s">
        <v>9</v>
      </c>
      <c r="S51" s="5" t="s">
        <v>9</v>
      </c>
      <c r="T51" s="23" t="s">
        <v>9</v>
      </c>
      <c r="U51" s="5" t="s">
        <v>12</v>
      </c>
      <c r="V51" s="5" t="s">
        <v>12</v>
      </c>
      <c r="W51" s="23" t="s">
        <v>12</v>
      </c>
      <c r="X51" s="5" t="s">
        <v>56</v>
      </c>
      <c r="Y51" s="5" t="s">
        <v>56</v>
      </c>
      <c r="Z51" s="23" t="s">
        <v>56</v>
      </c>
      <c r="AA51" s="5" t="s">
        <v>54</v>
      </c>
      <c r="AB51" s="5" t="s">
        <v>54</v>
      </c>
      <c r="AC51" s="23" t="s">
        <v>54</v>
      </c>
      <c r="AD51" s="5" t="s">
        <v>55</v>
      </c>
      <c r="AE51" s="5" t="s">
        <v>55</v>
      </c>
      <c r="AF51" s="5" t="s">
        <v>55</v>
      </c>
      <c r="AG51" s="60" t="s">
        <v>33</v>
      </c>
      <c r="AH51" s="5" t="s">
        <v>33</v>
      </c>
      <c r="AI51" s="23" t="s">
        <v>33</v>
      </c>
      <c r="AJ51" s="5" t="s">
        <v>10</v>
      </c>
      <c r="AK51" s="5" t="s">
        <v>10</v>
      </c>
      <c r="AL51" s="23" t="s">
        <v>10</v>
      </c>
      <c r="AM51" s="5" t="s">
        <v>34</v>
      </c>
      <c r="AN51" s="5" t="s">
        <v>34</v>
      </c>
      <c r="AO51" s="23" t="s">
        <v>34</v>
      </c>
      <c r="AP51" s="5" t="s">
        <v>11</v>
      </c>
      <c r="AQ51" s="5" t="s">
        <v>11</v>
      </c>
      <c r="AR51" s="6" t="s">
        <v>11</v>
      </c>
    </row>
    <row r="52" spans="2:44" x14ac:dyDescent="0.3">
      <c r="B52" s="18" t="s">
        <v>1</v>
      </c>
      <c r="C52" s="7">
        <v>160000</v>
      </c>
      <c r="D52" s="7">
        <v>145000</v>
      </c>
      <c r="E52" s="21">
        <v>145000</v>
      </c>
      <c r="F52" s="7">
        <v>160000</v>
      </c>
      <c r="G52" s="7">
        <v>145000</v>
      </c>
      <c r="H52" s="21">
        <v>160000</v>
      </c>
      <c r="I52" s="7">
        <v>160000</v>
      </c>
      <c r="J52" s="7">
        <v>125000</v>
      </c>
      <c r="K52" s="21">
        <v>145000</v>
      </c>
      <c r="L52" s="8">
        <v>55</v>
      </c>
      <c r="M52" s="8">
        <v>55</v>
      </c>
      <c r="N52" s="24">
        <v>60</v>
      </c>
      <c r="O52" s="8">
        <v>20</v>
      </c>
      <c r="P52" s="8">
        <v>25</v>
      </c>
      <c r="Q52" s="24">
        <v>35</v>
      </c>
      <c r="R52" s="8">
        <v>14</v>
      </c>
      <c r="S52" s="8">
        <v>18</v>
      </c>
      <c r="T52" s="24">
        <v>17</v>
      </c>
      <c r="U52" s="8">
        <v>21</v>
      </c>
      <c r="V52" s="8">
        <v>15</v>
      </c>
      <c r="W52" s="24">
        <v>11</v>
      </c>
      <c r="X52" s="7">
        <v>8000</v>
      </c>
      <c r="Y52" s="7">
        <v>6000</v>
      </c>
      <c r="Z52" s="21">
        <v>4000</v>
      </c>
      <c r="AA52" s="7">
        <f>X52/R52</f>
        <v>571.42857142857144</v>
      </c>
      <c r="AB52" s="7">
        <f t="shared" ref="AB52:AB56" si="140">Y52/S52</f>
        <v>333.33333333333331</v>
      </c>
      <c r="AC52" s="21">
        <f t="shared" ref="AC52:AC56" si="141">Z52/T52</f>
        <v>235.29411764705881</v>
      </c>
      <c r="AD52" s="7">
        <v>350</v>
      </c>
      <c r="AE52" s="7">
        <v>450</v>
      </c>
      <c r="AF52" s="21">
        <v>350</v>
      </c>
      <c r="AG52" s="7">
        <v>400</v>
      </c>
      <c r="AH52" s="7">
        <v>385</v>
      </c>
      <c r="AI52" s="21">
        <v>390</v>
      </c>
      <c r="AJ52" s="7">
        <f>C52/L52</f>
        <v>2909.090909090909</v>
      </c>
      <c r="AK52" s="7">
        <f t="shared" ref="AK52:AK56" si="142">D52/M52</f>
        <v>2636.3636363636365</v>
      </c>
      <c r="AL52" s="21">
        <f t="shared" ref="AL52:AL56" si="143">E52/N52</f>
        <v>2416.6666666666665</v>
      </c>
      <c r="AM52" s="7">
        <v>2800</v>
      </c>
      <c r="AN52" s="7">
        <v>2500</v>
      </c>
      <c r="AO52" s="21">
        <v>2300</v>
      </c>
      <c r="AP52" s="7">
        <v>2200</v>
      </c>
      <c r="AQ52" s="7">
        <v>2300</v>
      </c>
      <c r="AR52" s="9">
        <v>2500</v>
      </c>
    </row>
    <row r="53" spans="2:44" x14ac:dyDescent="0.3">
      <c r="B53" s="18" t="s">
        <v>2</v>
      </c>
      <c r="C53" s="7">
        <v>185000</v>
      </c>
      <c r="D53" s="7">
        <v>150000</v>
      </c>
      <c r="E53" s="21">
        <v>185000</v>
      </c>
      <c r="F53" s="7">
        <v>160000</v>
      </c>
      <c r="G53" s="7">
        <v>145000</v>
      </c>
      <c r="H53" s="21">
        <v>160000</v>
      </c>
      <c r="I53" s="7">
        <v>125000</v>
      </c>
      <c r="J53" s="7">
        <v>130000</v>
      </c>
      <c r="K53" s="21">
        <v>120000</v>
      </c>
      <c r="L53" s="8">
        <v>56</v>
      </c>
      <c r="M53" s="8">
        <v>45</v>
      </c>
      <c r="N53" s="24">
        <v>65</v>
      </c>
      <c r="O53" s="8">
        <v>20</v>
      </c>
      <c r="P53" s="8">
        <v>25</v>
      </c>
      <c r="Q53" s="24">
        <v>35</v>
      </c>
      <c r="R53" s="8">
        <v>15</v>
      </c>
      <c r="S53" s="8">
        <v>25</v>
      </c>
      <c r="T53" s="24">
        <v>25</v>
      </c>
      <c r="U53" s="8">
        <v>14</v>
      </c>
      <c r="V53" s="8">
        <v>22</v>
      </c>
      <c r="W53" s="24">
        <v>12</v>
      </c>
      <c r="X53" s="7">
        <v>5500</v>
      </c>
      <c r="Y53" s="7">
        <v>8500</v>
      </c>
      <c r="Z53" s="21">
        <v>5000</v>
      </c>
      <c r="AA53" s="7">
        <f t="shared" ref="AA53:AA56" si="144">X53/R53</f>
        <v>366.66666666666669</v>
      </c>
      <c r="AB53" s="7">
        <f t="shared" si="140"/>
        <v>340</v>
      </c>
      <c r="AC53" s="21">
        <f t="shared" si="141"/>
        <v>200</v>
      </c>
      <c r="AD53" s="7">
        <v>350</v>
      </c>
      <c r="AE53" s="7">
        <v>450</v>
      </c>
      <c r="AF53" s="21">
        <v>350</v>
      </c>
      <c r="AG53" s="7">
        <v>380</v>
      </c>
      <c r="AH53" s="7">
        <v>400</v>
      </c>
      <c r="AI53" s="21">
        <v>388</v>
      </c>
      <c r="AJ53" s="7">
        <f t="shared" ref="AJ53:AJ56" si="145">C53/L53</f>
        <v>3303.5714285714284</v>
      </c>
      <c r="AK53" s="7">
        <f t="shared" si="142"/>
        <v>3333.3333333333335</v>
      </c>
      <c r="AL53" s="21">
        <f t="shared" si="143"/>
        <v>2846.1538461538462</v>
      </c>
      <c r="AM53" s="7">
        <v>2500</v>
      </c>
      <c r="AN53" s="7">
        <v>3000</v>
      </c>
      <c r="AO53" s="21">
        <v>2000</v>
      </c>
      <c r="AP53" s="7">
        <v>2200</v>
      </c>
      <c r="AQ53" s="7">
        <v>2300</v>
      </c>
      <c r="AR53" s="9">
        <v>2500</v>
      </c>
    </row>
    <row r="54" spans="2:44" x14ac:dyDescent="0.3">
      <c r="B54" s="18" t="s">
        <v>3</v>
      </c>
      <c r="C54" s="7">
        <v>150000</v>
      </c>
      <c r="D54" s="7">
        <v>125000</v>
      </c>
      <c r="E54" s="21">
        <v>120000</v>
      </c>
      <c r="F54" s="7">
        <v>160000</v>
      </c>
      <c r="G54" s="7">
        <v>145000</v>
      </c>
      <c r="H54" s="21">
        <v>160000</v>
      </c>
      <c r="I54" s="7">
        <v>130000</v>
      </c>
      <c r="J54" s="7">
        <v>150000</v>
      </c>
      <c r="K54" s="21">
        <v>125000</v>
      </c>
      <c r="L54" s="8">
        <v>56</v>
      </c>
      <c r="M54" s="8">
        <v>65</v>
      </c>
      <c r="N54" s="24">
        <v>50</v>
      </c>
      <c r="O54" s="8">
        <v>20</v>
      </c>
      <c r="P54" s="8">
        <v>25</v>
      </c>
      <c r="Q54" s="24">
        <v>35</v>
      </c>
      <c r="R54" s="8">
        <v>22</v>
      </c>
      <c r="S54" s="8">
        <v>17</v>
      </c>
      <c r="T54" s="24">
        <v>17</v>
      </c>
      <c r="U54" s="8">
        <v>25</v>
      </c>
      <c r="V54" s="8">
        <v>17</v>
      </c>
      <c r="W54" s="24">
        <v>21</v>
      </c>
      <c r="X54" s="7">
        <v>9000</v>
      </c>
      <c r="Y54" s="7">
        <v>6500</v>
      </c>
      <c r="Z54" s="21">
        <v>6500</v>
      </c>
      <c r="AA54" s="7">
        <f t="shared" si="144"/>
        <v>409.09090909090907</v>
      </c>
      <c r="AB54" s="7">
        <f t="shared" si="140"/>
        <v>382.35294117647061</v>
      </c>
      <c r="AC54" s="21">
        <f t="shared" si="141"/>
        <v>382.35294117647061</v>
      </c>
      <c r="AD54" s="7">
        <v>350</v>
      </c>
      <c r="AE54" s="7">
        <v>450</v>
      </c>
      <c r="AF54" s="21">
        <v>350</v>
      </c>
      <c r="AG54" s="7">
        <v>365</v>
      </c>
      <c r="AH54" s="7">
        <v>350</v>
      </c>
      <c r="AI54" s="21">
        <v>352</v>
      </c>
      <c r="AJ54" s="7">
        <f t="shared" si="145"/>
        <v>2678.5714285714284</v>
      </c>
      <c r="AK54" s="7">
        <f t="shared" si="142"/>
        <v>1923.0769230769231</v>
      </c>
      <c r="AL54" s="21">
        <f t="shared" si="143"/>
        <v>2400</v>
      </c>
      <c r="AM54" s="7">
        <v>2600</v>
      </c>
      <c r="AN54" s="7">
        <v>1800</v>
      </c>
      <c r="AO54" s="21">
        <v>2200</v>
      </c>
      <c r="AP54" s="7">
        <v>2200</v>
      </c>
      <c r="AQ54" s="7">
        <v>2300</v>
      </c>
      <c r="AR54" s="9">
        <v>2500</v>
      </c>
    </row>
    <row r="55" spans="2:44" x14ac:dyDescent="0.3">
      <c r="B55" s="18" t="s">
        <v>4</v>
      </c>
      <c r="C55" s="7">
        <v>155000</v>
      </c>
      <c r="D55" s="7">
        <v>155000</v>
      </c>
      <c r="E55" s="21">
        <v>155000</v>
      </c>
      <c r="F55" s="7">
        <v>160000</v>
      </c>
      <c r="G55" s="7">
        <v>145000</v>
      </c>
      <c r="H55" s="21">
        <v>160000</v>
      </c>
      <c r="I55" s="7">
        <v>150000</v>
      </c>
      <c r="J55" s="7">
        <v>155000</v>
      </c>
      <c r="K55" s="21">
        <v>160000</v>
      </c>
      <c r="L55" s="8">
        <v>62</v>
      </c>
      <c r="M55" s="8">
        <v>52</v>
      </c>
      <c r="N55" s="24">
        <v>52</v>
      </c>
      <c r="O55" s="8">
        <v>20</v>
      </c>
      <c r="P55" s="8">
        <v>25</v>
      </c>
      <c r="Q55" s="24">
        <v>35</v>
      </c>
      <c r="R55" s="8">
        <v>21</v>
      </c>
      <c r="S55" s="8">
        <v>24</v>
      </c>
      <c r="T55" s="24">
        <v>22</v>
      </c>
      <c r="U55" s="8">
        <v>17</v>
      </c>
      <c r="V55" s="8">
        <v>16</v>
      </c>
      <c r="W55" s="24">
        <v>23</v>
      </c>
      <c r="X55" s="7">
        <v>6200</v>
      </c>
      <c r="Y55" s="7">
        <v>6300</v>
      </c>
      <c r="Z55" s="21">
        <v>9000</v>
      </c>
      <c r="AA55" s="7">
        <f t="shared" si="144"/>
        <v>295.23809523809524</v>
      </c>
      <c r="AB55" s="7">
        <f t="shared" si="140"/>
        <v>262.5</v>
      </c>
      <c r="AC55" s="21">
        <f t="shared" si="141"/>
        <v>409.09090909090907</v>
      </c>
      <c r="AD55" s="7">
        <v>350</v>
      </c>
      <c r="AE55" s="7">
        <v>450</v>
      </c>
      <c r="AF55" s="21">
        <v>350</v>
      </c>
      <c r="AG55" s="7">
        <v>405</v>
      </c>
      <c r="AH55" s="7">
        <v>370</v>
      </c>
      <c r="AI55" s="21">
        <v>350</v>
      </c>
      <c r="AJ55" s="7">
        <f t="shared" si="145"/>
        <v>2500</v>
      </c>
      <c r="AK55" s="7">
        <f t="shared" si="142"/>
        <v>2980.7692307692309</v>
      </c>
      <c r="AL55" s="21">
        <f t="shared" si="143"/>
        <v>2980.7692307692309</v>
      </c>
      <c r="AM55" s="7">
        <v>2400</v>
      </c>
      <c r="AN55" s="7">
        <v>2800</v>
      </c>
      <c r="AO55" s="21">
        <v>2890</v>
      </c>
      <c r="AP55" s="7">
        <v>2200</v>
      </c>
      <c r="AQ55" s="7">
        <v>2300</v>
      </c>
      <c r="AR55" s="9">
        <v>2500</v>
      </c>
    </row>
    <row r="56" spans="2:44" x14ac:dyDescent="0.3">
      <c r="B56" s="18" t="s">
        <v>5</v>
      </c>
      <c r="C56" s="7">
        <v>140000</v>
      </c>
      <c r="D56" s="7">
        <v>170000</v>
      </c>
      <c r="E56" s="21">
        <v>155000</v>
      </c>
      <c r="F56" s="7">
        <v>160000</v>
      </c>
      <c r="G56" s="7">
        <v>145000</v>
      </c>
      <c r="H56" s="21">
        <v>160000</v>
      </c>
      <c r="I56" s="7">
        <v>150000</v>
      </c>
      <c r="J56" s="7">
        <v>180000</v>
      </c>
      <c r="K56" s="21">
        <v>140000</v>
      </c>
      <c r="L56" s="8">
        <v>65</v>
      </c>
      <c r="M56" s="8">
        <v>50</v>
      </c>
      <c r="N56" s="24">
        <v>70</v>
      </c>
      <c r="O56" s="8">
        <v>20</v>
      </c>
      <c r="P56" s="8">
        <v>25</v>
      </c>
      <c r="Q56" s="24">
        <v>35</v>
      </c>
      <c r="R56" s="8">
        <v>30</v>
      </c>
      <c r="S56" s="8">
        <v>16</v>
      </c>
      <c r="T56" s="24">
        <v>18</v>
      </c>
      <c r="U56" s="8">
        <v>25</v>
      </c>
      <c r="V56" s="8">
        <v>21</v>
      </c>
      <c r="W56" s="24">
        <v>20</v>
      </c>
      <c r="X56" s="7">
        <v>9800</v>
      </c>
      <c r="Y56" s="7">
        <v>8000</v>
      </c>
      <c r="Z56" s="21">
        <v>7500</v>
      </c>
      <c r="AA56" s="7">
        <f t="shared" si="144"/>
        <v>326.66666666666669</v>
      </c>
      <c r="AB56" s="7">
        <f t="shared" si="140"/>
        <v>500</v>
      </c>
      <c r="AC56" s="21">
        <f t="shared" si="141"/>
        <v>416.66666666666669</v>
      </c>
      <c r="AD56" s="7">
        <v>350</v>
      </c>
      <c r="AE56" s="7">
        <v>450</v>
      </c>
      <c r="AF56" s="21">
        <v>350</v>
      </c>
      <c r="AG56" s="7">
        <v>385</v>
      </c>
      <c r="AH56" s="7">
        <v>350</v>
      </c>
      <c r="AI56" s="21">
        <v>410</v>
      </c>
      <c r="AJ56" s="7">
        <f t="shared" si="145"/>
        <v>2153.8461538461538</v>
      </c>
      <c r="AK56" s="7">
        <f t="shared" si="142"/>
        <v>3400</v>
      </c>
      <c r="AL56" s="21">
        <f t="shared" si="143"/>
        <v>2214.2857142857142</v>
      </c>
      <c r="AM56" s="7">
        <v>1900</v>
      </c>
      <c r="AN56" s="7">
        <v>3000</v>
      </c>
      <c r="AO56" s="21">
        <v>2100</v>
      </c>
      <c r="AP56" s="7">
        <v>2200</v>
      </c>
      <c r="AQ56" s="7">
        <v>2300</v>
      </c>
      <c r="AR56" s="9">
        <v>2500</v>
      </c>
    </row>
    <row r="57" spans="2:44" ht="19.2" customHeight="1" thickBot="1" x14ac:dyDescent="0.35">
      <c r="B57" s="19" t="s">
        <v>14</v>
      </c>
      <c r="C57" s="10">
        <f>SUM(C52:C56)</f>
        <v>790000</v>
      </c>
      <c r="D57" s="10">
        <f t="shared" ref="D57" si="146">SUM(D52:D56)</f>
        <v>745000</v>
      </c>
      <c r="E57" s="22">
        <f t="shared" ref="E57" si="147">SUM(E52:E56)</f>
        <v>760000</v>
      </c>
      <c r="F57" s="10">
        <f t="shared" ref="F57" si="148">SUM(F52:F56)</f>
        <v>800000</v>
      </c>
      <c r="G57" s="10">
        <f t="shared" ref="G57" si="149">SUM(G52:G56)</f>
        <v>725000</v>
      </c>
      <c r="H57" s="22">
        <f t="shared" ref="H57" si="150">SUM(H52:H56)</f>
        <v>800000</v>
      </c>
      <c r="I57" s="10">
        <f t="shared" ref="I57" si="151">SUM(I52:I56)</f>
        <v>715000</v>
      </c>
      <c r="J57" s="10">
        <f t="shared" ref="J57" si="152">SUM(J52:J56)</f>
        <v>740000</v>
      </c>
      <c r="K57" s="22">
        <f t="shared" ref="K57" si="153">SUM(K52:K56)</f>
        <v>690000</v>
      </c>
      <c r="L57" s="14">
        <f t="shared" ref="L57" si="154">SUM(L52:L56)</f>
        <v>294</v>
      </c>
      <c r="M57" s="14">
        <f t="shared" ref="M57" si="155">SUM(M52:M56)</f>
        <v>267</v>
      </c>
      <c r="N57" s="25">
        <f t="shared" ref="N57" si="156">SUM(N52:N56)</f>
        <v>297</v>
      </c>
      <c r="O57" s="14">
        <f t="shared" ref="O57" si="157">SUM(O52:O56)</f>
        <v>100</v>
      </c>
      <c r="P57" s="14">
        <f t="shared" ref="P57" si="158">SUM(P52:P56)</f>
        <v>125</v>
      </c>
      <c r="Q57" s="25">
        <f t="shared" ref="Q57" si="159">SUM(Q52:Q56)</f>
        <v>175</v>
      </c>
      <c r="R57" s="14">
        <f t="shared" ref="R57" si="160">SUM(R52:R56)</f>
        <v>102</v>
      </c>
      <c r="S57" s="14">
        <f t="shared" ref="S57" si="161">SUM(S52:S56)</f>
        <v>100</v>
      </c>
      <c r="T57" s="25">
        <f t="shared" ref="T57" si="162">SUM(T52:T56)</f>
        <v>99</v>
      </c>
      <c r="U57" s="14">
        <f t="shared" ref="U57" si="163">SUM(U52:U56)</f>
        <v>102</v>
      </c>
      <c r="V57" s="14">
        <f t="shared" ref="V57" si="164">SUM(V52:V56)</f>
        <v>91</v>
      </c>
      <c r="W57" s="25">
        <f t="shared" ref="W57" si="165">SUM(W52:W56)</f>
        <v>87</v>
      </c>
      <c r="X57" s="10">
        <f t="shared" ref="X57" si="166">SUM(X52:X56)</f>
        <v>38500</v>
      </c>
      <c r="Y57" s="10">
        <f t="shared" ref="Y57" si="167">SUM(Y52:Y56)</f>
        <v>35300</v>
      </c>
      <c r="Z57" s="22">
        <f t="shared" ref="Z57" si="168">SUM(Z52:Z56)</f>
        <v>32000</v>
      </c>
      <c r="AA57" s="10">
        <f t="shared" ref="AA57" si="169">AVERAGE(AA52:AA56)</f>
        <v>393.81818181818181</v>
      </c>
      <c r="AB57" s="10">
        <f t="shared" ref="AB57" si="170">AVERAGE(AB52:AB56)</f>
        <v>363.63725490196077</v>
      </c>
      <c r="AC57" s="22">
        <f t="shared" ref="AC57" si="171">AVERAGE(AC52:AC56)</f>
        <v>328.68092691622104</v>
      </c>
      <c r="AD57" s="10">
        <f t="shared" ref="AD57" si="172">AVERAGE(AD52:AD56)</f>
        <v>350</v>
      </c>
      <c r="AE57" s="10">
        <f t="shared" ref="AE57" si="173">AVERAGE(AE52:AE56)</f>
        <v>450</v>
      </c>
      <c r="AF57" s="22">
        <f t="shared" ref="AF57" si="174">AVERAGE(AF52:AF56)</f>
        <v>350</v>
      </c>
      <c r="AG57" s="10">
        <f t="shared" ref="AG57" si="175">AVERAGE(AG52:AG56)</f>
        <v>387</v>
      </c>
      <c r="AH57" s="10">
        <f t="shared" ref="AH57" si="176">AVERAGE(AH52:AH56)</f>
        <v>371</v>
      </c>
      <c r="AI57" s="10">
        <f t="shared" ref="AI57" si="177">AVERAGE(AI52:AI56)</f>
        <v>378</v>
      </c>
      <c r="AJ57" s="57">
        <f>AVERAGE(AJ52:AJ56)</f>
        <v>2709.015984015984</v>
      </c>
      <c r="AK57" s="10">
        <f t="shared" ref="AK57" si="178">AVERAGE(AK52:AK56)</f>
        <v>2854.7086247086249</v>
      </c>
      <c r="AL57" s="10">
        <f t="shared" ref="AL57" si="179">AVERAGE(AL52:AL56)</f>
        <v>2571.5750915750914</v>
      </c>
      <c r="AM57" s="57">
        <f>AVERAGE(AM52:AM56)</f>
        <v>2440</v>
      </c>
      <c r="AN57" s="10">
        <f t="shared" ref="AN57" si="180">AVERAGE(AN52:AN56)</f>
        <v>2620</v>
      </c>
      <c r="AO57" s="22">
        <f t="shared" ref="AO57" si="181">AVERAGE(AO52:AO56)</f>
        <v>2298</v>
      </c>
      <c r="AP57" s="57">
        <f>AVERAGE(AP52:AP56)</f>
        <v>2200</v>
      </c>
      <c r="AQ57" s="10">
        <f t="shared" ref="AQ57" si="182">AVERAGE(AQ52:AQ56)</f>
        <v>2300</v>
      </c>
      <c r="AR57" s="11">
        <f t="shared" ref="AR57" si="183">AVERAGE(AR52:AR56)</f>
        <v>2500</v>
      </c>
    </row>
    <row r="58" spans="2:44" ht="23.4" customHeight="1" thickBot="1" x14ac:dyDescent="0.35"/>
    <row r="59" spans="2:44" ht="6.6" customHeight="1" x14ac:dyDescent="0.3"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3"/>
    </row>
    <row r="60" spans="2:44" ht="22.2" x14ac:dyDescent="0.3">
      <c r="B60" s="16"/>
      <c r="C60" s="86" t="str">
        <f>H4</f>
        <v>Q4 2023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8"/>
      <c r="AR60" s="89"/>
    </row>
    <row r="61" spans="2:44" ht="15.6" customHeight="1" x14ac:dyDescent="0.3">
      <c r="B61" s="17"/>
      <c r="C61" s="26" t="s">
        <v>27</v>
      </c>
      <c r="D61" s="26" t="s">
        <v>28</v>
      </c>
      <c r="E61" s="27" t="s">
        <v>29</v>
      </c>
      <c r="F61" s="26" t="s">
        <v>27</v>
      </c>
      <c r="G61" s="26" t="s">
        <v>28</v>
      </c>
      <c r="H61" s="27" t="s">
        <v>29</v>
      </c>
      <c r="I61" s="26" t="s">
        <v>27</v>
      </c>
      <c r="J61" s="26" t="s">
        <v>28</v>
      </c>
      <c r="K61" s="27" t="s">
        <v>29</v>
      </c>
      <c r="L61" s="26" t="s">
        <v>27</v>
      </c>
      <c r="M61" s="26" t="s">
        <v>28</v>
      </c>
      <c r="N61" s="27" t="s">
        <v>29</v>
      </c>
      <c r="O61" s="26" t="s">
        <v>27</v>
      </c>
      <c r="P61" s="26" t="s">
        <v>28</v>
      </c>
      <c r="Q61" s="27" t="s">
        <v>29</v>
      </c>
      <c r="R61" s="26" t="s">
        <v>27</v>
      </c>
      <c r="S61" s="26" t="s">
        <v>28</v>
      </c>
      <c r="T61" s="27" t="s">
        <v>29</v>
      </c>
      <c r="U61" s="26" t="s">
        <v>27</v>
      </c>
      <c r="V61" s="26" t="s">
        <v>28</v>
      </c>
      <c r="W61" s="30" t="s">
        <v>29</v>
      </c>
      <c r="X61" s="26" t="s">
        <v>27</v>
      </c>
      <c r="Y61" s="26" t="s">
        <v>28</v>
      </c>
      <c r="Z61" s="30" t="s">
        <v>29</v>
      </c>
      <c r="AA61" s="26" t="s">
        <v>27</v>
      </c>
      <c r="AB61" s="26" t="s">
        <v>28</v>
      </c>
      <c r="AC61" s="26" t="s">
        <v>29</v>
      </c>
      <c r="AD61" s="54" t="s">
        <v>27</v>
      </c>
      <c r="AE61" s="26" t="s">
        <v>28</v>
      </c>
      <c r="AF61" s="26" t="s">
        <v>29</v>
      </c>
      <c r="AG61" s="54" t="s">
        <v>27</v>
      </c>
      <c r="AH61" s="26" t="s">
        <v>28</v>
      </c>
      <c r="AI61" s="30" t="s">
        <v>29</v>
      </c>
      <c r="AJ61" s="26" t="s">
        <v>27</v>
      </c>
      <c r="AK61" s="26" t="s">
        <v>28</v>
      </c>
      <c r="AL61" s="30" t="s">
        <v>29</v>
      </c>
      <c r="AM61" s="26" t="s">
        <v>27</v>
      </c>
      <c r="AN61" s="26" t="s">
        <v>28</v>
      </c>
      <c r="AO61" s="30" t="s">
        <v>29</v>
      </c>
      <c r="AP61" s="26" t="s">
        <v>27</v>
      </c>
      <c r="AQ61" s="28" t="s">
        <v>28</v>
      </c>
      <c r="AR61" s="29" t="s">
        <v>29</v>
      </c>
    </row>
    <row r="62" spans="2:44" ht="51" customHeight="1" x14ac:dyDescent="0.3">
      <c r="B62" s="16"/>
      <c r="C62" s="4" t="s">
        <v>6</v>
      </c>
      <c r="D62" s="4" t="s">
        <v>6</v>
      </c>
      <c r="E62" s="20" t="s">
        <v>6</v>
      </c>
      <c r="F62" s="4" t="s">
        <v>17</v>
      </c>
      <c r="G62" s="4" t="s">
        <v>17</v>
      </c>
      <c r="H62" s="20" t="s">
        <v>17</v>
      </c>
      <c r="I62" s="5" t="s">
        <v>7</v>
      </c>
      <c r="J62" s="5" t="s">
        <v>7</v>
      </c>
      <c r="K62" s="23" t="s">
        <v>7</v>
      </c>
      <c r="L62" s="5" t="s">
        <v>8</v>
      </c>
      <c r="M62" s="5" t="s">
        <v>8</v>
      </c>
      <c r="N62" s="23" t="s">
        <v>8</v>
      </c>
      <c r="O62" s="5" t="s">
        <v>42</v>
      </c>
      <c r="P62" s="5" t="s">
        <v>42</v>
      </c>
      <c r="Q62" s="5" t="s">
        <v>42</v>
      </c>
      <c r="R62" s="60" t="s">
        <v>9</v>
      </c>
      <c r="S62" s="5" t="s">
        <v>9</v>
      </c>
      <c r="T62" s="23" t="s">
        <v>9</v>
      </c>
      <c r="U62" s="5" t="s">
        <v>12</v>
      </c>
      <c r="V62" s="5" t="s">
        <v>12</v>
      </c>
      <c r="W62" s="23" t="s">
        <v>12</v>
      </c>
      <c r="X62" s="5" t="s">
        <v>56</v>
      </c>
      <c r="Y62" s="5" t="s">
        <v>56</v>
      </c>
      <c r="Z62" s="23" t="s">
        <v>56</v>
      </c>
      <c r="AA62" s="5" t="s">
        <v>54</v>
      </c>
      <c r="AB62" s="5" t="s">
        <v>54</v>
      </c>
      <c r="AC62" s="23" t="s">
        <v>54</v>
      </c>
      <c r="AD62" s="5" t="s">
        <v>55</v>
      </c>
      <c r="AE62" s="5" t="s">
        <v>55</v>
      </c>
      <c r="AF62" s="23" t="s">
        <v>55</v>
      </c>
      <c r="AG62" s="5" t="s">
        <v>33</v>
      </c>
      <c r="AH62" s="5" t="s">
        <v>33</v>
      </c>
      <c r="AI62" s="23" t="s">
        <v>33</v>
      </c>
      <c r="AJ62" s="5" t="s">
        <v>10</v>
      </c>
      <c r="AK62" s="5" t="s">
        <v>10</v>
      </c>
      <c r="AL62" s="23" t="s">
        <v>10</v>
      </c>
      <c r="AM62" s="5" t="s">
        <v>34</v>
      </c>
      <c r="AN62" s="5" t="s">
        <v>34</v>
      </c>
      <c r="AO62" s="23" t="s">
        <v>34</v>
      </c>
      <c r="AP62" s="5" t="s">
        <v>11</v>
      </c>
      <c r="AQ62" s="5" t="s">
        <v>11</v>
      </c>
      <c r="AR62" s="6" t="s">
        <v>11</v>
      </c>
    </row>
    <row r="63" spans="2:44" x14ac:dyDescent="0.3">
      <c r="B63" s="18" t="s">
        <v>1</v>
      </c>
      <c r="C63" s="7">
        <v>140000</v>
      </c>
      <c r="D63" s="7">
        <v>150000</v>
      </c>
      <c r="E63" s="21">
        <v>150000</v>
      </c>
      <c r="F63" s="7">
        <v>165000</v>
      </c>
      <c r="G63" s="7">
        <v>155000</v>
      </c>
      <c r="H63" s="21">
        <v>145000</v>
      </c>
      <c r="I63" s="7">
        <v>155000</v>
      </c>
      <c r="J63" s="7">
        <v>125000</v>
      </c>
      <c r="K63" s="21">
        <v>145000</v>
      </c>
      <c r="L63" s="8">
        <v>75</v>
      </c>
      <c r="M63" s="8">
        <v>76</v>
      </c>
      <c r="N63" s="24">
        <v>80</v>
      </c>
      <c r="O63" s="8">
        <v>20</v>
      </c>
      <c r="P63" s="8">
        <v>20</v>
      </c>
      <c r="Q63" s="24">
        <v>20</v>
      </c>
      <c r="R63" s="8">
        <v>15</v>
      </c>
      <c r="S63" s="8">
        <v>22</v>
      </c>
      <c r="T63" s="24">
        <v>25</v>
      </c>
      <c r="U63" s="8">
        <v>21</v>
      </c>
      <c r="V63" s="8">
        <v>17</v>
      </c>
      <c r="W63" s="24">
        <v>16</v>
      </c>
      <c r="X63" s="7">
        <v>4700</v>
      </c>
      <c r="Y63" s="7">
        <v>7000</v>
      </c>
      <c r="Z63" s="21">
        <v>6000</v>
      </c>
      <c r="AA63" s="7">
        <f>X63/R63</f>
        <v>313.33333333333331</v>
      </c>
      <c r="AB63" s="7">
        <f t="shared" ref="AB63:AB67" si="184">Y63/S63</f>
        <v>318.18181818181819</v>
      </c>
      <c r="AC63" s="21">
        <f t="shared" ref="AC63:AC67" si="185">Z63/T63</f>
        <v>240</v>
      </c>
      <c r="AD63" s="7">
        <v>350</v>
      </c>
      <c r="AE63" s="7">
        <v>350</v>
      </c>
      <c r="AF63" s="21">
        <v>300</v>
      </c>
      <c r="AG63" s="7">
        <v>410</v>
      </c>
      <c r="AH63" s="7">
        <v>385</v>
      </c>
      <c r="AI63" s="21">
        <v>390</v>
      </c>
      <c r="AJ63" s="7">
        <f>C63/L63</f>
        <v>1866.6666666666667</v>
      </c>
      <c r="AK63" s="7">
        <f t="shared" ref="AK63:AK67" si="186">D63/M63</f>
        <v>1973.6842105263158</v>
      </c>
      <c r="AL63" s="21">
        <f t="shared" ref="AL63:AL67" si="187">E63/N63</f>
        <v>1875</v>
      </c>
      <c r="AM63" s="7">
        <v>2500</v>
      </c>
      <c r="AN63" s="7">
        <v>2700</v>
      </c>
      <c r="AO63" s="21">
        <v>2400</v>
      </c>
      <c r="AP63" s="7">
        <v>2450</v>
      </c>
      <c r="AQ63" s="7">
        <v>2700</v>
      </c>
      <c r="AR63" s="9">
        <v>2350</v>
      </c>
    </row>
    <row r="64" spans="2:44" x14ac:dyDescent="0.3">
      <c r="B64" s="18" t="s">
        <v>2</v>
      </c>
      <c r="C64" s="7">
        <v>115000</v>
      </c>
      <c r="D64" s="7">
        <v>140000</v>
      </c>
      <c r="E64" s="21">
        <v>170000</v>
      </c>
      <c r="F64" s="7">
        <v>165000</v>
      </c>
      <c r="G64" s="7">
        <v>155000</v>
      </c>
      <c r="H64" s="21">
        <v>145000</v>
      </c>
      <c r="I64" s="7">
        <v>140000</v>
      </c>
      <c r="J64" s="7">
        <v>125000</v>
      </c>
      <c r="K64" s="21">
        <v>130000</v>
      </c>
      <c r="L64" s="8">
        <v>65</v>
      </c>
      <c r="M64" s="8">
        <v>85</v>
      </c>
      <c r="N64" s="24">
        <v>70</v>
      </c>
      <c r="O64" s="8">
        <v>20</v>
      </c>
      <c r="P64" s="8">
        <v>20</v>
      </c>
      <c r="Q64" s="24">
        <v>20</v>
      </c>
      <c r="R64" s="8">
        <v>25</v>
      </c>
      <c r="S64" s="8">
        <v>18</v>
      </c>
      <c r="T64" s="24">
        <v>24</v>
      </c>
      <c r="U64" s="8">
        <v>16</v>
      </c>
      <c r="V64" s="8">
        <v>14</v>
      </c>
      <c r="W64" s="24">
        <v>21</v>
      </c>
      <c r="X64" s="7">
        <v>6000</v>
      </c>
      <c r="Y64" s="7">
        <v>5000</v>
      </c>
      <c r="Z64" s="21">
        <v>8500</v>
      </c>
      <c r="AA64" s="7">
        <f t="shared" ref="AA64:AA67" si="188">X64/R64</f>
        <v>240</v>
      </c>
      <c r="AB64" s="7">
        <f t="shared" si="184"/>
        <v>277.77777777777777</v>
      </c>
      <c r="AC64" s="21">
        <f t="shared" si="185"/>
        <v>354.16666666666669</v>
      </c>
      <c r="AD64" s="7">
        <v>350</v>
      </c>
      <c r="AE64" s="7">
        <v>350</v>
      </c>
      <c r="AF64" s="21">
        <v>300</v>
      </c>
      <c r="AG64" s="7">
        <v>408</v>
      </c>
      <c r="AH64" s="7">
        <v>350</v>
      </c>
      <c r="AI64" s="21">
        <v>370</v>
      </c>
      <c r="AJ64" s="7">
        <f t="shared" ref="AJ64:AJ67" si="189">C64/L64</f>
        <v>1769.2307692307693</v>
      </c>
      <c r="AK64" s="7">
        <f t="shared" si="186"/>
        <v>1647.0588235294117</v>
      </c>
      <c r="AL64" s="21">
        <f t="shared" si="187"/>
        <v>2428.5714285714284</v>
      </c>
      <c r="AM64" s="7">
        <v>1800</v>
      </c>
      <c r="AN64" s="7">
        <v>2200</v>
      </c>
      <c r="AO64" s="21">
        <v>2300</v>
      </c>
      <c r="AP64" s="7">
        <v>2450</v>
      </c>
      <c r="AQ64" s="7">
        <v>2700</v>
      </c>
      <c r="AR64" s="9">
        <v>2350</v>
      </c>
    </row>
    <row r="65" spans="2:44" x14ac:dyDescent="0.3">
      <c r="B65" s="18" t="s">
        <v>3</v>
      </c>
      <c r="C65" s="7">
        <v>165000</v>
      </c>
      <c r="D65" s="7">
        <v>140000</v>
      </c>
      <c r="E65" s="21">
        <v>145000</v>
      </c>
      <c r="F65" s="7">
        <v>165000</v>
      </c>
      <c r="G65" s="7">
        <v>155000</v>
      </c>
      <c r="H65" s="21">
        <v>145000</v>
      </c>
      <c r="I65" s="7">
        <v>165000</v>
      </c>
      <c r="J65" s="7">
        <v>150000</v>
      </c>
      <c r="K65" s="21">
        <v>155000</v>
      </c>
      <c r="L65" s="8">
        <v>65</v>
      </c>
      <c r="M65" s="8">
        <v>72</v>
      </c>
      <c r="N65" s="24">
        <v>78</v>
      </c>
      <c r="O65" s="8">
        <v>20</v>
      </c>
      <c r="P65" s="8">
        <v>20</v>
      </c>
      <c r="Q65" s="24">
        <v>20</v>
      </c>
      <c r="R65" s="8">
        <v>25</v>
      </c>
      <c r="S65" s="8">
        <v>17</v>
      </c>
      <c r="T65" s="24">
        <v>14</v>
      </c>
      <c r="U65" s="8">
        <v>15</v>
      </c>
      <c r="V65" s="8">
        <v>21</v>
      </c>
      <c r="W65" s="24">
        <v>20</v>
      </c>
      <c r="X65" s="7">
        <v>4000</v>
      </c>
      <c r="Y65" s="7">
        <v>8000</v>
      </c>
      <c r="Z65" s="21">
        <v>8000</v>
      </c>
      <c r="AA65" s="7">
        <f t="shared" si="188"/>
        <v>160</v>
      </c>
      <c r="AB65" s="7">
        <f t="shared" si="184"/>
        <v>470.58823529411762</v>
      </c>
      <c r="AC65" s="21">
        <f t="shared" si="185"/>
        <v>571.42857142857144</v>
      </c>
      <c r="AD65" s="7">
        <v>350</v>
      </c>
      <c r="AE65" s="7">
        <v>350</v>
      </c>
      <c r="AF65" s="21">
        <v>300</v>
      </c>
      <c r="AG65" s="7">
        <v>345</v>
      </c>
      <c r="AH65" s="7">
        <v>405</v>
      </c>
      <c r="AI65" s="21">
        <v>352</v>
      </c>
      <c r="AJ65" s="7">
        <f t="shared" si="189"/>
        <v>2538.4615384615386</v>
      </c>
      <c r="AK65" s="7">
        <f t="shared" si="186"/>
        <v>1944.4444444444443</v>
      </c>
      <c r="AL65" s="21">
        <f t="shared" si="187"/>
        <v>1858.9743589743589</v>
      </c>
      <c r="AM65" s="7">
        <v>2500</v>
      </c>
      <c r="AN65" s="7">
        <v>2500</v>
      </c>
      <c r="AO65" s="21">
        <v>2600</v>
      </c>
      <c r="AP65" s="7">
        <v>2450</v>
      </c>
      <c r="AQ65" s="7">
        <v>2700</v>
      </c>
      <c r="AR65" s="9">
        <v>2350</v>
      </c>
    </row>
    <row r="66" spans="2:44" x14ac:dyDescent="0.3">
      <c r="B66" s="18" t="s">
        <v>4</v>
      </c>
      <c r="C66" s="7">
        <v>125000</v>
      </c>
      <c r="D66" s="7">
        <v>155000</v>
      </c>
      <c r="E66" s="21">
        <v>155000</v>
      </c>
      <c r="F66" s="7">
        <v>165000</v>
      </c>
      <c r="G66" s="7">
        <v>155000</v>
      </c>
      <c r="H66" s="21">
        <v>145000</v>
      </c>
      <c r="I66" s="7">
        <v>150000</v>
      </c>
      <c r="J66" s="7">
        <v>145000</v>
      </c>
      <c r="K66" s="21">
        <v>125000</v>
      </c>
      <c r="L66" s="8">
        <v>65</v>
      </c>
      <c r="M66" s="8">
        <v>70</v>
      </c>
      <c r="N66" s="24">
        <v>85</v>
      </c>
      <c r="O66" s="8">
        <v>20</v>
      </c>
      <c r="P66" s="8">
        <v>20</v>
      </c>
      <c r="Q66" s="24">
        <v>20</v>
      </c>
      <c r="R66" s="8">
        <v>19</v>
      </c>
      <c r="S66" s="8">
        <v>15</v>
      </c>
      <c r="T66" s="24">
        <v>21</v>
      </c>
      <c r="U66" s="8">
        <v>22</v>
      </c>
      <c r="V66" s="8">
        <v>20</v>
      </c>
      <c r="W66" s="24">
        <v>17</v>
      </c>
      <c r="X66" s="7">
        <v>9000</v>
      </c>
      <c r="Y66" s="7">
        <v>8500</v>
      </c>
      <c r="Z66" s="21">
        <v>7000</v>
      </c>
      <c r="AA66" s="7">
        <f t="shared" si="188"/>
        <v>473.68421052631578</v>
      </c>
      <c r="AB66" s="7">
        <f t="shared" si="184"/>
        <v>566.66666666666663</v>
      </c>
      <c r="AC66" s="21">
        <f t="shared" si="185"/>
        <v>333.33333333333331</v>
      </c>
      <c r="AD66" s="7">
        <v>350</v>
      </c>
      <c r="AE66" s="7">
        <v>350</v>
      </c>
      <c r="AF66" s="21">
        <v>300</v>
      </c>
      <c r="AG66" s="7">
        <v>350</v>
      </c>
      <c r="AH66" s="7">
        <v>400</v>
      </c>
      <c r="AI66" s="21">
        <v>388</v>
      </c>
      <c r="AJ66" s="7">
        <f t="shared" si="189"/>
        <v>1923.0769230769231</v>
      </c>
      <c r="AK66" s="7">
        <f t="shared" si="186"/>
        <v>2214.2857142857142</v>
      </c>
      <c r="AL66" s="21">
        <f t="shared" si="187"/>
        <v>1823.5294117647059</v>
      </c>
      <c r="AM66" s="7">
        <v>2100</v>
      </c>
      <c r="AN66" s="7">
        <v>2400</v>
      </c>
      <c r="AO66" s="21">
        <v>2400</v>
      </c>
      <c r="AP66" s="7">
        <v>2450</v>
      </c>
      <c r="AQ66" s="7">
        <v>2700</v>
      </c>
      <c r="AR66" s="9">
        <v>2350</v>
      </c>
    </row>
    <row r="67" spans="2:44" x14ac:dyDescent="0.3">
      <c r="B67" s="18" t="s">
        <v>5</v>
      </c>
      <c r="C67" s="7">
        <v>150000</v>
      </c>
      <c r="D67" s="7">
        <v>130000</v>
      </c>
      <c r="E67" s="21">
        <v>150000</v>
      </c>
      <c r="F67" s="7">
        <v>165000</v>
      </c>
      <c r="G67" s="7">
        <v>155000</v>
      </c>
      <c r="H67" s="21">
        <v>145000</v>
      </c>
      <c r="I67" s="7">
        <v>170000</v>
      </c>
      <c r="J67" s="7">
        <v>155000</v>
      </c>
      <c r="K67" s="21">
        <v>130000</v>
      </c>
      <c r="L67" s="8">
        <v>75</v>
      </c>
      <c r="M67" s="8">
        <v>63</v>
      </c>
      <c r="N67" s="24">
        <v>80</v>
      </c>
      <c r="O67" s="8">
        <v>20</v>
      </c>
      <c r="P67" s="8">
        <v>20</v>
      </c>
      <c r="Q67" s="24">
        <v>20</v>
      </c>
      <c r="R67" s="8">
        <v>24</v>
      </c>
      <c r="S67" s="8">
        <v>15</v>
      </c>
      <c r="T67" s="24">
        <v>30</v>
      </c>
      <c r="U67" s="8">
        <v>23</v>
      </c>
      <c r="V67" s="8">
        <v>24</v>
      </c>
      <c r="W67" s="24">
        <v>20</v>
      </c>
      <c r="X67" s="7">
        <v>9500</v>
      </c>
      <c r="Y67" s="7">
        <v>9000</v>
      </c>
      <c r="Z67" s="21">
        <v>8000</v>
      </c>
      <c r="AA67" s="7">
        <f t="shared" si="188"/>
        <v>395.83333333333331</v>
      </c>
      <c r="AB67" s="7">
        <f t="shared" si="184"/>
        <v>600</v>
      </c>
      <c r="AC67" s="21">
        <f t="shared" si="185"/>
        <v>266.66666666666669</v>
      </c>
      <c r="AD67" s="7">
        <v>350</v>
      </c>
      <c r="AE67" s="7">
        <v>350</v>
      </c>
      <c r="AF67" s="21">
        <v>300</v>
      </c>
      <c r="AG67" s="7">
        <v>360</v>
      </c>
      <c r="AH67" s="7">
        <v>350</v>
      </c>
      <c r="AI67" s="21">
        <v>425</v>
      </c>
      <c r="AJ67" s="7">
        <f t="shared" si="189"/>
        <v>2000</v>
      </c>
      <c r="AK67" s="7">
        <f t="shared" si="186"/>
        <v>2063.4920634920636</v>
      </c>
      <c r="AL67" s="21">
        <f t="shared" si="187"/>
        <v>1875</v>
      </c>
      <c r="AM67" s="7">
        <v>2100</v>
      </c>
      <c r="AN67" s="7">
        <v>2800</v>
      </c>
      <c r="AO67" s="21">
        <v>3000</v>
      </c>
      <c r="AP67" s="7">
        <v>2450</v>
      </c>
      <c r="AQ67" s="7">
        <v>2700</v>
      </c>
      <c r="AR67" s="9">
        <v>2350</v>
      </c>
    </row>
    <row r="68" spans="2:44" ht="19.2" customHeight="1" thickBot="1" x14ac:dyDescent="0.35">
      <c r="B68" s="19" t="s">
        <v>14</v>
      </c>
      <c r="C68" s="10">
        <f>SUM(C63:C67)</f>
        <v>695000</v>
      </c>
      <c r="D68" s="10">
        <f t="shared" ref="D68" si="190">SUM(D63:D67)</f>
        <v>715000</v>
      </c>
      <c r="E68" s="22">
        <f t="shared" ref="E68" si="191">SUM(E63:E67)</f>
        <v>770000</v>
      </c>
      <c r="F68" s="10">
        <f t="shared" ref="F68" si="192">SUM(F63:F67)</f>
        <v>825000</v>
      </c>
      <c r="G68" s="10">
        <f t="shared" ref="G68" si="193">SUM(G63:G67)</f>
        <v>775000</v>
      </c>
      <c r="H68" s="22">
        <f t="shared" ref="H68" si="194">SUM(H63:H67)</f>
        <v>725000</v>
      </c>
      <c r="I68" s="10">
        <f t="shared" ref="I68" si="195">SUM(I63:I67)</f>
        <v>780000</v>
      </c>
      <c r="J68" s="10">
        <f t="shared" ref="J68" si="196">SUM(J63:J67)</f>
        <v>700000</v>
      </c>
      <c r="K68" s="22">
        <f t="shared" ref="K68" si="197">SUM(K63:K67)</f>
        <v>685000</v>
      </c>
      <c r="L68" s="14">
        <f t="shared" ref="L68" si="198">SUM(L63:L67)</f>
        <v>345</v>
      </c>
      <c r="M68" s="14">
        <f t="shared" ref="M68" si="199">SUM(M63:M67)</f>
        <v>366</v>
      </c>
      <c r="N68" s="25">
        <f t="shared" ref="N68" si="200">SUM(N63:N67)</f>
        <v>393</v>
      </c>
      <c r="O68" s="14">
        <f t="shared" ref="O68" si="201">SUM(O63:O67)</f>
        <v>100</v>
      </c>
      <c r="P68" s="14">
        <f t="shared" ref="P68" si="202">SUM(P63:P67)</f>
        <v>100</v>
      </c>
      <c r="Q68" s="25">
        <f t="shared" ref="Q68" si="203">SUM(Q63:Q67)</f>
        <v>100</v>
      </c>
      <c r="R68" s="14">
        <f t="shared" ref="R68" si="204">SUM(R63:R67)</f>
        <v>108</v>
      </c>
      <c r="S68" s="14">
        <f t="shared" ref="S68" si="205">SUM(S63:S67)</f>
        <v>87</v>
      </c>
      <c r="T68" s="25">
        <f t="shared" ref="T68" si="206">SUM(T63:T67)</f>
        <v>114</v>
      </c>
      <c r="U68" s="14">
        <f t="shared" ref="U68" si="207">SUM(U63:U67)</f>
        <v>97</v>
      </c>
      <c r="V68" s="14">
        <f t="shared" ref="V68" si="208">SUM(V63:V67)</f>
        <v>96</v>
      </c>
      <c r="W68" s="25">
        <f t="shared" ref="W68" si="209">SUM(W63:W67)</f>
        <v>94</v>
      </c>
      <c r="X68" s="10">
        <f t="shared" ref="X68" si="210">SUM(X63:X67)</f>
        <v>33200</v>
      </c>
      <c r="Y68" s="10">
        <f t="shared" ref="Y68" si="211">SUM(Y63:Y67)</f>
        <v>37500</v>
      </c>
      <c r="Z68" s="22">
        <f t="shared" ref="Z68" si="212">SUM(Z63:Z67)</f>
        <v>37500</v>
      </c>
      <c r="AA68" s="10">
        <f t="shared" ref="AA68" si="213">AVERAGE(AA63:AA67)</f>
        <v>316.57017543859649</v>
      </c>
      <c r="AB68" s="10">
        <f t="shared" ref="AB68" si="214">AVERAGE(AB63:AB67)</f>
        <v>446.64289958407608</v>
      </c>
      <c r="AC68" s="10">
        <f t="shared" ref="AC68" si="215">AVERAGE(AC63:AC67)</f>
        <v>353.11904761904759</v>
      </c>
      <c r="AD68" s="57">
        <f t="shared" ref="AD68" si="216">AVERAGE(AD63:AD67)</f>
        <v>350</v>
      </c>
      <c r="AE68" s="10">
        <f t="shared" ref="AE68" si="217">AVERAGE(AE63:AE67)</f>
        <v>350</v>
      </c>
      <c r="AF68" s="22">
        <f t="shared" ref="AF68" si="218">AVERAGE(AF63:AF67)</f>
        <v>300</v>
      </c>
      <c r="AG68" s="57">
        <f t="shared" ref="AG68" si="219">AVERAGE(AG63:AG67)</f>
        <v>374.6</v>
      </c>
      <c r="AH68" s="10">
        <f t="shared" ref="AH68" si="220">AVERAGE(AH63:AH67)</f>
        <v>378</v>
      </c>
      <c r="AI68" s="10">
        <f t="shared" ref="AI68" si="221">AVERAGE(AI63:AI67)</f>
        <v>385</v>
      </c>
      <c r="AJ68" s="57">
        <f>AVERAGE(AJ63:AJ67)</f>
        <v>2019.4871794871797</v>
      </c>
      <c r="AK68" s="10">
        <f t="shared" ref="AK68" si="222">AVERAGE(AK63:AK67)</f>
        <v>1968.5930512555901</v>
      </c>
      <c r="AL68" s="10">
        <f t="shared" ref="AL68" si="223">AVERAGE(AL63:AL67)</f>
        <v>1972.2150398620986</v>
      </c>
      <c r="AM68" s="57">
        <f>AVERAGE(AM63:AM67)</f>
        <v>2200</v>
      </c>
      <c r="AN68" s="10">
        <f t="shared" ref="AN68" si="224">AVERAGE(AN63:AN67)</f>
        <v>2520</v>
      </c>
      <c r="AO68" s="22">
        <f t="shared" ref="AO68" si="225">AVERAGE(AO63:AO67)</f>
        <v>2540</v>
      </c>
      <c r="AP68" s="57">
        <f>AVERAGE(AP63:AP67)</f>
        <v>2450</v>
      </c>
      <c r="AQ68" s="10">
        <f t="shared" ref="AQ68" si="226">AVERAGE(AQ63:AQ67)</f>
        <v>2700</v>
      </c>
      <c r="AR68" s="11">
        <f t="shared" ref="AR68" si="227">AVERAGE(AR63:AR67)</f>
        <v>2350</v>
      </c>
    </row>
  </sheetData>
  <mergeCells count="5">
    <mergeCell ref="C49:AR49"/>
    <mergeCell ref="C60:AR60"/>
    <mergeCell ref="C27:AR27"/>
    <mergeCell ref="C8:AR8"/>
    <mergeCell ref="C38:AR38"/>
  </mergeCells>
  <pageMargins left="0.7" right="0.7" top="0.75" bottom="0.75" header="0.3" footer="0.3"/>
  <pageSetup paperSize="9" orientation="portrait" r:id="rId1"/>
  <ignoredErrors>
    <ignoredError sqref="AA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214B-E5DD-416C-B530-F3D63F22F7B9}">
  <dimension ref="A1:T31"/>
  <sheetViews>
    <sheetView tabSelected="1" zoomScale="85" zoomScaleNormal="85" workbookViewId="0">
      <selection activeCell="T17" sqref="T17"/>
    </sheetView>
  </sheetViews>
  <sheetFormatPr defaultRowHeight="13.8" x14ac:dyDescent="0.3"/>
  <cols>
    <col min="1" max="1" width="2.5546875" style="1" customWidth="1"/>
    <col min="2" max="2" width="1.77734375" style="1" customWidth="1"/>
    <col min="3" max="3" width="16" style="1" customWidth="1"/>
    <col min="4" max="4" width="1.44140625" style="1" customWidth="1"/>
    <col min="5" max="5" width="11.44140625" style="1" customWidth="1"/>
    <col min="6" max="6" width="16.77734375" style="1" customWidth="1"/>
    <col min="7" max="7" width="8" style="1" customWidth="1"/>
    <col min="8" max="8" width="7.6640625" style="1" customWidth="1"/>
    <col min="9" max="9" width="7.5546875" style="1" customWidth="1"/>
    <col min="10" max="10" width="2.109375" style="1" customWidth="1"/>
    <col min="11" max="11" width="1.77734375" style="1" customWidth="1"/>
    <col min="12" max="12" width="16" style="1" customWidth="1"/>
    <col min="13" max="13" width="1.44140625" style="1" customWidth="1"/>
    <col min="14" max="14" width="14.88671875" style="1" customWidth="1"/>
    <col min="15" max="15" width="16.77734375" style="1" customWidth="1"/>
    <col min="16" max="16" width="8" style="1" customWidth="1"/>
    <col min="17" max="17" width="7.6640625" style="1" customWidth="1"/>
    <col min="18" max="18" width="7.5546875" style="1" customWidth="1"/>
    <col min="19" max="19" width="2.5546875" style="1" customWidth="1"/>
    <col min="20" max="20" width="94.5546875" style="1" customWidth="1"/>
    <col min="21" max="16384" width="8.88671875" style="1"/>
  </cols>
  <sheetData>
    <row r="1" spans="1:20" ht="14.4" thickBot="1" x14ac:dyDescent="0.3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39" customHeight="1" thickTop="1" thickBot="1" x14ac:dyDescent="0.35">
      <c r="A2" s="61"/>
      <c r="B2" s="61"/>
      <c r="I2" s="62"/>
      <c r="J2" s="62"/>
      <c r="K2" s="62"/>
      <c r="L2" s="77"/>
      <c r="M2" s="78" t="s">
        <v>35</v>
      </c>
      <c r="N2" s="78"/>
      <c r="O2" s="95" t="s">
        <v>22</v>
      </c>
      <c r="P2" s="96"/>
      <c r="Q2" s="61"/>
      <c r="R2" s="61"/>
      <c r="S2" s="61"/>
      <c r="T2" s="61"/>
    </row>
    <row r="3" spans="1:20" ht="21.6" customHeight="1" thickTop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" customHeight="1" thickBot="1" x14ac:dyDescent="0.35">
      <c r="A4" s="61"/>
      <c r="B4" s="59"/>
      <c r="C4" s="59"/>
      <c r="D4" s="59"/>
      <c r="E4" s="59"/>
      <c r="F4" s="59"/>
      <c r="G4" s="59"/>
      <c r="H4" s="59"/>
      <c r="I4" s="59"/>
      <c r="K4" s="59"/>
      <c r="L4" s="59"/>
      <c r="M4" s="59"/>
      <c r="N4" s="59"/>
      <c r="O4" s="59"/>
      <c r="P4" s="59"/>
      <c r="Q4" s="59"/>
      <c r="R4" s="59"/>
      <c r="S4" s="61"/>
      <c r="T4" s="61"/>
    </row>
    <row r="5" spans="1:20" ht="19.2" customHeight="1" thickTop="1" x14ac:dyDescent="0.3">
      <c r="A5" s="61"/>
      <c r="B5" s="59"/>
      <c r="C5" s="93" t="s">
        <v>36</v>
      </c>
      <c r="D5" s="94"/>
      <c r="E5" s="94"/>
      <c r="F5" s="66"/>
      <c r="G5" s="66"/>
      <c r="H5" s="66"/>
      <c r="I5" s="67"/>
      <c r="K5" s="59"/>
      <c r="L5" s="93" t="s">
        <v>39</v>
      </c>
      <c r="M5" s="94"/>
      <c r="N5" s="94"/>
      <c r="O5" s="66"/>
      <c r="P5" s="66"/>
      <c r="Q5" s="66"/>
      <c r="R5" s="67"/>
      <c r="S5" s="61"/>
      <c r="T5" s="61"/>
    </row>
    <row r="6" spans="1:20" ht="14.4" thickBot="1" x14ac:dyDescent="0.35">
      <c r="A6" s="61"/>
      <c r="B6" s="59"/>
      <c r="C6" s="80"/>
      <c r="D6" s="59"/>
      <c r="E6" s="59"/>
      <c r="F6" s="59"/>
      <c r="G6" s="59"/>
      <c r="H6" s="59"/>
      <c r="I6" s="68"/>
      <c r="K6" s="59"/>
      <c r="L6" s="80"/>
      <c r="M6" s="59"/>
      <c r="N6" s="59"/>
      <c r="O6" s="59"/>
      <c r="P6" s="59"/>
      <c r="Q6" s="59"/>
      <c r="R6" s="68"/>
      <c r="S6" s="61"/>
      <c r="T6" s="61"/>
    </row>
    <row r="7" spans="1:20" ht="31.8" customHeight="1" thickTop="1" thickBot="1" x14ac:dyDescent="0.35">
      <c r="A7" s="61"/>
      <c r="B7" s="59"/>
      <c r="C7" s="79">
        <f>SUM(Data!C16:E16)</f>
        <v>2180000</v>
      </c>
      <c r="D7" s="59"/>
      <c r="E7" s="64" t="s">
        <v>37</v>
      </c>
      <c r="F7" s="59"/>
      <c r="G7" s="59"/>
      <c r="H7" s="59"/>
      <c r="I7" s="68"/>
      <c r="K7" s="59"/>
      <c r="L7" s="79">
        <f>SUM(Data!R16:T16)</f>
        <v>309</v>
      </c>
      <c r="M7" s="59"/>
      <c r="N7" s="64" t="s">
        <v>40</v>
      </c>
      <c r="O7" s="59"/>
      <c r="P7" s="59"/>
      <c r="Q7" s="59"/>
      <c r="R7" s="68"/>
      <c r="S7" s="61"/>
      <c r="T7" s="61"/>
    </row>
    <row r="8" spans="1:20" ht="8.4" customHeight="1" thickTop="1" thickBot="1" x14ac:dyDescent="0.35">
      <c r="A8" s="61"/>
      <c r="B8" s="59"/>
      <c r="C8" s="81"/>
      <c r="D8" s="59"/>
      <c r="E8" s="65"/>
      <c r="F8" s="59"/>
      <c r="G8" s="59"/>
      <c r="H8" s="59"/>
      <c r="I8" s="68"/>
      <c r="K8" s="59"/>
      <c r="L8" s="81"/>
      <c r="M8" s="59"/>
      <c r="N8" s="64"/>
      <c r="O8" s="59"/>
      <c r="P8" s="59"/>
      <c r="Q8" s="59"/>
      <c r="R8" s="68"/>
      <c r="S8" s="61"/>
      <c r="T8" s="61"/>
    </row>
    <row r="9" spans="1:20" ht="31.8" customHeight="1" thickTop="1" thickBot="1" x14ac:dyDescent="0.35">
      <c r="A9" s="61"/>
      <c r="B9" s="59"/>
      <c r="C9" s="82">
        <f>SUM(Data!F16:H16)</f>
        <v>2325000</v>
      </c>
      <c r="D9" s="59"/>
      <c r="E9" s="64" t="s">
        <v>38</v>
      </c>
      <c r="F9" s="59"/>
      <c r="G9" s="59"/>
      <c r="H9" s="59"/>
      <c r="I9" s="68"/>
      <c r="K9" s="59"/>
      <c r="L9" s="82">
        <f>SUM(Data!O16:Q16)</f>
        <v>300</v>
      </c>
      <c r="M9" s="59"/>
      <c r="N9" s="64" t="s">
        <v>41</v>
      </c>
      <c r="O9" s="59"/>
      <c r="P9" s="59"/>
      <c r="Q9" s="59"/>
      <c r="R9" s="68"/>
      <c r="S9" s="61"/>
      <c r="T9" s="61"/>
    </row>
    <row r="10" spans="1:20" ht="8.4" customHeight="1" thickTop="1" thickBot="1" x14ac:dyDescent="0.35">
      <c r="A10" s="61"/>
      <c r="B10" s="59"/>
      <c r="C10" s="81"/>
      <c r="D10" s="59"/>
      <c r="E10" s="65"/>
      <c r="F10" s="59"/>
      <c r="G10" s="59"/>
      <c r="H10" s="59"/>
      <c r="I10" s="68"/>
      <c r="K10" s="59"/>
      <c r="L10" s="69"/>
      <c r="M10" s="59"/>
      <c r="N10" s="64"/>
      <c r="O10" s="59"/>
      <c r="P10" s="59"/>
      <c r="Q10" s="59"/>
      <c r="R10" s="68"/>
      <c r="S10" s="61"/>
      <c r="T10" s="61"/>
    </row>
    <row r="11" spans="1:20" ht="31.8" customHeight="1" thickTop="1" thickBot="1" x14ac:dyDescent="0.35">
      <c r="A11" s="61"/>
      <c r="B11" s="59"/>
      <c r="C11" s="85">
        <f>C7/C9</f>
        <v>0.93763440860215053</v>
      </c>
      <c r="D11" s="59"/>
      <c r="E11" s="64" t="s">
        <v>53</v>
      </c>
      <c r="F11" s="59"/>
      <c r="G11" s="59"/>
      <c r="H11" s="59"/>
      <c r="I11" s="68"/>
      <c r="K11" s="59"/>
      <c r="L11" s="85">
        <f>L7/L9</f>
        <v>1.03</v>
      </c>
      <c r="M11" s="59"/>
      <c r="N11" s="64" t="s">
        <v>53</v>
      </c>
      <c r="O11" s="59"/>
      <c r="P11" s="59"/>
      <c r="Q11" s="59"/>
      <c r="R11" s="68"/>
      <c r="S11" s="61"/>
      <c r="T11" s="61"/>
    </row>
    <row r="12" spans="1:20" ht="27" customHeight="1" thickTop="1" x14ac:dyDescent="0.3">
      <c r="A12" s="61"/>
      <c r="B12" s="59"/>
      <c r="C12" s="70"/>
      <c r="D12" s="59"/>
      <c r="E12" s="59"/>
      <c r="F12" s="59"/>
      <c r="G12" s="59"/>
      <c r="H12" s="59"/>
      <c r="I12" s="68"/>
      <c r="K12" s="59"/>
      <c r="L12" s="70"/>
      <c r="M12" s="59"/>
      <c r="N12" s="59"/>
      <c r="O12" s="59"/>
      <c r="P12" s="59"/>
      <c r="Q12" s="59"/>
      <c r="R12" s="68"/>
      <c r="S12" s="61"/>
      <c r="T12" s="61"/>
    </row>
    <row r="13" spans="1:20" ht="10.199999999999999" customHeight="1" thickBot="1" x14ac:dyDescent="0.35">
      <c r="A13" s="61"/>
      <c r="B13" s="61"/>
      <c r="C13" s="71"/>
      <c r="D13" s="72"/>
      <c r="E13" s="72"/>
      <c r="F13" s="72"/>
      <c r="G13" s="72"/>
      <c r="H13" s="72"/>
      <c r="I13" s="73"/>
      <c r="J13" s="61"/>
      <c r="K13" s="61"/>
      <c r="L13" s="71"/>
      <c r="M13" s="72"/>
      <c r="N13" s="72"/>
      <c r="O13" s="72"/>
      <c r="P13" s="72"/>
      <c r="Q13" s="72"/>
      <c r="R13" s="73"/>
      <c r="S13" s="61"/>
      <c r="T13" s="61"/>
    </row>
    <row r="14" spans="1:20" ht="18" customHeight="1" thickTop="1" thickBot="1" x14ac:dyDescent="0.35">
      <c r="A14" s="61"/>
      <c r="B14" s="59"/>
      <c r="C14" s="59"/>
      <c r="D14" s="59"/>
      <c r="E14" s="59"/>
      <c r="F14" s="59"/>
      <c r="G14" s="59"/>
      <c r="H14" s="59"/>
      <c r="I14" s="59"/>
      <c r="K14" s="59"/>
      <c r="L14" s="59"/>
      <c r="M14" s="59"/>
      <c r="N14" s="59"/>
      <c r="O14" s="59"/>
      <c r="P14" s="59"/>
      <c r="Q14" s="59"/>
      <c r="R14" s="59"/>
      <c r="S14" s="61"/>
      <c r="T14" s="61"/>
    </row>
    <row r="15" spans="1:20" ht="19.2" customHeight="1" thickTop="1" x14ac:dyDescent="0.3">
      <c r="A15" s="61"/>
      <c r="B15" s="59"/>
      <c r="C15" s="93" t="s">
        <v>43</v>
      </c>
      <c r="D15" s="94"/>
      <c r="E15" s="94"/>
      <c r="F15" s="66"/>
      <c r="G15" s="66"/>
      <c r="H15" s="66"/>
      <c r="I15" s="67"/>
      <c r="K15" s="59"/>
      <c r="L15" s="93" t="s">
        <v>46</v>
      </c>
      <c r="M15" s="94"/>
      <c r="N15" s="94"/>
      <c r="O15" s="66"/>
      <c r="P15" s="66"/>
      <c r="Q15" s="66"/>
      <c r="R15" s="67"/>
      <c r="S15" s="61"/>
      <c r="T15" s="61"/>
    </row>
    <row r="16" spans="1:20" ht="14.4" thickBot="1" x14ac:dyDescent="0.35">
      <c r="A16" s="61"/>
      <c r="B16" s="59"/>
      <c r="C16" s="80"/>
      <c r="D16" s="59"/>
      <c r="E16" s="59"/>
      <c r="F16" s="59"/>
      <c r="G16" s="59"/>
      <c r="H16" s="59"/>
      <c r="I16" s="68"/>
      <c r="K16" s="59"/>
      <c r="L16" s="80"/>
      <c r="M16" s="59"/>
      <c r="N16" s="59"/>
      <c r="O16" s="59"/>
      <c r="P16" s="59"/>
      <c r="Q16" s="59"/>
      <c r="R16" s="68"/>
      <c r="S16" s="61"/>
      <c r="T16" s="61"/>
    </row>
    <row r="17" spans="1:20" ht="31.8" customHeight="1" thickTop="1" thickBot="1" x14ac:dyDescent="0.35">
      <c r="A17" s="61"/>
      <c r="B17" s="59"/>
      <c r="C17" s="82">
        <f>SUM(Data!AJ16:AL16)/3</f>
        <v>1986.7650902016228</v>
      </c>
      <c r="D17" s="59"/>
      <c r="E17" s="64" t="s">
        <v>45</v>
      </c>
      <c r="F17" s="59"/>
      <c r="G17" s="59"/>
      <c r="H17" s="59"/>
      <c r="I17" s="68"/>
      <c r="K17" s="59"/>
      <c r="L17" s="82">
        <f>SUM(Data!AA16:AC16)/3</f>
        <v>372.11070754724005</v>
      </c>
      <c r="M17" s="59"/>
      <c r="N17" s="64" t="s">
        <v>47</v>
      </c>
      <c r="O17" s="59"/>
      <c r="P17" s="59"/>
      <c r="Q17" s="59"/>
      <c r="R17" s="68"/>
      <c r="S17" s="61"/>
      <c r="T17" s="61"/>
    </row>
    <row r="18" spans="1:20" ht="8.4" customHeight="1" thickTop="1" thickBot="1" x14ac:dyDescent="0.35">
      <c r="A18" s="61"/>
      <c r="B18" s="59"/>
      <c r="C18" s="83"/>
      <c r="D18" s="59"/>
      <c r="E18" s="64"/>
      <c r="F18" s="59"/>
      <c r="G18" s="59"/>
      <c r="H18" s="59"/>
      <c r="I18" s="68"/>
      <c r="K18" s="59"/>
      <c r="L18" s="83"/>
      <c r="M18" s="59"/>
      <c r="N18" s="65"/>
      <c r="O18" s="59"/>
      <c r="P18" s="59"/>
      <c r="Q18" s="59"/>
      <c r="R18" s="68"/>
      <c r="S18" s="61"/>
      <c r="T18" s="61"/>
    </row>
    <row r="19" spans="1:20" ht="31.8" customHeight="1" thickTop="1" thickBot="1" x14ac:dyDescent="0.35">
      <c r="A19" s="61"/>
      <c r="B19" s="59"/>
      <c r="C19" s="82">
        <f>SUM(Data!AP16:AR16)/3</f>
        <v>2500</v>
      </c>
      <c r="D19" s="59"/>
      <c r="E19" s="64" t="s">
        <v>44</v>
      </c>
      <c r="F19" s="59"/>
      <c r="G19" s="59"/>
      <c r="H19" s="59"/>
      <c r="I19" s="68"/>
      <c r="K19" s="59"/>
      <c r="L19" s="82">
        <f>SUM(Data!AD16:AF16)/3</f>
        <v>333.33333333333331</v>
      </c>
      <c r="M19" s="59"/>
      <c r="N19" s="64" t="s">
        <v>48</v>
      </c>
      <c r="O19" s="59"/>
      <c r="P19" s="59"/>
      <c r="Q19" s="59"/>
      <c r="R19" s="68"/>
      <c r="S19" s="61"/>
      <c r="T19" s="61"/>
    </row>
    <row r="20" spans="1:20" ht="8.4" customHeight="1" thickTop="1" thickBot="1" x14ac:dyDescent="0.35">
      <c r="A20" s="61"/>
      <c r="B20" s="59"/>
      <c r="C20" s="81"/>
      <c r="D20" s="59"/>
      <c r="E20" s="65"/>
      <c r="F20" s="59"/>
      <c r="G20" s="59"/>
      <c r="H20" s="59"/>
      <c r="I20" s="68"/>
      <c r="K20" s="59"/>
      <c r="L20" s="81"/>
      <c r="M20" s="59"/>
      <c r="N20" s="65"/>
      <c r="O20" s="59"/>
      <c r="P20" s="59"/>
      <c r="Q20" s="59"/>
      <c r="R20" s="68"/>
      <c r="S20" s="61"/>
      <c r="T20" s="61"/>
    </row>
    <row r="21" spans="1:20" ht="31.8" customHeight="1" thickTop="1" thickBot="1" x14ac:dyDescent="0.35">
      <c r="A21" s="61"/>
      <c r="B21" s="59"/>
      <c r="C21" s="85">
        <f>C17/C19</f>
        <v>0.79470603608064916</v>
      </c>
      <c r="D21" s="59"/>
      <c r="E21" s="64" t="s">
        <v>53</v>
      </c>
      <c r="F21" s="59"/>
      <c r="G21" s="59"/>
      <c r="H21" s="59"/>
      <c r="I21" s="68"/>
      <c r="K21" s="59"/>
      <c r="L21" s="84">
        <f>L17/L19</f>
        <v>1.1163321226417202</v>
      </c>
      <c r="M21" s="59"/>
      <c r="N21" s="64" t="s">
        <v>53</v>
      </c>
      <c r="O21" s="59"/>
      <c r="P21" s="59"/>
      <c r="Q21" s="59"/>
      <c r="R21" s="68"/>
      <c r="S21" s="61"/>
      <c r="T21" s="61"/>
    </row>
    <row r="22" spans="1:20" ht="27" customHeight="1" thickTop="1" thickBot="1" x14ac:dyDescent="0.35">
      <c r="A22" s="61"/>
      <c r="B22" s="59"/>
      <c r="C22" s="74"/>
      <c r="D22" s="75"/>
      <c r="E22" s="75"/>
      <c r="F22" s="75"/>
      <c r="G22" s="75"/>
      <c r="H22" s="75"/>
      <c r="I22" s="76"/>
      <c r="K22" s="59"/>
      <c r="L22" s="74"/>
      <c r="M22" s="75"/>
      <c r="N22" s="75"/>
      <c r="O22" s="75"/>
      <c r="P22" s="75"/>
      <c r="Q22" s="75"/>
      <c r="R22" s="76"/>
      <c r="S22" s="61"/>
      <c r="T22" s="61"/>
    </row>
    <row r="23" spans="1:20" ht="21.6" customHeight="1" thickTop="1" x14ac:dyDescent="0.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</row>
    <row r="24" spans="1:20" ht="19.2" customHeight="1" x14ac:dyDescent="0.3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</row>
    <row r="25" spans="1:20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</row>
    <row r="26" spans="1:20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</row>
    <row r="27" spans="1:20" x14ac:dyDescent="0.3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</row>
    <row r="28" spans="1:20" x14ac:dyDescent="0.3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</row>
    <row r="29" spans="1:20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spans="1:20" x14ac:dyDescent="0.3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</row>
    <row r="31" spans="1:20" ht="217.2" customHeight="1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</row>
  </sheetData>
  <mergeCells count="5">
    <mergeCell ref="C5:E5"/>
    <mergeCell ref="C15:E15"/>
    <mergeCell ref="L5:N5"/>
    <mergeCell ref="O2:P2"/>
    <mergeCell ref="L15:N15"/>
  </mergeCells>
  <conditionalFormatting sqref="C11 L11">
    <cfRule type="iconSet" priority="4">
      <iconSet iconSet="3Symbols">
        <cfvo type="percent" val="0"/>
        <cfvo type="num" val="0.8"/>
        <cfvo type="num" val="0.95"/>
      </iconSet>
    </cfRule>
  </conditionalFormatting>
  <conditionalFormatting sqref="C11">
    <cfRule type="iconSet" priority="6">
      <iconSet iconSet="3Symbols">
        <cfvo type="percent" val="0"/>
        <cfvo type="percent" val="0.8"/>
        <cfvo type="percent" val="0.95"/>
      </iconSet>
    </cfRule>
    <cfRule type="iconSet" priority="11">
      <iconSet iconSet="3Symbols">
        <cfvo type="percent" val="0"/>
        <cfvo type="percent" val="95"/>
        <cfvo type="percent" val="100"/>
      </iconSet>
    </cfRule>
  </conditionalFormatting>
  <conditionalFormatting sqref="C21 L21">
    <cfRule type="iconSet" priority="1">
      <iconSet iconSet="3Symbols">
        <cfvo type="percent" val="0"/>
        <cfvo type="num" val="0.8"/>
        <cfvo type="num" val="0.95"/>
      </iconSet>
    </cfRule>
  </conditionalFormatting>
  <conditionalFormatting sqref="C21">
    <cfRule type="iconSet" priority="2">
      <iconSet iconSet="3Symbols">
        <cfvo type="percent" val="0"/>
        <cfvo type="percent" val="0.8"/>
        <cfvo type="percent" val="0.95"/>
      </iconSet>
    </cfRule>
    <cfRule type="iconSet" priority="3">
      <iconSet iconSet="3Symbols">
        <cfvo type="percent" val="0"/>
        <cfvo type="percent" val="95"/>
        <cfvo type="percent" val="100"/>
      </iconSet>
    </cfRule>
  </conditionalFormatting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A83751D-833B-400F-AE7E-89DB96836EC4}">
          <x14:formula1>
            <xm:f>Data!$H$1:$H$4</xm:f>
          </x14:formula1>
          <xm:sqref>O2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Harshal Dongare</cp:lastModifiedBy>
  <cp:lastPrinted>2022-10-16T20:11:12Z</cp:lastPrinted>
  <dcterms:created xsi:type="dcterms:W3CDTF">2022-10-16T05:48:19Z</dcterms:created>
  <dcterms:modified xsi:type="dcterms:W3CDTF">2025-05-18T07:00:20Z</dcterms:modified>
</cp:coreProperties>
</file>