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Harshali\Documents\Datasets\"/>
    </mc:Choice>
  </mc:AlternateContent>
  <xr:revisionPtr revIDLastSave="0" documentId="8_{976A2441-9CBE-495E-80E4-9CF4DE9802D5}" xr6:coauthVersionLast="47" xr6:coauthVersionMax="47" xr10:uidLastSave="{00000000-0000-0000-0000-000000000000}"/>
  <bookViews>
    <workbookView xWindow="-110" yWindow="-110" windowWidth="19420" windowHeight="10420" activeTab="1" xr2:uid="{D40803F7-C084-4025-9C35-06A093458D3B}"/>
  </bookViews>
  <sheets>
    <sheet name="Dashboard" sheetId="3" r:id="rId1"/>
    <sheet name="Adidas Sales Database" sheetId="1" r:id="rId2"/>
    <sheet name="Sales Profit Trend Month-Wise" sheetId="8" r:id="rId3"/>
    <sheet name="Sales By Region" sheetId="10" r:id="rId4"/>
    <sheet name="Deal Count By Sales " sheetId="9" r:id="rId5"/>
    <sheet name="Sales By Retailers" sheetId="12" r:id="rId6"/>
    <sheet name="Products" sheetId="11" r:id="rId7"/>
    <sheet name="Top 5 States" sheetId="13" r:id="rId8"/>
    <sheet name="Workings" sheetId="14" r:id="rId9"/>
  </sheets>
  <definedNames>
    <definedName name="_xlnm._FilterDatabase" localSheetId="1" hidden="1">'Adidas Sales Database'!$B$4:$N$370</definedName>
    <definedName name="City">'Adidas Sales Database'!$G$5:$G$370</definedName>
    <definedName name="Invoice_Date">'Adidas Sales Database'!$D$5:$D$370</definedName>
    <definedName name="Operating_Margin">'Adidas Sales Database'!$M$5:$M$370</definedName>
    <definedName name="Operating_Profit">'Adidas Sales Database'!$L$5:$L$370</definedName>
    <definedName name="Price_per_Unit">'Adidas Sales Database'!$I$5:$I$370</definedName>
    <definedName name="Product">'Adidas Sales Database'!$H$5:$H$370</definedName>
    <definedName name="Region">'Adidas Sales Database'!$E$5:$E$370</definedName>
    <definedName name="Retailer_ID">'Adidas Sales Database'!$B$5:$B$370</definedName>
    <definedName name="Retailers">'Adidas Sales Database'!$C$5:$C$370</definedName>
    <definedName name="Sales_Method">'Adidas Sales Database'!$N$5:$N$370</definedName>
    <definedName name="Slicer_Invoice_Date">#N/A</definedName>
    <definedName name="Slicer_Region">#N/A</definedName>
    <definedName name="Slicer_Sales_Method">#N/A</definedName>
    <definedName name="State">'Adidas Sales Database'!$F$5:$F$370</definedName>
    <definedName name="Total_Sales">'Adidas Sales Database'!$K$5:$K$370</definedName>
    <definedName name="Units_Sold">'Adidas Sales Database'!$J$5:$J$370</definedName>
  </definedNames>
  <calcPr calcId="191029"/>
  <pivotCaches>
    <pivotCache cacheId="96"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14" l="1"/>
  <c r="D7" i="14"/>
  <c r="G18" i="14"/>
  <c r="G19" i="14"/>
  <c r="G20" i="14"/>
  <c r="G21" i="14"/>
  <c r="G17" i="14"/>
  <c r="E6" i="14"/>
  <c r="D6" i="14"/>
  <c r="G14" i="14"/>
  <c r="G15" i="14"/>
  <c r="G13" i="14"/>
  <c r="E5" i="14"/>
  <c r="D5" i="14"/>
  <c r="G7" i="14"/>
  <c r="G8" i="14"/>
  <c r="G9" i="14"/>
  <c r="G10" i="14"/>
  <c r="G11" i="14"/>
  <c r="G6" i="14"/>
  <c r="E4" i="14"/>
  <c r="D4" i="14"/>
  <c r="G4" i="14"/>
  <c r="G3" i="14"/>
  <c r="G2" i="14"/>
  <c r="D3" i="14"/>
  <c r="D2" i="14"/>
</calcChain>
</file>

<file path=xl/sharedStrings.xml><?xml version="1.0" encoding="utf-8"?>
<sst xmlns="http://schemas.openxmlformats.org/spreadsheetml/2006/main" count="2317" uniqueCount="74">
  <si>
    <t>Adidas Sales Database</t>
  </si>
  <si>
    <t>Retailer ID</t>
  </si>
  <si>
    <t>Invoice Date</t>
  </si>
  <si>
    <t>Region</t>
  </si>
  <si>
    <t>State</t>
  </si>
  <si>
    <t>City</t>
  </si>
  <si>
    <t>Product</t>
  </si>
  <si>
    <t>Price per Unit</t>
  </si>
  <si>
    <t>Units Sold</t>
  </si>
  <si>
    <t>Total Sales</t>
  </si>
  <si>
    <t>Operating Profit</t>
  </si>
  <si>
    <t>Operating Margin</t>
  </si>
  <si>
    <t>Sales Method</t>
  </si>
  <si>
    <t>Northeast</t>
  </si>
  <si>
    <t>New York</t>
  </si>
  <si>
    <t>Men's Street Footwear</t>
  </si>
  <si>
    <t>In-store</t>
  </si>
  <si>
    <t>Men's Athletic Footwear</t>
  </si>
  <si>
    <t>Women's Street Footwear</t>
  </si>
  <si>
    <t>Women's Athletic Footwear</t>
  </si>
  <si>
    <t>Men's Apparel</t>
  </si>
  <si>
    <t>Women's Apparel</t>
  </si>
  <si>
    <t>Outlet</t>
  </si>
  <si>
    <t>South</t>
  </si>
  <si>
    <t>Texas</t>
  </si>
  <si>
    <t>Houston</t>
  </si>
  <si>
    <t>West</t>
  </si>
  <si>
    <t>California</t>
  </si>
  <si>
    <t>San Francisco</t>
  </si>
  <si>
    <t>Pennsylvania</t>
  </si>
  <si>
    <t>Philadelphia</t>
  </si>
  <si>
    <t>Nevada</t>
  </si>
  <si>
    <t>Las Vegas</t>
  </si>
  <si>
    <t>Colorado</t>
  </si>
  <si>
    <t>Denver</t>
  </si>
  <si>
    <t>Washington</t>
  </si>
  <si>
    <t>Seattle</t>
  </si>
  <si>
    <t>Row Labels</t>
  </si>
  <si>
    <t>Grand Total</t>
  </si>
  <si>
    <t>(All)</t>
  </si>
  <si>
    <t>Jan</t>
  </si>
  <si>
    <t>Feb</t>
  </si>
  <si>
    <t>Mar</t>
  </si>
  <si>
    <t>Apr</t>
  </si>
  <si>
    <t>May</t>
  </si>
  <si>
    <t>Jun</t>
  </si>
  <si>
    <t>Jul</t>
  </si>
  <si>
    <t>Aug</t>
  </si>
  <si>
    <t>Sep</t>
  </si>
  <si>
    <t>Oct</t>
  </si>
  <si>
    <t>Nov</t>
  </si>
  <si>
    <t>Dec</t>
  </si>
  <si>
    <t>Sum of Operating Profit</t>
  </si>
  <si>
    <r>
      <t xml:space="preserve">            </t>
    </r>
    <r>
      <rPr>
        <b/>
        <sz val="12"/>
        <color theme="0"/>
        <rFont val="Calibri"/>
        <family val="2"/>
        <scheme val="minor"/>
      </rPr>
      <t>Quick Summary</t>
    </r>
  </si>
  <si>
    <t>90000-190000</t>
  </si>
  <si>
    <t>190000-290000</t>
  </si>
  <si>
    <t>290000-390000</t>
  </si>
  <si>
    <t>390000-490000</t>
  </si>
  <si>
    <t>490000-590000</t>
  </si>
  <si>
    <t>590000-690000</t>
  </si>
  <si>
    <t>690000-790000</t>
  </si>
  <si>
    <t>Count of Units Sold</t>
  </si>
  <si>
    <t>Sum of Total Sales</t>
  </si>
  <si>
    <t>Retailers</t>
  </si>
  <si>
    <t>Foot Locker</t>
  </si>
  <si>
    <t>Sports Direct</t>
  </si>
  <si>
    <t>West Gear</t>
  </si>
  <si>
    <t>Sum of Units Sold</t>
  </si>
  <si>
    <t>Highest Sales of Region</t>
  </si>
  <si>
    <t>Highest Sales of Products</t>
  </si>
  <si>
    <t>Highest Sales of Retailers</t>
  </si>
  <si>
    <t>Total Operating Profit</t>
  </si>
  <si>
    <t>Highest Sales of State</t>
  </si>
  <si>
    <t>Sales Analysis Dashboard- Adidas US                                                                                    For the Year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</si>
</sst>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quot;$&quot;#,##0_);[Red]\(&quot;$&quot;#,##0\)"/>
    <numFmt numFmtId="166" formatCode="\$#,&quot;L&quot;"/>
  </numFmts>
  <fonts count="8" x14ac:knownFonts="1">
    <font>
      <sz val="11"/>
      <color theme="1"/>
      <name val="Calibri"/>
      <family val="2"/>
      <scheme val="minor"/>
    </font>
    <font>
      <b/>
      <sz val="11"/>
      <color theme="0"/>
      <name val="Calibri"/>
      <family val="2"/>
      <scheme val="minor"/>
    </font>
    <font>
      <b/>
      <sz val="22"/>
      <color theme="1"/>
      <name val="Calibri"/>
      <family val="2"/>
    </font>
    <font>
      <sz val="11"/>
      <name val="Calibri"/>
      <family val="2"/>
    </font>
    <font>
      <sz val="11"/>
      <color theme="1"/>
      <name val="Calibri"/>
      <family val="2"/>
    </font>
    <font>
      <b/>
      <sz val="11"/>
      <color theme="0"/>
      <name val="Calibri"/>
      <family val="2"/>
    </font>
    <font>
      <b/>
      <sz val="20"/>
      <color theme="0"/>
      <name val="Calibri"/>
      <family val="2"/>
      <scheme val="minor"/>
    </font>
    <font>
      <b/>
      <sz val="12"/>
      <color theme="0"/>
      <name val="Calibri"/>
      <family val="2"/>
      <scheme val="minor"/>
    </font>
  </fonts>
  <fills count="7">
    <fill>
      <patternFill patternType="none"/>
    </fill>
    <fill>
      <patternFill patternType="gray125"/>
    </fill>
    <fill>
      <patternFill patternType="solid">
        <fgColor rgb="FF013693"/>
        <bgColor rgb="FF013693"/>
      </patternFill>
    </fill>
    <fill>
      <patternFill patternType="solid">
        <fgColor theme="4" tint="-0.499984740745262"/>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0"/>
        <bgColor indexed="64"/>
      </patternFill>
    </fill>
  </fills>
  <borders count="2">
    <border>
      <left/>
      <right/>
      <top/>
      <bottom/>
      <diagonal/>
    </border>
    <border>
      <left/>
      <right/>
      <top/>
      <bottom style="thin">
        <color rgb="FF000000"/>
      </bottom>
      <diagonal/>
    </border>
  </borders>
  <cellStyleXfs count="1">
    <xf numFmtId="0" fontId="0" fillId="0" borderId="0"/>
  </cellStyleXfs>
  <cellXfs count="25">
    <xf numFmtId="0" fontId="0" fillId="0" borderId="0" xfId="0"/>
    <xf numFmtId="0" fontId="4" fillId="0" borderId="1" xfId="0" applyFont="1" applyBorder="1"/>
    <xf numFmtId="0" fontId="5" fillId="2" borderId="0" xfId="0" applyFont="1" applyFill="1" applyAlignment="1">
      <alignment horizontal="center"/>
    </xf>
    <xf numFmtId="0" fontId="4" fillId="0" borderId="0" xfId="0" applyFont="1" applyAlignment="1">
      <alignment horizontal="center"/>
    </xf>
    <xf numFmtId="14" fontId="4" fillId="0" borderId="0" xfId="0" applyNumberFormat="1" applyFont="1" applyAlignment="1">
      <alignment horizontal="center"/>
    </xf>
    <xf numFmtId="0" fontId="4" fillId="0" borderId="0" xfId="0" applyFont="1" applyAlignment="1">
      <alignment horizontal="left"/>
    </xf>
    <xf numFmtId="164" fontId="4" fillId="0" borderId="0" xfId="0" applyNumberFormat="1" applyFont="1" applyAlignment="1">
      <alignment horizontal="center"/>
    </xf>
    <xf numFmtId="3" fontId="4" fillId="0" borderId="0" xfId="0" applyNumberFormat="1" applyFont="1" applyAlignment="1">
      <alignment horizontal="center"/>
    </xf>
    <xf numFmtId="165" fontId="4" fillId="0" borderId="0" xfId="0" applyNumberFormat="1" applyFont="1" applyAlignment="1">
      <alignment horizontal="center"/>
    </xf>
    <xf numFmtId="9" fontId="4" fillId="0" borderId="0" xfId="0" applyNumberFormat="1" applyFont="1" applyAlignment="1">
      <alignment horizontal="center"/>
    </xf>
    <xf numFmtId="0" fontId="0" fillId="0" borderId="0" xfId="0" pivotButton="1"/>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0" fillId="5" borderId="0" xfId="0" applyFill="1"/>
    <xf numFmtId="165" fontId="0" fillId="0" borderId="0" xfId="0" applyNumberFormat="1" applyAlignment="1">
      <alignment horizontal="left"/>
    </xf>
    <xf numFmtId="0" fontId="6" fillId="3" borderId="0" xfId="0" applyFont="1" applyFill="1" applyAlignment="1">
      <alignment horizontal="center"/>
    </xf>
    <xf numFmtId="0" fontId="0" fillId="3" borderId="0" xfId="0" applyFill="1" applyAlignment="1">
      <alignment horizontal="center"/>
    </xf>
    <xf numFmtId="0" fontId="1" fillId="4" borderId="0" xfId="0" applyFont="1" applyFill="1" applyAlignment="1">
      <alignment horizontal="center"/>
    </xf>
    <xf numFmtId="0" fontId="0" fillId="4" borderId="0" xfId="0" applyFill="1" applyAlignment="1">
      <alignment horizontal="center"/>
    </xf>
    <xf numFmtId="0" fontId="0" fillId="6" borderId="0" xfId="0" applyFill="1" applyAlignment="1">
      <alignment horizontal="center"/>
    </xf>
    <xf numFmtId="0" fontId="2" fillId="0" borderId="0" xfId="0" applyFont="1" applyAlignment="1">
      <alignment horizontal="left" vertical="center"/>
    </xf>
    <xf numFmtId="0" fontId="0" fillId="0" borderId="0" xfId="0"/>
    <xf numFmtId="0" fontId="3" fillId="0" borderId="1" xfId="0" applyFont="1" applyBorder="1"/>
    <xf numFmtId="0" fontId="0" fillId="0" borderId="0" xfId="0" applyNumberFormat="1"/>
  </cellXfs>
  <cellStyles count="1">
    <cellStyle name="Normal" xfId="0" builtinId="0"/>
  </cellStyles>
  <dxfs count="18">
    <dxf>
      <numFmt numFmtId="166" formatCode="\$#,&quot;L&quot;"/>
    </dxf>
    <dxf>
      <numFmt numFmtId="166" formatCode="\$#,&quot;L&quot;"/>
    </dxf>
    <dxf>
      <numFmt numFmtId="166" formatCode="\$#,&quot;L&quot;"/>
    </dxf>
    <dxf>
      <numFmt numFmtId="166" formatCode="\$#,&quot;L&quot;"/>
    </dxf>
    <dxf>
      <numFmt numFmtId="0" formatCode="General"/>
    </dxf>
    <dxf>
      <numFmt numFmtId="166" formatCode="\$#,&quot;L&quot;"/>
    </dxf>
    <dxf>
      <numFmt numFmtId="166" formatCode="\$#,&quot;L&quot;"/>
    </dxf>
    <dxf>
      <numFmt numFmtId="166" formatCode="\$#,&quot;L&quot;"/>
    </dxf>
    <dxf>
      <numFmt numFmtId="166" formatCode="\$#,&quot;L&quot;"/>
    </dxf>
    <dxf>
      <numFmt numFmtId="166" formatCode="\$#,&quot;L&quot;"/>
    </dxf>
    <dxf>
      <numFmt numFmtId="0" formatCode="General"/>
    </dxf>
    <dxf>
      <numFmt numFmtId="166" formatCode="\$#,&quot;L&quot;"/>
    </dxf>
    <dxf>
      <numFmt numFmtId="166" formatCode="\$#,&quot;L&quot;"/>
    </dxf>
    <dxf>
      <numFmt numFmtId="166" formatCode="\$#,&quot;L&quot;"/>
    </dxf>
    <dxf>
      <numFmt numFmtId="166" formatCode="\$#,&quot;L&quot;"/>
    </dxf>
    <dxf>
      <numFmt numFmtId="166" formatCode="\$#,&quot;L&quot;"/>
    </dxf>
    <dxf>
      <numFmt numFmtId="0" formatCode="General"/>
    </dxf>
    <dxf>
      <numFmt numFmtId="166" formatCode="\$#,&quot;L&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 of Adidas US.xlsx]Sales Profit Trend Month-Wise!PivotTable13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Profit Trend Month-Wise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122909935062902E-2"/>
          <c:y val="0.16245391911238369"/>
          <c:w val="0.91666666666666663"/>
          <c:h val="0.72088764946048411"/>
        </c:manualLayout>
      </c:layout>
      <c:lineChart>
        <c:grouping val="standard"/>
        <c:varyColors val="0"/>
        <c:ser>
          <c:idx val="0"/>
          <c:order val="0"/>
          <c:tx>
            <c:strRef>
              <c:f>'Sales Profit Trend Month-Wise'!$B$5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Profit Trend Month-Wise'!$A$6:$A$18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Profit Trend Month-Wise'!$B$6:$B$18</c:f>
              <c:numCache>
                <c:formatCode>\$#,"L"</c:formatCode>
                <c:ptCount val="12"/>
                <c:pt idx="0">
                  <c:v>5460875</c:v>
                </c:pt>
                <c:pt idx="1">
                  <c:v>5646037.5</c:v>
                </c:pt>
                <c:pt idx="2">
                  <c:v>3816812.5</c:v>
                </c:pt>
                <c:pt idx="3">
                  <c:v>4156000</c:v>
                </c:pt>
                <c:pt idx="4">
                  <c:v>4100625</c:v>
                </c:pt>
                <c:pt idx="5">
                  <c:v>2779937.5</c:v>
                </c:pt>
                <c:pt idx="6">
                  <c:v>3472000</c:v>
                </c:pt>
                <c:pt idx="7">
                  <c:v>2503750.0000000005</c:v>
                </c:pt>
                <c:pt idx="8">
                  <c:v>2552125</c:v>
                </c:pt>
                <c:pt idx="9">
                  <c:v>3990625</c:v>
                </c:pt>
                <c:pt idx="10">
                  <c:v>2077812.5</c:v>
                </c:pt>
                <c:pt idx="11">
                  <c:v>3386500</c:v>
                </c:pt>
              </c:numCache>
            </c:numRef>
          </c:val>
          <c:smooth val="0"/>
          <c:extLst>
            <c:ext xmlns:c16="http://schemas.microsoft.com/office/drawing/2014/chart" uri="{C3380CC4-5D6E-409C-BE32-E72D297353CC}">
              <c16:uniqueId val="{00000000-73F4-44AA-9F1E-2496BFCA4EBA}"/>
            </c:ext>
          </c:extLst>
        </c:ser>
        <c:dLbls>
          <c:dLblPos val="t"/>
          <c:showLegendKey val="0"/>
          <c:showVal val="1"/>
          <c:showCatName val="0"/>
          <c:showSerName val="0"/>
          <c:showPercent val="0"/>
          <c:showBubbleSize val="0"/>
        </c:dLbls>
        <c:smooth val="0"/>
        <c:axId val="84084287"/>
        <c:axId val="84089695"/>
      </c:lineChart>
      <c:catAx>
        <c:axId val="8408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89695"/>
        <c:crosses val="autoZero"/>
        <c:auto val="1"/>
        <c:lblAlgn val="ctr"/>
        <c:lblOffset val="100"/>
        <c:noMultiLvlLbl val="0"/>
      </c:catAx>
      <c:valAx>
        <c:axId val="84089695"/>
        <c:scaling>
          <c:orientation val="minMax"/>
        </c:scaling>
        <c:delete val="1"/>
        <c:axPos val="l"/>
        <c:numFmt formatCode="\$#,&quot;L&quot;" sourceLinked="1"/>
        <c:majorTickMark val="none"/>
        <c:minorTickMark val="none"/>
        <c:tickLblPos val="nextTo"/>
        <c:crossAx val="8408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[Interactive Sales Dashboard of Adidas US.xlsx]Sales By Retailers!PivotTable13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Retailers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hade val="50000"/>
            </a:schemeClr>
          </a:solidFill>
          <a:ln>
            <a:noFill/>
          </a:ln>
          <a:effectLst/>
        </c:spPr>
      </c:pivotFmt>
      <c:pivotFmt>
        <c:idx val="8"/>
        <c:spPr>
          <a:solidFill>
            <a:schemeClr val="accent5">
              <a:shade val="70000"/>
            </a:schemeClr>
          </a:solidFill>
          <a:ln>
            <a:noFill/>
          </a:ln>
          <a:effectLst/>
        </c:spPr>
      </c:pivotFmt>
      <c:pivotFmt>
        <c:idx val="9"/>
        <c:spPr>
          <a:solidFill>
            <a:schemeClr val="accent5">
              <a:shade val="90000"/>
            </a:schemeClr>
          </a:solidFill>
          <a:ln>
            <a:noFill/>
          </a:ln>
          <a:effectLst/>
        </c:spPr>
      </c:pivotFmt>
      <c:pivotFmt>
        <c:idx val="10"/>
        <c:spPr>
          <a:solidFill>
            <a:schemeClr val="accent5"/>
          </a:solidFill>
          <a:ln>
            <a:noFill/>
          </a:ln>
          <a:effectLst/>
        </c:spPr>
      </c:pivotFmt>
      <c:pivotFmt>
        <c:idx val="11"/>
        <c:spPr>
          <a:solidFill>
            <a:schemeClr val="accent5">
              <a:tint val="70000"/>
            </a:schemeClr>
          </a:solidFill>
          <a:ln>
            <a:noFill/>
          </a:ln>
          <a:effectLst/>
        </c:spPr>
      </c:pivotFmt>
      <c:pivotFmt>
        <c:idx val="12"/>
        <c:spPr>
          <a:solidFill>
            <a:schemeClr val="accent5"/>
          </a:solidFill>
          <a:ln>
            <a:noFill/>
          </a:ln>
          <a:effectLst/>
        </c:spPr>
      </c:pivotFmt>
    </c:pivotFmts>
    <c:plotArea>
      <c:layout/>
      <c:barChart>
        <c:barDir val="col"/>
        <c:grouping val="clustered"/>
        <c:varyColors val="0"/>
        <c:ser>
          <c:idx val="0"/>
          <c:order val="0"/>
          <c:tx>
            <c:strRef>
              <c:f>'Sales By Retailers'!$B$5</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Retailers'!$A$6:$A$9</c:f>
              <c:strCache>
                <c:ptCount val="3"/>
                <c:pt idx="0">
                  <c:v>Foot Locker</c:v>
                </c:pt>
                <c:pt idx="1">
                  <c:v>Sports Direct</c:v>
                </c:pt>
                <c:pt idx="2">
                  <c:v>West Gear</c:v>
                </c:pt>
              </c:strCache>
            </c:strRef>
          </c:cat>
          <c:val>
            <c:numRef>
              <c:f>'Sales By Retailers'!$B$6:$B$9</c:f>
              <c:numCache>
                <c:formatCode>\$#,"L"</c:formatCode>
                <c:ptCount val="3"/>
                <c:pt idx="0">
                  <c:v>66985</c:v>
                </c:pt>
                <c:pt idx="1">
                  <c:v>56600</c:v>
                </c:pt>
                <c:pt idx="2">
                  <c:v>108925</c:v>
                </c:pt>
              </c:numCache>
            </c:numRef>
          </c:val>
          <c:extLst>
            <c:ext xmlns:c16="http://schemas.microsoft.com/office/drawing/2014/chart" uri="{C3380CC4-5D6E-409C-BE32-E72D297353CC}">
              <c16:uniqueId val="{0000000C-571F-403B-B50E-D6878B259C9B}"/>
            </c:ext>
          </c:extLst>
        </c:ser>
        <c:dLbls>
          <c:showLegendKey val="0"/>
          <c:showVal val="0"/>
          <c:showCatName val="0"/>
          <c:showSerName val="0"/>
          <c:showPercent val="0"/>
          <c:showBubbleSize val="0"/>
        </c:dLbls>
        <c:gapWidth val="100"/>
        <c:axId val="1933721071"/>
        <c:axId val="1933726063"/>
      </c:barChart>
      <c:catAx>
        <c:axId val="1933721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726063"/>
        <c:auto val="1"/>
        <c:lblAlgn val="ctr"/>
        <c:lblOffset val="100"/>
        <c:noMultiLvlLbl val="0"/>
      </c:catAx>
      <c:valAx>
        <c:axId val="1933726063"/>
        <c:scaling>
          <c:orientation val="minMax"/>
        </c:scaling>
        <c:delete val="1"/>
        <c:axPos val="l"/>
        <c:numFmt formatCode="\$#,&quot;L&quot;" sourceLinked="1"/>
        <c:majorTickMark val="out"/>
        <c:minorTickMark val="none"/>
        <c:tickLblPos val="nextTo"/>
        <c:crossAx val="193372107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[Interactive Sales Dashboard of Adidas US.xlsx]Products!PivotTable13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Products!$B$5</c:f>
              <c:strCache>
                <c:ptCount val="1"/>
                <c:pt idx="0">
                  <c:v>Total</c:v>
                </c:pt>
              </c:strCache>
            </c:strRef>
          </c:tx>
          <c:dPt>
            <c:idx val="0"/>
            <c:bubble3D val="0"/>
            <c:spPr>
              <a:solidFill>
                <a:schemeClr val="accent5">
                  <a:shade val="50000"/>
                </a:schemeClr>
              </a:solidFill>
              <a:ln>
                <a:noFill/>
              </a:ln>
              <a:effectLst/>
            </c:spPr>
          </c:dPt>
          <c:dPt>
            <c:idx val="1"/>
            <c:bubble3D val="0"/>
            <c:spPr>
              <a:solidFill>
                <a:schemeClr val="accent5">
                  <a:shade val="70000"/>
                </a:schemeClr>
              </a:solidFill>
              <a:ln>
                <a:noFill/>
              </a:ln>
              <a:effectLst/>
            </c:spPr>
          </c:dPt>
          <c:dPt>
            <c:idx val="2"/>
            <c:bubble3D val="0"/>
            <c:spPr>
              <a:solidFill>
                <a:schemeClr val="accent5">
                  <a:shade val="90000"/>
                </a:schemeClr>
              </a:solidFill>
              <a:ln>
                <a:noFill/>
              </a:ln>
              <a:effectLst/>
            </c:spPr>
          </c:dPt>
          <c:dPt>
            <c:idx val="3"/>
            <c:bubble3D val="0"/>
            <c:spPr>
              <a:solidFill>
                <a:schemeClr val="accent5">
                  <a:tint val="90000"/>
                </a:schemeClr>
              </a:solidFill>
              <a:ln>
                <a:noFill/>
              </a:ln>
              <a:effectLst/>
            </c:spPr>
          </c:dPt>
          <c:dPt>
            <c:idx val="4"/>
            <c:bubble3D val="0"/>
            <c:spPr>
              <a:solidFill>
                <a:schemeClr val="accent5">
                  <a:tint val="70000"/>
                </a:schemeClr>
              </a:solidFill>
              <a:ln>
                <a:noFill/>
              </a:ln>
              <a:effectLst/>
            </c:spPr>
          </c:dPt>
          <c:dPt>
            <c:idx val="5"/>
            <c:bubble3D val="0"/>
            <c:spPr>
              <a:solidFill>
                <a:schemeClr val="accent5">
                  <a:tint val="5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Products!$A$6:$A$12</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Products!$B$6:$B$12</c:f>
              <c:numCache>
                <c:formatCode>\$#,"L"</c:formatCode>
                <c:ptCount val="6"/>
                <c:pt idx="0">
                  <c:v>30450</c:v>
                </c:pt>
                <c:pt idx="1">
                  <c:v>42050</c:v>
                </c:pt>
                <c:pt idx="2">
                  <c:v>48940</c:v>
                </c:pt>
                <c:pt idx="3">
                  <c:v>40250</c:v>
                </c:pt>
                <c:pt idx="4">
                  <c:v>32375</c:v>
                </c:pt>
                <c:pt idx="5">
                  <c:v>38445</c:v>
                </c:pt>
              </c:numCache>
            </c:numRef>
          </c:val>
          <c:extLst>
            <c:ext xmlns:c16="http://schemas.microsoft.com/office/drawing/2014/chart" uri="{C3380CC4-5D6E-409C-BE32-E72D297353CC}">
              <c16:uniqueId val="{00000000-186A-4040-81EB-5FDA4F78C70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97438300058942"/>
          <c:y val="0.21739707536557928"/>
          <c:w val="0.31186845406320374"/>
          <c:h val="0.71429111361079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[Interactive Sales Dashboard of Adidas US.xlsx]Top 5 States!PivotTable13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hade val="50000"/>
            </a:schemeClr>
          </a:solidFill>
          <a:ln>
            <a:noFill/>
          </a:ln>
          <a:effectLst/>
        </c:spPr>
      </c:pivotFmt>
      <c:pivotFmt>
        <c:idx val="8"/>
        <c:spPr>
          <a:solidFill>
            <a:schemeClr val="accent5">
              <a:shade val="70000"/>
            </a:schemeClr>
          </a:solidFill>
          <a:ln>
            <a:noFill/>
          </a:ln>
          <a:effectLst/>
        </c:spPr>
      </c:pivotFmt>
      <c:pivotFmt>
        <c:idx val="9"/>
        <c:spPr>
          <a:solidFill>
            <a:schemeClr val="accent5">
              <a:shade val="90000"/>
            </a:schemeClr>
          </a:solidFill>
          <a:ln>
            <a:noFill/>
          </a:ln>
          <a:effectLst/>
        </c:spPr>
      </c:pivotFmt>
      <c:pivotFmt>
        <c:idx val="10"/>
        <c:spPr>
          <a:solidFill>
            <a:schemeClr val="accent5"/>
          </a:solidFill>
          <a:ln>
            <a:noFill/>
          </a:ln>
          <a:effectLst/>
        </c:spPr>
      </c:pivotFmt>
      <c:pivotFmt>
        <c:idx val="11"/>
        <c:spPr>
          <a:solidFill>
            <a:schemeClr val="accent5">
              <a:tint val="70000"/>
            </a:schemeClr>
          </a:solidFill>
          <a:ln>
            <a:noFill/>
          </a:ln>
          <a:effectLst/>
        </c:spPr>
      </c:pivotFmt>
      <c:pivotFmt>
        <c:idx val="12"/>
        <c:spPr>
          <a:solidFill>
            <a:schemeClr val="accent5"/>
          </a:solidFill>
          <a:ln>
            <a:noFill/>
          </a:ln>
          <a:effectLst/>
        </c:spPr>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States'!$B$5</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States'!$A$6:$A$11</c:f>
              <c:strCache>
                <c:ptCount val="5"/>
                <c:pt idx="0">
                  <c:v>Washington</c:v>
                </c:pt>
                <c:pt idx="1">
                  <c:v>Nevada</c:v>
                </c:pt>
                <c:pt idx="2">
                  <c:v>Colorado</c:v>
                </c:pt>
                <c:pt idx="3">
                  <c:v>Texas</c:v>
                </c:pt>
                <c:pt idx="4">
                  <c:v>New York</c:v>
                </c:pt>
              </c:strCache>
            </c:strRef>
          </c:cat>
          <c:val>
            <c:numRef>
              <c:f>'Top 5 States'!$B$6:$B$11</c:f>
              <c:numCache>
                <c:formatCode>\$#,"L"</c:formatCode>
                <c:ptCount val="5"/>
                <c:pt idx="0">
                  <c:v>25025</c:v>
                </c:pt>
                <c:pt idx="1">
                  <c:v>32300</c:v>
                </c:pt>
                <c:pt idx="2">
                  <c:v>32525</c:v>
                </c:pt>
                <c:pt idx="3">
                  <c:v>56350</c:v>
                </c:pt>
                <c:pt idx="4">
                  <c:v>69910</c:v>
                </c:pt>
              </c:numCache>
            </c:numRef>
          </c:val>
          <c:extLst>
            <c:ext xmlns:c16="http://schemas.microsoft.com/office/drawing/2014/chart" uri="{C3380CC4-5D6E-409C-BE32-E72D297353CC}">
              <c16:uniqueId val="{00000000-36E1-478A-9964-AAE85646304C}"/>
            </c:ext>
          </c:extLst>
        </c:ser>
        <c:dLbls>
          <c:showLegendKey val="0"/>
          <c:showVal val="0"/>
          <c:showCatName val="0"/>
          <c:showSerName val="0"/>
          <c:showPercent val="0"/>
          <c:showBubbleSize val="0"/>
        </c:dLbls>
        <c:gapWidth val="100"/>
        <c:axId val="1933721071"/>
        <c:axId val="1933726063"/>
      </c:barChart>
      <c:catAx>
        <c:axId val="19337210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726063"/>
        <c:crosses val="autoZero"/>
        <c:auto val="1"/>
        <c:lblAlgn val="ctr"/>
        <c:lblOffset val="100"/>
        <c:noMultiLvlLbl val="0"/>
      </c:catAx>
      <c:valAx>
        <c:axId val="1933726063"/>
        <c:scaling>
          <c:orientation val="minMax"/>
        </c:scaling>
        <c:delete val="1"/>
        <c:axPos val="b"/>
        <c:numFmt formatCode="\$#,&quot;L&quot;" sourceLinked="1"/>
        <c:majorTickMark val="out"/>
        <c:minorTickMark val="none"/>
        <c:tickLblPos val="nextTo"/>
        <c:crossAx val="193372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 of Adidas US.xlsx]Deal Count By Sales !PivotTable13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Deal Count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'Deal Count By Sales '!$B$5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'Deal Count By Sales '!$A$6:$A$13</c:f>
              <c:strCache>
                <c:ptCount val="7"/>
                <c:pt idx="0">
                  <c:v>90000-190000</c:v>
                </c:pt>
                <c:pt idx="1">
                  <c:v>190000-290000</c:v>
                </c:pt>
                <c:pt idx="2">
                  <c:v>290000-390000</c:v>
                </c:pt>
                <c:pt idx="3">
                  <c:v>390000-490000</c:v>
                </c:pt>
                <c:pt idx="4">
                  <c:v>490000-590000</c:v>
                </c:pt>
                <c:pt idx="5">
                  <c:v>590000-690000</c:v>
                </c:pt>
                <c:pt idx="6">
                  <c:v>690000-790000</c:v>
                </c:pt>
              </c:strCache>
            </c:strRef>
          </c:cat>
          <c:val>
            <c:numRef>
              <c:f>'Deal Count By Sales '!$B$6:$B$13</c:f>
              <c:numCache>
                <c:formatCode>General</c:formatCode>
                <c:ptCount val="7"/>
                <c:pt idx="0">
                  <c:v>41</c:v>
                </c:pt>
                <c:pt idx="1">
                  <c:v>96</c:v>
                </c:pt>
                <c:pt idx="2">
                  <c:v>97</c:v>
                </c:pt>
                <c:pt idx="3">
                  <c:v>67</c:v>
                </c:pt>
                <c:pt idx="4">
                  <c:v>42</c:v>
                </c:pt>
                <c:pt idx="5">
                  <c:v>12</c:v>
                </c:pt>
                <c:pt idx="6">
                  <c:v>11</c:v>
                </c:pt>
              </c:numCache>
            </c:numRef>
          </c:val>
          <c:extLst>
            <c:ext xmlns:c16="http://schemas.microsoft.com/office/drawing/2014/chart" uri="{C3380CC4-5D6E-409C-BE32-E72D297353CC}">
              <c16:uniqueId val="{00000000-E4CD-4A55-B4BD-DE8C200C9A1C}"/>
            </c:ext>
          </c:extLst>
        </c:ser>
        <c:dLbls>
          <c:showLegendKey val="0"/>
          <c:showVal val="1"/>
          <c:showCatName val="0"/>
          <c:showSerName val="0"/>
          <c:showPercent val="0"/>
          <c:showBubbleSize val="0"/>
        </c:dLbls>
        <c:gapWidth val="150"/>
        <c:axId val="84084287"/>
        <c:axId val="84089695"/>
      </c:barChart>
      <c:catAx>
        <c:axId val="8408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89695"/>
        <c:crosses val="autoZero"/>
        <c:auto val="1"/>
        <c:lblAlgn val="ctr"/>
        <c:lblOffset val="100"/>
        <c:noMultiLvlLbl val="0"/>
      </c:catAx>
      <c:valAx>
        <c:axId val="84089695"/>
        <c:scaling>
          <c:orientation val="minMax"/>
        </c:scaling>
        <c:delete val="1"/>
        <c:axPos val="l"/>
        <c:numFmt formatCode="General" sourceLinked="1"/>
        <c:majorTickMark val="none"/>
        <c:minorTickMark val="none"/>
        <c:tickLblPos val="nextTo"/>
        <c:crossAx val="8408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 of Adidas US.xlsx]Sales By Region!PivotTable13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Region'!$A$6:$A$9</c:f>
              <c:strCache>
                <c:ptCount val="3"/>
                <c:pt idx="0">
                  <c:v>Northeast</c:v>
                </c:pt>
                <c:pt idx="1">
                  <c:v>South</c:v>
                </c:pt>
                <c:pt idx="2">
                  <c:v>West</c:v>
                </c:pt>
              </c:strCache>
            </c:strRef>
          </c:cat>
          <c:val>
            <c:numRef>
              <c:f>'Sales By Region'!$B$6:$B$9</c:f>
              <c:numCache>
                <c:formatCode>\$#,"L"</c:formatCode>
                <c:ptCount val="3"/>
                <c:pt idx="0">
                  <c:v>38820500</c:v>
                </c:pt>
                <c:pt idx="1">
                  <c:v>24252500</c:v>
                </c:pt>
                <c:pt idx="2">
                  <c:v>66568750</c:v>
                </c:pt>
              </c:numCache>
            </c:numRef>
          </c:val>
          <c:extLst>
            <c:ext xmlns:c16="http://schemas.microsoft.com/office/drawing/2014/chart" uri="{C3380CC4-5D6E-409C-BE32-E72D297353CC}">
              <c16:uniqueId val="{00000000-AE93-425A-B8AF-1155249212E9}"/>
            </c:ext>
          </c:extLst>
        </c:ser>
        <c:dLbls>
          <c:showLegendKey val="0"/>
          <c:showVal val="1"/>
          <c:showCatName val="0"/>
          <c:showSerName val="0"/>
          <c:showPercent val="0"/>
          <c:showBubbleSize val="0"/>
        </c:dLbls>
        <c:gapWidth val="150"/>
        <c:axId val="84084287"/>
        <c:axId val="84089695"/>
      </c:barChart>
      <c:catAx>
        <c:axId val="8408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89695"/>
        <c:crosses val="autoZero"/>
        <c:auto val="1"/>
        <c:lblAlgn val="ctr"/>
        <c:lblOffset val="100"/>
        <c:noMultiLvlLbl val="0"/>
      </c:catAx>
      <c:valAx>
        <c:axId val="84089695"/>
        <c:scaling>
          <c:orientation val="minMax"/>
        </c:scaling>
        <c:delete val="1"/>
        <c:axPos val="l"/>
        <c:numFmt formatCode="\$#,&quot;L&quot;" sourceLinked="1"/>
        <c:majorTickMark val="none"/>
        <c:minorTickMark val="none"/>
        <c:tickLblPos val="nextTo"/>
        <c:crossAx val="8408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[Interactive Sales Dashboard of Adidas US.xlsx]Products!PivotTable13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hade val="50000"/>
            </a:schemeClr>
          </a:solidFill>
          <a:ln>
            <a:noFill/>
          </a:ln>
          <a:effectLst/>
        </c:spPr>
      </c:pivotFmt>
      <c:pivotFmt>
        <c:idx val="8"/>
        <c:spPr>
          <a:solidFill>
            <a:schemeClr val="accent5">
              <a:shade val="70000"/>
            </a:schemeClr>
          </a:solidFill>
          <a:ln>
            <a:noFill/>
          </a:ln>
          <a:effectLst/>
        </c:spPr>
      </c:pivotFmt>
      <c:pivotFmt>
        <c:idx val="9"/>
        <c:spPr>
          <a:solidFill>
            <a:schemeClr val="accent5">
              <a:shade val="90000"/>
            </a:schemeClr>
          </a:solidFill>
          <a:ln>
            <a:noFill/>
          </a:ln>
          <a:effectLst/>
        </c:spPr>
      </c:pivotFmt>
      <c:pivotFmt>
        <c:idx val="10"/>
        <c:spPr>
          <a:solidFill>
            <a:schemeClr val="accent5"/>
          </a:solidFill>
          <a:ln>
            <a:noFill/>
          </a:ln>
          <a:effectLst/>
        </c:spPr>
      </c:pivotFmt>
      <c:pivotFmt>
        <c:idx val="11"/>
        <c:spPr>
          <a:solidFill>
            <a:schemeClr val="accent5">
              <a:tint val="70000"/>
            </a:schemeClr>
          </a:solidFill>
          <a:ln>
            <a:noFill/>
          </a:ln>
          <a:effectLst/>
        </c:spPr>
      </c:pivotFmt>
      <c:pivotFmt>
        <c:idx val="12"/>
        <c:spPr>
          <a:solidFill>
            <a:schemeClr val="accent5"/>
          </a:solidFill>
          <a:ln>
            <a:noFill/>
          </a:ln>
          <a:effectLst/>
        </c:spPr>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hade val="50000"/>
            </a:schemeClr>
          </a:solidFill>
          <a:ln>
            <a:noFill/>
          </a:ln>
          <a:effectLst/>
        </c:spPr>
      </c:pivotFmt>
      <c:pivotFmt>
        <c:idx val="15"/>
        <c:spPr>
          <a:solidFill>
            <a:schemeClr val="accent5">
              <a:shade val="70000"/>
            </a:schemeClr>
          </a:solidFill>
          <a:ln>
            <a:noFill/>
          </a:ln>
          <a:effectLst/>
        </c:spPr>
      </c:pivotFmt>
      <c:pivotFmt>
        <c:idx val="16"/>
        <c:spPr>
          <a:solidFill>
            <a:schemeClr val="accent5">
              <a:shade val="90000"/>
            </a:schemeClr>
          </a:solidFill>
          <a:ln>
            <a:noFill/>
          </a:ln>
          <a:effectLst/>
        </c:spPr>
      </c:pivotFmt>
      <c:pivotFmt>
        <c:idx val="17"/>
        <c:spPr>
          <a:solidFill>
            <a:schemeClr val="accent5"/>
          </a:solidFill>
          <a:ln>
            <a:noFill/>
          </a:ln>
          <a:effectLst/>
        </c:spPr>
      </c:pivotFmt>
      <c:pivotFmt>
        <c:idx val="18"/>
        <c:spPr>
          <a:solidFill>
            <a:schemeClr val="accent5">
              <a:tint val="70000"/>
            </a:schemeClr>
          </a:solidFill>
          <a:ln>
            <a:noFill/>
          </a:ln>
          <a:effectLst/>
        </c:spPr>
      </c:pivotFmt>
      <c:pivotFmt>
        <c:idx val="19"/>
        <c:spPr>
          <a:solidFill>
            <a:schemeClr val="accent5"/>
          </a:solidFill>
          <a:ln>
            <a:noFill/>
          </a:ln>
          <a:effectLst/>
        </c:spPr>
      </c:pivotFmt>
    </c:pivotFmts>
    <c:plotArea>
      <c:layout/>
      <c:doughnutChart>
        <c:varyColors val="1"/>
        <c:ser>
          <c:idx val="0"/>
          <c:order val="0"/>
          <c:tx>
            <c:strRef>
              <c:f>Products!$B$5</c:f>
              <c:strCache>
                <c:ptCount val="1"/>
                <c:pt idx="0">
                  <c:v>Total</c:v>
                </c:pt>
              </c:strCache>
            </c:strRef>
          </c:tx>
          <c:dPt>
            <c:idx val="0"/>
            <c:bubble3D val="0"/>
            <c:spPr>
              <a:solidFill>
                <a:schemeClr val="accent5">
                  <a:shade val="50000"/>
                </a:schemeClr>
              </a:solidFill>
              <a:ln>
                <a:noFill/>
              </a:ln>
              <a:effectLst/>
            </c:spPr>
            <c:extLst>
              <c:ext xmlns:c16="http://schemas.microsoft.com/office/drawing/2014/chart" uri="{C3380CC4-5D6E-409C-BE32-E72D297353CC}">
                <c16:uniqueId val="{00000001-D7F1-4CE2-9C88-E08A71FDE42F}"/>
              </c:ext>
            </c:extLst>
          </c:dPt>
          <c:dPt>
            <c:idx val="1"/>
            <c:bubble3D val="0"/>
            <c:spPr>
              <a:solidFill>
                <a:schemeClr val="accent5">
                  <a:shade val="70000"/>
                </a:schemeClr>
              </a:solidFill>
              <a:ln>
                <a:noFill/>
              </a:ln>
              <a:effectLst/>
            </c:spPr>
            <c:extLst>
              <c:ext xmlns:c16="http://schemas.microsoft.com/office/drawing/2014/chart" uri="{C3380CC4-5D6E-409C-BE32-E72D297353CC}">
                <c16:uniqueId val="{00000003-D7F1-4CE2-9C88-E08A71FDE42F}"/>
              </c:ext>
            </c:extLst>
          </c:dPt>
          <c:dPt>
            <c:idx val="2"/>
            <c:bubble3D val="0"/>
            <c:spPr>
              <a:solidFill>
                <a:schemeClr val="accent5">
                  <a:shade val="90000"/>
                </a:schemeClr>
              </a:solidFill>
              <a:ln>
                <a:noFill/>
              </a:ln>
              <a:effectLst/>
            </c:spPr>
            <c:extLst>
              <c:ext xmlns:c16="http://schemas.microsoft.com/office/drawing/2014/chart" uri="{C3380CC4-5D6E-409C-BE32-E72D297353CC}">
                <c16:uniqueId val="{00000005-D7F1-4CE2-9C88-E08A71FDE42F}"/>
              </c:ext>
            </c:extLst>
          </c:dPt>
          <c:dPt>
            <c:idx val="3"/>
            <c:bubble3D val="0"/>
            <c:spPr>
              <a:solidFill>
                <a:schemeClr val="accent5">
                  <a:tint val="90000"/>
                </a:schemeClr>
              </a:solidFill>
              <a:ln>
                <a:noFill/>
              </a:ln>
              <a:effectLst/>
            </c:spPr>
            <c:extLst>
              <c:ext xmlns:c16="http://schemas.microsoft.com/office/drawing/2014/chart" uri="{C3380CC4-5D6E-409C-BE32-E72D297353CC}">
                <c16:uniqueId val="{00000007-D7F1-4CE2-9C88-E08A71FDE42F}"/>
              </c:ext>
            </c:extLst>
          </c:dPt>
          <c:dPt>
            <c:idx val="4"/>
            <c:bubble3D val="0"/>
            <c:spPr>
              <a:solidFill>
                <a:schemeClr val="accent5">
                  <a:tint val="70000"/>
                </a:schemeClr>
              </a:solidFill>
              <a:ln>
                <a:noFill/>
              </a:ln>
              <a:effectLst/>
            </c:spPr>
            <c:extLst>
              <c:ext xmlns:c16="http://schemas.microsoft.com/office/drawing/2014/chart" uri="{C3380CC4-5D6E-409C-BE32-E72D297353CC}">
                <c16:uniqueId val="{00000009-D7F1-4CE2-9C88-E08A71FDE42F}"/>
              </c:ext>
            </c:extLst>
          </c:dPt>
          <c:dPt>
            <c:idx val="5"/>
            <c:bubble3D val="0"/>
            <c:spPr>
              <a:solidFill>
                <a:schemeClr val="accent5">
                  <a:tint val="50000"/>
                </a:schemeClr>
              </a:solidFill>
              <a:ln>
                <a:noFill/>
              </a:ln>
              <a:effectLst/>
            </c:spPr>
            <c:extLst>
              <c:ext xmlns:c16="http://schemas.microsoft.com/office/drawing/2014/chart" uri="{C3380CC4-5D6E-409C-BE32-E72D297353CC}">
                <c16:uniqueId val="{0000000B-D7F1-4CE2-9C88-E08A71FDE42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Products!$A$6:$A$12</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Products!$B$6:$B$12</c:f>
              <c:numCache>
                <c:formatCode>\$#,"L"</c:formatCode>
                <c:ptCount val="6"/>
                <c:pt idx="0">
                  <c:v>30450</c:v>
                </c:pt>
                <c:pt idx="1">
                  <c:v>42050</c:v>
                </c:pt>
                <c:pt idx="2">
                  <c:v>48940</c:v>
                </c:pt>
                <c:pt idx="3">
                  <c:v>40250</c:v>
                </c:pt>
                <c:pt idx="4">
                  <c:v>32375</c:v>
                </c:pt>
                <c:pt idx="5">
                  <c:v>38445</c:v>
                </c:pt>
              </c:numCache>
            </c:numRef>
          </c:val>
          <c:extLst>
            <c:ext xmlns:c16="http://schemas.microsoft.com/office/drawing/2014/chart" uri="{C3380CC4-5D6E-409C-BE32-E72D297353CC}">
              <c16:uniqueId val="{0000000C-D7F1-4CE2-9C88-E08A71FDE42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97438300058942"/>
          <c:y val="0.21739707536557928"/>
          <c:w val="0.31186845406320374"/>
          <c:h val="0.71429111361079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[Interactive Sales Dashboard of Adidas US.xlsx]Sales By Retailers!PivotTable13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Retailers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hade val="50000"/>
            </a:schemeClr>
          </a:solidFill>
          <a:ln>
            <a:noFill/>
          </a:ln>
          <a:effectLst/>
        </c:spPr>
      </c:pivotFmt>
      <c:pivotFmt>
        <c:idx val="8"/>
        <c:spPr>
          <a:solidFill>
            <a:schemeClr val="accent5">
              <a:shade val="70000"/>
            </a:schemeClr>
          </a:solidFill>
          <a:ln>
            <a:noFill/>
          </a:ln>
          <a:effectLst/>
        </c:spPr>
      </c:pivotFmt>
      <c:pivotFmt>
        <c:idx val="9"/>
        <c:spPr>
          <a:solidFill>
            <a:schemeClr val="accent5">
              <a:shade val="90000"/>
            </a:schemeClr>
          </a:solidFill>
          <a:ln>
            <a:noFill/>
          </a:ln>
          <a:effectLst/>
        </c:spPr>
      </c:pivotFmt>
      <c:pivotFmt>
        <c:idx val="10"/>
        <c:spPr>
          <a:solidFill>
            <a:schemeClr val="accent5"/>
          </a:solidFill>
          <a:ln>
            <a:noFill/>
          </a:ln>
          <a:effectLst/>
        </c:spPr>
      </c:pivotFmt>
      <c:pivotFmt>
        <c:idx val="11"/>
        <c:spPr>
          <a:solidFill>
            <a:schemeClr val="accent5">
              <a:tint val="70000"/>
            </a:schemeClr>
          </a:solidFill>
          <a:ln>
            <a:noFill/>
          </a:ln>
          <a:effectLst/>
        </c:spPr>
      </c:pivotFmt>
      <c:pivotFmt>
        <c:idx val="12"/>
        <c:spPr>
          <a:solidFill>
            <a:schemeClr val="accent5"/>
          </a:solidFill>
          <a:ln>
            <a:noFill/>
          </a:ln>
          <a:effectLst/>
        </c:spPr>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032629558541268E-2"/>
          <c:y val="0.21194285714285718"/>
          <c:w val="0.91554702495201534"/>
          <c:h val="0.65549561304836901"/>
        </c:manualLayout>
      </c:layout>
      <c:barChart>
        <c:barDir val="col"/>
        <c:grouping val="clustered"/>
        <c:varyColors val="0"/>
        <c:ser>
          <c:idx val="0"/>
          <c:order val="0"/>
          <c:tx>
            <c:strRef>
              <c:f>'Sales By Retailers'!$B$5</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Retailers'!$A$6:$A$9</c:f>
              <c:strCache>
                <c:ptCount val="3"/>
                <c:pt idx="0">
                  <c:v>Foot Locker</c:v>
                </c:pt>
                <c:pt idx="1">
                  <c:v>Sports Direct</c:v>
                </c:pt>
                <c:pt idx="2">
                  <c:v>West Gear</c:v>
                </c:pt>
              </c:strCache>
            </c:strRef>
          </c:cat>
          <c:val>
            <c:numRef>
              <c:f>'Sales By Retailers'!$B$6:$B$9</c:f>
              <c:numCache>
                <c:formatCode>\$#,"L"</c:formatCode>
                <c:ptCount val="3"/>
                <c:pt idx="0">
                  <c:v>66985</c:v>
                </c:pt>
                <c:pt idx="1">
                  <c:v>56600</c:v>
                </c:pt>
                <c:pt idx="2">
                  <c:v>108925</c:v>
                </c:pt>
              </c:numCache>
            </c:numRef>
          </c:val>
          <c:extLst>
            <c:ext xmlns:c16="http://schemas.microsoft.com/office/drawing/2014/chart" uri="{C3380CC4-5D6E-409C-BE32-E72D297353CC}">
              <c16:uniqueId val="{00000000-D15D-4315-8EB5-1E7A11148854}"/>
            </c:ext>
          </c:extLst>
        </c:ser>
        <c:dLbls>
          <c:showLegendKey val="0"/>
          <c:showVal val="0"/>
          <c:showCatName val="0"/>
          <c:showSerName val="0"/>
          <c:showPercent val="0"/>
          <c:showBubbleSize val="0"/>
        </c:dLbls>
        <c:gapWidth val="100"/>
        <c:axId val="1933721071"/>
        <c:axId val="1933726063"/>
      </c:barChart>
      <c:catAx>
        <c:axId val="1933721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726063"/>
        <c:crosses val="autoZero"/>
        <c:auto val="1"/>
        <c:lblAlgn val="ctr"/>
        <c:lblOffset val="100"/>
        <c:noMultiLvlLbl val="0"/>
      </c:catAx>
      <c:valAx>
        <c:axId val="1933726063"/>
        <c:scaling>
          <c:orientation val="minMax"/>
        </c:scaling>
        <c:delete val="1"/>
        <c:axPos val="l"/>
        <c:numFmt formatCode="\$#,&quot;L&quot;" sourceLinked="1"/>
        <c:majorTickMark val="out"/>
        <c:minorTickMark val="none"/>
        <c:tickLblPos val="nextTo"/>
        <c:crossAx val="193372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[Interactive Sales Dashboard of Adidas US.xlsx]Top 5 States!PivotTable13</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hade val="50000"/>
            </a:schemeClr>
          </a:solidFill>
          <a:ln>
            <a:noFill/>
          </a:ln>
          <a:effectLst/>
        </c:spPr>
      </c:pivotFmt>
      <c:pivotFmt>
        <c:idx val="8"/>
        <c:spPr>
          <a:solidFill>
            <a:schemeClr val="accent5">
              <a:shade val="70000"/>
            </a:schemeClr>
          </a:solidFill>
          <a:ln>
            <a:noFill/>
          </a:ln>
          <a:effectLst/>
        </c:spPr>
      </c:pivotFmt>
      <c:pivotFmt>
        <c:idx val="9"/>
        <c:spPr>
          <a:solidFill>
            <a:schemeClr val="accent5">
              <a:shade val="90000"/>
            </a:schemeClr>
          </a:solidFill>
          <a:ln>
            <a:noFill/>
          </a:ln>
          <a:effectLst/>
        </c:spPr>
      </c:pivotFmt>
      <c:pivotFmt>
        <c:idx val="10"/>
        <c:spPr>
          <a:solidFill>
            <a:schemeClr val="accent5"/>
          </a:solidFill>
          <a:ln>
            <a:noFill/>
          </a:ln>
          <a:effectLst/>
        </c:spPr>
      </c:pivotFmt>
      <c:pivotFmt>
        <c:idx val="11"/>
        <c:spPr>
          <a:solidFill>
            <a:schemeClr val="accent5">
              <a:tint val="70000"/>
            </a:schemeClr>
          </a:solidFill>
          <a:ln>
            <a:noFill/>
          </a:ln>
          <a:effectLst/>
        </c:spPr>
      </c:pivotFmt>
      <c:pivotFmt>
        <c:idx val="12"/>
        <c:spPr>
          <a:solidFill>
            <a:schemeClr val="accent5"/>
          </a:solidFill>
          <a:ln>
            <a:noFill/>
          </a:ln>
          <a:effectLst/>
        </c:spPr>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States'!$B$5</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States'!$A$6:$A$11</c:f>
              <c:strCache>
                <c:ptCount val="5"/>
                <c:pt idx="0">
                  <c:v>Washington</c:v>
                </c:pt>
                <c:pt idx="1">
                  <c:v>Nevada</c:v>
                </c:pt>
                <c:pt idx="2">
                  <c:v>Colorado</c:v>
                </c:pt>
                <c:pt idx="3">
                  <c:v>Texas</c:v>
                </c:pt>
                <c:pt idx="4">
                  <c:v>New York</c:v>
                </c:pt>
              </c:strCache>
            </c:strRef>
          </c:cat>
          <c:val>
            <c:numRef>
              <c:f>'Top 5 States'!$B$6:$B$11</c:f>
              <c:numCache>
                <c:formatCode>\$#,"L"</c:formatCode>
                <c:ptCount val="5"/>
                <c:pt idx="0">
                  <c:v>25025</c:v>
                </c:pt>
                <c:pt idx="1">
                  <c:v>32300</c:v>
                </c:pt>
                <c:pt idx="2">
                  <c:v>32525</c:v>
                </c:pt>
                <c:pt idx="3">
                  <c:v>56350</c:v>
                </c:pt>
                <c:pt idx="4">
                  <c:v>69910</c:v>
                </c:pt>
              </c:numCache>
            </c:numRef>
          </c:val>
          <c:extLst>
            <c:ext xmlns:c16="http://schemas.microsoft.com/office/drawing/2014/chart" uri="{C3380CC4-5D6E-409C-BE32-E72D297353CC}">
              <c16:uniqueId val="{00000000-7277-4C9F-8266-4221460673BA}"/>
            </c:ext>
          </c:extLst>
        </c:ser>
        <c:dLbls>
          <c:showLegendKey val="0"/>
          <c:showVal val="0"/>
          <c:showCatName val="0"/>
          <c:showSerName val="0"/>
          <c:showPercent val="0"/>
          <c:showBubbleSize val="0"/>
        </c:dLbls>
        <c:gapWidth val="100"/>
        <c:axId val="1933721071"/>
        <c:axId val="1933726063"/>
      </c:barChart>
      <c:catAx>
        <c:axId val="19337210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726063"/>
        <c:crosses val="autoZero"/>
        <c:auto val="1"/>
        <c:lblAlgn val="ctr"/>
        <c:lblOffset val="100"/>
        <c:noMultiLvlLbl val="0"/>
      </c:catAx>
      <c:valAx>
        <c:axId val="1933726063"/>
        <c:scaling>
          <c:orientation val="minMax"/>
        </c:scaling>
        <c:delete val="1"/>
        <c:axPos val="b"/>
        <c:numFmt formatCode="\$#,&quot;L&quot;" sourceLinked="1"/>
        <c:majorTickMark val="out"/>
        <c:minorTickMark val="none"/>
        <c:tickLblPos val="nextTo"/>
        <c:crossAx val="193372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 of Adidas US.xlsx]Sales Profit Trend Month-Wise!PivotTable13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Profit Trend Month-Wise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Profit Trend Month-Wise'!$B$5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Profit Trend Month-Wise'!$A$6:$A$18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Profit Trend Month-Wise'!$B$6:$B$18</c:f>
              <c:numCache>
                <c:formatCode>\$#,"L"</c:formatCode>
                <c:ptCount val="12"/>
                <c:pt idx="0">
                  <c:v>5460875</c:v>
                </c:pt>
                <c:pt idx="1">
                  <c:v>5646037.5</c:v>
                </c:pt>
                <c:pt idx="2">
                  <c:v>3816812.5</c:v>
                </c:pt>
                <c:pt idx="3">
                  <c:v>4156000</c:v>
                </c:pt>
                <c:pt idx="4">
                  <c:v>4100625</c:v>
                </c:pt>
                <c:pt idx="5">
                  <c:v>2779937.5</c:v>
                </c:pt>
                <c:pt idx="6">
                  <c:v>3472000</c:v>
                </c:pt>
                <c:pt idx="7">
                  <c:v>2503750.0000000005</c:v>
                </c:pt>
                <c:pt idx="8">
                  <c:v>2552125</c:v>
                </c:pt>
                <c:pt idx="9">
                  <c:v>3990625</c:v>
                </c:pt>
                <c:pt idx="10">
                  <c:v>2077812.5</c:v>
                </c:pt>
                <c:pt idx="11">
                  <c:v>3386500</c:v>
                </c:pt>
              </c:numCache>
            </c:numRef>
          </c:val>
          <c:smooth val="0"/>
          <c:extLst>
            <c:ext xmlns:c16="http://schemas.microsoft.com/office/drawing/2014/chart" uri="{C3380CC4-5D6E-409C-BE32-E72D297353CC}">
              <c16:uniqueId val="{00000002-3EA9-47AB-B8C6-311A922B516D}"/>
            </c:ext>
          </c:extLst>
        </c:ser>
        <c:dLbls>
          <c:dLblPos val="t"/>
          <c:showLegendKey val="0"/>
          <c:showVal val="1"/>
          <c:showCatName val="0"/>
          <c:showSerName val="0"/>
          <c:showPercent val="0"/>
          <c:showBubbleSize val="0"/>
        </c:dLbls>
        <c:smooth val="0"/>
        <c:axId val="84084287"/>
        <c:axId val="84089695"/>
      </c:lineChart>
      <c:catAx>
        <c:axId val="8408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89695"/>
        <c:crosses val="autoZero"/>
        <c:auto val="1"/>
        <c:lblAlgn val="ctr"/>
        <c:lblOffset val="100"/>
        <c:noMultiLvlLbl val="0"/>
      </c:catAx>
      <c:valAx>
        <c:axId val="84089695"/>
        <c:scaling>
          <c:orientation val="minMax"/>
        </c:scaling>
        <c:delete val="1"/>
        <c:axPos val="l"/>
        <c:numFmt formatCode="\$#,&quot;L&quot;" sourceLinked="1"/>
        <c:majorTickMark val="none"/>
        <c:minorTickMark val="none"/>
        <c:tickLblPos val="nextTo"/>
        <c:crossAx val="8408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 of Adidas US.xlsx]Sales By Region!PivotTable13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Region'!$B$5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Region'!$A$6:$A$9</c:f>
              <c:strCache>
                <c:ptCount val="3"/>
                <c:pt idx="0">
                  <c:v>Northeast</c:v>
                </c:pt>
                <c:pt idx="1">
                  <c:v>South</c:v>
                </c:pt>
                <c:pt idx="2">
                  <c:v>West</c:v>
                </c:pt>
              </c:strCache>
            </c:strRef>
          </c:cat>
          <c:val>
            <c:numRef>
              <c:f>'Sales By Region'!$B$6:$B$9</c:f>
              <c:numCache>
                <c:formatCode>\$#,"L"</c:formatCode>
                <c:ptCount val="3"/>
                <c:pt idx="0">
                  <c:v>38820500</c:v>
                </c:pt>
                <c:pt idx="1">
                  <c:v>24252500</c:v>
                </c:pt>
                <c:pt idx="2">
                  <c:v>66568750</c:v>
                </c:pt>
              </c:numCache>
            </c:numRef>
          </c:val>
          <c:extLst>
            <c:ext xmlns:c16="http://schemas.microsoft.com/office/drawing/2014/chart" uri="{C3380CC4-5D6E-409C-BE32-E72D297353CC}">
              <c16:uniqueId val="{00000001-3287-439F-A8F1-F781579C8C8D}"/>
            </c:ext>
          </c:extLst>
        </c:ser>
        <c:dLbls>
          <c:showLegendKey val="0"/>
          <c:showVal val="1"/>
          <c:showCatName val="0"/>
          <c:showSerName val="0"/>
          <c:showPercent val="0"/>
          <c:showBubbleSize val="0"/>
        </c:dLbls>
        <c:gapWidth val="150"/>
        <c:axId val="84084287"/>
        <c:axId val="84089695"/>
      </c:barChart>
      <c:catAx>
        <c:axId val="8408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89695"/>
        <c:crosses val="autoZero"/>
        <c:auto val="1"/>
        <c:lblAlgn val="ctr"/>
        <c:lblOffset val="100"/>
        <c:noMultiLvlLbl val="0"/>
      </c:catAx>
      <c:valAx>
        <c:axId val="84089695"/>
        <c:scaling>
          <c:orientation val="minMax"/>
        </c:scaling>
        <c:delete val="1"/>
        <c:axPos val="l"/>
        <c:numFmt formatCode="\$#,&quot;L&quot;" sourceLinked="1"/>
        <c:majorTickMark val="none"/>
        <c:minorTickMark val="none"/>
        <c:tickLblPos val="nextTo"/>
        <c:crossAx val="8408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 of Adidas US.xlsx]Deal Count By Sales !PivotTable13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Deal Count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'Deal Count By Sales '!$B$5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'Deal Count By Sales '!$A$6:$A$13</c:f>
              <c:strCache>
                <c:ptCount val="7"/>
                <c:pt idx="0">
                  <c:v>90000-190000</c:v>
                </c:pt>
                <c:pt idx="1">
                  <c:v>190000-290000</c:v>
                </c:pt>
                <c:pt idx="2">
                  <c:v>290000-390000</c:v>
                </c:pt>
                <c:pt idx="3">
                  <c:v>390000-490000</c:v>
                </c:pt>
                <c:pt idx="4">
                  <c:v>490000-590000</c:v>
                </c:pt>
                <c:pt idx="5">
                  <c:v>590000-690000</c:v>
                </c:pt>
                <c:pt idx="6">
                  <c:v>690000-790000</c:v>
                </c:pt>
              </c:strCache>
            </c:strRef>
          </c:cat>
          <c:val>
            <c:numRef>
              <c:f>'Deal Count By Sales '!$B$6:$B$13</c:f>
              <c:numCache>
                <c:formatCode>General</c:formatCode>
                <c:ptCount val="7"/>
                <c:pt idx="0">
                  <c:v>41</c:v>
                </c:pt>
                <c:pt idx="1">
                  <c:v>96</c:v>
                </c:pt>
                <c:pt idx="2">
                  <c:v>97</c:v>
                </c:pt>
                <c:pt idx="3">
                  <c:v>67</c:v>
                </c:pt>
                <c:pt idx="4">
                  <c:v>42</c:v>
                </c:pt>
                <c:pt idx="5">
                  <c:v>12</c:v>
                </c:pt>
                <c:pt idx="6">
                  <c:v>11</c:v>
                </c:pt>
              </c:numCache>
            </c:numRef>
          </c:val>
          <c:extLst>
            <c:ext xmlns:c16="http://schemas.microsoft.com/office/drawing/2014/chart" uri="{C3380CC4-5D6E-409C-BE32-E72D297353CC}">
              <c16:uniqueId val="{00000001-3D1B-47E1-898F-DB783D8CF5C8}"/>
            </c:ext>
          </c:extLst>
        </c:ser>
        <c:dLbls>
          <c:showLegendKey val="0"/>
          <c:showVal val="1"/>
          <c:showCatName val="0"/>
          <c:showSerName val="0"/>
          <c:showPercent val="0"/>
          <c:showBubbleSize val="0"/>
        </c:dLbls>
        <c:gapWidth val="150"/>
        <c:axId val="84084287"/>
        <c:axId val="84089695"/>
      </c:barChart>
      <c:catAx>
        <c:axId val="8408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89695"/>
        <c:crosses val="autoZero"/>
        <c:auto val="1"/>
        <c:lblAlgn val="ctr"/>
        <c:lblOffset val="100"/>
        <c:noMultiLvlLbl val="0"/>
      </c:catAx>
      <c:valAx>
        <c:axId val="84089695"/>
        <c:scaling>
          <c:orientation val="minMax"/>
        </c:scaling>
        <c:delete val="1"/>
        <c:axPos val="l"/>
        <c:numFmt formatCode="General" sourceLinked="1"/>
        <c:majorTickMark val="none"/>
        <c:minorTickMark val="none"/>
        <c:tickLblPos val="nextTo"/>
        <c:crossAx val="8408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6</xdr:col>
      <xdr:colOff>200711</xdr:colOff>
      <xdr:row>11</xdr:row>
      <xdr:rowOff>139896</xdr:rowOff>
    </xdr:from>
    <xdr:to>
      <xdr:col>11</xdr:col>
      <xdr:colOff>339626</xdr:colOff>
      <xdr:row>23</xdr:row>
      <xdr:rowOff>104741</xdr:rowOff>
    </xdr:to>
    <xdr:graphicFrame macro="">
      <xdr:nvGraphicFramePr>
        <xdr:cNvPr id="9" name="Chart 8">
          <a:extLst>
            <a:ext uri="{FF2B5EF4-FFF2-40B4-BE49-F238E27FC236}">
              <a16:creationId xmlns:a16="http://schemas.microsoft.com/office/drawing/2014/main" id="{80C44EB4-8EB4-4365-8F3F-950C33064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337467</xdr:colOff>
      <xdr:row>11</xdr:row>
      <xdr:rowOff>172628</xdr:rowOff>
    </xdr:from>
    <xdr:to>
      <xdr:col>5</xdr:col>
      <xdr:colOff>597817</xdr:colOff>
      <xdr:row>24</xdr:row>
      <xdr:rowOff>2029</xdr:rowOff>
    </xdr:to>
    <xdr:graphicFrame macro="">
      <xdr:nvGraphicFramePr>
        <xdr:cNvPr id="10" name="Chart 9">
          <a:extLst>
            <a:ext uri="{FF2B5EF4-FFF2-40B4-BE49-F238E27FC236}">
              <a16:creationId xmlns:a16="http://schemas.microsoft.com/office/drawing/2014/main" id="{95ACDC89-D646-458B-8767-00BAF6B6B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72076</xdr:colOff>
      <xdr:row>11</xdr:row>
      <xdr:rowOff>107164</xdr:rowOff>
    </xdr:from>
    <xdr:to>
      <xdr:col>17</xdr:col>
      <xdr:colOff>332426</xdr:colOff>
      <xdr:row>23</xdr:row>
      <xdr:rowOff>119864</xdr:rowOff>
    </xdr:to>
    <xdr:graphicFrame macro="">
      <xdr:nvGraphicFramePr>
        <xdr:cNvPr id="11" name="Chart 10">
          <a:extLst>
            <a:ext uri="{FF2B5EF4-FFF2-40B4-BE49-F238E27FC236}">
              <a16:creationId xmlns:a16="http://schemas.microsoft.com/office/drawing/2014/main" id="{C08BC91A-D3D1-4D58-A36B-5BED0B75D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0</xdr:rowOff>
    </xdr:from>
    <xdr:to>
      <xdr:col>9</xdr:col>
      <xdr:colOff>349250</xdr:colOff>
      <xdr:row>11</xdr:row>
      <xdr:rowOff>26186</xdr:rowOff>
    </xdr:to>
    <mc:AlternateContent xmlns:mc="http://schemas.openxmlformats.org/markup-compatibility/2006">
      <mc:Choice xmlns:a14="http://schemas.microsoft.com/office/drawing/2010/main" Requires="a14">
        <xdr:graphicFrame macro="">
          <xdr:nvGraphicFramePr>
            <xdr:cNvPr id="12" name="Invoice Date 1">
              <a:extLst>
                <a:ext uri="{FF2B5EF4-FFF2-40B4-BE49-F238E27FC236}">
                  <a16:creationId xmlns:a16="http://schemas.microsoft.com/office/drawing/2014/main" id="{5A19E19B-5C14-417E-8715-0EAEF208010E}"/>
                </a:ext>
              </a:extLst>
            </xdr:cNvPr>
            <xdr:cNvGraphicFramePr/>
          </xdr:nvGraphicFramePr>
          <xdr:xfrm>
            <a:off x="0" y="0"/>
            <a:ext cx="0" cy="0"/>
          </xdr:xfrm>
          <a:graphic>
            <a:graphicData uri="http://schemas.microsoft.com/office/drawing/2010/slicer">
              <sle:slicer xmlns:sle="http://schemas.microsoft.com/office/drawing/2010/slicer" name="Invoice Date 1"/>
            </a:graphicData>
          </a:graphic>
        </xdr:graphicFrame>
      </mc:Choice>
      <mc:Fallback>
        <xdr:sp macro="" textlink="">
          <xdr:nvSpPr>
            <xdr:cNvPr id="0" name=""/>
            <xdr:cNvSpPr>
              <a:spLocks noTextEdit="1"/>
            </xdr:cNvSpPr>
          </xdr:nvSpPr>
          <xdr:spPr>
            <a:xfrm>
              <a:off x="0" y="1675694"/>
              <a:ext cx="5826125" cy="3966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451701</xdr:colOff>
      <xdr:row>9</xdr:row>
      <xdr:rowOff>19638</xdr:rowOff>
    </xdr:from>
    <xdr:to>
      <xdr:col>13</xdr:col>
      <xdr:colOff>248762</xdr:colOff>
      <xdr:row>11</xdr:row>
      <xdr:rowOff>39278</xdr:rowOff>
    </xdr:to>
    <mc:AlternateContent xmlns:mc="http://schemas.openxmlformats.org/markup-compatibility/2006">
      <mc:Choice xmlns:a14="http://schemas.microsoft.com/office/drawing/2010/main" Requires="a14">
        <xdr:graphicFrame macro="">
          <xdr:nvGraphicFramePr>
            <xdr:cNvPr id="13" name="Sales Method 1">
              <a:extLst>
                <a:ext uri="{FF2B5EF4-FFF2-40B4-BE49-F238E27FC236}">
                  <a16:creationId xmlns:a16="http://schemas.microsoft.com/office/drawing/2014/main" id="{05575900-F10C-47D0-94D7-4CB9109768E8}"/>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dr:sp macro="" textlink="">
          <xdr:nvSpPr>
            <xdr:cNvPr id="0" name=""/>
            <xdr:cNvSpPr>
              <a:spLocks noTextEdit="1"/>
            </xdr:cNvSpPr>
          </xdr:nvSpPr>
          <xdr:spPr>
            <a:xfrm>
              <a:off x="5928576" y="1695332"/>
              <a:ext cx="2231228" cy="390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301134</xdr:colOff>
      <xdr:row>9</xdr:row>
      <xdr:rowOff>19638</xdr:rowOff>
    </xdr:from>
    <xdr:to>
      <xdr:col>17</xdr:col>
      <xdr:colOff>296944</xdr:colOff>
      <xdr:row>11</xdr:row>
      <xdr:rowOff>58918</xdr:rowOff>
    </xdr:to>
    <mc:AlternateContent xmlns:mc="http://schemas.openxmlformats.org/markup-compatibility/2006">
      <mc:Choice xmlns:a14="http://schemas.microsoft.com/office/drawing/2010/main" Requires="a14">
        <xdr:graphicFrame macro="">
          <xdr:nvGraphicFramePr>
            <xdr:cNvPr id="14" name="Region 1">
              <a:extLst>
                <a:ext uri="{FF2B5EF4-FFF2-40B4-BE49-F238E27FC236}">
                  <a16:creationId xmlns:a16="http://schemas.microsoft.com/office/drawing/2014/main" id="{3E0E3D9A-1A94-4A77-8972-40FC34442EE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212176" y="1695332"/>
              <a:ext cx="2429976" cy="4096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327320</xdr:colOff>
      <xdr:row>24</xdr:row>
      <xdr:rowOff>170207</xdr:rowOff>
    </xdr:from>
    <xdr:to>
      <xdr:col>5</xdr:col>
      <xdr:colOff>591598</xdr:colOff>
      <xdr:row>37</xdr:row>
      <xdr:rowOff>9820</xdr:rowOff>
    </xdr:to>
    <xdr:graphicFrame macro="">
      <xdr:nvGraphicFramePr>
        <xdr:cNvPr id="15" name="Chart 14">
          <a:extLst>
            <a:ext uri="{FF2B5EF4-FFF2-40B4-BE49-F238E27FC236}">
              <a16:creationId xmlns:a16="http://schemas.microsoft.com/office/drawing/2014/main" id="{C2205CC0-F2B6-4ADF-9A9D-CFF72BE87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137474</xdr:colOff>
      <xdr:row>24</xdr:row>
      <xdr:rowOff>176753</xdr:rowOff>
    </xdr:from>
    <xdr:to>
      <xdr:col>11</xdr:col>
      <xdr:colOff>401752</xdr:colOff>
      <xdr:row>37</xdr:row>
      <xdr:rowOff>16366</xdr:rowOff>
    </xdr:to>
    <xdr:graphicFrame macro="">
      <xdr:nvGraphicFramePr>
        <xdr:cNvPr id="16" name="Chart 15">
          <a:extLst>
            <a:ext uri="{FF2B5EF4-FFF2-40B4-BE49-F238E27FC236}">
              <a16:creationId xmlns:a16="http://schemas.microsoft.com/office/drawing/2014/main" id="{58997D84-41C3-44B9-8007-A468E6661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6547</xdr:colOff>
      <xdr:row>24</xdr:row>
      <xdr:rowOff>150568</xdr:rowOff>
    </xdr:from>
    <xdr:to>
      <xdr:col>17</xdr:col>
      <xdr:colOff>270825</xdr:colOff>
      <xdr:row>36</xdr:row>
      <xdr:rowOff>173480</xdr:rowOff>
    </xdr:to>
    <xdr:graphicFrame macro="">
      <xdr:nvGraphicFramePr>
        <xdr:cNvPr id="17" name="Chart 16">
          <a:extLst>
            <a:ext uri="{FF2B5EF4-FFF2-40B4-BE49-F238E27FC236}">
              <a16:creationId xmlns:a16="http://schemas.microsoft.com/office/drawing/2014/main" id="{A58401E9-06B7-411C-8E82-46F7A181D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282979</xdr:colOff>
      <xdr:row>4</xdr:row>
      <xdr:rowOff>162035</xdr:rowOff>
    </xdr:from>
    <xdr:to>
      <xdr:col>1</xdr:col>
      <xdr:colOff>491259</xdr:colOff>
      <xdr:row>6</xdr:row>
      <xdr:rowOff>7307</xdr:rowOff>
    </xdr:to>
    <xdr:sp macro="" textlink="Workings!C2">
      <xdr:nvSpPr>
        <xdr:cNvPr id="18" name="TextBox 17">
          <a:extLst>
            <a:ext uri="{FF2B5EF4-FFF2-40B4-BE49-F238E27FC236}">
              <a16:creationId xmlns:a16="http://schemas.microsoft.com/office/drawing/2014/main" id="{CFD0F3A9-B87D-ECEE-B00F-6AB56F8A3910}"/>
            </a:ext>
          </a:extLst>
        </xdr:cNvPr>
        <xdr:cNvSpPr txBox="1"/>
      </xdr:nvSpPr>
      <xdr:spPr>
        <a:xfrm>
          <a:off x="282979" y="911688"/>
          <a:ext cx="816822" cy="215688"/>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2332E1-C653-45A3-A421-23E2BC0B02D9}" type="TxLink">
            <a:rPr lang="en-US" sz="1100" b="1" i="0" u="none" strike="noStrike">
              <a:solidFill>
                <a:srgbClr val="000000"/>
              </a:solidFill>
              <a:latin typeface="Calibri"/>
              <a:cs typeface="Calibri"/>
            </a:rPr>
            <a:t>Total Sales</a:t>
          </a:fld>
          <a:endParaRPr lang="en-IN" sz="1100" b="1"/>
        </a:p>
      </xdr:txBody>
    </xdr:sp>
    <xdr:clientData/>
  </xdr:twoCellAnchor>
  <xdr:twoCellAnchor>
    <xdr:from>
      <xdr:col>0</xdr:col>
      <xdr:colOff>285378</xdr:colOff>
      <xdr:row>6</xdr:row>
      <xdr:rowOff>139358</xdr:rowOff>
    </xdr:from>
    <xdr:to>
      <xdr:col>2</xdr:col>
      <xdr:colOff>51698</xdr:colOff>
      <xdr:row>8</xdr:row>
      <xdr:rowOff>4950</xdr:rowOff>
    </xdr:to>
    <xdr:sp macro="" textlink="Workings!D2">
      <xdr:nvSpPr>
        <xdr:cNvPr id="20" name="TextBox 19">
          <a:extLst>
            <a:ext uri="{FF2B5EF4-FFF2-40B4-BE49-F238E27FC236}">
              <a16:creationId xmlns:a16="http://schemas.microsoft.com/office/drawing/2014/main" id="{09D3C039-4D46-94E4-5F57-BD2D6158C11F}"/>
            </a:ext>
          </a:extLst>
        </xdr:cNvPr>
        <xdr:cNvSpPr txBox="1"/>
      </xdr:nvSpPr>
      <xdr:spPr>
        <a:xfrm>
          <a:off x="285378" y="1259427"/>
          <a:ext cx="983403" cy="236009"/>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7C97FC6-65CE-4136-B529-CABA742A2088}" type="TxLink">
            <a:rPr lang="en-US" sz="1400" b="0" i="0" u="none" strike="noStrike">
              <a:solidFill>
                <a:srgbClr val="000000"/>
              </a:solidFill>
              <a:latin typeface="Calibri"/>
              <a:cs typeface="Calibri"/>
            </a:rPr>
            <a:t>$129642L</a:t>
          </a:fld>
          <a:endParaRPr lang="en-IN" sz="1400" b="0"/>
        </a:p>
      </xdr:txBody>
    </xdr:sp>
    <xdr:clientData/>
  </xdr:twoCellAnchor>
  <xdr:twoCellAnchor>
    <xdr:from>
      <xdr:col>2</xdr:col>
      <xdr:colOff>110529</xdr:colOff>
      <xdr:row>4</xdr:row>
      <xdr:rowOff>118100</xdr:rowOff>
    </xdr:from>
    <xdr:to>
      <xdr:col>4</xdr:col>
      <xdr:colOff>74969</xdr:colOff>
      <xdr:row>7</xdr:row>
      <xdr:rowOff>43159</xdr:rowOff>
    </xdr:to>
    <xdr:sp macro="" textlink="Workings!C3">
      <xdr:nvSpPr>
        <xdr:cNvPr id="21" name="TextBox 20">
          <a:extLst>
            <a:ext uri="{FF2B5EF4-FFF2-40B4-BE49-F238E27FC236}">
              <a16:creationId xmlns:a16="http://schemas.microsoft.com/office/drawing/2014/main" id="{CBB4B035-7827-4055-8F6B-38E27ADC0AF3}"/>
            </a:ext>
          </a:extLst>
        </xdr:cNvPr>
        <xdr:cNvSpPr txBox="1"/>
      </xdr:nvSpPr>
      <xdr:spPr>
        <a:xfrm>
          <a:off x="1327612" y="867753"/>
          <a:ext cx="1181524" cy="480684"/>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485D7CB-4C1A-48DF-9B51-A171F16A4003}" type="TxLink">
            <a:rPr lang="en-US" sz="1100" b="1" i="0" u="none" strike="noStrike">
              <a:solidFill>
                <a:srgbClr val="000000"/>
              </a:solidFill>
              <a:latin typeface="Calibri"/>
              <a:cs typeface="Calibri"/>
            </a:rPr>
            <a:pPr algn="ctr"/>
            <a:t>Total Operating Profit</a:t>
          </a:fld>
          <a:endParaRPr lang="en-US" sz="1100" b="1" i="0" u="none" strike="noStrike">
            <a:solidFill>
              <a:srgbClr val="000000"/>
            </a:solidFill>
            <a:latin typeface="Calibri"/>
            <a:cs typeface="Calibri"/>
          </a:endParaRPr>
        </a:p>
      </xdr:txBody>
    </xdr:sp>
    <xdr:clientData/>
  </xdr:twoCellAnchor>
  <xdr:twoCellAnchor>
    <xdr:from>
      <xdr:col>2</xdr:col>
      <xdr:colOff>252993</xdr:colOff>
      <xdr:row>6</xdr:row>
      <xdr:rowOff>154517</xdr:rowOff>
    </xdr:from>
    <xdr:to>
      <xdr:col>4</xdr:col>
      <xdr:colOff>217433</xdr:colOff>
      <xdr:row>8</xdr:row>
      <xdr:rowOff>173871</xdr:rowOff>
    </xdr:to>
    <xdr:sp macro="" textlink="Workings!D3">
      <xdr:nvSpPr>
        <xdr:cNvPr id="22" name="TextBox 21">
          <a:extLst>
            <a:ext uri="{FF2B5EF4-FFF2-40B4-BE49-F238E27FC236}">
              <a16:creationId xmlns:a16="http://schemas.microsoft.com/office/drawing/2014/main" id="{AB429A72-DC4C-4274-B74F-15A30A9E15D1}"/>
            </a:ext>
          </a:extLst>
        </xdr:cNvPr>
        <xdr:cNvSpPr txBox="1"/>
      </xdr:nvSpPr>
      <xdr:spPr>
        <a:xfrm>
          <a:off x="1470076" y="1274586"/>
          <a:ext cx="1181524" cy="389771"/>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697CC9-E7B1-4D40-808F-C059C706B8A1}" type="TxLink">
            <a:rPr lang="en-US" sz="1400" b="0" i="0" u="none" strike="noStrike">
              <a:solidFill>
                <a:srgbClr val="000000"/>
              </a:solidFill>
              <a:latin typeface="Calibri"/>
              <a:cs typeface="Calibri"/>
            </a:rPr>
            <a:t>$43943L</a:t>
          </a:fld>
          <a:endParaRPr lang="en-US" sz="1400" b="0" i="0" u="none" strike="noStrike">
            <a:solidFill>
              <a:srgbClr val="000000"/>
            </a:solidFill>
            <a:latin typeface="Calibri"/>
            <a:cs typeface="Calibri"/>
          </a:endParaRPr>
        </a:p>
      </xdr:txBody>
    </xdr:sp>
    <xdr:clientData/>
  </xdr:twoCellAnchor>
  <xdr:twoCellAnchor>
    <xdr:from>
      <xdr:col>4</xdr:col>
      <xdr:colOff>253246</xdr:colOff>
      <xdr:row>4</xdr:row>
      <xdr:rowOff>108353</xdr:rowOff>
    </xdr:from>
    <xdr:to>
      <xdr:col>6</xdr:col>
      <xdr:colOff>207888</xdr:colOff>
      <xdr:row>7</xdr:row>
      <xdr:rowOff>54174</xdr:rowOff>
    </xdr:to>
    <xdr:sp macro="" textlink="Workings!C4">
      <xdr:nvSpPr>
        <xdr:cNvPr id="23" name="TextBox 22">
          <a:extLst>
            <a:ext uri="{FF2B5EF4-FFF2-40B4-BE49-F238E27FC236}">
              <a16:creationId xmlns:a16="http://schemas.microsoft.com/office/drawing/2014/main" id="{87A2674C-1DCE-239B-BD12-3F50C19AE2E3}"/>
            </a:ext>
          </a:extLst>
        </xdr:cNvPr>
        <xdr:cNvSpPr txBox="1"/>
      </xdr:nvSpPr>
      <xdr:spPr>
        <a:xfrm>
          <a:off x="2687413" y="858006"/>
          <a:ext cx="1171725" cy="501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BCC10F2-C402-4D3B-B1AF-42DB9425FFA3}" type="TxLink">
            <a:rPr lang="en-US" sz="1100" b="1" i="0" u="none" strike="noStrike">
              <a:solidFill>
                <a:srgbClr val="000000"/>
              </a:solidFill>
              <a:latin typeface="Calibri"/>
              <a:cs typeface="Calibri"/>
            </a:rPr>
            <a:pPr algn="ctr"/>
            <a:t>Highest Sales of Region</a:t>
          </a:fld>
          <a:endParaRPr lang="en-IN" sz="1100" b="1"/>
        </a:p>
      </xdr:txBody>
    </xdr:sp>
    <xdr:clientData/>
  </xdr:twoCellAnchor>
  <xdr:twoCellAnchor>
    <xdr:from>
      <xdr:col>4</xdr:col>
      <xdr:colOff>148671</xdr:colOff>
      <xdr:row>6</xdr:row>
      <xdr:rowOff>153708</xdr:rowOff>
    </xdr:from>
    <xdr:to>
      <xdr:col>5</xdr:col>
      <xdr:colOff>199067</xdr:colOff>
      <xdr:row>8</xdr:row>
      <xdr:rowOff>93233</xdr:rowOff>
    </xdr:to>
    <xdr:sp macro="" textlink="Workings!E4">
      <xdr:nvSpPr>
        <xdr:cNvPr id="24" name="TextBox 23">
          <a:extLst>
            <a:ext uri="{FF2B5EF4-FFF2-40B4-BE49-F238E27FC236}">
              <a16:creationId xmlns:a16="http://schemas.microsoft.com/office/drawing/2014/main" id="{A59CD345-B495-41CF-965D-7C9CBBF470D6}"/>
            </a:ext>
          </a:extLst>
        </xdr:cNvPr>
        <xdr:cNvSpPr txBox="1"/>
      </xdr:nvSpPr>
      <xdr:spPr>
        <a:xfrm>
          <a:off x="2582838" y="1273777"/>
          <a:ext cx="658937" cy="309942"/>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100247-251F-4503-A83A-8515CE20B530}" type="TxLink">
            <a:rPr lang="en-US" sz="1400" b="0" i="0" u="none" strike="noStrike">
              <a:solidFill>
                <a:srgbClr val="000000"/>
              </a:solidFill>
              <a:latin typeface="Calibri"/>
              <a:cs typeface="Calibri"/>
            </a:rPr>
            <a:t>West</a:t>
          </a:fld>
          <a:endParaRPr lang="en-US" sz="1400" b="0" i="0" u="none" strike="noStrike">
            <a:solidFill>
              <a:srgbClr val="000000"/>
            </a:solidFill>
            <a:latin typeface="Calibri"/>
            <a:cs typeface="Calibri"/>
          </a:endParaRPr>
        </a:p>
      </xdr:txBody>
    </xdr:sp>
    <xdr:clientData/>
  </xdr:twoCellAnchor>
  <xdr:twoCellAnchor>
    <xdr:from>
      <xdr:col>5</xdr:col>
      <xdr:colOff>66776</xdr:colOff>
      <xdr:row>6</xdr:row>
      <xdr:rowOff>158750</xdr:rowOff>
    </xdr:from>
    <xdr:to>
      <xdr:col>6</xdr:col>
      <xdr:colOff>278442</xdr:colOff>
      <xdr:row>8</xdr:row>
      <xdr:rowOff>98275</xdr:rowOff>
    </xdr:to>
    <xdr:sp macro="" textlink="Workings!D4">
      <xdr:nvSpPr>
        <xdr:cNvPr id="25" name="TextBox 24">
          <a:extLst>
            <a:ext uri="{FF2B5EF4-FFF2-40B4-BE49-F238E27FC236}">
              <a16:creationId xmlns:a16="http://schemas.microsoft.com/office/drawing/2014/main" id="{DC1BFD18-E21C-43DF-8826-FEF8F7375F50}"/>
            </a:ext>
          </a:extLst>
        </xdr:cNvPr>
        <xdr:cNvSpPr txBox="1"/>
      </xdr:nvSpPr>
      <xdr:spPr>
        <a:xfrm>
          <a:off x="3109484" y="1278819"/>
          <a:ext cx="820208" cy="309942"/>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57E961-5A63-49EE-9CE4-230646B8D429}" type="TxLink">
            <a:rPr lang="en-US" sz="1400" b="0" i="0" u="none" strike="noStrike">
              <a:solidFill>
                <a:srgbClr val="000000"/>
              </a:solidFill>
              <a:latin typeface="Calibri"/>
              <a:cs typeface="Calibri"/>
            </a:rPr>
            <a:t>$66569L</a:t>
          </a:fld>
          <a:endParaRPr lang="en-US" sz="1400" b="0" i="0" u="none" strike="noStrike">
            <a:solidFill>
              <a:srgbClr val="000000"/>
            </a:solidFill>
            <a:latin typeface="Calibri"/>
            <a:cs typeface="Calibri"/>
          </a:endParaRPr>
        </a:p>
      </xdr:txBody>
    </xdr:sp>
    <xdr:clientData/>
  </xdr:twoCellAnchor>
  <xdr:twoCellAnchor>
    <xdr:from>
      <xdr:col>7</xdr:col>
      <xdr:colOff>57955</xdr:colOff>
      <xdr:row>4</xdr:row>
      <xdr:rowOff>139852</xdr:rowOff>
    </xdr:from>
    <xdr:to>
      <xdr:col>10</xdr:col>
      <xdr:colOff>22678</xdr:colOff>
      <xdr:row>7</xdr:row>
      <xdr:rowOff>84414</xdr:rowOff>
    </xdr:to>
    <xdr:sp macro="" textlink="Workings!C5">
      <xdr:nvSpPr>
        <xdr:cNvPr id="26" name="TextBox 25">
          <a:extLst>
            <a:ext uri="{FF2B5EF4-FFF2-40B4-BE49-F238E27FC236}">
              <a16:creationId xmlns:a16="http://schemas.microsoft.com/office/drawing/2014/main" id="{1B35B24A-C616-4FF2-BAE4-E8C419E41A03}"/>
            </a:ext>
          </a:extLst>
        </xdr:cNvPr>
        <xdr:cNvSpPr txBox="1"/>
      </xdr:nvSpPr>
      <xdr:spPr>
        <a:xfrm>
          <a:off x="4317747" y="889505"/>
          <a:ext cx="1790348" cy="500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9F2BA57-EB15-4119-A08F-8832011CF583}" type="TxLink">
            <a:rPr lang="en-US" sz="1100" b="1" i="0" u="none" strike="noStrike">
              <a:solidFill>
                <a:srgbClr val="000000"/>
              </a:solidFill>
              <a:latin typeface="Calibri"/>
              <a:cs typeface="Calibri"/>
            </a:rPr>
            <a:pPr algn="ctr"/>
            <a:t>Highest Sales of Products</a:t>
          </a:fld>
          <a:endParaRPr lang="en-IN" sz="1100" b="1"/>
        </a:p>
      </xdr:txBody>
    </xdr:sp>
    <xdr:clientData/>
  </xdr:twoCellAnchor>
  <xdr:twoCellAnchor>
    <xdr:from>
      <xdr:col>6</xdr:col>
      <xdr:colOff>554365</xdr:colOff>
      <xdr:row>6</xdr:row>
      <xdr:rowOff>28976</xdr:rowOff>
    </xdr:from>
    <xdr:to>
      <xdr:col>8</xdr:col>
      <xdr:colOff>589642</xdr:colOff>
      <xdr:row>8</xdr:row>
      <xdr:rowOff>180167</xdr:rowOff>
    </xdr:to>
    <xdr:sp macro="" textlink="Workings!E5">
      <xdr:nvSpPr>
        <xdr:cNvPr id="28" name="TextBox 27">
          <a:extLst>
            <a:ext uri="{FF2B5EF4-FFF2-40B4-BE49-F238E27FC236}">
              <a16:creationId xmlns:a16="http://schemas.microsoft.com/office/drawing/2014/main" id="{78588C5E-E7F3-4353-8AD6-AB2D758F20C0}"/>
            </a:ext>
          </a:extLst>
        </xdr:cNvPr>
        <xdr:cNvSpPr txBox="1"/>
      </xdr:nvSpPr>
      <xdr:spPr>
        <a:xfrm>
          <a:off x="4205615" y="1149045"/>
          <a:ext cx="1252360" cy="521608"/>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A79625-B7AC-4C90-94E9-69222A8430FA}" type="TxLink">
            <a:rPr lang="en-US" sz="1300" b="0" i="0" u="none" strike="noStrike">
              <a:solidFill>
                <a:srgbClr val="000000"/>
              </a:solidFill>
              <a:latin typeface="Calibri"/>
              <a:cs typeface="Calibri"/>
            </a:rPr>
            <a:t>Men's Street Footwear</a:t>
          </a:fld>
          <a:endParaRPr lang="en-US" sz="1300" b="0" i="0" u="none" strike="noStrike">
            <a:solidFill>
              <a:srgbClr val="000000"/>
            </a:solidFill>
            <a:latin typeface="Calibri"/>
            <a:cs typeface="Calibri"/>
          </a:endParaRPr>
        </a:p>
      </xdr:txBody>
    </xdr:sp>
    <xdr:clientData/>
  </xdr:twoCellAnchor>
  <xdr:twoCellAnchor>
    <xdr:from>
      <xdr:col>8</xdr:col>
      <xdr:colOff>404435</xdr:colOff>
      <xdr:row>6</xdr:row>
      <xdr:rowOff>105833</xdr:rowOff>
    </xdr:from>
    <xdr:to>
      <xdr:col>10</xdr:col>
      <xdr:colOff>7560</xdr:colOff>
      <xdr:row>8</xdr:row>
      <xdr:rowOff>45358</xdr:rowOff>
    </xdr:to>
    <xdr:sp macro="" textlink="Workings!D5">
      <xdr:nvSpPr>
        <xdr:cNvPr id="29" name="TextBox 28">
          <a:extLst>
            <a:ext uri="{FF2B5EF4-FFF2-40B4-BE49-F238E27FC236}">
              <a16:creationId xmlns:a16="http://schemas.microsoft.com/office/drawing/2014/main" id="{96B77A0D-1542-4842-AF94-8F3741D7BFB2}"/>
            </a:ext>
          </a:extLst>
        </xdr:cNvPr>
        <xdr:cNvSpPr txBox="1"/>
      </xdr:nvSpPr>
      <xdr:spPr>
        <a:xfrm>
          <a:off x="5272768" y="1225902"/>
          <a:ext cx="820209" cy="309942"/>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866B2F-7B72-4513-95F1-0637DBFC745D}" type="TxLink">
            <a:rPr lang="en-US" sz="1400" b="0" i="0" u="none" strike="noStrike">
              <a:solidFill>
                <a:srgbClr val="000000"/>
              </a:solidFill>
              <a:latin typeface="Calibri"/>
              <a:cs typeface="Calibri"/>
            </a:rPr>
            <a:t>$25841L</a:t>
          </a:fld>
          <a:endParaRPr lang="en-US" sz="1400" b="0" i="0" u="none" strike="noStrike">
            <a:solidFill>
              <a:srgbClr val="000000"/>
            </a:solidFill>
            <a:latin typeface="Calibri"/>
            <a:cs typeface="Calibri"/>
          </a:endParaRPr>
        </a:p>
      </xdr:txBody>
    </xdr:sp>
    <xdr:clientData/>
  </xdr:twoCellAnchor>
  <xdr:twoCellAnchor>
    <xdr:from>
      <xdr:col>10</xdr:col>
      <xdr:colOff>418293</xdr:colOff>
      <xdr:row>4</xdr:row>
      <xdr:rowOff>134811</xdr:rowOff>
    </xdr:from>
    <xdr:to>
      <xdr:col>13</xdr:col>
      <xdr:colOff>357816</xdr:colOff>
      <xdr:row>7</xdr:row>
      <xdr:rowOff>79373</xdr:rowOff>
    </xdr:to>
    <xdr:sp macro="" textlink="Workings!C6">
      <xdr:nvSpPr>
        <xdr:cNvPr id="30" name="TextBox 29">
          <a:extLst>
            <a:ext uri="{FF2B5EF4-FFF2-40B4-BE49-F238E27FC236}">
              <a16:creationId xmlns:a16="http://schemas.microsoft.com/office/drawing/2014/main" id="{8AA1C6F7-5250-48A6-B83F-472A4ED6C5FA}"/>
            </a:ext>
          </a:extLst>
        </xdr:cNvPr>
        <xdr:cNvSpPr txBox="1"/>
      </xdr:nvSpPr>
      <xdr:spPr>
        <a:xfrm>
          <a:off x="6503710" y="884464"/>
          <a:ext cx="1765148" cy="500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2614A8-DFF5-4388-8A60-2A5982135646}" type="TxLink">
            <a:rPr lang="en-US" sz="1100" b="1" i="0" u="none" strike="noStrike">
              <a:solidFill>
                <a:srgbClr val="000000"/>
              </a:solidFill>
              <a:latin typeface="Calibri"/>
              <a:cs typeface="Calibri"/>
            </a:rPr>
            <a:t>Highest Sales of Retailers</a:t>
          </a:fld>
          <a:endParaRPr lang="en-IN" sz="1100" b="1"/>
        </a:p>
      </xdr:txBody>
    </xdr:sp>
    <xdr:clientData/>
  </xdr:twoCellAnchor>
  <xdr:twoCellAnchor>
    <xdr:from>
      <xdr:col>10</xdr:col>
      <xdr:colOff>389316</xdr:colOff>
      <xdr:row>6</xdr:row>
      <xdr:rowOff>79375</xdr:rowOff>
    </xdr:from>
    <xdr:to>
      <xdr:col>12</xdr:col>
      <xdr:colOff>424593</xdr:colOff>
      <xdr:row>8</xdr:row>
      <xdr:rowOff>5040</xdr:rowOff>
    </xdr:to>
    <xdr:sp macro="" textlink="Workings!E6">
      <xdr:nvSpPr>
        <xdr:cNvPr id="31" name="TextBox 30">
          <a:extLst>
            <a:ext uri="{FF2B5EF4-FFF2-40B4-BE49-F238E27FC236}">
              <a16:creationId xmlns:a16="http://schemas.microsoft.com/office/drawing/2014/main" id="{B06F73CA-5F33-481A-B85E-980A44651A84}"/>
            </a:ext>
          </a:extLst>
        </xdr:cNvPr>
        <xdr:cNvSpPr txBox="1"/>
      </xdr:nvSpPr>
      <xdr:spPr>
        <a:xfrm>
          <a:off x="6474733" y="1199444"/>
          <a:ext cx="1252360" cy="296082"/>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1CD1BF-CC4D-4891-BB88-52DC499A68F1}" type="TxLink">
            <a:rPr lang="en-US" sz="1400" b="0" i="0" u="none" strike="noStrike">
              <a:solidFill>
                <a:srgbClr val="000000"/>
              </a:solidFill>
              <a:latin typeface="Calibri"/>
              <a:cs typeface="Calibri"/>
            </a:rPr>
            <a:t>West Gear</a:t>
          </a:fld>
          <a:endParaRPr lang="en-US" sz="1400" b="0" i="0" u="none" strike="noStrike">
            <a:solidFill>
              <a:srgbClr val="000000"/>
            </a:solidFill>
            <a:latin typeface="Calibri"/>
            <a:cs typeface="Calibri"/>
          </a:endParaRPr>
        </a:p>
      </xdr:txBody>
    </xdr:sp>
    <xdr:clientData/>
  </xdr:twoCellAnchor>
  <xdr:twoCellAnchor>
    <xdr:from>
      <xdr:col>12</xdr:col>
      <xdr:colOff>25199</xdr:colOff>
      <xdr:row>6</xdr:row>
      <xdr:rowOff>71815</xdr:rowOff>
    </xdr:from>
    <xdr:to>
      <xdr:col>13</xdr:col>
      <xdr:colOff>236865</xdr:colOff>
      <xdr:row>8</xdr:row>
      <xdr:rowOff>11340</xdr:rowOff>
    </xdr:to>
    <xdr:sp macro="" textlink="Workings!D6">
      <xdr:nvSpPr>
        <xdr:cNvPr id="32" name="TextBox 31">
          <a:extLst>
            <a:ext uri="{FF2B5EF4-FFF2-40B4-BE49-F238E27FC236}">
              <a16:creationId xmlns:a16="http://schemas.microsoft.com/office/drawing/2014/main" id="{A510AEA7-8EE7-4AE8-953B-09267EDD2E53}"/>
            </a:ext>
          </a:extLst>
        </xdr:cNvPr>
        <xdr:cNvSpPr txBox="1"/>
      </xdr:nvSpPr>
      <xdr:spPr>
        <a:xfrm>
          <a:off x="7327699" y="1191884"/>
          <a:ext cx="820208" cy="309942"/>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AA385C-D8F8-45C3-B62F-53670CBBC6EF}" type="TxLink">
            <a:rPr lang="en-US" sz="1400" b="0" i="0" u="none" strike="noStrike">
              <a:solidFill>
                <a:srgbClr val="000000"/>
              </a:solidFill>
              <a:latin typeface="Calibri"/>
              <a:cs typeface="Calibri"/>
            </a:rPr>
            <a:t>$68664L</a:t>
          </a:fld>
          <a:endParaRPr lang="en-US" sz="1400" b="0" i="0" u="none" strike="noStrike">
            <a:solidFill>
              <a:srgbClr val="000000"/>
            </a:solidFill>
            <a:latin typeface="Calibri"/>
            <a:cs typeface="Calibri"/>
          </a:endParaRPr>
        </a:p>
      </xdr:txBody>
    </xdr:sp>
    <xdr:clientData/>
  </xdr:twoCellAnchor>
  <xdr:twoCellAnchor>
    <xdr:from>
      <xdr:col>14</xdr:col>
      <xdr:colOff>231930</xdr:colOff>
      <xdr:row>4</xdr:row>
      <xdr:rowOff>113889</xdr:rowOff>
    </xdr:from>
    <xdr:to>
      <xdr:col>17</xdr:col>
      <xdr:colOff>171453</xdr:colOff>
      <xdr:row>7</xdr:row>
      <xdr:rowOff>58451</xdr:rowOff>
    </xdr:to>
    <xdr:sp macro="" textlink="Workings!C6">
      <xdr:nvSpPr>
        <xdr:cNvPr id="33" name="TextBox 32">
          <a:extLst>
            <a:ext uri="{FF2B5EF4-FFF2-40B4-BE49-F238E27FC236}">
              <a16:creationId xmlns:a16="http://schemas.microsoft.com/office/drawing/2014/main" id="{BB80F172-74F6-4FCA-A906-54A979C8DD5B}"/>
            </a:ext>
          </a:extLst>
        </xdr:cNvPr>
        <xdr:cNvSpPr txBox="1"/>
      </xdr:nvSpPr>
      <xdr:spPr>
        <a:xfrm>
          <a:off x="8751513" y="863542"/>
          <a:ext cx="1765148" cy="500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Highest</a:t>
          </a:r>
          <a:r>
            <a:rPr lang="en-IN" sz="1100" b="1" baseline="0"/>
            <a:t> Sales of State</a:t>
          </a:r>
          <a:endParaRPr lang="en-IN" sz="1100" b="1"/>
        </a:p>
      </xdr:txBody>
    </xdr:sp>
    <xdr:clientData/>
  </xdr:twoCellAnchor>
  <xdr:twoCellAnchor>
    <xdr:from>
      <xdr:col>14</xdr:col>
      <xdr:colOff>183268</xdr:colOff>
      <xdr:row>6</xdr:row>
      <xdr:rowOff>65576</xdr:rowOff>
    </xdr:from>
    <xdr:to>
      <xdr:col>15</xdr:col>
      <xdr:colOff>489840</xdr:colOff>
      <xdr:row>8</xdr:row>
      <xdr:rowOff>102507</xdr:rowOff>
    </xdr:to>
    <xdr:sp macro="" textlink="Workings!E7">
      <xdr:nvSpPr>
        <xdr:cNvPr id="34" name="TextBox 33">
          <a:extLst>
            <a:ext uri="{FF2B5EF4-FFF2-40B4-BE49-F238E27FC236}">
              <a16:creationId xmlns:a16="http://schemas.microsoft.com/office/drawing/2014/main" id="{A2D74E5E-2715-4881-8E93-9078612E4EDB}"/>
            </a:ext>
          </a:extLst>
        </xdr:cNvPr>
        <xdr:cNvSpPr txBox="1"/>
      </xdr:nvSpPr>
      <xdr:spPr>
        <a:xfrm>
          <a:off x="8702851" y="1185645"/>
          <a:ext cx="915114" cy="407348"/>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E7F2615-0D40-4FA2-A904-B45BA62136C6}" type="TxLink">
            <a:rPr lang="en-US" sz="1400" b="0" i="0" u="none" strike="noStrike">
              <a:solidFill>
                <a:srgbClr val="000000"/>
              </a:solidFill>
              <a:latin typeface="Calibri"/>
              <a:cs typeface="Calibri"/>
            </a:rPr>
            <a:t>New York</a:t>
          </a:fld>
          <a:endParaRPr lang="en-US" sz="1400" b="0" i="0" u="none" strike="noStrike">
            <a:solidFill>
              <a:srgbClr val="000000"/>
            </a:solidFill>
            <a:latin typeface="Calibri"/>
            <a:cs typeface="Calibri"/>
          </a:endParaRPr>
        </a:p>
      </xdr:txBody>
    </xdr:sp>
    <xdr:clientData/>
  </xdr:twoCellAnchor>
  <xdr:twoCellAnchor>
    <xdr:from>
      <xdr:col>15</xdr:col>
      <xdr:colOff>341647</xdr:colOff>
      <xdr:row>6</xdr:row>
      <xdr:rowOff>50458</xdr:rowOff>
    </xdr:from>
    <xdr:to>
      <xdr:col>16</xdr:col>
      <xdr:colOff>552878</xdr:colOff>
      <xdr:row>7</xdr:row>
      <xdr:rowOff>172155</xdr:rowOff>
    </xdr:to>
    <xdr:sp macro="" textlink="Workings!D7">
      <xdr:nvSpPr>
        <xdr:cNvPr id="36" name="TextBox 35">
          <a:extLst>
            <a:ext uri="{FF2B5EF4-FFF2-40B4-BE49-F238E27FC236}">
              <a16:creationId xmlns:a16="http://schemas.microsoft.com/office/drawing/2014/main" id="{343E62C0-4422-4BA9-9601-7FED4D6F8C3B}"/>
            </a:ext>
          </a:extLst>
        </xdr:cNvPr>
        <xdr:cNvSpPr txBox="1"/>
      </xdr:nvSpPr>
      <xdr:spPr>
        <a:xfrm>
          <a:off x="9469772" y="1170527"/>
          <a:ext cx="819773" cy="306906"/>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E29F09-4862-4B9D-9701-FC028326B5BF}" type="TxLink">
            <a:rPr lang="en-US" sz="1400" b="0" i="0" u="none" strike="noStrike">
              <a:solidFill>
                <a:srgbClr val="000000"/>
              </a:solidFill>
              <a:latin typeface="Calibri"/>
              <a:cs typeface="Calibri"/>
            </a:rPr>
            <a:t>$37917L</a:t>
          </a:fld>
          <a:endParaRPr lang="en-US" sz="1400" b="0" i="0" u="none" strike="noStrike">
            <a:solidFill>
              <a:srgbClr val="000000"/>
            </a:solidFill>
            <a:latin typeface="Calibri"/>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158750</xdr:colOff>
      <xdr:row>2</xdr:row>
      <xdr:rowOff>12700</xdr:rowOff>
    </xdr:from>
    <xdr:to>
      <xdr:col>10</xdr:col>
      <xdr:colOff>463550</xdr:colOff>
      <xdr:row>16</xdr:row>
      <xdr:rowOff>177800</xdr:rowOff>
    </xdr:to>
    <xdr:graphicFrame macro="">
      <xdr:nvGraphicFramePr>
        <xdr:cNvPr id="2" name="Chart 1">
          <a:extLst>
            <a:ext uri="{FF2B5EF4-FFF2-40B4-BE49-F238E27FC236}">
              <a16:creationId xmlns:a16="http://schemas.microsoft.com/office/drawing/2014/main" id="{060B0B12-9655-090B-7E80-86D88F5FB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400050</xdr:colOff>
      <xdr:row>2</xdr:row>
      <xdr:rowOff>12700</xdr:rowOff>
    </xdr:from>
    <xdr:to>
      <xdr:col>10</xdr:col>
      <xdr:colOff>50800</xdr:colOff>
      <xdr:row>14</xdr:row>
      <xdr:rowOff>25400</xdr:rowOff>
    </xdr:to>
    <xdr:graphicFrame macro="">
      <xdr:nvGraphicFramePr>
        <xdr:cNvPr id="2" name="Chart 1">
          <a:extLst>
            <a:ext uri="{FF2B5EF4-FFF2-40B4-BE49-F238E27FC236}">
              <a16:creationId xmlns:a16="http://schemas.microsoft.com/office/drawing/2014/main" id="{BE89B41D-D43D-4500-BFA4-957BFE7FC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400050</xdr:colOff>
      <xdr:row>2</xdr:row>
      <xdr:rowOff>12700</xdr:rowOff>
    </xdr:from>
    <xdr:to>
      <xdr:col>10</xdr:col>
      <xdr:colOff>50800</xdr:colOff>
      <xdr:row>14</xdr:row>
      <xdr:rowOff>25400</xdr:rowOff>
    </xdr:to>
    <xdr:graphicFrame macro="">
      <xdr:nvGraphicFramePr>
        <xdr:cNvPr id="2" name="Chart 1">
          <a:extLst>
            <a:ext uri="{FF2B5EF4-FFF2-40B4-BE49-F238E27FC236}">
              <a16:creationId xmlns:a16="http://schemas.microsoft.com/office/drawing/2014/main" id="{42C1DA7A-92C7-4214-879C-482578C9A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355600</xdr:colOff>
      <xdr:row>2</xdr:row>
      <xdr:rowOff>101600</xdr:rowOff>
    </xdr:from>
    <xdr:to>
      <xdr:col>10</xdr:col>
      <xdr:colOff>6350</xdr:colOff>
      <xdr:row>14</xdr:row>
      <xdr:rowOff>114300</xdr:rowOff>
    </xdr:to>
    <xdr:graphicFrame macro="">
      <xdr:nvGraphicFramePr>
        <xdr:cNvPr id="2" name="Chart 1">
          <a:extLst>
            <a:ext uri="{FF2B5EF4-FFF2-40B4-BE49-F238E27FC236}">
              <a16:creationId xmlns:a16="http://schemas.microsoft.com/office/drawing/2014/main" id="{1ECE134D-910E-46B4-98FC-4586207A2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355600</xdr:colOff>
      <xdr:row>2</xdr:row>
      <xdr:rowOff>101600</xdr:rowOff>
    </xdr:from>
    <xdr:to>
      <xdr:col>10</xdr:col>
      <xdr:colOff>6350</xdr:colOff>
      <xdr:row>14</xdr:row>
      <xdr:rowOff>114300</xdr:rowOff>
    </xdr:to>
    <xdr:graphicFrame macro="">
      <xdr:nvGraphicFramePr>
        <xdr:cNvPr id="2" name="Chart 1">
          <a:extLst>
            <a:ext uri="{FF2B5EF4-FFF2-40B4-BE49-F238E27FC236}">
              <a16:creationId xmlns:a16="http://schemas.microsoft.com/office/drawing/2014/main" id="{DD00EAF7-9E8F-4DCB-90CF-24485CE0B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355600</xdr:colOff>
      <xdr:row>2</xdr:row>
      <xdr:rowOff>101600</xdr:rowOff>
    </xdr:from>
    <xdr:to>
      <xdr:col>10</xdr:col>
      <xdr:colOff>6350</xdr:colOff>
      <xdr:row>14</xdr:row>
      <xdr:rowOff>114300</xdr:rowOff>
    </xdr:to>
    <xdr:graphicFrame macro="">
      <xdr:nvGraphicFramePr>
        <xdr:cNvPr id="2" name="Chart 1">
          <a:extLst>
            <a:ext uri="{FF2B5EF4-FFF2-40B4-BE49-F238E27FC236}">
              <a16:creationId xmlns:a16="http://schemas.microsoft.com/office/drawing/2014/main" id="{DF1FBD3F-C420-4427-8BAF-609D82E8F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li" refreshedDate="44958.812899652781" createdVersion="8" refreshedVersion="8" minRefreshableVersion="3" recordCount="366" xr:uid="{B034068F-0B95-4F7C-B835-BD9E3FB37B36}">
  <cacheSource type="worksheet">
    <worksheetSource ref="B4:N370" sheet="Adidas Sales Database"/>
  </cacheSource>
  <cacheFields count="13">
    <cacheField name="Retailer ID" numFmtId="0">
      <sharedItems containsSemiMixedTypes="0" containsString="0" containsNumber="1" containsInteger="1" minValue="1128299" maxValue="1197831"/>
    </cacheField>
    <cacheField name="Retailers" numFmtId="0">
      <sharedItems count="3">
        <s v="Foot Locker"/>
        <s v="Sports Direct"/>
        <s v="West Gear"/>
      </sharedItems>
    </cacheField>
    <cacheField name="Invoice Date" numFmtId="14">
      <sharedItems containsSemiMixedTypes="0" containsNonDate="0" containsDate="1" containsString="0" minDate="2020-01-01T00:00:00" maxDate="2021-01-01T00:00:00" count="366">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base="2">
        <rangePr groupBy="months" startDate="2020-01-01T00:00:00" endDate="2021-01-01T00:00:00"/>
        <groupItems count="14">
          <s v="&lt;01/01/2020"/>
          <s v="Jan"/>
          <s v="Feb"/>
          <s v="Mar"/>
          <s v="Apr"/>
          <s v="May"/>
          <s v="Jun"/>
          <s v="Jul"/>
          <s v="Aug"/>
          <s v="Sep"/>
          <s v="Oct"/>
          <s v="Nov"/>
          <s v="Dec"/>
          <s v="&gt;01/01/2021"/>
        </groupItems>
      </fieldGroup>
    </cacheField>
    <cacheField name="Region" numFmtId="0">
      <sharedItems count="3">
        <s v="Northeast"/>
        <s v="South"/>
        <s v="West"/>
      </sharedItems>
    </cacheField>
    <cacheField name="State" numFmtId="0">
      <sharedItems count="7">
        <s v="New York"/>
        <s v="Texas"/>
        <s v="California"/>
        <s v="Pennsylvania"/>
        <s v="Nevada"/>
        <s v="Colorado"/>
        <s v="Washington"/>
      </sharedItems>
    </cacheField>
    <cacheField name="City" numFmtId="0">
      <sharedItems count="7">
        <s v="New York"/>
        <s v="Houston"/>
        <s v="San Francisco"/>
        <s v="Philadelphia"/>
        <s v="Las Vegas"/>
        <s v="Denver"/>
        <s v="Seattle"/>
      </sharedItems>
    </cacheField>
    <cacheField name="Product" numFmtId="0">
      <sharedItems count="6">
        <s v="Men's Street Footwear"/>
        <s v="Men's Athletic Footwear"/>
        <s v="Women's Street Footwear"/>
        <s v="Women's Athletic Footwear"/>
        <s v="Men's Apparel"/>
        <s v="Women's Apparel"/>
      </sharedItems>
    </cacheField>
    <cacheField name="Price per Unit" numFmtId="164">
      <sharedItems containsSemiMixedTypes="0" containsString="0" containsNumber="1" minValue="25" maxValue="100"/>
    </cacheField>
    <cacheField name="Units Sold" numFmtId="3">
      <sharedItems containsSemiMixedTypes="0" containsString="0" containsNumber="1" containsInteger="1" minValue="150" maxValue="1275"/>
    </cacheField>
    <cacheField name="Total Sales" numFmtId="165">
      <sharedItems containsSemiMixedTypes="0" containsString="0" containsNumber="1" minValue="90000" maxValue="780000" count="190">
        <n v="600000"/>
        <n v="500000"/>
        <n v="400000"/>
        <n v="382500"/>
        <n v="540000"/>
        <n v="625000"/>
        <n v="450000"/>
        <n v="380000"/>
        <n v="371250"/>
        <n v="610000"/>
        <n v="462500"/>
        <n v="360000"/>
        <n v="510000"/>
        <n v="475000"/>
        <n v="495000"/>
        <n v="732000"/>
        <n v="508750.00000000006"/>
        <n v="425000"/>
        <n v="525000"/>
        <n v="650000"/>
        <n v="750000"/>
        <n v="550000.00000000012"/>
        <n v="682500"/>
        <n v="765000"/>
        <n v="563750.00000000012"/>
        <n v="555000"/>
        <n v="715000"/>
        <n v="698750"/>
        <n v="720000"/>
        <n v="568750"/>
        <n v="700000"/>
        <n v="747500"/>
        <n v="536250.00000000012"/>
        <n v="506000.00000000006"/>
        <n v="495000.00000000006"/>
        <n v="780000"/>
        <n v="522500.00000000006"/>
        <n v="585000"/>
        <n v="225000"/>
        <n v="315000"/>
        <n v="245000"/>
        <n v="220000"/>
        <n v="212500"/>
        <n v="297500"/>
        <n v="236250"/>
        <n v="218750"/>
        <n v="200000"/>
        <n v="262500"/>
        <n v="350000"/>
        <n v="240000"/>
        <n v="260000"/>
        <n v="270000"/>
        <n v="253750"/>
        <n v="250000"/>
        <n v="320000"/>
        <n v="277500"/>
        <n v="370000"/>
        <n v="271250"/>
        <n v="280000"/>
        <n v="427500"/>
        <n v="300000"/>
        <n v="292500"/>
        <n v="440000"/>
        <n v="487500"/>
        <n v="416250"/>
        <n v="312500"/>
        <n v="281250"/>
        <n v="467500.00000000006"/>
        <n v="375000"/>
        <n v="258750"/>
        <n v="412500.00000000006"/>
        <n v="405000"/>
        <n v="412500"/>
        <n v="337500"/>
        <n v="310000"/>
        <n v="387500"/>
        <n v="316250.00000000006"/>
        <n v="330000"/>
        <n v="362500"/>
        <n v="287500"/>
        <n v="275000.00000000006"/>
        <n v="420000"/>
        <n v="325000"/>
        <n v="438750"/>
        <n v="471250"/>
        <n v="341250"/>
        <n v="560000"/>
        <n v="206250"/>
        <n v="157500"/>
        <n v="202500"/>
        <n v="135000"/>
        <n v="125000"/>
        <n v="213750"/>
        <n v="183750"/>
        <n v="191250"/>
        <n v="123750"/>
        <n v="100000"/>
        <n v="180000"/>
        <n v="247500"/>
        <n v="219999.99999999997"/>
        <n v="164999.99999999997"/>
        <n v="105000"/>
        <n v="206249.99999999997"/>
        <n v="227500"/>
        <n v="130000"/>
        <n v="357500"/>
        <n v="255000"/>
        <n v="195000"/>
        <n v="480000"/>
        <n v="390000"/>
        <n v="455000"/>
        <n v="308750"/>
        <n v="356250"/>
        <n v="360000.00000000006"/>
        <n v="390000.00000000006"/>
        <n v="270000.00000000006"/>
        <n v="240000.00000000003"/>
        <n v="337500.00000000006"/>
        <n v="330000.00000000006"/>
        <n v="357500.00000000006"/>
        <n v="225000.00000000003"/>
        <n v="210000.00000000003"/>
        <n v="281250.00000000006"/>
        <n v="345000.00000000006"/>
        <n v="373750.00000000006"/>
        <n v="255000.00000000003"/>
        <n v="356250.00000000006"/>
        <n v="405000.00000000006"/>
        <n v="438750.00000000012"/>
        <n v="285000.00000000006"/>
        <n v="375000.00000000006"/>
        <n v="127500"/>
        <n v="170000"/>
        <n v="110000"/>
        <n v="101250"/>
        <n v="190000"/>
        <n v="90000"/>
        <n v="160000"/>
        <n v="199999.99999999997"/>
        <n v="192499.99999999997"/>
        <n v="211250"/>
        <n v="243750"/>
        <n v="165000"/>
        <n v="113750"/>
        <n v="435000"/>
        <n v="373750"/>
        <n v="531250.00000000012"/>
        <n v="503750"/>
        <n v="437500"/>
        <n v="402500"/>
        <n v="367500"/>
        <n v="446250.00000000006"/>
        <n v="507500"/>
        <n v="506250.00000000012"/>
        <n v="385000"/>
        <n v="420000.00000000006"/>
        <n v="292500.00000000006"/>
        <n v="260000.00000000006"/>
        <n v="300000.00000000006"/>
        <n v="288750.00000000006"/>
        <n v="315000.00000000006"/>
        <n v="192500.00000000003"/>
        <n v="178750.00000000003"/>
        <n v="233750.00000000003"/>
        <n v="400000.00000000006"/>
        <n v="455000.00000000012"/>
        <n v="490000.00000000012"/>
        <n v="325000.00000000006"/>
        <n v="318750.00000000006"/>
        <n v="150000"/>
        <n v="137500.00000000003"/>
        <n v="123750.00000000001"/>
        <n v="276249.99999999994"/>
        <n v="211249.99999999994"/>
        <n v="122500"/>
        <n v="243749.99999999994"/>
        <n v="562500"/>
        <n v="675000"/>
        <n v="660000"/>
        <n v="573750.00000000012"/>
        <n v="488750.00000000006"/>
        <n v="575000"/>
        <n v="658750.00000000012"/>
        <n v="600000.00000000012"/>
        <n v="468750.00000000012"/>
        <n v="431250.00000000006"/>
        <n v="431250"/>
        <n v="450000.00000000017"/>
        <n v="280000.00000000006"/>
        <n v="340000.00000000006"/>
      </sharedItems>
      <fieldGroup base="9">
        <rangePr startNum="90000" endNum="780000" groupInterval="100000"/>
        <groupItems count="9">
          <s v="&lt;90000"/>
          <s v="90000-190000"/>
          <s v="190000-290000"/>
          <s v="290000-390000"/>
          <s v="390000-490000"/>
          <s v="490000-590000"/>
          <s v="590000-690000"/>
          <s v="690000-790000"/>
          <s v="&gt;790000"/>
        </groupItems>
      </fieldGroup>
    </cacheField>
    <cacheField name="Operating Profit" numFmtId="165">
      <sharedItems containsSemiMixedTypes="0" containsString="0" containsNumber="1" minValue="24000.000000000004" maxValue="390000"/>
    </cacheField>
    <cacheField name="Operating Margin" numFmtId="9">
      <sharedItems containsSemiMixedTypes="0" containsString="0" containsNumber="1" minValue="0.15000000000000002" maxValue="0.65000000000000013"/>
    </cacheField>
    <cacheField name="Sales Method" numFmtId="0">
      <sharedItems count="2">
        <s v="In-store"/>
        <s v="Outlet"/>
      </sharedItems>
    </cacheField>
  </cacheFields>
  <extLst>
    <ext xmlns:x14="http://schemas.microsoft.com/office/spreadsheetml/2009/9/main" uri="{725AE2AE-9491-48be-B2B4-4EB974FC3084}">
      <x14:pivotCacheDefinition pivotCacheId="1123746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185732"/>
    <x v="0"/>
    <x v="0"/>
    <x v="0"/>
    <x v="0"/>
    <x v="0"/>
    <x v="0"/>
    <n v="50"/>
    <n v="1200"/>
    <x v="0"/>
    <n v="300000"/>
    <n v="0.5"/>
    <x v="0"/>
  </r>
  <r>
    <n v="1185732"/>
    <x v="0"/>
    <x v="1"/>
    <x v="0"/>
    <x v="0"/>
    <x v="0"/>
    <x v="1"/>
    <n v="50"/>
    <n v="1000"/>
    <x v="1"/>
    <n v="150000"/>
    <n v="0.3"/>
    <x v="0"/>
  </r>
  <r>
    <n v="1185732"/>
    <x v="0"/>
    <x v="2"/>
    <x v="0"/>
    <x v="0"/>
    <x v="0"/>
    <x v="2"/>
    <n v="40"/>
    <n v="1000"/>
    <x v="2"/>
    <n v="140000"/>
    <n v="0.35"/>
    <x v="0"/>
  </r>
  <r>
    <n v="1185732"/>
    <x v="0"/>
    <x v="3"/>
    <x v="0"/>
    <x v="0"/>
    <x v="0"/>
    <x v="3"/>
    <n v="45"/>
    <n v="850"/>
    <x v="3"/>
    <n v="133875"/>
    <n v="0.35"/>
    <x v="0"/>
  </r>
  <r>
    <n v="1185732"/>
    <x v="0"/>
    <x v="4"/>
    <x v="0"/>
    <x v="0"/>
    <x v="0"/>
    <x v="4"/>
    <n v="60"/>
    <n v="900"/>
    <x v="4"/>
    <n v="162000"/>
    <n v="0.3"/>
    <x v="0"/>
  </r>
  <r>
    <n v="1185732"/>
    <x v="0"/>
    <x v="5"/>
    <x v="0"/>
    <x v="0"/>
    <x v="0"/>
    <x v="5"/>
    <n v="50"/>
    <n v="1000"/>
    <x v="1"/>
    <n v="125000"/>
    <n v="0.25"/>
    <x v="0"/>
  </r>
  <r>
    <n v="1185732"/>
    <x v="0"/>
    <x v="6"/>
    <x v="0"/>
    <x v="0"/>
    <x v="0"/>
    <x v="0"/>
    <n v="50"/>
    <n v="1250"/>
    <x v="5"/>
    <n v="312500"/>
    <n v="0.5"/>
    <x v="0"/>
  </r>
  <r>
    <n v="1185732"/>
    <x v="0"/>
    <x v="7"/>
    <x v="0"/>
    <x v="0"/>
    <x v="0"/>
    <x v="1"/>
    <n v="50"/>
    <n v="900"/>
    <x v="6"/>
    <n v="135000"/>
    <n v="0.3"/>
    <x v="1"/>
  </r>
  <r>
    <n v="1185732"/>
    <x v="0"/>
    <x v="8"/>
    <x v="0"/>
    <x v="0"/>
    <x v="0"/>
    <x v="2"/>
    <n v="40"/>
    <n v="950"/>
    <x v="7"/>
    <n v="133000"/>
    <n v="0.35"/>
    <x v="1"/>
  </r>
  <r>
    <n v="1185732"/>
    <x v="0"/>
    <x v="9"/>
    <x v="0"/>
    <x v="0"/>
    <x v="0"/>
    <x v="3"/>
    <n v="45"/>
    <n v="825"/>
    <x v="8"/>
    <n v="129937.49999999999"/>
    <n v="0.35"/>
    <x v="1"/>
  </r>
  <r>
    <n v="1185732"/>
    <x v="0"/>
    <x v="10"/>
    <x v="0"/>
    <x v="0"/>
    <x v="0"/>
    <x v="4"/>
    <n v="60"/>
    <n v="900"/>
    <x v="4"/>
    <n v="162000"/>
    <n v="0.3"/>
    <x v="1"/>
  </r>
  <r>
    <n v="1185732"/>
    <x v="0"/>
    <x v="11"/>
    <x v="0"/>
    <x v="0"/>
    <x v="0"/>
    <x v="5"/>
    <n v="50"/>
    <n v="1000"/>
    <x v="1"/>
    <n v="125000"/>
    <n v="0.25"/>
    <x v="1"/>
  </r>
  <r>
    <n v="1185732"/>
    <x v="0"/>
    <x v="12"/>
    <x v="0"/>
    <x v="0"/>
    <x v="0"/>
    <x v="0"/>
    <n v="50"/>
    <n v="1220"/>
    <x v="9"/>
    <n v="305000"/>
    <n v="0.5"/>
    <x v="1"/>
  </r>
  <r>
    <n v="1185732"/>
    <x v="0"/>
    <x v="13"/>
    <x v="0"/>
    <x v="0"/>
    <x v="0"/>
    <x v="1"/>
    <n v="50"/>
    <n v="925"/>
    <x v="10"/>
    <n v="138750"/>
    <n v="0.3"/>
    <x v="1"/>
  </r>
  <r>
    <n v="1185732"/>
    <x v="0"/>
    <x v="14"/>
    <x v="0"/>
    <x v="0"/>
    <x v="0"/>
    <x v="2"/>
    <n v="40"/>
    <n v="950"/>
    <x v="7"/>
    <n v="133000"/>
    <n v="0.35"/>
    <x v="1"/>
  </r>
  <r>
    <n v="1185732"/>
    <x v="0"/>
    <x v="15"/>
    <x v="0"/>
    <x v="0"/>
    <x v="0"/>
    <x v="3"/>
    <n v="45"/>
    <n v="800"/>
    <x v="11"/>
    <n v="125999.99999999999"/>
    <n v="0.35"/>
    <x v="1"/>
  </r>
  <r>
    <n v="1185732"/>
    <x v="0"/>
    <x v="16"/>
    <x v="0"/>
    <x v="0"/>
    <x v="0"/>
    <x v="4"/>
    <n v="60"/>
    <n v="850"/>
    <x v="12"/>
    <n v="153000"/>
    <n v="0.3"/>
    <x v="1"/>
  </r>
  <r>
    <n v="1185732"/>
    <x v="0"/>
    <x v="17"/>
    <x v="0"/>
    <x v="0"/>
    <x v="0"/>
    <x v="5"/>
    <n v="50"/>
    <n v="950"/>
    <x v="13"/>
    <n v="118750"/>
    <n v="0.25"/>
    <x v="1"/>
  </r>
  <r>
    <n v="1185732"/>
    <x v="0"/>
    <x v="18"/>
    <x v="0"/>
    <x v="0"/>
    <x v="0"/>
    <x v="0"/>
    <n v="50"/>
    <n v="1200"/>
    <x v="0"/>
    <n v="300000"/>
    <n v="0.5"/>
    <x v="1"/>
  </r>
  <r>
    <n v="1185732"/>
    <x v="0"/>
    <x v="19"/>
    <x v="0"/>
    <x v="0"/>
    <x v="0"/>
    <x v="1"/>
    <n v="50"/>
    <n v="900"/>
    <x v="6"/>
    <n v="135000"/>
    <n v="0.3"/>
    <x v="1"/>
  </r>
  <r>
    <n v="1185732"/>
    <x v="0"/>
    <x v="20"/>
    <x v="0"/>
    <x v="0"/>
    <x v="0"/>
    <x v="2"/>
    <n v="40"/>
    <n v="900"/>
    <x v="11"/>
    <n v="125999.99999999999"/>
    <n v="0.35"/>
    <x v="1"/>
  </r>
  <r>
    <n v="1185732"/>
    <x v="0"/>
    <x v="21"/>
    <x v="0"/>
    <x v="0"/>
    <x v="0"/>
    <x v="3"/>
    <n v="45"/>
    <n v="825"/>
    <x v="8"/>
    <n v="129937.49999999999"/>
    <n v="0.35"/>
    <x v="1"/>
  </r>
  <r>
    <n v="1185732"/>
    <x v="0"/>
    <x v="22"/>
    <x v="0"/>
    <x v="0"/>
    <x v="0"/>
    <x v="4"/>
    <n v="60"/>
    <n v="825"/>
    <x v="14"/>
    <n v="148500"/>
    <n v="0.3"/>
    <x v="1"/>
  </r>
  <r>
    <n v="1185732"/>
    <x v="0"/>
    <x v="23"/>
    <x v="0"/>
    <x v="0"/>
    <x v="0"/>
    <x v="5"/>
    <n v="50"/>
    <n v="950"/>
    <x v="13"/>
    <n v="118750"/>
    <n v="0.25"/>
    <x v="1"/>
  </r>
  <r>
    <n v="1185732"/>
    <x v="0"/>
    <x v="24"/>
    <x v="0"/>
    <x v="0"/>
    <x v="0"/>
    <x v="0"/>
    <n v="60"/>
    <n v="1220"/>
    <x v="15"/>
    <n v="366000"/>
    <n v="0.5"/>
    <x v="1"/>
  </r>
  <r>
    <n v="1185732"/>
    <x v="0"/>
    <x v="25"/>
    <x v="0"/>
    <x v="0"/>
    <x v="0"/>
    <x v="1"/>
    <n v="55.000000000000007"/>
    <n v="925"/>
    <x v="16"/>
    <n v="152625"/>
    <n v="0.3"/>
    <x v="1"/>
  </r>
  <r>
    <n v="1185732"/>
    <x v="0"/>
    <x v="26"/>
    <x v="0"/>
    <x v="0"/>
    <x v="0"/>
    <x v="2"/>
    <n v="50"/>
    <n v="900"/>
    <x v="6"/>
    <n v="157500"/>
    <n v="0.35"/>
    <x v="1"/>
  </r>
  <r>
    <n v="1185732"/>
    <x v="0"/>
    <x v="27"/>
    <x v="0"/>
    <x v="0"/>
    <x v="0"/>
    <x v="3"/>
    <n v="50"/>
    <n v="850"/>
    <x v="17"/>
    <n v="148750"/>
    <n v="0.35"/>
    <x v="1"/>
  </r>
  <r>
    <n v="1185732"/>
    <x v="0"/>
    <x v="28"/>
    <x v="0"/>
    <x v="0"/>
    <x v="0"/>
    <x v="4"/>
    <n v="60"/>
    <n v="875"/>
    <x v="18"/>
    <n v="157500"/>
    <n v="0.3"/>
    <x v="1"/>
  </r>
  <r>
    <n v="1185732"/>
    <x v="0"/>
    <x v="29"/>
    <x v="0"/>
    <x v="0"/>
    <x v="0"/>
    <x v="5"/>
    <n v="65"/>
    <n v="1000"/>
    <x v="19"/>
    <n v="162500"/>
    <n v="0.25"/>
    <x v="1"/>
  </r>
  <r>
    <n v="1185732"/>
    <x v="0"/>
    <x v="30"/>
    <x v="0"/>
    <x v="0"/>
    <x v="0"/>
    <x v="0"/>
    <n v="60"/>
    <n v="1250"/>
    <x v="20"/>
    <n v="375000"/>
    <n v="0.5"/>
    <x v="1"/>
  </r>
  <r>
    <n v="1185732"/>
    <x v="0"/>
    <x v="31"/>
    <x v="0"/>
    <x v="0"/>
    <x v="0"/>
    <x v="1"/>
    <n v="55.000000000000007"/>
    <n v="1000"/>
    <x v="21"/>
    <n v="165000.00000000003"/>
    <n v="0.3"/>
    <x v="1"/>
  </r>
  <r>
    <n v="1185732"/>
    <x v="0"/>
    <x v="32"/>
    <x v="0"/>
    <x v="0"/>
    <x v="0"/>
    <x v="2"/>
    <n v="50"/>
    <n v="925"/>
    <x v="10"/>
    <n v="161875"/>
    <n v="0.35"/>
    <x v="1"/>
  </r>
  <r>
    <n v="1185732"/>
    <x v="0"/>
    <x v="33"/>
    <x v="0"/>
    <x v="0"/>
    <x v="0"/>
    <x v="3"/>
    <n v="50"/>
    <n v="900"/>
    <x v="6"/>
    <n v="157500"/>
    <n v="0.35"/>
    <x v="1"/>
  </r>
  <r>
    <n v="1185732"/>
    <x v="0"/>
    <x v="34"/>
    <x v="0"/>
    <x v="0"/>
    <x v="0"/>
    <x v="4"/>
    <n v="60"/>
    <n v="900"/>
    <x v="4"/>
    <n v="162000"/>
    <n v="0.3"/>
    <x v="1"/>
  </r>
  <r>
    <n v="1185732"/>
    <x v="0"/>
    <x v="35"/>
    <x v="0"/>
    <x v="0"/>
    <x v="0"/>
    <x v="5"/>
    <n v="65"/>
    <n v="1050"/>
    <x v="22"/>
    <n v="170625"/>
    <n v="0.25"/>
    <x v="1"/>
  </r>
  <r>
    <n v="1185732"/>
    <x v="0"/>
    <x v="36"/>
    <x v="0"/>
    <x v="0"/>
    <x v="0"/>
    <x v="0"/>
    <n v="60"/>
    <n v="1275"/>
    <x v="23"/>
    <n v="382500"/>
    <n v="0.5"/>
    <x v="1"/>
  </r>
  <r>
    <n v="1185732"/>
    <x v="0"/>
    <x v="37"/>
    <x v="0"/>
    <x v="0"/>
    <x v="0"/>
    <x v="1"/>
    <n v="55.000000000000007"/>
    <n v="1025"/>
    <x v="24"/>
    <n v="169125.00000000003"/>
    <n v="0.3"/>
    <x v="1"/>
  </r>
  <r>
    <n v="1185732"/>
    <x v="0"/>
    <x v="38"/>
    <x v="0"/>
    <x v="0"/>
    <x v="0"/>
    <x v="2"/>
    <n v="50"/>
    <n v="950"/>
    <x v="13"/>
    <n v="166250"/>
    <n v="0.35"/>
    <x v="1"/>
  </r>
  <r>
    <n v="1185732"/>
    <x v="0"/>
    <x v="39"/>
    <x v="0"/>
    <x v="0"/>
    <x v="0"/>
    <x v="3"/>
    <n v="50"/>
    <n v="900"/>
    <x v="6"/>
    <n v="157500"/>
    <n v="0.35"/>
    <x v="1"/>
  </r>
  <r>
    <n v="1185732"/>
    <x v="0"/>
    <x v="40"/>
    <x v="0"/>
    <x v="0"/>
    <x v="0"/>
    <x v="4"/>
    <n v="60"/>
    <n v="925"/>
    <x v="25"/>
    <n v="166500"/>
    <n v="0.3"/>
    <x v="1"/>
  </r>
  <r>
    <n v="1185732"/>
    <x v="0"/>
    <x v="41"/>
    <x v="0"/>
    <x v="0"/>
    <x v="0"/>
    <x v="5"/>
    <n v="65"/>
    <n v="1100"/>
    <x v="26"/>
    <n v="178750"/>
    <n v="0.25"/>
    <x v="1"/>
  </r>
  <r>
    <n v="1185732"/>
    <x v="0"/>
    <x v="42"/>
    <x v="0"/>
    <x v="0"/>
    <x v="0"/>
    <x v="0"/>
    <n v="60"/>
    <n v="1250"/>
    <x v="20"/>
    <n v="375000"/>
    <n v="0.5"/>
    <x v="1"/>
  </r>
  <r>
    <n v="1185732"/>
    <x v="0"/>
    <x v="43"/>
    <x v="0"/>
    <x v="0"/>
    <x v="0"/>
    <x v="1"/>
    <n v="55.000000000000007"/>
    <n v="1025"/>
    <x v="24"/>
    <n v="169125.00000000003"/>
    <n v="0.3"/>
    <x v="1"/>
  </r>
  <r>
    <n v="1185732"/>
    <x v="0"/>
    <x v="44"/>
    <x v="0"/>
    <x v="0"/>
    <x v="0"/>
    <x v="2"/>
    <n v="50"/>
    <n v="950"/>
    <x v="13"/>
    <n v="166250"/>
    <n v="0.35"/>
    <x v="1"/>
  </r>
  <r>
    <n v="1185732"/>
    <x v="0"/>
    <x v="45"/>
    <x v="0"/>
    <x v="0"/>
    <x v="0"/>
    <x v="3"/>
    <n v="50"/>
    <n v="925"/>
    <x v="10"/>
    <n v="161875"/>
    <n v="0.35"/>
    <x v="1"/>
  </r>
  <r>
    <n v="1185732"/>
    <x v="0"/>
    <x v="46"/>
    <x v="0"/>
    <x v="0"/>
    <x v="0"/>
    <x v="4"/>
    <n v="60"/>
    <n v="900"/>
    <x v="4"/>
    <n v="162000"/>
    <n v="0.3"/>
    <x v="1"/>
  </r>
  <r>
    <n v="1185732"/>
    <x v="0"/>
    <x v="47"/>
    <x v="0"/>
    <x v="0"/>
    <x v="0"/>
    <x v="5"/>
    <n v="65"/>
    <n v="1075"/>
    <x v="27"/>
    <n v="174687.5"/>
    <n v="0.25"/>
    <x v="1"/>
  </r>
  <r>
    <n v="1185732"/>
    <x v="0"/>
    <x v="48"/>
    <x v="0"/>
    <x v="0"/>
    <x v="0"/>
    <x v="0"/>
    <n v="60"/>
    <n v="1200"/>
    <x v="28"/>
    <n v="360000"/>
    <n v="0.5"/>
    <x v="1"/>
  </r>
  <r>
    <n v="1185732"/>
    <x v="0"/>
    <x v="49"/>
    <x v="0"/>
    <x v="0"/>
    <x v="0"/>
    <x v="1"/>
    <n v="55.000000000000007"/>
    <n v="1000"/>
    <x v="21"/>
    <n v="165000.00000000003"/>
    <n v="0.3"/>
    <x v="1"/>
  </r>
  <r>
    <n v="1185732"/>
    <x v="0"/>
    <x v="50"/>
    <x v="0"/>
    <x v="0"/>
    <x v="0"/>
    <x v="2"/>
    <n v="50"/>
    <n v="925"/>
    <x v="10"/>
    <n v="161875"/>
    <n v="0.35"/>
    <x v="1"/>
  </r>
  <r>
    <n v="1185732"/>
    <x v="0"/>
    <x v="51"/>
    <x v="0"/>
    <x v="0"/>
    <x v="0"/>
    <x v="3"/>
    <n v="50"/>
    <n v="900"/>
    <x v="6"/>
    <n v="157500"/>
    <n v="0.35"/>
    <x v="1"/>
  </r>
  <r>
    <n v="1185732"/>
    <x v="0"/>
    <x v="52"/>
    <x v="0"/>
    <x v="0"/>
    <x v="0"/>
    <x v="4"/>
    <n v="60"/>
    <n v="900"/>
    <x v="4"/>
    <n v="162000"/>
    <n v="0.3"/>
    <x v="1"/>
  </r>
  <r>
    <n v="1185732"/>
    <x v="0"/>
    <x v="53"/>
    <x v="0"/>
    <x v="0"/>
    <x v="0"/>
    <x v="5"/>
    <n v="65"/>
    <n v="1000"/>
    <x v="19"/>
    <n v="162500"/>
    <n v="0.25"/>
    <x v="1"/>
  </r>
  <r>
    <n v="1185732"/>
    <x v="0"/>
    <x v="54"/>
    <x v="0"/>
    <x v="0"/>
    <x v="0"/>
    <x v="4"/>
    <n v="65"/>
    <n v="875"/>
    <x v="29"/>
    <n v="170625"/>
    <n v="0.3"/>
    <x v="1"/>
  </r>
  <r>
    <n v="1185732"/>
    <x v="0"/>
    <x v="55"/>
    <x v="0"/>
    <x v="0"/>
    <x v="0"/>
    <x v="5"/>
    <n v="70"/>
    <n v="1000"/>
    <x v="30"/>
    <n v="175000"/>
    <n v="0.25"/>
    <x v="1"/>
  </r>
  <r>
    <n v="1185732"/>
    <x v="0"/>
    <x v="56"/>
    <x v="0"/>
    <x v="0"/>
    <x v="0"/>
    <x v="0"/>
    <n v="65"/>
    <n v="1150"/>
    <x v="31"/>
    <n v="373750"/>
    <n v="0.5"/>
    <x v="1"/>
  </r>
  <r>
    <n v="1185732"/>
    <x v="0"/>
    <x v="57"/>
    <x v="0"/>
    <x v="0"/>
    <x v="0"/>
    <x v="1"/>
    <n v="55.000000000000007"/>
    <n v="975"/>
    <x v="32"/>
    <n v="160875.00000000003"/>
    <n v="0.3"/>
    <x v="1"/>
  </r>
  <r>
    <n v="1185732"/>
    <x v="0"/>
    <x v="58"/>
    <x v="0"/>
    <x v="0"/>
    <x v="0"/>
    <x v="2"/>
    <n v="55.000000000000007"/>
    <n v="920"/>
    <x v="33"/>
    <n v="177100"/>
    <n v="0.35"/>
    <x v="1"/>
  </r>
  <r>
    <n v="1185732"/>
    <x v="0"/>
    <x v="59"/>
    <x v="0"/>
    <x v="0"/>
    <x v="0"/>
    <x v="3"/>
    <n v="55.000000000000007"/>
    <n v="900"/>
    <x v="34"/>
    <n v="173250"/>
    <n v="0.35"/>
    <x v="1"/>
  </r>
  <r>
    <n v="1185732"/>
    <x v="0"/>
    <x v="60"/>
    <x v="0"/>
    <x v="0"/>
    <x v="0"/>
    <x v="4"/>
    <n v="65"/>
    <n v="875"/>
    <x v="29"/>
    <n v="170625"/>
    <n v="0.3"/>
    <x v="1"/>
  </r>
  <r>
    <n v="1185732"/>
    <x v="0"/>
    <x v="61"/>
    <x v="0"/>
    <x v="0"/>
    <x v="0"/>
    <x v="5"/>
    <n v="70"/>
    <n v="975"/>
    <x v="22"/>
    <n v="170625"/>
    <n v="0.25"/>
    <x v="1"/>
  </r>
  <r>
    <n v="1185732"/>
    <x v="0"/>
    <x v="62"/>
    <x v="0"/>
    <x v="0"/>
    <x v="0"/>
    <x v="0"/>
    <n v="65"/>
    <n v="1200"/>
    <x v="35"/>
    <n v="390000"/>
    <n v="0.5"/>
    <x v="1"/>
  </r>
  <r>
    <n v="1185732"/>
    <x v="0"/>
    <x v="63"/>
    <x v="0"/>
    <x v="0"/>
    <x v="0"/>
    <x v="1"/>
    <n v="55.000000000000007"/>
    <n v="1000"/>
    <x v="21"/>
    <n v="165000.00000000003"/>
    <n v="0.3"/>
    <x v="1"/>
  </r>
  <r>
    <n v="1185732"/>
    <x v="0"/>
    <x v="64"/>
    <x v="0"/>
    <x v="0"/>
    <x v="0"/>
    <x v="2"/>
    <n v="55.000000000000007"/>
    <n v="950"/>
    <x v="36"/>
    <n v="182875"/>
    <n v="0.35"/>
    <x v="1"/>
  </r>
  <r>
    <n v="1185732"/>
    <x v="0"/>
    <x v="65"/>
    <x v="0"/>
    <x v="0"/>
    <x v="0"/>
    <x v="3"/>
    <n v="55.000000000000007"/>
    <n v="900"/>
    <x v="34"/>
    <n v="173250"/>
    <n v="0.35"/>
    <x v="1"/>
  </r>
  <r>
    <n v="1185732"/>
    <x v="0"/>
    <x v="66"/>
    <x v="0"/>
    <x v="0"/>
    <x v="0"/>
    <x v="4"/>
    <n v="65"/>
    <n v="900"/>
    <x v="37"/>
    <n v="175500"/>
    <n v="0.3"/>
    <x v="1"/>
  </r>
  <r>
    <n v="1185732"/>
    <x v="0"/>
    <x v="67"/>
    <x v="0"/>
    <x v="0"/>
    <x v="0"/>
    <x v="5"/>
    <n v="70"/>
    <n v="1000"/>
    <x v="30"/>
    <n v="175000"/>
    <n v="0.25"/>
    <x v="1"/>
  </r>
  <r>
    <n v="1197831"/>
    <x v="1"/>
    <x v="68"/>
    <x v="0"/>
    <x v="0"/>
    <x v="0"/>
    <x v="0"/>
    <n v="25"/>
    <n v="900"/>
    <x v="38"/>
    <n v="78750"/>
    <n v="0.35"/>
    <x v="1"/>
  </r>
  <r>
    <n v="1197831"/>
    <x v="1"/>
    <x v="69"/>
    <x v="0"/>
    <x v="0"/>
    <x v="0"/>
    <x v="1"/>
    <n v="35"/>
    <n v="900"/>
    <x v="39"/>
    <n v="110250"/>
    <n v="0.35"/>
    <x v="1"/>
  </r>
  <r>
    <n v="1197831"/>
    <x v="1"/>
    <x v="70"/>
    <x v="0"/>
    <x v="0"/>
    <x v="0"/>
    <x v="2"/>
    <n v="35"/>
    <n v="700"/>
    <x v="40"/>
    <n v="85750"/>
    <n v="0.35"/>
    <x v="1"/>
  </r>
  <r>
    <n v="1197831"/>
    <x v="1"/>
    <x v="71"/>
    <x v="0"/>
    <x v="0"/>
    <x v="0"/>
    <x v="3"/>
    <n v="35"/>
    <n v="700"/>
    <x v="40"/>
    <n v="110250"/>
    <n v="0.45"/>
    <x v="1"/>
  </r>
  <r>
    <n v="1197831"/>
    <x v="1"/>
    <x v="72"/>
    <x v="1"/>
    <x v="1"/>
    <x v="1"/>
    <x v="4"/>
    <n v="40"/>
    <n v="550"/>
    <x v="41"/>
    <n v="66000"/>
    <n v="0.3"/>
    <x v="1"/>
  </r>
  <r>
    <n v="1197831"/>
    <x v="1"/>
    <x v="73"/>
    <x v="1"/>
    <x v="1"/>
    <x v="1"/>
    <x v="5"/>
    <n v="35"/>
    <n v="700"/>
    <x v="40"/>
    <n v="122500"/>
    <n v="0.5"/>
    <x v="1"/>
  </r>
  <r>
    <n v="1197831"/>
    <x v="1"/>
    <x v="74"/>
    <x v="1"/>
    <x v="1"/>
    <x v="1"/>
    <x v="0"/>
    <n v="25"/>
    <n v="850"/>
    <x v="42"/>
    <n v="74375"/>
    <n v="0.35"/>
    <x v="1"/>
  </r>
  <r>
    <n v="1197831"/>
    <x v="1"/>
    <x v="75"/>
    <x v="1"/>
    <x v="1"/>
    <x v="1"/>
    <x v="1"/>
    <n v="35"/>
    <n v="850"/>
    <x v="43"/>
    <n v="104125"/>
    <n v="0.35"/>
    <x v="1"/>
  </r>
  <r>
    <n v="1197831"/>
    <x v="1"/>
    <x v="76"/>
    <x v="1"/>
    <x v="1"/>
    <x v="1"/>
    <x v="2"/>
    <n v="35"/>
    <n v="675"/>
    <x v="44"/>
    <n v="82687.5"/>
    <n v="0.35"/>
    <x v="1"/>
  </r>
  <r>
    <n v="1197831"/>
    <x v="1"/>
    <x v="77"/>
    <x v="1"/>
    <x v="1"/>
    <x v="1"/>
    <x v="3"/>
    <n v="35"/>
    <n v="625"/>
    <x v="45"/>
    <n v="98437.5"/>
    <n v="0.45"/>
    <x v="1"/>
  </r>
  <r>
    <n v="1197831"/>
    <x v="1"/>
    <x v="78"/>
    <x v="1"/>
    <x v="1"/>
    <x v="1"/>
    <x v="4"/>
    <n v="40"/>
    <n v="500"/>
    <x v="46"/>
    <n v="60000"/>
    <n v="0.3"/>
    <x v="1"/>
  </r>
  <r>
    <n v="1197831"/>
    <x v="1"/>
    <x v="79"/>
    <x v="1"/>
    <x v="1"/>
    <x v="1"/>
    <x v="5"/>
    <n v="35"/>
    <n v="700"/>
    <x v="40"/>
    <n v="122500"/>
    <n v="0.5"/>
    <x v="1"/>
  </r>
  <r>
    <n v="1197831"/>
    <x v="1"/>
    <x v="80"/>
    <x v="1"/>
    <x v="1"/>
    <x v="1"/>
    <x v="0"/>
    <n v="30"/>
    <n v="875"/>
    <x v="47"/>
    <n v="91875"/>
    <n v="0.35"/>
    <x v="1"/>
  </r>
  <r>
    <n v="1197831"/>
    <x v="1"/>
    <x v="81"/>
    <x v="1"/>
    <x v="1"/>
    <x v="1"/>
    <x v="1"/>
    <n v="40"/>
    <n v="875"/>
    <x v="48"/>
    <n v="122499.99999999999"/>
    <n v="0.35"/>
    <x v="1"/>
  </r>
  <r>
    <n v="1197831"/>
    <x v="1"/>
    <x v="82"/>
    <x v="1"/>
    <x v="1"/>
    <x v="1"/>
    <x v="2"/>
    <n v="35"/>
    <n v="700"/>
    <x v="40"/>
    <n v="85750"/>
    <n v="0.35"/>
    <x v="1"/>
  </r>
  <r>
    <n v="1197831"/>
    <x v="1"/>
    <x v="83"/>
    <x v="1"/>
    <x v="1"/>
    <x v="1"/>
    <x v="3"/>
    <n v="40"/>
    <n v="600"/>
    <x v="49"/>
    <n v="108000"/>
    <n v="0.45"/>
    <x v="1"/>
  </r>
  <r>
    <n v="1197831"/>
    <x v="1"/>
    <x v="84"/>
    <x v="1"/>
    <x v="1"/>
    <x v="1"/>
    <x v="4"/>
    <n v="45"/>
    <n v="500"/>
    <x v="38"/>
    <n v="67500"/>
    <n v="0.3"/>
    <x v="1"/>
  </r>
  <r>
    <n v="1197831"/>
    <x v="1"/>
    <x v="85"/>
    <x v="1"/>
    <x v="1"/>
    <x v="1"/>
    <x v="5"/>
    <n v="40"/>
    <n v="650"/>
    <x v="50"/>
    <n v="130000"/>
    <n v="0.5"/>
    <x v="1"/>
  </r>
  <r>
    <n v="1197831"/>
    <x v="1"/>
    <x v="86"/>
    <x v="1"/>
    <x v="1"/>
    <x v="1"/>
    <x v="0"/>
    <n v="30"/>
    <n v="900"/>
    <x v="51"/>
    <n v="94500"/>
    <n v="0.35"/>
    <x v="1"/>
  </r>
  <r>
    <n v="1197831"/>
    <x v="1"/>
    <x v="87"/>
    <x v="1"/>
    <x v="1"/>
    <x v="1"/>
    <x v="1"/>
    <n v="40"/>
    <n v="900"/>
    <x v="11"/>
    <n v="125999.99999999999"/>
    <n v="0.35"/>
    <x v="1"/>
  </r>
  <r>
    <n v="1197831"/>
    <x v="1"/>
    <x v="88"/>
    <x v="1"/>
    <x v="1"/>
    <x v="1"/>
    <x v="2"/>
    <n v="35"/>
    <n v="725"/>
    <x v="52"/>
    <n v="88812.5"/>
    <n v="0.35"/>
    <x v="1"/>
  </r>
  <r>
    <n v="1197831"/>
    <x v="1"/>
    <x v="89"/>
    <x v="1"/>
    <x v="1"/>
    <x v="1"/>
    <x v="3"/>
    <n v="40"/>
    <n v="625"/>
    <x v="53"/>
    <n v="112500"/>
    <n v="0.45"/>
    <x v="1"/>
  </r>
  <r>
    <n v="1197831"/>
    <x v="1"/>
    <x v="90"/>
    <x v="1"/>
    <x v="1"/>
    <x v="1"/>
    <x v="4"/>
    <n v="45"/>
    <n v="525"/>
    <x v="44"/>
    <n v="70875"/>
    <n v="0.3"/>
    <x v="1"/>
  </r>
  <r>
    <n v="1197831"/>
    <x v="1"/>
    <x v="91"/>
    <x v="1"/>
    <x v="1"/>
    <x v="1"/>
    <x v="5"/>
    <n v="40"/>
    <n v="800"/>
    <x v="54"/>
    <n v="160000"/>
    <n v="0.5"/>
    <x v="1"/>
  </r>
  <r>
    <n v="1197831"/>
    <x v="1"/>
    <x v="92"/>
    <x v="1"/>
    <x v="1"/>
    <x v="1"/>
    <x v="0"/>
    <n v="30"/>
    <n v="925"/>
    <x v="55"/>
    <n v="97125"/>
    <n v="0.35"/>
    <x v="1"/>
  </r>
  <r>
    <n v="1197831"/>
    <x v="1"/>
    <x v="93"/>
    <x v="1"/>
    <x v="1"/>
    <x v="1"/>
    <x v="1"/>
    <n v="40"/>
    <n v="925"/>
    <x v="56"/>
    <n v="129499.99999999999"/>
    <n v="0.35"/>
    <x v="1"/>
  </r>
  <r>
    <n v="1197831"/>
    <x v="1"/>
    <x v="94"/>
    <x v="1"/>
    <x v="1"/>
    <x v="1"/>
    <x v="2"/>
    <n v="35"/>
    <n v="775"/>
    <x v="57"/>
    <n v="94937.5"/>
    <n v="0.35"/>
    <x v="1"/>
  </r>
  <r>
    <n v="1197831"/>
    <x v="1"/>
    <x v="95"/>
    <x v="1"/>
    <x v="1"/>
    <x v="1"/>
    <x v="3"/>
    <n v="40"/>
    <n v="700"/>
    <x v="58"/>
    <n v="126000"/>
    <n v="0.45"/>
    <x v="1"/>
  </r>
  <r>
    <n v="1197831"/>
    <x v="1"/>
    <x v="96"/>
    <x v="1"/>
    <x v="1"/>
    <x v="1"/>
    <x v="4"/>
    <n v="45"/>
    <n v="600"/>
    <x v="51"/>
    <n v="81000"/>
    <n v="0.3"/>
    <x v="1"/>
  </r>
  <r>
    <n v="1197831"/>
    <x v="1"/>
    <x v="97"/>
    <x v="1"/>
    <x v="1"/>
    <x v="1"/>
    <x v="5"/>
    <n v="40"/>
    <n v="950"/>
    <x v="7"/>
    <n v="190000"/>
    <n v="0.5"/>
    <x v="1"/>
  </r>
  <r>
    <n v="1197831"/>
    <x v="1"/>
    <x v="98"/>
    <x v="1"/>
    <x v="1"/>
    <x v="1"/>
    <x v="0"/>
    <n v="40"/>
    <n v="950"/>
    <x v="7"/>
    <n v="133000"/>
    <n v="0.35"/>
    <x v="1"/>
  </r>
  <r>
    <n v="1197831"/>
    <x v="1"/>
    <x v="99"/>
    <x v="1"/>
    <x v="1"/>
    <x v="1"/>
    <x v="1"/>
    <n v="45"/>
    <n v="950"/>
    <x v="59"/>
    <n v="149625"/>
    <n v="0.35"/>
    <x v="1"/>
  </r>
  <r>
    <n v="1197831"/>
    <x v="1"/>
    <x v="100"/>
    <x v="1"/>
    <x v="1"/>
    <x v="1"/>
    <x v="2"/>
    <n v="40"/>
    <n v="800"/>
    <x v="54"/>
    <n v="112000"/>
    <n v="0.35"/>
    <x v="1"/>
  </r>
  <r>
    <n v="1197831"/>
    <x v="1"/>
    <x v="101"/>
    <x v="1"/>
    <x v="1"/>
    <x v="1"/>
    <x v="3"/>
    <n v="40"/>
    <n v="750"/>
    <x v="60"/>
    <n v="135000"/>
    <n v="0.45"/>
    <x v="1"/>
  </r>
  <r>
    <n v="1197831"/>
    <x v="1"/>
    <x v="102"/>
    <x v="1"/>
    <x v="1"/>
    <x v="1"/>
    <x v="4"/>
    <n v="45"/>
    <n v="650"/>
    <x v="61"/>
    <n v="87750"/>
    <n v="0.3"/>
    <x v="1"/>
  </r>
  <r>
    <n v="1197831"/>
    <x v="1"/>
    <x v="103"/>
    <x v="1"/>
    <x v="1"/>
    <x v="1"/>
    <x v="5"/>
    <n v="50"/>
    <n v="1000"/>
    <x v="1"/>
    <n v="250000"/>
    <n v="0.5"/>
    <x v="1"/>
  </r>
  <r>
    <n v="1197831"/>
    <x v="1"/>
    <x v="104"/>
    <x v="1"/>
    <x v="1"/>
    <x v="1"/>
    <x v="0"/>
    <n v="40"/>
    <n v="950"/>
    <x v="7"/>
    <n v="133000"/>
    <n v="0.35"/>
    <x v="1"/>
  </r>
  <r>
    <n v="1197831"/>
    <x v="1"/>
    <x v="105"/>
    <x v="1"/>
    <x v="1"/>
    <x v="1"/>
    <x v="1"/>
    <n v="45"/>
    <n v="950"/>
    <x v="59"/>
    <n v="149625"/>
    <n v="0.35"/>
    <x v="1"/>
  </r>
  <r>
    <n v="1197831"/>
    <x v="1"/>
    <x v="106"/>
    <x v="1"/>
    <x v="1"/>
    <x v="1"/>
    <x v="2"/>
    <n v="40"/>
    <n v="1100"/>
    <x v="62"/>
    <n v="154000"/>
    <n v="0.35"/>
    <x v="1"/>
  </r>
  <r>
    <n v="1197831"/>
    <x v="1"/>
    <x v="107"/>
    <x v="1"/>
    <x v="1"/>
    <x v="1"/>
    <x v="3"/>
    <n v="40"/>
    <n v="700"/>
    <x v="58"/>
    <n v="126000"/>
    <n v="0.45"/>
    <x v="1"/>
  </r>
  <r>
    <n v="1197831"/>
    <x v="1"/>
    <x v="108"/>
    <x v="1"/>
    <x v="1"/>
    <x v="1"/>
    <x v="4"/>
    <n v="45"/>
    <n v="700"/>
    <x v="39"/>
    <n v="94500"/>
    <n v="0.3"/>
    <x v="1"/>
  </r>
  <r>
    <n v="1197831"/>
    <x v="1"/>
    <x v="109"/>
    <x v="1"/>
    <x v="1"/>
    <x v="1"/>
    <x v="5"/>
    <n v="50"/>
    <n v="975"/>
    <x v="63"/>
    <n v="243750"/>
    <n v="0.5"/>
    <x v="1"/>
  </r>
  <r>
    <n v="1197831"/>
    <x v="1"/>
    <x v="110"/>
    <x v="1"/>
    <x v="1"/>
    <x v="1"/>
    <x v="0"/>
    <n v="40"/>
    <n v="925"/>
    <x v="56"/>
    <n v="129499.99999999999"/>
    <n v="0.35"/>
    <x v="1"/>
  </r>
  <r>
    <n v="1197831"/>
    <x v="1"/>
    <x v="111"/>
    <x v="1"/>
    <x v="1"/>
    <x v="1"/>
    <x v="1"/>
    <n v="45"/>
    <n v="925"/>
    <x v="64"/>
    <n v="145687.5"/>
    <n v="0.35"/>
    <x v="1"/>
  </r>
  <r>
    <n v="1197831"/>
    <x v="1"/>
    <x v="112"/>
    <x v="1"/>
    <x v="1"/>
    <x v="1"/>
    <x v="2"/>
    <n v="40"/>
    <n v="1100"/>
    <x v="62"/>
    <n v="154000"/>
    <n v="0.35"/>
    <x v="1"/>
  </r>
  <r>
    <n v="1197831"/>
    <x v="1"/>
    <x v="113"/>
    <x v="1"/>
    <x v="1"/>
    <x v="1"/>
    <x v="3"/>
    <n v="40"/>
    <n v="650"/>
    <x v="50"/>
    <n v="117000"/>
    <n v="0.45"/>
    <x v="1"/>
  </r>
  <r>
    <n v="1197831"/>
    <x v="1"/>
    <x v="114"/>
    <x v="1"/>
    <x v="1"/>
    <x v="1"/>
    <x v="4"/>
    <n v="45"/>
    <n v="650"/>
    <x v="61"/>
    <n v="87750"/>
    <n v="0.3"/>
    <x v="1"/>
  </r>
  <r>
    <n v="1197831"/>
    <x v="1"/>
    <x v="115"/>
    <x v="1"/>
    <x v="1"/>
    <x v="1"/>
    <x v="5"/>
    <n v="50"/>
    <n v="900"/>
    <x v="6"/>
    <n v="225000"/>
    <n v="0.5"/>
    <x v="1"/>
  </r>
  <r>
    <n v="1197831"/>
    <x v="1"/>
    <x v="116"/>
    <x v="1"/>
    <x v="1"/>
    <x v="1"/>
    <x v="0"/>
    <n v="45"/>
    <n v="850"/>
    <x v="3"/>
    <n v="133875"/>
    <n v="0.35"/>
    <x v="1"/>
  </r>
  <r>
    <n v="1197831"/>
    <x v="1"/>
    <x v="117"/>
    <x v="1"/>
    <x v="1"/>
    <x v="1"/>
    <x v="1"/>
    <n v="45"/>
    <n v="850"/>
    <x v="3"/>
    <n v="133875"/>
    <n v="0.35"/>
    <x v="1"/>
  </r>
  <r>
    <n v="1197831"/>
    <x v="1"/>
    <x v="118"/>
    <x v="1"/>
    <x v="1"/>
    <x v="1"/>
    <x v="2"/>
    <n v="50"/>
    <n v="900"/>
    <x v="6"/>
    <n v="157500"/>
    <n v="0.35"/>
    <x v="1"/>
  </r>
  <r>
    <n v="1197831"/>
    <x v="1"/>
    <x v="119"/>
    <x v="1"/>
    <x v="1"/>
    <x v="1"/>
    <x v="3"/>
    <n v="50"/>
    <n v="625"/>
    <x v="65"/>
    <n v="140625"/>
    <n v="0.45"/>
    <x v="1"/>
  </r>
  <r>
    <n v="1197831"/>
    <x v="1"/>
    <x v="120"/>
    <x v="1"/>
    <x v="1"/>
    <x v="1"/>
    <x v="4"/>
    <n v="45"/>
    <n v="625"/>
    <x v="66"/>
    <n v="84375"/>
    <n v="0.3"/>
    <x v="1"/>
  </r>
  <r>
    <n v="1197831"/>
    <x v="1"/>
    <x v="121"/>
    <x v="1"/>
    <x v="1"/>
    <x v="1"/>
    <x v="5"/>
    <n v="55.000000000000007"/>
    <n v="850"/>
    <x v="67"/>
    <n v="233750.00000000003"/>
    <n v="0.5"/>
    <x v="1"/>
  </r>
  <r>
    <n v="1197831"/>
    <x v="1"/>
    <x v="122"/>
    <x v="1"/>
    <x v="1"/>
    <x v="1"/>
    <x v="0"/>
    <n v="45"/>
    <n v="800"/>
    <x v="11"/>
    <n v="125999.99999999999"/>
    <n v="0.35"/>
    <x v="1"/>
  </r>
  <r>
    <n v="1197831"/>
    <x v="1"/>
    <x v="123"/>
    <x v="1"/>
    <x v="1"/>
    <x v="1"/>
    <x v="1"/>
    <n v="45"/>
    <n v="800"/>
    <x v="11"/>
    <n v="125999.99999999999"/>
    <n v="0.35"/>
    <x v="1"/>
  </r>
  <r>
    <n v="1197831"/>
    <x v="1"/>
    <x v="124"/>
    <x v="1"/>
    <x v="1"/>
    <x v="1"/>
    <x v="2"/>
    <n v="50"/>
    <n v="750"/>
    <x v="68"/>
    <n v="131250"/>
    <n v="0.35"/>
    <x v="1"/>
  </r>
  <r>
    <n v="1197831"/>
    <x v="1"/>
    <x v="125"/>
    <x v="1"/>
    <x v="1"/>
    <x v="1"/>
    <x v="3"/>
    <n v="50"/>
    <n v="600"/>
    <x v="60"/>
    <n v="135000"/>
    <n v="0.45"/>
    <x v="1"/>
  </r>
  <r>
    <n v="1197831"/>
    <x v="1"/>
    <x v="126"/>
    <x v="1"/>
    <x v="1"/>
    <x v="1"/>
    <x v="4"/>
    <n v="45"/>
    <n v="575"/>
    <x v="69"/>
    <n v="77625"/>
    <n v="0.3"/>
    <x v="1"/>
  </r>
  <r>
    <n v="1197831"/>
    <x v="1"/>
    <x v="127"/>
    <x v="1"/>
    <x v="1"/>
    <x v="1"/>
    <x v="5"/>
    <n v="55.000000000000007"/>
    <n v="750"/>
    <x v="70"/>
    <n v="206250.00000000003"/>
    <n v="0.5"/>
    <x v="1"/>
  </r>
  <r>
    <n v="1197831"/>
    <x v="1"/>
    <x v="128"/>
    <x v="1"/>
    <x v="1"/>
    <x v="1"/>
    <x v="0"/>
    <n v="45"/>
    <n v="900"/>
    <x v="71"/>
    <n v="141750"/>
    <n v="0.35"/>
    <x v="1"/>
  </r>
  <r>
    <n v="1197831"/>
    <x v="1"/>
    <x v="129"/>
    <x v="1"/>
    <x v="1"/>
    <x v="1"/>
    <x v="1"/>
    <n v="45"/>
    <n v="900"/>
    <x v="71"/>
    <n v="141750"/>
    <n v="0.35"/>
    <x v="1"/>
  </r>
  <r>
    <n v="1197831"/>
    <x v="1"/>
    <x v="130"/>
    <x v="1"/>
    <x v="1"/>
    <x v="1"/>
    <x v="2"/>
    <n v="50"/>
    <n v="825"/>
    <x v="72"/>
    <n v="144375"/>
    <n v="0.35"/>
    <x v="1"/>
  </r>
  <r>
    <n v="1197831"/>
    <x v="1"/>
    <x v="131"/>
    <x v="1"/>
    <x v="1"/>
    <x v="1"/>
    <x v="3"/>
    <n v="50"/>
    <n v="675"/>
    <x v="73"/>
    <n v="151875"/>
    <n v="0.45"/>
    <x v="1"/>
  </r>
  <r>
    <n v="1197831"/>
    <x v="1"/>
    <x v="132"/>
    <x v="1"/>
    <x v="1"/>
    <x v="1"/>
    <x v="4"/>
    <n v="45"/>
    <n v="650"/>
    <x v="61"/>
    <n v="87750"/>
    <n v="0.3"/>
    <x v="1"/>
  </r>
  <r>
    <n v="1197831"/>
    <x v="1"/>
    <x v="133"/>
    <x v="1"/>
    <x v="1"/>
    <x v="1"/>
    <x v="5"/>
    <n v="55.000000000000007"/>
    <n v="850"/>
    <x v="67"/>
    <n v="233750.00000000003"/>
    <n v="0.5"/>
    <x v="1"/>
  </r>
  <r>
    <n v="1197831"/>
    <x v="1"/>
    <x v="134"/>
    <x v="1"/>
    <x v="1"/>
    <x v="1"/>
    <x v="0"/>
    <n v="45"/>
    <n v="950"/>
    <x v="59"/>
    <n v="149625"/>
    <n v="0.35"/>
    <x v="1"/>
  </r>
  <r>
    <n v="1197831"/>
    <x v="1"/>
    <x v="135"/>
    <x v="1"/>
    <x v="1"/>
    <x v="1"/>
    <x v="1"/>
    <n v="45"/>
    <n v="950"/>
    <x v="59"/>
    <n v="149625"/>
    <n v="0.35"/>
    <x v="1"/>
  </r>
  <r>
    <n v="1197831"/>
    <x v="1"/>
    <x v="136"/>
    <x v="1"/>
    <x v="1"/>
    <x v="1"/>
    <x v="2"/>
    <n v="50"/>
    <n v="850"/>
    <x v="17"/>
    <n v="148750"/>
    <n v="0.35"/>
    <x v="1"/>
  </r>
  <r>
    <n v="1197831"/>
    <x v="1"/>
    <x v="137"/>
    <x v="1"/>
    <x v="1"/>
    <x v="1"/>
    <x v="3"/>
    <n v="50"/>
    <n v="700"/>
    <x v="48"/>
    <n v="157500"/>
    <n v="0.45"/>
    <x v="1"/>
  </r>
  <r>
    <n v="1197831"/>
    <x v="1"/>
    <x v="138"/>
    <x v="1"/>
    <x v="1"/>
    <x v="1"/>
    <x v="4"/>
    <n v="45"/>
    <n v="650"/>
    <x v="61"/>
    <n v="87750"/>
    <n v="0.3"/>
    <x v="1"/>
  </r>
  <r>
    <n v="1197831"/>
    <x v="1"/>
    <x v="139"/>
    <x v="1"/>
    <x v="1"/>
    <x v="1"/>
    <x v="5"/>
    <n v="55.000000000000007"/>
    <n v="900"/>
    <x v="34"/>
    <n v="247500.00000000003"/>
    <n v="0.5"/>
    <x v="1"/>
  </r>
  <r>
    <n v="1128299"/>
    <x v="2"/>
    <x v="140"/>
    <x v="1"/>
    <x v="1"/>
    <x v="1"/>
    <x v="0"/>
    <n v="40"/>
    <n v="775"/>
    <x v="74"/>
    <n v="108500.00000000001"/>
    <n v="0.35000000000000003"/>
    <x v="1"/>
  </r>
  <r>
    <n v="1128299"/>
    <x v="2"/>
    <x v="141"/>
    <x v="1"/>
    <x v="1"/>
    <x v="1"/>
    <x v="1"/>
    <n v="50"/>
    <n v="775"/>
    <x v="75"/>
    <n v="77500"/>
    <n v="0.2"/>
    <x v="1"/>
  </r>
  <r>
    <n v="1128299"/>
    <x v="2"/>
    <x v="142"/>
    <x v="1"/>
    <x v="1"/>
    <x v="1"/>
    <x v="2"/>
    <n v="50"/>
    <n v="775"/>
    <x v="75"/>
    <n v="135625"/>
    <n v="0.35000000000000003"/>
    <x v="1"/>
  </r>
  <r>
    <n v="1128299"/>
    <x v="2"/>
    <x v="143"/>
    <x v="1"/>
    <x v="1"/>
    <x v="1"/>
    <x v="3"/>
    <n v="50"/>
    <n v="625"/>
    <x v="65"/>
    <n v="93750"/>
    <n v="0.3"/>
    <x v="1"/>
  </r>
  <r>
    <n v="1128299"/>
    <x v="2"/>
    <x v="144"/>
    <x v="2"/>
    <x v="2"/>
    <x v="2"/>
    <x v="4"/>
    <n v="55.000000000000007"/>
    <n v="575"/>
    <x v="76"/>
    <n v="158125.00000000003"/>
    <n v="0.5"/>
    <x v="1"/>
  </r>
  <r>
    <n v="1128299"/>
    <x v="2"/>
    <x v="145"/>
    <x v="2"/>
    <x v="2"/>
    <x v="2"/>
    <x v="5"/>
    <n v="50"/>
    <n v="775"/>
    <x v="75"/>
    <n v="58125.000000000007"/>
    <n v="0.15000000000000002"/>
    <x v="1"/>
  </r>
  <r>
    <n v="1128299"/>
    <x v="2"/>
    <x v="146"/>
    <x v="2"/>
    <x v="2"/>
    <x v="2"/>
    <x v="0"/>
    <n v="40"/>
    <n v="825"/>
    <x v="77"/>
    <n v="115500.00000000001"/>
    <n v="0.35000000000000003"/>
    <x v="1"/>
  </r>
  <r>
    <n v="1128299"/>
    <x v="2"/>
    <x v="147"/>
    <x v="2"/>
    <x v="2"/>
    <x v="2"/>
    <x v="1"/>
    <n v="50"/>
    <n v="725"/>
    <x v="78"/>
    <n v="72500"/>
    <n v="0.2"/>
    <x v="1"/>
  </r>
  <r>
    <n v="1128299"/>
    <x v="2"/>
    <x v="148"/>
    <x v="2"/>
    <x v="2"/>
    <x v="2"/>
    <x v="2"/>
    <n v="50"/>
    <n v="725"/>
    <x v="78"/>
    <n v="126875.00000000001"/>
    <n v="0.35000000000000003"/>
    <x v="1"/>
  </r>
  <r>
    <n v="1128299"/>
    <x v="2"/>
    <x v="149"/>
    <x v="2"/>
    <x v="2"/>
    <x v="2"/>
    <x v="3"/>
    <n v="50"/>
    <n v="575"/>
    <x v="79"/>
    <n v="86250"/>
    <n v="0.3"/>
    <x v="1"/>
  </r>
  <r>
    <n v="1128299"/>
    <x v="2"/>
    <x v="150"/>
    <x v="2"/>
    <x v="2"/>
    <x v="2"/>
    <x v="4"/>
    <n v="55.000000000000007"/>
    <n v="500"/>
    <x v="80"/>
    <n v="137500.00000000003"/>
    <n v="0.5"/>
    <x v="1"/>
  </r>
  <r>
    <n v="1128299"/>
    <x v="2"/>
    <x v="151"/>
    <x v="2"/>
    <x v="2"/>
    <x v="2"/>
    <x v="5"/>
    <n v="50"/>
    <n v="700"/>
    <x v="48"/>
    <n v="52500.000000000007"/>
    <n v="0.15000000000000002"/>
    <x v="1"/>
  </r>
  <r>
    <n v="1128299"/>
    <x v="2"/>
    <x v="152"/>
    <x v="2"/>
    <x v="2"/>
    <x v="2"/>
    <x v="0"/>
    <n v="50"/>
    <n v="850"/>
    <x v="17"/>
    <n v="148750"/>
    <n v="0.35000000000000003"/>
    <x v="1"/>
  </r>
  <r>
    <n v="1128299"/>
    <x v="2"/>
    <x v="153"/>
    <x v="2"/>
    <x v="2"/>
    <x v="2"/>
    <x v="1"/>
    <n v="60"/>
    <n v="700"/>
    <x v="81"/>
    <n v="84000"/>
    <n v="0.2"/>
    <x v="1"/>
  </r>
  <r>
    <n v="1128299"/>
    <x v="2"/>
    <x v="154"/>
    <x v="2"/>
    <x v="2"/>
    <x v="2"/>
    <x v="2"/>
    <n v="60"/>
    <n v="700"/>
    <x v="81"/>
    <n v="147000"/>
    <n v="0.35000000000000003"/>
    <x v="1"/>
  </r>
  <r>
    <n v="1128299"/>
    <x v="2"/>
    <x v="155"/>
    <x v="2"/>
    <x v="2"/>
    <x v="2"/>
    <x v="3"/>
    <n v="60"/>
    <n v="600"/>
    <x v="11"/>
    <n v="108000"/>
    <n v="0.3"/>
    <x v="1"/>
  </r>
  <r>
    <n v="1128299"/>
    <x v="2"/>
    <x v="156"/>
    <x v="2"/>
    <x v="2"/>
    <x v="2"/>
    <x v="4"/>
    <n v="65"/>
    <n v="500"/>
    <x v="82"/>
    <n v="162500"/>
    <n v="0.5"/>
    <x v="1"/>
  </r>
  <r>
    <n v="1128299"/>
    <x v="2"/>
    <x v="157"/>
    <x v="2"/>
    <x v="2"/>
    <x v="2"/>
    <x v="5"/>
    <n v="60"/>
    <n v="700"/>
    <x v="81"/>
    <n v="63000.000000000007"/>
    <n v="0.15000000000000002"/>
    <x v="1"/>
  </r>
  <r>
    <n v="1128299"/>
    <x v="2"/>
    <x v="158"/>
    <x v="2"/>
    <x v="2"/>
    <x v="2"/>
    <x v="0"/>
    <n v="60"/>
    <n v="875"/>
    <x v="18"/>
    <n v="183750.00000000003"/>
    <n v="0.35000000000000003"/>
    <x v="1"/>
  </r>
  <r>
    <n v="1128299"/>
    <x v="2"/>
    <x v="159"/>
    <x v="2"/>
    <x v="2"/>
    <x v="2"/>
    <x v="1"/>
    <n v="65"/>
    <n v="675"/>
    <x v="83"/>
    <n v="87750"/>
    <n v="0.2"/>
    <x v="1"/>
  </r>
  <r>
    <n v="1128299"/>
    <x v="2"/>
    <x v="160"/>
    <x v="2"/>
    <x v="2"/>
    <x v="2"/>
    <x v="2"/>
    <n v="65"/>
    <n v="725"/>
    <x v="84"/>
    <n v="164937.50000000003"/>
    <n v="0.35000000000000003"/>
    <x v="1"/>
  </r>
  <r>
    <n v="1128299"/>
    <x v="2"/>
    <x v="161"/>
    <x v="2"/>
    <x v="2"/>
    <x v="2"/>
    <x v="3"/>
    <n v="60"/>
    <n v="625"/>
    <x v="68"/>
    <n v="112500"/>
    <n v="0.3"/>
    <x v="1"/>
  </r>
  <r>
    <n v="1128299"/>
    <x v="2"/>
    <x v="162"/>
    <x v="2"/>
    <x v="2"/>
    <x v="2"/>
    <x v="4"/>
    <n v="65"/>
    <n v="525"/>
    <x v="85"/>
    <n v="170625"/>
    <n v="0.5"/>
    <x v="1"/>
  </r>
  <r>
    <n v="1128299"/>
    <x v="2"/>
    <x v="163"/>
    <x v="2"/>
    <x v="2"/>
    <x v="2"/>
    <x v="5"/>
    <n v="80"/>
    <n v="700"/>
    <x v="86"/>
    <n v="84000.000000000015"/>
    <n v="0.15000000000000002"/>
    <x v="1"/>
  </r>
  <r>
    <n v="1128299"/>
    <x v="2"/>
    <x v="164"/>
    <x v="2"/>
    <x v="2"/>
    <x v="2"/>
    <x v="0"/>
    <n v="60"/>
    <n v="900"/>
    <x v="4"/>
    <n v="216000"/>
    <n v="0.4"/>
    <x v="1"/>
  </r>
  <r>
    <n v="1185732"/>
    <x v="0"/>
    <x v="165"/>
    <x v="0"/>
    <x v="3"/>
    <x v="3"/>
    <x v="5"/>
    <n v="75"/>
    <n v="275"/>
    <x v="87"/>
    <n v="61875"/>
    <n v="0.3"/>
    <x v="1"/>
  </r>
  <r>
    <n v="1128299"/>
    <x v="2"/>
    <x v="166"/>
    <x v="0"/>
    <x v="3"/>
    <x v="3"/>
    <x v="0"/>
    <n v="35"/>
    <n v="450"/>
    <x v="88"/>
    <n v="63000"/>
    <n v="0.4"/>
    <x v="1"/>
  </r>
  <r>
    <n v="1128299"/>
    <x v="2"/>
    <x v="167"/>
    <x v="0"/>
    <x v="3"/>
    <x v="3"/>
    <x v="1"/>
    <n v="45"/>
    <n v="450"/>
    <x v="89"/>
    <n v="50625"/>
    <n v="0.25"/>
    <x v="1"/>
  </r>
  <r>
    <n v="1128299"/>
    <x v="2"/>
    <x v="168"/>
    <x v="0"/>
    <x v="3"/>
    <x v="3"/>
    <x v="2"/>
    <n v="45"/>
    <n v="450"/>
    <x v="89"/>
    <n v="81000"/>
    <n v="0.4"/>
    <x v="1"/>
  </r>
  <r>
    <n v="1128299"/>
    <x v="2"/>
    <x v="169"/>
    <x v="0"/>
    <x v="3"/>
    <x v="3"/>
    <x v="3"/>
    <n v="45"/>
    <n v="300"/>
    <x v="90"/>
    <n v="47250"/>
    <n v="0.35"/>
    <x v="1"/>
  </r>
  <r>
    <n v="1128299"/>
    <x v="2"/>
    <x v="170"/>
    <x v="2"/>
    <x v="4"/>
    <x v="4"/>
    <x v="4"/>
    <n v="50"/>
    <n v="250"/>
    <x v="91"/>
    <n v="68750"/>
    <n v="0.55000000000000004"/>
    <x v="1"/>
  </r>
  <r>
    <n v="1128299"/>
    <x v="2"/>
    <x v="171"/>
    <x v="2"/>
    <x v="4"/>
    <x v="4"/>
    <x v="5"/>
    <n v="45"/>
    <n v="475"/>
    <x v="92"/>
    <n v="42750"/>
    <n v="0.2"/>
    <x v="1"/>
  </r>
  <r>
    <n v="1128299"/>
    <x v="2"/>
    <x v="172"/>
    <x v="2"/>
    <x v="4"/>
    <x v="4"/>
    <x v="0"/>
    <n v="35"/>
    <n v="525"/>
    <x v="93"/>
    <n v="73500"/>
    <n v="0.4"/>
    <x v="1"/>
  </r>
  <r>
    <n v="1128299"/>
    <x v="2"/>
    <x v="173"/>
    <x v="2"/>
    <x v="4"/>
    <x v="4"/>
    <x v="1"/>
    <n v="45"/>
    <n v="425"/>
    <x v="94"/>
    <n v="47812.5"/>
    <n v="0.25"/>
    <x v="1"/>
  </r>
  <r>
    <n v="1128299"/>
    <x v="2"/>
    <x v="174"/>
    <x v="2"/>
    <x v="4"/>
    <x v="4"/>
    <x v="2"/>
    <n v="45"/>
    <n v="425"/>
    <x v="94"/>
    <n v="76500"/>
    <n v="0.4"/>
    <x v="1"/>
  </r>
  <r>
    <n v="1128299"/>
    <x v="2"/>
    <x v="175"/>
    <x v="2"/>
    <x v="4"/>
    <x v="4"/>
    <x v="3"/>
    <n v="45"/>
    <n v="275"/>
    <x v="95"/>
    <n v="43312.5"/>
    <n v="0.35"/>
    <x v="1"/>
  </r>
  <r>
    <n v="1128299"/>
    <x v="2"/>
    <x v="176"/>
    <x v="2"/>
    <x v="4"/>
    <x v="4"/>
    <x v="4"/>
    <n v="50"/>
    <n v="200"/>
    <x v="96"/>
    <n v="55000.000000000007"/>
    <n v="0.55000000000000004"/>
    <x v="1"/>
  </r>
  <r>
    <n v="1128299"/>
    <x v="2"/>
    <x v="177"/>
    <x v="2"/>
    <x v="4"/>
    <x v="4"/>
    <x v="5"/>
    <n v="45"/>
    <n v="400"/>
    <x v="97"/>
    <n v="36000"/>
    <n v="0.2"/>
    <x v="1"/>
  </r>
  <r>
    <n v="1128299"/>
    <x v="2"/>
    <x v="178"/>
    <x v="2"/>
    <x v="4"/>
    <x v="4"/>
    <x v="0"/>
    <n v="45"/>
    <n v="550"/>
    <x v="98"/>
    <n v="99000"/>
    <n v="0.4"/>
    <x v="1"/>
  </r>
  <r>
    <n v="1128299"/>
    <x v="2"/>
    <x v="179"/>
    <x v="2"/>
    <x v="4"/>
    <x v="4"/>
    <x v="1"/>
    <n v="54.999999999999993"/>
    <n v="400"/>
    <x v="99"/>
    <n v="54999.999999999993"/>
    <n v="0.25"/>
    <x v="1"/>
  </r>
  <r>
    <n v="1128299"/>
    <x v="2"/>
    <x v="180"/>
    <x v="2"/>
    <x v="4"/>
    <x v="4"/>
    <x v="2"/>
    <n v="54.999999999999993"/>
    <n v="400"/>
    <x v="99"/>
    <n v="88000"/>
    <n v="0.4"/>
    <x v="1"/>
  </r>
  <r>
    <n v="1128299"/>
    <x v="2"/>
    <x v="181"/>
    <x v="2"/>
    <x v="4"/>
    <x v="4"/>
    <x v="3"/>
    <n v="54.999999999999993"/>
    <n v="300"/>
    <x v="100"/>
    <n v="57749.999999999985"/>
    <n v="0.35"/>
    <x v="1"/>
  </r>
  <r>
    <n v="1128299"/>
    <x v="2"/>
    <x v="182"/>
    <x v="2"/>
    <x v="4"/>
    <x v="4"/>
    <x v="4"/>
    <n v="60"/>
    <n v="175"/>
    <x v="101"/>
    <n v="57750.000000000007"/>
    <n v="0.55000000000000004"/>
    <x v="1"/>
  </r>
  <r>
    <n v="1128299"/>
    <x v="2"/>
    <x v="183"/>
    <x v="2"/>
    <x v="4"/>
    <x v="4"/>
    <x v="5"/>
    <n v="54.999999999999993"/>
    <n v="375"/>
    <x v="102"/>
    <n v="41250"/>
    <n v="0.2"/>
    <x v="1"/>
  </r>
  <r>
    <n v="1128299"/>
    <x v="2"/>
    <x v="184"/>
    <x v="2"/>
    <x v="4"/>
    <x v="4"/>
    <x v="0"/>
    <n v="60"/>
    <n v="550"/>
    <x v="77"/>
    <n v="132000"/>
    <n v="0.4"/>
    <x v="1"/>
  </r>
  <r>
    <n v="1128299"/>
    <x v="2"/>
    <x v="185"/>
    <x v="2"/>
    <x v="4"/>
    <x v="4"/>
    <x v="1"/>
    <n v="65"/>
    <n v="350"/>
    <x v="103"/>
    <n v="56875"/>
    <n v="0.25"/>
    <x v="1"/>
  </r>
  <r>
    <n v="1128299"/>
    <x v="2"/>
    <x v="186"/>
    <x v="2"/>
    <x v="4"/>
    <x v="4"/>
    <x v="2"/>
    <n v="65"/>
    <n v="400"/>
    <x v="50"/>
    <n v="104000"/>
    <n v="0.4"/>
    <x v="1"/>
  </r>
  <r>
    <n v="1128299"/>
    <x v="2"/>
    <x v="187"/>
    <x v="2"/>
    <x v="4"/>
    <x v="4"/>
    <x v="3"/>
    <n v="60"/>
    <n v="300"/>
    <x v="97"/>
    <n v="62999.999999999993"/>
    <n v="0.35"/>
    <x v="1"/>
  </r>
  <r>
    <n v="1128299"/>
    <x v="2"/>
    <x v="188"/>
    <x v="2"/>
    <x v="4"/>
    <x v="4"/>
    <x v="4"/>
    <n v="65"/>
    <n v="200"/>
    <x v="104"/>
    <n v="71500"/>
    <n v="0.55000000000000004"/>
    <x v="1"/>
  </r>
  <r>
    <n v="1128299"/>
    <x v="2"/>
    <x v="189"/>
    <x v="2"/>
    <x v="4"/>
    <x v="4"/>
    <x v="5"/>
    <n v="80"/>
    <n v="350"/>
    <x v="58"/>
    <n v="56000"/>
    <n v="0.2"/>
    <x v="1"/>
  </r>
  <r>
    <n v="1128299"/>
    <x v="2"/>
    <x v="190"/>
    <x v="2"/>
    <x v="4"/>
    <x v="4"/>
    <x v="0"/>
    <n v="60"/>
    <n v="550"/>
    <x v="77"/>
    <n v="148500"/>
    <n v="0.45"/>
    <x v="1"/>
  </r>
  <r>
    <n v="1128299"/>
    <x v="2"/>
    <x v="191"/>
    <x v="2"/>
    <x v="4"/>
    <x v="4"/>
    <x v="1"/>
    <n v="65"/>
    <n v="400"/>
    <x v="50"/>
    <n v="78000"/>
    <n v="0.3"/>
    <x v="1"/>
  </r>
  <r>
    <n v="1128299"/>
    <x v="2"/>
    <x v="192"/>
    <x v="2"/>
    <x v="4"/>
    <x v="4"/>
    <x v="2"/>
    <n v="65"/>
    <n v="400"/>
    <x v="50"/>
    <n v="117000"/>
    <n v="0.45"/>
    <x v="1"/>
  </r>
  <r>
    <n v="1128299"/>
    <x v="2"/>
    <x v="193"/>
    <x v="2"/>
    <x v="4"/>
    <x v="4"/>
    <x v="3"/>
    <n v="60"/>
    <n v="300"/>
    <x v="97"/>
    <n v="72000"/>
    <n v="0.39999999999999997"/>
    <x v="1"/>
  </r>
  <r>
    <n v="1128299"/>
    <x v="2"/>
    <x v="194"/>
    <x v="2"/>
    <x v="4"/>
    <x v="4"/>
    <x v="4"/>
    <n v="65"/>
    <n v="200"/>
    <x v="104"/>
    <n v="78000.000000000015"/>
    <n v="0.60000000000000009"/>
    <x v="1"/>
  </r>
  <r>
    <n v="1128299"/>
    <x v="2"/>
    <x v="195"/>
    <x v="2"/>
    <x v="4"/>
    <x v="4"/>
    <x v="5"/>
    <n v="80"/>
    <n v="450"/>
    <x v="11"/>
    <n v="90000"/>
    <n v="0.25"/>
    <x v="1"/>
  </r>
  <r>
    <n v="1128299"/>
    <x v="2"/>
    <x v="196"/>
    <x v="2"/>
    <x v="4"/>
    <x v="4"/>
    <x v="0"/>
    <n v="60"/>
    <n v="700"/>
    <x v="81"/>
    <n v="189000"/>
    <n v="0.45"/>
    <x v="1"/>
  </r>
  <r>
    <n v="1128299"/>
    <x v="2"/>
    <x v="197"/>
    <x v="2"/>
    <x v="4"/>
    <x v="4"/>
    <x v="1"/>
    <n v="65"/>
    <n v="550"/>
    <x v="105"/>
    <n v="107250"/>
    <n v="0.3"/>
    <x v="1"/>
  </r>
  <r>
    <n v="1128299"/>
    <x v="2"/>
    <x v="198"/>
    <x v="2"/>
    <x v="4"/>
    <x v="4"/>
    <x v="2"/>
    <n v="65"/>
    <n v="550"/>
    <x v="105"/>
    <n v="160875"/>
    <n v="0.45"/>
    <x v="1"/>
  </r>
  <r>
    <n v="1128299"/>
    <x v="2"/>
    <x v="199"/>
    <x v="2"/>
    <x v="4"/>
    <x v="4"/>
    <x v="3"/>
    <n v="60"/>
    <n v="425"/>
    <x v="106"/>
    <n v="101999.99999999999"/>
    <n v="0.39999999999999997"/>
    <x v="1"/>
  </r>
  <r>
    <n v="1128299"/>
    <x v="2"/>
    <x v="200"/>
    <x v="2"/>
    <x v="4"/>
    <x v="4"/>
    <x v="4"/>
    <n v="65"/>
    <n v="300"/>
    <x v="107"/>
    <n v="117000.00000000001"/>
    <n v="0.60000000000000009"/>
    <x v="1"/>
  </r>
  <r>
    <n v="1128299"/>
    <x v="2"/>
    <x v="201"/>
    <x v="2"/>
    <x v="4"/>
    <x v="4"/>
    <x v="5"/>
    <n v="80"/>
    <n v="600"/>
    <x v="108"/>
    <n v="120000"/>
    <n v="0.25"/>
    <x v="1"/>
  </r>
  <r>
    <n v="1128299"/>
    <x v="2"/>
    <x v="202"/>
    <x v="2"/>
    <x v="4"/>
    <x v="4"/>
    <x v="0"/>
    <n v="60"/>
    <n v="750"/>
    <x v="6"/>
    <n v="180000"/>
    <n v="0.4"/>
    <x v="1"/>
  </r>
  <r>
    <n v="1128299"/>
    <x v="2"/>
    <x v="203"/>
    <x v="2"/>
    <x v="4"/>
    <x v="4"/>
    <x v="1"/>
    <n v="65"/>
    <n v="600"/>
    <x v="109"/>
    <n v="97500"/>
    <n v="0.25"/>
    <x v="1"/>
  </r>
  <r>
    <n v="1128299"/>
    <x v="2"/>
    <x v="204"/>
    <x v="2"/>
    <x v="4"/>
    <x v="4"/>
    <x v="2"/>
    <n v="65"/>
    <n v="550"/>
    <x v="105"/>
    <n v="143000"/>
    <n v="0.4"/>
    <x v="0"/>
  </r>
  <r>
    <n v="1128299"/>
    <x v="2"/>
    <x v="205"/>
    <x v="2"/>
    <x v="4"/>
    <x v="4"/>
    <x v="3"/>
    <n v="60"/>
    <n v="450"/>
    <x v="51"/>
    <n v="94500"/>
    <n v="0.35"/>
    <x v="0"/>
  </r>
  <r>
    <n v="1128299"/>
    <x v="2"/>
    <x v="206"/>
    <x v="2"/>
    <x v="4"/>
    <x v="4"/>
    <x v="4"/>
    <n v="65"/>
    <n v="500"/>
    <x v="82"/>
    <n v="178750"/>
    <n v="0.55000000000000004"/>
    <x v="0"/>
  </r>
  <r>
    <n v="1128299"/>
    <x v="2"/>
    <x v="207"/>
    <x v="2"/>
    <x v="4"/>
    <x v="4"/>
    <x v="5"/>
    <n v="80"/>
    <n v="500"/>
    <x v="2"/>
    <n v="80000"/>
    <n v="0.2"/>
    <x v="0"/>
  </r>
  <r>
    <n v="1128299"/>
    <x v="2"/>
    <x v="208"/>
    <x v="2"/>
    <x v="4"/>
    <x v="4"/>
    <x v="0"/>
    <n v="65"/>
    <n v="700"/>
    <x v="110"/>
    <n v="182000"/>
    <n v="0.4"/>
    <x v="0"/>
  </r>
  <r>
    <n v="1128299"/>
    <x v="2"/>
    <x v="209"/>
    <x v="2"/>
    <x v="4"/>
    <x v="4"/>
    <x v="1"/>
    <n v="70"/>
    <n v="650"/>
    <x v="110"/>
    <n v="113750"/>
    <n v="0.25"/>
    <x v="0"/>
  </r>
  <r>
    <n v="1128299"/>
    <x v="2"/>
    <x v="210"/>
    <x v="2"/>
    <x v="4"/>
    <x v="4"/>
    <x v="2"/>
    <n v="65"/>
    <n v="525"/>
    <x v="85"/>
    <n v="136500"/>
    <n v="0.4"/>
    <x v="0"/>
  </r>
  <r>
    <n v="1128299"/>
    <x v="2"/>
    <x v="211"/>
    <x v="2"/>
    <x v="4"/>
    <x v="4"/>
    <x v="3"/>
    <n v="65"/>
    <n v="475"/>
    <x v="111"/>
    <n v="108062.5"/>
    <n v="0.35"/>
    <x v="0"/>
  </r>
  <r>
    <n v="1128299"/>
    <x v="2"/>
    <x v="212"/>
    <x v="2"/>
    <x v="4"/>
    <x v="4"/>
    <x v="4"/>
    <n v="75"/>
    <n v="475"/>
    <x v="112"/>
    <n v="195937.50000000003"/>
    <n v="0.55000000000000004"/>
    <x v="0"/>
  </r>
  <r>
    <n v="1128299"/>
    <x v="2"/>
    <x v="213"/>
    <x v="2"/>
    <x v="4"/>
    <x v="4"/>
    <x v="5"/>
    <n v="80"/>
    <n v="400"/>
    <x v="54"/>
    <n v="64000"/>
    <n v="0.2"/>
    <x v="0"/>
  </r>
  <r>
    <n v="1128299"/>
    <x v="2"/>
    <x v="214"/>
    <x v="2"/>
    <x v="4"/>
    <x v="4"/>
    <x v="0"/>
    <n v="60.000000000000007"/>
    <n v="600"/>
    <x v="113"/>
    <n v="126000.00000000003"/>
    <n v="0.35000000000000003"/>
    <x v="0"/>
  </r>
  <r>
    <n v="1128299"/>
    <x v="2"/>
    <x v="215"/>
    <x v="2"/>
    <x v="4"/>
    <x v="4"/>
    <x v="1"/>
    <n v="65.000000000000014"/>
    <n v="600"/>
    <x v="114"/>
    <n v="78000.000000000015"/>
    <n v="0.2"/>
    <x v="0"/>
  </r>
  <r>
    <n v="1128299"/>
    <x v="2"/>
    <x v="216"/>
    <x v="2"/>
    <x v="4"/>
    <x v="4"/>
    <x v="2"/>
    <n v="60.000000000000007"/>
    <n v="450"/>
    <x v="115"/>
    <n v="94500.000000000029"/>
    <n v="0.35000000000000003"/>
    <x v="0"/>
  </r>
  <r>
    <n v="1128299"/>
    <x v="2"/>
    <x v="217"/>
    <x v="2"/>
    <x v="4"/>
    <x v="4"/>
    <x v="3"/>
    <n v="60.000000000000007"/>
    <n v="400"/>
    <x v="116"/>
    <n v="72000"/>
    <n v="0.3"/>
    <x v="0"/>
  </r>
  <r>
    <n v="1128299"/>
    <x v="2"/>
    <x v="218"/>
    <x v="2"/>
    <x v="4"/>
    <x v="4"/>
    <x v="4"/>
    <n v="70"/>
    <n v="400"/>
    <x v="58"/>
    <n v="140000.00000000003"/>
    <n v="0.50000000000000011"/>
    <x v="0"/>
  </r>
  <r>
    <n v="1128299"/>
    <x v="2"/>
    <x v="219"/>
    <x v="2"/>
    <x v="4"/>
    <x v="4"/>
    <x v="5"/>
    <n v="75.000000000000014"/>
    <n v="450"/>
    <x v="117"/>
    <n v="50625.000000000015"/>
    <n v="0.15000000000000002"/>
    <x v="0"/>
  </r>
  <r>
    <n v="1128299"/>
    <x v="2"/>
    <x v="220"/>
    <x v="2"/>
    <x v="4"/>
    <x v="4"/>
    <x v="0"/>
    <n v="60.000000000000007"/>
    <n v="550"/>
    <x v="118"/>
    <n v="115500.00000000003"/>
    <n v="0.35000000000000003"/>
    <x v="0"/>
  </r>
  <r>
    <n v="1128299"/>
    <x v="2"/>
    <x v="221"/>
    <x v="2"/>
    <x v="4"/>
    <x v="4"/>
    <x v="1"/>
    <n v="65.000000000000014"/>
    <n v="550"/>
    <x v="119"/>
    <n v="71500.000000000015"/>
    <n v="0.2"/>
    <x v="0"/>
  </r>
  <r>
    <n v="1128299"/>
    <x v="2"/>
    <x v="222"/>
    <x v="2"/>
    <x v="4"/>
    <x v="4"/>
    <x v="2"/>
    <n v="60.000000000000007"/>
    <n v="375"/>
    <x v="120"/>
    <n v="78750.000000000015"/>
    <n v="0.35000000000000003"/>
    <x v="0"/>
  </r>
  <r>
    <n v="1128299"/>
    <x v="2"/>
    <x v="223"/>
    <x v="2"/>
    <x v="4"/>
    <x v="4"/>
    <x v="3"/>
    <n v="60.000000000000007"/>
    <n v="350"/>
    <x v="121"/>
    <n v="63000.000000000007"/>
    <n v="0.3"/>
    <x v="0"/>
  </r>
  <r>
    <n v="1128299"/>
    <x v="2"/>
    <x v="224"/>
    <x v="2"/>
    <x v="4"/>
    <x v="4"/>
    <x v="4"/>
    <n v="70"/>
    <n v="325"/>
    <x v="103"/>
    <n v="113750.00000000003"/>
    <n v="0.50000000000000011"/>
    <x v="0"/>
  </r>
  <r>
    <n v="1128299"/>
    <x v="2"/>
    <x v="225"/>
    <x v="2"/>
    <x v="4"/>
    <x v="4"/>
    <x v="5"/>
    <n v="75.000000000000014"/>
    <n v="375"/>
    <x v="122"/>
    <n v="42187.500000000015"/>
    <n v="0.15000000000000002"/>
    <x v="0"/>
  </r>
  <r>
    <n v="1128299"/>
    <x v="2"/>
    <x v="226"/>
    <x v="2"/>
    <x v="4"/>
    <x v="4"/>
    <x v="0"/>
    <n v="60.000000000000007"/>
    <n v="575"/>
    <x v="123"/>
    <n v="120750.00000000003"/>
    <n v="0.35000000000000003"/>
    <x v="0"/>
  </r>
  <r>
    <n v="1128299"/>
    <x v="2"/>
    <x v="227"/>
    <x v="2"/>
    <x v="4"/>
    <x v="4"/>
    <x v="1"/>
    <n v="65.000000000000014"/>
    <n v="575"/>
    <x v="124"/>
    <n v="74750.000000000015"/>
    <n v="0.2"/>
    <x v="0"/>
  </r>
  <r>
    <n v="1128299"/>
    <x v="2"/>
    <x v="228"/>
    <x v="2"/>
    <x v="4"/>
    <x v="4"/>
    <x v="2"/>
    <n v="60.000000000000007"/>
    <n v="425"/>
    <x v="125"/>
    <n v="89250.000000000015"/>
    <n v="0.35000000000000003"/>
    <x v="0"/>
  </r>
  <r>
    <n v="1128299"/>
    <x v="2"/>
    <x v="229"/>
    <x v="2"/>
    <x v="4"/>
    <x v="4"/>
    <x v="3"/>
    <n v="60.000000000000007"/>
    <n v="400"/>
    <x v="116"/>
    <n v="72000"/>
    <n v="0.3"/>
    <x v="0"/>
  </r>
  <r>
    <n v="1128299"/>
    <x v="2"/>
    <x v="230"/>
    <x v="2"/>
    <x v="4"/>
    <x v="4"/>
    <x v="4"/>
    <n v="70"/>
    <n v="350"/>
    <x v="40"/>
    <n v="122500.00000000003"/>
    <n v="0.50000000000000011"/>
    <x v="0"/>
  </r>
  <r>
    <n v="1128299"/>
    <x v="2"/>
    <x v="231"/>
    <x v="2"/>
    <x v="4"/>
    <x v="4"/>
    <x v="5"/>
    <n v="75.000000000000014"/>
    <n v="475"/>
    <x v="126"/>
    <n v="53437.500000000015"/>
    <n v="0.15000000000000002"/>
    <x v="0"/>
  </r>
  <r>
    <n v="1128299"/>
    <x v="2"/>
    <x v="232"/>
    <x v="2"/>
    <x v="4"/>
    <x v="4"/>
    <x v="0"/>
    <n v="60.000000000000007"/>
    <n v="675"/>
    <x v="127"/>
    <n v="141750.00000000003"/>
    <n v="0.35000000000000003"/>
    <x v="0"/>
  </r>
  <r>
    <n v="1128299"/>
    <x v="2"/>
    <x v="233"/>
    <x v="2"/>
    <x v="4"/>
    <x v="4"/>
    <x v="1"/>
    <n v="65.000000000000014"/>
    <n v="675"/>
    <x v="128"/>
    <n v="87750.000000000029"/>
    <n v="0.2"/>
    <x v="0"/>
  </r>
  <r>
    <n v="1128299"/>
    <x v="2"/>
    <x v="234"/>
    <x v="2"/>
    <x v="4"/>
    <x v="4"/>
    <x v="2"/>
    <n v="60.000000000000007"/>
    <n v="475"/>
    <x v="129"/>
    <n v="99750.000000000029"/>
    <n v="0.35000000000000003"/>
    <x v="0"/>
  </r>
  <r>
    <n v="1128299"/>
    <x v="2"/>
    <x v="235"/>
    <x v="2"/>
    <x v="4"/>
    <x v="4"/>
    <x v="3"/>
    <n v="60.000000000000007"/>
    <n v="475"/>
    <x v="129"/>
    <n v="85500.000000000015"/>
    <n v="0.3"/>
    <x v="0"/>
  </r>
  <r>
    <n v="1128299"/>
    <x v="2"/>
    <x v="236"/>
    <x v="2"/>
    <x v="4"/>
    <x v="4"/>
    <x v="4"/>
    <n v="70"/>
    <n v="400"/>
    <x v="58"/>
    <n v="140000.00000000003"/>
    <n v="0.50000000000000011"/>
    <x v="0"/>
  </r>
  <r>
    <n v="1128299"/>
    <x v="2"/>
    <x v="237"/>
    <x v="2"/>
    <x v="4"/>
    <x v="4"/>
    <x v="5"/>
    <n v="75.000000000000014"/>
    <n v="500"/>
    <x v="130"/>
    <n v="56250.000000000015"/>
    <n v="0.15000000000000002"/>
    <x v="0"/>
  </r>
  <r>
    <n v="1128299"/>
    <x v="2"/>
    <x v="238"/>
    <x v="2"/>
    <x v="4"/>
    <x v="4"/>
    <x v="0"/>
    <n v="30"/>
    <n v="425"/>
    <x v="131"/>
    <n v="44625.000000000007"/>
    <n v="0.35000000000000003"/>
    <x v="0"/>
  </r>
  <r>
    <n v="1128299"/>
    <x v="2"/>
    <x v="239"/>
    <x v="2"/>
    <x v="4"/>
    <x v="4"/>
    <x v="1"/>
    <n v="40"/>
    <n v="425"/>
    <x v="132"/>
    <n v="34000"/>
    <n v="0.2"/>
    <x v="0"/>
  </r>
  <r>
    <n v="1128299"/>
    <x v="2"/>
    <x v="240"/>
    <x v="2"/>
    <x v="4"/>
    <x v="4"/>
    <x v="2"/>
    <n v="40"/>
    <n v="425"/>
    <x v="132"/>
    <n v="59500.000000000007"/>
    <n v="0.35000000000000003"/>
    <x v="0"/>
  </r>
  <r>
    <n v="1128299"/>
    <x v="2"/>
    <x v="241"/>
    <x v="2"/>
    <x v="4"/>
    <x v="4"/>
    <x v="3"/>
    <n v="40"/>
    <n v="275"/>
    <x v="133"/>
    <n v="33000"/>
    <n v="0.3"/>
    <x v="0"/>
  </r>
  <r>
    <n v="1128299"/>
    <x v="2"/>
    <x v="242"/>
    <x v="2"/>
    <x v="5"/>
    <x v="5"/>
    <x v="4"/>
    <n v="45"/>
    <n v="225"/>
    <x v="134"/>
    <n v="50625"/>
    <n v="0.5"/>
    <x v="0"/>
  </r>
  <r>
    <n v="1128299"/>
    <x v="2"/>
    <x v="243"/>
    <x v="2"/>
    <x v="5"/>
    <x v="5"/>
    <x v="5"/>
    <n v="40"/>
    <n v="475"/>
    <x v="135"/>
    <n v="28500.000000000004"/>
    <n v="0.15000000000000002"/>
    <x v="0"/>
  </r>
  <r>
    <n v="1128299"/>
    <x v="2"/>
    <x v="244"/>
    <x v="2"/>
    <x v="5"/>
    <x v="5"/>
    <x v="0"/>
    <n v="30"/>
    <n v="525"/>
    <x v="88"/>
    <n v="55125.000000000007"/>
    <n v="0.35000000000000003"/>
    <x v="0"/>
  </r>
  <r>
    <n v="1128299"/>
    <x v="2"/>
    <x v="245"/>
    <x v="2"/>
    <x v="5"/>
    <x v="5"/>
    <x v="1"/>
    <n v="40"/>
    <n v="425"/>
    <x v="132"/>
    <n v="34000"/>
    <n v="0.2"/>
    <x v="0"/>
  </r>
  <r>
    <n v="1128299"/>
    <x v="2"/>
    <x v="246"/>
    <x v="2"/>
    <x v="5"/>
    <x v="5"/>
    <x v="2"/>
    <n v="40"/>
    <n v="425"/>
    <x v="132"/>
    <n v="59500.000000000007"/>
    <n v="0.35000000000000003"/>
    <x v="0"/>
  </r>
  <r>
    <n v="1128299"/>
    <x v="2"/>
    <x v="247"/>
    <x v="2"/>
    <x v="5"/>
    <x v="5"/>
    <x v="3"/>
    <n v="40"/>
    <n v="275"/>
    <x v="133"/>
    <n v="33000"/>
    <n v="0.3"/>
    <x v="0"/>
  </r>
  <r>
    <n v="1128299"/>
    <x v="2"/>
    <x v="248"/>
    <x v="2"/>
    <x v="5"/>
    <x v="5"/>
    <x v="4"/>
    <n v="45"/>
    <n v="200"/>
    <x v="136"/>
    <n v="45000"/>
    <n v="0.5"/>
    <x v="0"/>
  </r>
  <r>
    <n v="1128299"/>
    <x v="2"/>
    <x v="249"/>
    <x v="2"/>
    <x v="5"/>
    <x v="5"/>
    <x v="5"/>
    <n v="40"/>
    <n v="400"/>
    <x v="137"/>
    <n v="24000.000000000004"/>
    <n v="0.15000000000000002"/>
    <x v="0"/>
  </r>
  <r>
    <n v="1128299"/>
    <x v="2"/>
    <x v="250"/>
    <x v="2"/>
    <x v="5"/>
    <x v="5"/>
    <x v="0"/>
    <n v="40"/>
    <n v="550"/>
    <x v="41"/>
    <n v="77000.000000000015"/>
    <n v="0.35000000000000003"/>
    <x v="0"/>
  </r>
  <r>
    <n v="1128299"/>
    <x v="2"/>
    <x v="251"/>
    <x v="2"/>
    <x v="5"/>
    <x v="5"/>
    <x v="1"/>
    <n v="49.999999999999993"/>
    <n v="400"/>
    <x v="138"/>
    <n v="40000"/>
    <n v="0.2"/>
    <x v="0"/>
  </r>
  <r>
    <n v="1128299"/>
    <x v="2"/>
    <x v="252"/>
    <x v="2"/>
    <x v="5"/>
    <x v="5"/>
    <x v="2"/>
    <n v="54.999999999999993"/>
    <n v="400"/>
    <x v="99"/>
    <n v="77000"/>
    <n v="0.35000000000000003"/>
    <x v="0"/>
  </r>
  <r>
    <n v="1128299"/>
    <x v="2"/>
    <x v="253"/>
    <x v="2"/>
    <x v="5"/>
    <x v="5"/>
    <x v="3"/>
    <n v="54.999999999999993"/>
    <n v="300"/>
    <x v="100"/>
    <n v="49499.999999999993"/>
    <n v="0.3"/>
    <x v="0"/>
  </r>
  <r>
    <n v="1128299"/>
    <x v="2"/>
    <x v="254"/>
    <x v="2"/>
    <x v="5"/>
    <x v="5"/>
    <x v="4"/>
    <n v="60"/>
    <n v="150"/>
    <x v="136"/>
    <n v="45000"/>
    <n v="0.5"/>
    <x v="0"/>
  </r>
  <r>
    <n v="1128299"/>
    <x v="2"/>
    <x v="255"/>
    <x v="2"/>
    <x v="5"/>
    <x v="5"/>
    <x v="5"/>
    <n v="54.999999999999993"/>
    <n v="350"/>
    <x v="139"/>
    <n v="28875"/>
    <n v="0.15000000000000002"/>
    <x v="0"/>
  </r>
  <r>
    <n v="1128299"/>
    <x v="2"/>
    <x v="256"/>
    <x v="2"/>
    <x v="5"/>
    <x v="5"/>
    <x v="0"/>
    <n v="60"/>
    <n v="525"/>
    <x v="39"/>
    <n v="110250.00000000001"/>
    <n v="0.35000000000000003"/>
    <x v="0"/>
  </r>
  <r>
    <n v="1128299"/>
    <x v="2"/>
    <x v="257"/>
    <x v="2"/>
    <x v="5"/>
    <x v="5"/>
    <x v="1"/>
    <n v="65"/>
    <n v="325"/>
    <x v="140"/>
    <n v="42250"/>
    <n v="0.2"/>
    <x v="0"/>
  </r>
  <r>
    <n v="1128299"/>
    <x v="2"/>
    <x v="258"/>
    <x v="2"/>
    <x v="5"/>
    <x v="5"/>
    <x v="2"/>
    <n v="65"/>
    <n v="375"/>
    <x v="141"/>
    <n v="85312.500000000015"/>
    <n v="0.35000000000000003"/>
    <x v="0"/>
  </r>
  <r>
    <n v="1128299"/>
    <x v="2"/>
    <x v="259"/>
    <x v="2"/>
    <x v="5"/>
    <x v="5"/>
    <x v="3"/>
    <n v="60"/>
    <n v="275"/>
    <x v="142"/>
    <n v="49500"/>
    <n v="0.3"/>
    <x v="0"/>
  </r>
  <r>
    <n v="1128299"/>
    <x v="2"/>
    <x v="260"/>
    <x v="2"/>
    <x v="5"/>
    <x v="5"/>
    <x v="4"/>
    <n v="65"/>
    <n v="175"/>
    <x v="143"/>
    <n v="56875"/>
    <n v="0.5"/>
    <x v="0"/>
  </r>
  <r>
    <n v="1128299"/>
    <x v="2"/>
    <x v="261"/>
    <x v="2"/>
    <x v="5"/>
    <x v="5"/>
    <x v="5"/>
    <n v="80"/>
    <n v="325"/>
    <x v="50"/>
    <n v="39000.000000000007"/>
    <n v="0.15000000000000002"/>
    <x v="0"/>
  </r>
  <r>
    <n v="1128299"/>
    <x v="2"/>
    <x v="262"/>
    <x v="2"/>
    <x v="5"/>
    <x v="5"/>
    <x v="0"/>
    <n v="60"/>
    <n v="525"/>
    <x v="39"/>
    <n v="157500"/>
    <n v="0.5"/>
    <x v="0"/>
  </r>
  <r>
    <n v="1128299"/>
    <x v="2"/>
    <x v="263"/>
    <x v="2"/>
    <x v="5"/>
    <x v="5"/>
    <x v="1"/>
    <n v="65"/>
    <n v="375"/>
    <x v="141"/>
    <n v="85312.5"/>
    <n v="0.35"/>
    <x v="0"/>
  </r>
  <r>
    <n v="1128299"/>
    <x v="2"/>
    <x v="264"/>
    <x v="2"/>
    <x v="5"/>
    <x v="5"/>
    <x v="2"/>
    <n v="65"/>
    <n v="375"/>
    <x v="141"/>
    <n v="121875"/>
    <n v="0.5"/>
    <x v="0"/>
  </r>
  <r>
    <n v="1128299"/>
    <x v="2"/>
    <x v="265"/>
    <x v="2"/>
    <x v="5"/>
    <x v="5"/>
    <x v="3"/>
    <n v="60"/>
    <n v="275"/>
    <x v="142"/>
    <n v="74249.999999999985"/>
    <n v="0.44999999999999996"/>
    <x v="0"/>
  </r>
  <r>
    <n v="1128299"/>
    <x v="2"/>
    <x v="266"/>
    <x v="2"/>
    <x v="5"/>
    <x v="5"/>
    <x v="4"/>
    <n v="65"/>
    <n v="175"/>
    <x v="143"/>
    <n v="73937.500000000015"/>
    <n v="0.65000000000000013"/>
    <x v="0"/>
  </r>
  <r>
    <n v="1128299"/>
    <x v="2"/>
    <x v="267"/>
    <x v="2"/>
    <x v="5"/>
    <x v="5"/>
    <x v="5"/>
    <n v="80"/>
    <n v="475"/>
    <x v="7"/>
    <n v="114000"/>
    <n v="0.3"/>
    <x v="0"/>
  </r>
  <r>
    <n v="1128299"/>
    <x v="2"/>
    <x v="268"/>
    <x v="2"/>
    <x v="5"/>
    <x v="5"/>
    <x v="0"/>
    <n v="60"/>
    <n v="725"/>
    <x v="144"/>
    <n v="217500"/>
    <n v="0.5"/>
    <x v="0"/>
  </r>
  <r>
    <n v="1128299"/>
    <x v="2"/>
    <x v="269"/>
    <x v="2"/>
    <x v="5"/>
    <x v="5"/>
    <x v="1"/>
    <n v="65"/>
    <n v="575"/>
    <x v="145"/>
    <n v="130812.49999999999"/>
    <n v="0.35"/>
    <x v="0"/>
  </r>
  <r>
    <n v="1128299"/>
    <x v="2"/>
    <x v="270"/>
    <x v="2"/>
    <x v="5"/>
    <x v="5"/>
    <x v="2"/>
    <n v="65"/>
    <n v="575"/>
    <x v="145"/>
    <n v="186875"/>
    <n v="0.5"/>
    <x v="0"/>
  </r>
  <r>
    <n v="1128299"/>
    <x v="2"/>
    <x v="271"/>
    <x v="2"/>
    <x v="5"/>
    <x v="5"/>
    <x v="3"/>
    <n v="65"/>
    <n v="450"/>
    <x v="61"/>
    <n v="131625"/>
    <n v="0.44999999999999996"/>
    <x v="0"/>
  </r>
  <r>
    <n v="1128299"/>
    <x v="2"/>
    <x v="272"/>
    <x v="2"/>
    <x v="5"/>
    <x v="5"/>
    <x v="4"/>
    <n v="70"/>
    <n v="325"/>
    <x v="103"/>
    <n v="147875.00000000003"/>
    <n v="0.65000000000000013"/>
    <x v="0"/>
  </r>
  <r>
    <n v="1128299"/>
    <x v="2"/>
    <x v="273"/>
    <x v="2"/>
    <x v="5"/>
    <x v="5"/>
    <x v="5"/>
    <n v="85.000000000000014"/>
    <n v="625"/>
    <x v="146"/>
    <n v="159375.00000000003"/>
    <n v="0.3"/>
    <x v="0"/>
  </r>
  <r>
    <n v="1128299"/>
    <x v="2"/>
    <x v="274"/>
    <x v="2"/>
    <x v="5"/>
    <x v="5"/>
    <x v="0"/>
    <n v="65"/>
    <n v="775"/>
    <x v="147"/>
    <n v="226687.5"/>
    <n v="0.45"/>
    <x v="0"/>
  </r>
  <r>
    <n v="1128299"/>
    <x v="2"/>
    <x v="275"/>
    <x v="2"/>
    <x v="5"/>
    <x v="5"/>
    <x v="1"/>
    <n v="70"/>
    <n v="625"/>
    <x v="148"/>
    <n v="131250"/>
    <n v="0.3"/>
    <x v="0"/>
  </r>
  <r>
    <n v="1128299"/>
    <x v="2"/>
    <x v="276"/>
    <x v="2"/>
    <x v="5"/>
    <x v="5"/>
    <x v="2"/>
    <n v="70"/>
    <n v="575"/>
    <x v="149"/>
    <n v="181125"/>
    <n v="0.45"/>
    <x v="0"/>
  </r>
  <r>
    <n v="1128299"/>
    <x v="2"/>
    <x v="277"/>
    <x v="2"/>
    <x v="5"/>
    <x v="5"/>
    <x v="3"/>
    <n v="65"/>
    <n v="475"/>
    <x v="111"/>
    <n v="123499.99999999999"/>
    <n v="0.39999999999999997"/>
    <x v="0"/>
  </r>
  <r>
    <n v="1128299"/>
    <x v="2"/>
    <x v="278"/>
    <x v="2"/>
    <x v="5"/>
    <x v="5"/>
    <x v="4"/>
    <n v="70"/>
    <n v="525"/>
    <x v="150"/>
    <n v="220500.00000000003"/>
    <n v="0.60000000000000009"/>
    <x v="0"/>
  </r>
  <r>
    <n v="1128299"/>
    <x v="2"/>
    <x v="279"/>
    <x v="2"/>
    <x v="5"/>
    <x v="5"/>
    <x v="5"/>
    <n v="85.000000000000014"/>
    <n v="525"/>
    <x v="151"/>
    <n v="111562.50000000001"/>
    <n v="0.25"/>
    <x v="0"/>
  </r>
  <r>
    <n v="1128299"/>
    <x v="2"/>
    <x v="280"/>
    <x v="2"/>
    <x v="5"/>
    <x v="5"/>
    <x v="0"/>
    <n v="70"/>
    <n v="725"/>
    <x v="152"/>
    <n v="228375"/>
    <n v="0.45"/>
    <x v="0"/>
  </r>
  <r>
    <n v="1128299"/>
    <x v="2"/>
    <x v="281"/>
    <x v="2"/>
    <x v="5"/>
    <x v="5"/>
    <x v="1"/>
    <n v="75.000000000000014"/>
    <n v="675"/>
    <x v="153"/>
    <n v="151875.00000000003"/>
    <n v="0.3"/>
    <x v="0"/>
  </r>
  <r>
    <n v="1128299"/>
    <x v="2"/>
    <x v="282"/>
    <x v="2"/>
    <x v="5"/>
    <x v="5"/>
    <x v="2"/>
    <n v="70"/>
    <n v="550"/>
    <x v="154"/>
    <n v="173250"/>
    <n v="0.45"/>
    <x v="0"/>
  </r>
  <r>
    <n v="1128299"/>
    <x v="2"/>
    <x v="283"/>
    <x v="2"/>
    <x v="5"/>
    <x v="5"/>
    <x v="3"/>
    <n v="70"/>
    <n v="500"/>
    <x v="48"/>
    <n v="140000"/>
    <n v="0.39999999999999997"/>
    <x v="0"/>
  </r>
  <r>
    <n v="1128299"/>
    <x v="2"/>
    <x v="284"/>
    <x v="2"/>
    <x v="5"/>
    <x v="5"/>
    <x v="4"/>
    <n v="75"/>
    <n v="500"/>
    <x v="68"/>
    <n v="225000.00000000003"/>
    <n v="0.60000000000000009"/>
    <x v="0"/>
  </r>
  <r>
    <n v="1128299"/>
    <x v="2"/>
    <x v="285"/>
    <x v="2"/>
    <x v="5"/>
    <x v="5"/>
    <x v="5"/>
    <n v="80"/>
    <n v="400"/>
    <x v="54"/>
    <n v="80000"/>
    <n v="0.25"/>
    <x v="0"/>
  </r>
  <r>
    <n v="1128299"/>
    <x v="2"/>
    <x v="286"/>
    <x v="2"/>
    <x v="5"/>
    <x v="5"/>
    <x v="0"/>
    <n v="65.000000000000014"/>
    <n v="600"/>
    <x v="114"/>
    <n v="156000.00000000003"/>
    <n v="0.4"/>
    <x v="0"/>
  </r>
  <r>
    <n v="1128299"/>
    <x v="2"/>
    <x v="287"/>
    <x v="2"/>
    <x v="5"/>
    <x v="5"/>
    <x v="1"/>
    <n v="70.000000000000014"/>
    <n v="600"/>
    <x v="155"/>
    <n v="105000.00000000001"/>
    <n v="0.25"/>
    <x v="0"/>
  </r>
  <r>
    <n v="1128299"/>
    <x v="2"/>
    <x v="288"/>
    <x v="2"/>
    <x v="5"/>
    <x v="5"/>
    <x v="2"/>
    <n v="65.000000000000014"/>
    <n v="450"/>
    <x v="156"/>
    <n v="117000.00000000003"/>
    <n v="0.4"/>
    <x v="0"/>
  </r>
  <r>
    <n v="1128299"/>
    <x v="2"/>
    <x v="289"/>
    <x v="2"/>
    <x v="5"/>
    <x v="5"/>
    <x v="3"/>
    <n v="65.000000000000014"/>
    <n v="400"/>
    <x v="157"/>
    <n v="91000.000000000015"/>
    <n v="0.35"/>
    <x v="0"/>
  </r>
  <r>
    <n v="1128299"/>
    <x v="2"/>
    <x v="290"/>
    <x v="2"/>
    <x v="5"/>
    <x v="5"/>
    <x v="4"/>
    <n v="75.000000000000014"/>
    <n v="400"/>
    <x v="158"/>
    <n v="165000.00000000009"/>
    <n v="0.55000000000000016"/>
    <x v="0"/>
  </r>
  <r>
    <n v="1128299"/>
    <x v="2"/>
    <x v="291"/>
    <x v="2"/>
    <x v="5"/>
    <x v="5"/>
    <x v="5"/>
    <n v="70"/>
    <n v="425"/>
    <x v="43"/>
    <n v="59500"/>
    <n v="0.2"/>
    <x v="0"/>
  </r>
  <r>
    <n v="1128299"/>
    <x v="2"/>
    <x v="292"/>
    <x v="2"/>
    <x v="5"/>
    <x v="5"/>
    <x v="0"/>
    <n v="55.000000000000007"/>
    <n v="525"/>
    <x v="159"/>
    <n v="115500.00000000003"/>
    <n v="0.4"/>
    <x v="0"/>
  </r>
  <r>
    <n v="1128299"/>
    <x v="2"/>
    <x v="293"/>
    <x v="2"/>
    <x v="5"/>
    <x v="5"/>
    <x v="1"/>
    <n v="60.000000000000007"/>
    <n v="525"/>
    <x v="160"/>
    <n v="78750.000000000015"/>
    <n v="0.25"/>
    <x v="0"/>
  </r>
  <r>
    <n v="1128299"/>
    <x v="2"/>
    <x v="294"/>
    <x v="2"/>
    <x v="5"/>
    <x v="5"/>
    <x v="2"/>
    <n v="55.000000000000007"/>
    <n v="350"/>
    <x v="161"/>
    <n v="77000.000000000015"/>
    <n v="0.4"/>
    <x v="0"/>
  </r>
  <r>
    <n v="1128299"/>
    <x v="2"/>
    <x v="295"/>
    <x v="2"/>
    <x v="5"/>
    <x v="5"/>
    <x v="3"/>
    <n v="55.000000000000007"/>
    <n v="325"/>
    <x v="162"/>
    <n v="62562.500000000007"/>
    <n v="0.35"/>
    <x v="0"/>
  </r>
  <r>
    <n v="1128299"/>
    <x v="2"/>
    <x v="296"/>
    <x v="2"/>
    <x v="5"/>
    <x v="5"/>
    <x v="4"/>
    <n v="65"/>
    <n v="300"/>
    <x v="107"/>
    <n v="107250.00000000003"/>
    <n v="0.55000000000000016"/>
    <x v="0"/>
  </r>
  <r>
    <n v="1128299"/>
    <x v="2"/>
    <x v="297"/>
    <x v="2"/>
    <x v="5"/>
    <x v="5"/>
    <x v="5"/>
    <n v="70"/>
    <n v="350"/>
    <x v="40"/>
    <n v="49000"/>
    <n v="0.2"/>
    <x v="0"/>
  </r>
  <r>
    <n v="1128299"/>
    <x v="2"/>
    <x v="298"/>
    <x v="2"/>
    <x v="5"/>
    <x v="5"/>
    <x v="0"/>
    <n v="55.000000000000007"/>
    <n v="575"/>
    <x v="76"/>
    <n v="126500.00000000003"/>
    <n v="0.4"/>
    <x v="0"/>
  </r>
  <r>
    <n v="1128299"/>
    <x v="2"/>
    <x v="299"/>
    <x v="2"/>
    <x v="5"/>
    <x v="5"/>
    <x v="1"/>
    <n v="60.000000000000007"/>
    <n v="575"/>
    <x v="123"/>
    <n v="86250.000000000015"/>
    <n v="0.25"/>
    <x v="0"/>
  </r>
  <r>
    <n v="1128299"/>
    <x v="2"/>
    <x v="300"/>
    <x v="2"/>
    <x v="5"/>
    <x v="5"/>
    <x v="2"/>
    <n v="55.000000000000007"/>
    <n v="425"/>
    <x v="163"/>
    <n v="93500.000000000015"/>
    <n v="0.4"/>
    <x v="0"/>
  </r>
  <r>
    <n v="1128299"/>
    <x v="2"/>
    <x v="301"/>
    <x v="2"/>
    <x v="5"/>
    <x v="5"/>
    <x v="3"/>
    <n v="65.000000000000014"/>
    <n v="400"/>
    <x v="157"/>
    <n v="91000.000000000015"/>
    <n v="0.35"/>
    <x v="0"/>
  </r>
  <r>
    <n v="1128299"/>
    <x v="2"/>
    <x v="302"/>
    <x v="2"/>
    <x v="5"/>
    <x v="5"/>
    <x v="4"/>
    <n v="75.000000000000014"/>
    <n v="375"/>
    <x v="122"/>
    <n v="154687.50000000009"/>
    <n v="0.55000000000000016"/>
    <x v="0"/>
  </r>
  <r>
    <n v="1128299"/>
    <x v="2"/>
    <x v="303"/>
    <x v="2"/>
    <x v="5"/>
    <x v="5"/>
    <x v="5"/>
    <n v="80.000000000000014"/>
    <n v="500"/>
    <x v="164"/>
    <n v="80000.000000000015"/>
    <n v="0.2"/>
    <x v="0"/>
  </r>
  <r>
    <n v="1128299"/>
    <x v="2"/>
    <x v="304"/>
    <x v="2"/>
    <x v="5"/>
    <x v="5"/>
    <x v="0"/>
    <n v="65.000000000000014"/>
    <n v="700"/>
    <x v="165"/>
    <n v="182000.00000000006"/>
    <n v="0.4"/>
    <x v="0"/>
  </r>
  <r>
    <n v="1128299"/>
    <x v="2"/>
    <x v="305"/>
    <x v="2"/>
    <x v="5"/>
    <x v="5"/>
    <x v="1"/>
    <n v="70.000000000000014"/>
    <n v="700"/>
    <x v="166"/>
    <n v="122500.00000000003"/>
    <n v="0.25"/>
    <x v="0"/>
  </r>
  <r>
    <n v="1128299"/>
    <x v="2"/>
    <x v="306"/>
    <x v="2"/>
    <x v="5"/>
    <x v="5"/>
    <x v="2"/>
    <n v="65.000000000000014"/>
    <n v="500"/>
    <x v="167"/>
    <n v="130000.00000000003"/>
    <n v="0.4"/>
    <x v="0"/>
  </r>
  <r>
    <n v="1128299"/>
    <x v="2"/>
    <x v="307"/>
    <x v="2"/>
    <x v="5"/>
    <x v="5"/>
    <x v="3"/>
    <n v="65.000000000000014"/>
    <n v="500"/>
    <x v="167"/>
    <n v="113750.00000000001"/>
    <n v="0.35"/>
    <x v="0"/>
  </r>
  <r>
    <n v="1128299"/>
    <x v="2"/>
    <x v="308"/>
    <x v="2"/>
    <x v="5"/>
    <x v="5"/>
    <x v="4"/>
    <n v="75.000000000000014"/>
    <n v="425"/>
    <x v="168"/>
    <n v="175312.50000000009"/>
    <n v="0.55000000000000016"/>
    <x v="0"/>
  </r>
  <r>
    <n v="1128299"/>
    <x v="2"/>
    <x v="309"/>
    <x v="2"/>
    <x v="5"/>
    <x v="5"/>
    <x v="5"/>
    <n v="80.000000000000014"/>
    <n v="525"/>
    <x v="155"/>
    <n v="84000.000000000015"/>
    <n v="0.2"/>
    <x v="0"/>
  </r>
  <r>
    <n v="1128299"/>
    <x v="2"/>
    <x v="310"/>
    <x v="2"/>
    <x v="5"/>
    <x v="5"/>
    <x v="0"/>
    <n v="40"/>
    <n v="450"/>
    <x v="97"/>
    <n v="54000"/>
    <n v="0.3"/>
    <x v="0"/>
  </r>
  <r>
    <n v="1128299"/>
    <x v="2"/>
    <x v="311"/>
    <x v="2"/>
    <x v="5"/>
    <x v="5"/>
    <x v="1"/>
    <n v="50"/>
    <n v="450"/>
    <x v="38"/>
    <n v="56250"/>
    <n v="0.25"/>
    <x v="0"/>
  </r>
  <r>
    <n v="1128299"/>
    <x v="2"/>
    <x v="312"/>
    <x v="2"/>
    <x v="5"/>
    <x v="5"/>
    <x v="2"/>
    <n v="50"/>
    <n v="450"/>
    <x v="38"/>
    <n v="56250"/>
    <n v="0.25"/>
    <x v="0"/>
  </r>
  <r>
    <n v="1128299"/>
    <x v="2"/>
    <x v="313"/>
    <x v="2"/>
    <x v="5"/>
    <x v="5"/>
    <x v="3"/>
    <n v="50"/>
    <n v="300"/>
    <x v="169"/>
    <n v="45000"/>
    <n v="0.3"/>
    <x v="0"/>
  </r>
  <r>
    <n v="1128299"/>
    <x v="2"/>
    <x v="314"/>
    <x v="2"/>
    <x v="6"/>
    <x v="6"/>
    <x v="4"/>
    <n v="55.000000000000007"/>
    <n v="250"/>
    <x v="170"/>
    <n v="34375.000000000007"/>
    <n v="0.25"/>
    <x v="0"/>
  </r>
  <r>
    <n v="1128299"/>
    <x v="2"/>
    <x v="315"/>
    <x v="2"/>
    <x v="6"/>
    <x v="6"/>
    <x v="5"/>
    <n v="50"/>
    <n v="500"/>
    <x v="53"/>
    <n v="50000"/>
    <n v="0.2"/>
    <x v="0"/>
  </r>
  <r>
    <n v="1128299"/>
    <x v="2"/>
    <x v="316"/>
    <x v="2"/>
    <x v="6"/>
    <x v="6"/>
    <x v="0"/>
    <n v="40"/>
    <n v="550"/>
    <x v="41"/>
    <n v="66000"/>
    <n v="0.3"/>
    <x v="0"/>
  </r>
  <r>
    <n v="1128299"/>
    <x v="2"/>
    <x v="317"/>
    <x v="2"/>
    <x v="6"/>
    <x v="6"/>
    <x v="1"/>
    <n v="50"/>
    <n v="450"/>
    <x v="38"/>
    <n v="56250"/>
    <n v="0.25"/>
    <x v="0"/>
  </r>
  <r>
    <n v="1128299"/>
    <x v="2"/>
    <x v="318"/>
    <x v="2"/>
    <x v="6"/>
    <x v="6"/>
    <x v="2"/>
    <n v="50"/>
    <n v="450"/>
    <x v="38"/>
    <n v="56250"/>
    <n v="0.25"/>
    <x v="0"/>
  </r>
  <r>
    <n v="1128299"/>
    <x v="2"/>
    <x v="319"/>
    <x v="2"/>
    <x v="6"/>
    <x v="6"/>
    <x v="3"/>
    <n v="50"/>
    <n v="300"/>
    <x v="169"/>
    <n v="45000"/>
    <n v="0.3"/>
    <x v="0"/>
  </r>
  <r>
    <n v="1128299"/>
    <x v="2"/>
    <x v="320"/>
    <x v="2"/>
    <x v="6"/>
    <x v="6"/>
    <x v="4"/>
    <n v="55.000000000000007"/>
    <n v="225"/>
    <x v="171"/>
    <n v="30937.500000000004"/>
    <n v="0.25"/>
    <x v="0"/>
  </r>
  <r>
    <n v="1128299"/>
    <x v="2"/>
    <x v="321"/>
    <x v="2"/>
    <x v="6"/>
    <x v="6"/>
    <x v="5"/>
    <n v="50"/>
    <n v="425"/>
    <x v="42"/>
    <n v="42500"/>
    <n v="0.2"/>
    <x v="0"/>
  </r>
  <r>
    <n v="1128299"/>
    <x v="2"/>
    <x v="322"/>
    <x v="2"/>
    <x v="6"/>
    <x v="6"/>
    <x v="0"/>
    <n v="50"/>
    <n v="575"/>
    <x v="79"/>
    <n v="86250"/>
    <n v="0.3"/>
    <x v="0"/>
  </r>
  <r>
    <n v="1128299"/>
    <x v="2"/>
    <x v="323"/>
    <x v="2"/>
    <x v="6"/>
    <x v="6"/>
    <x v="1"/>
    <n v="60"/>
    <n v="425"/>
    <x v="106"/>
    <n v="63750"/>
    <n v="0.25"/>
    <x v="0"/>
  </r>
  <r>
    <n v="1128299"/>
    <x v="2"/>
    <x v="324"/>
    <x v="2"/>
    <x v="6"/>
    <x v="6"/>
    <x v="2"/>
    <n v="64.999999999999986"/>
    <n v="425"/>
    <x v="172"/>
    <n v="69062.499999999985"/>
    <n v="0.25"/>
    <x v="0"/>
  </r>
  <r>
    <n v="1128299"/>
    <x v="2"/>
    <x v="325"/>
    <x v="2"/>
    <x v="6"/>
    <x v="6"/>
    <x v="3"/>
    <n v="64.999999999999986"/>
    <n v="325"/>
    <x v="173"/>
    <n v="63374.999999999978"/>
    <n v="0.3"/>
    <x v="0"/>
  </r>
  <r>
    <n v="1128299"/>
    <x v="2"/>
    <x v="326"/>
    <x v="2"/>
    <x v="6"/>
    <x v="6"/>
    <x v="4"/>
    <n v="70"/>
    <n v="175"/>
    <x v="174"/>
    <n v="30625"/>
    <n v="0.25"/>
    <x v="0"/>
  </r>
  <r>
    <n v="1128299"/>
    <x v="2"/>
    <x v="327"/>
    <x v="2"/>
    <x v="6"/>
    <x v="6"/>
    <x v="5"/>
    <n v="64.999999999999986"/>
    <n v="375"/>
    <x v="175"/>
    <n v="48749.999999999993"/>
    <n v="0.2"/>
    <x v="0"/>
  </r>
  <r>
    <n v="1128299"/>
    <x v="2"/>
    <x v="328"/>
    <x v="2"/>
    <x v="6"/>
    <x v="6"/>
    <x v="0"/>
    <n v="70"/>
    <n v="550"/>
    <x v="154"/>
    <n v="115500"/>
    <n v="0.3"/>
    <x v="0"/>
  </r>
  <r>
    <n v="1128299"/>
    <x v="2"/>
    <x v="329"/>
    <x v="2"/>
    <x v="6"/>
    <x v="6"/>
    <x v="1"/>
    <n v="75"/>
    <n v="350"/>
    <x v="47"/>
    <n v="65625"/>
    <n v="0.25"/>
    <x v="0"/>
  </r>
  <r>
    <n v="1128299"/>
    <x v="2"/>
    <x v="330"/>
    <x v="2"/>
    <x v="6"/>
    <x v="6"/>
    <x v="2"/>
    <n v="75"/>
    <n v="400"/>
    <x v="60"/>
    <n v="75000"/>
    <n v="0.25"/>
    <x v="0"/>
  </r>
  <r>
    <n v="1128299"/>
    <x v="2"/>
    <x v="331"/>
    <x v="2"/>
    <x v="6"/>
    <x v="6"/>
    <x v="3"/>
    <n v="60"/>
    <n v="300"/>
    <x v="97"/>
    <n v="54000"/>
    <n v="0.3"/>
    <x v="0"/>
  </r>
  <r>
    <n v="1128299"/>
    <x v="2"/>
    <x v="332"/>
    <x v="2"/>
    <x v="6"/>
    <x v="6"/>
    <x v="4"/>
    <n v="65"/>
    <n v="200"/>
    <x v="104"/>
    <n v="32500"/>
    <n v="0.25"/>
    <x v="0"/>
  </r>
  <r>
    <n v="1128299"/>
    <x v="2"/>
    <x v="333"/>
    <x v="2"/>
    <x v="6"/>
    <x v="6"/>
    <x v="5"/>
    <n v="80"/>
    <n v="350"/>
    <x v="58"/>
    <n v="56000"/>
    <n v="0.2"/>
    <x v="0"/>
  </r>
  <r>
    <n v="1128299"/>
    <x v="2"/>
    <x v="334"/>
    <x v="2"/>
    <x v="6"/>
    <x v="6"/>
    <x v="0"/>
    <n v="60"/>
    <n v="550"/>
    <x v="77"/>
    <n v="99000"/>
    <n v="0.3"/>
    <x v="0"/>
  </r>
  <r>
    <n v="1128299"/>
    <x v="2"/>
    <x v="335"/>
    <x v="2"/>
    <x v="6"/>
    <x v="6"/>
    <x v="1"/>
    <n v="65"/>
    <n v="400"/>
    <x v="50"/>
    <n v="65000"/>
    <n v="0.25"/>
    <x v="0"/>
  </r>
  <r>
    <n v="1128299"/>
    <x v="2"/>
    <x v="336"/>
    <x v="2"/>
    <x v="6"/>
    <x v="6"/>
    <x v="2"/>
    <n v="65"/>
    <n v="400"/>
    <x v="50"/>
    <n v="65000"/>
    <n v="0.25"/>
    <x v="0"/>
  </r>
  <r>
    <n v="1128299"/>
    <x v="2"/>
    <x v="337"/>
    <x v="2"/>
    <x v="6"/>
    <x v="6"/>
    <x v="3"/>
    <n v="60"/>
    <n v="300"/>
    <x v="97"/>
    <n v="54000"/>
    <n v="0.3"/>
    <x v="0"/>
  </r>
  <r>
    <n v="1128299"/>
    <x v="2"/>
    <x v="338"/>
    <x v="2"/>
    <x v="6"/>
    <x v="6"/>
    <x v="4"/>
    <n v="65"/>
    <n v="200"/>
    <x v="104"/>
    <n v="32500"/>
    <n v="0.25"/>
    <x v="0"/>
  </r>
  <r>
    <n v="1128299"/>
    <x v="2"/>
    <x v="339"/>
    <x v="2"/>
    <x v="6"/>
    <x v="6"/>
    <x v="5"/>
    <n v="80"/>
    <n v="500"/>
    <x v="2"/>
    <n v="80000"/>
    <n v="0.2"/>
    <x v="0"/>
  </r>
  <r>
    <n v="1128299"/>
    <x v="2"/>
    <x v="340"/>
    <x v="2"/>
    <x v="6"/>
    <x v="6"/>
    <x v="0"/>
    <n v="75"/>
    <n v="750"/>
    <x v="176"/>
    <n v="168750"/>
    <n v="0.3"/>
    <x v="0"/>
  </r>
  <r>
    <n v="1128299"/>
    <x v="2"/>
    <x v="341"/>
    <x v="2"/>
    <x v="6"/>
    <x v="6"/>
    <x v="1"/>
    <n v="80"/>
    <n v="625"/>
    <x v="1"/>
    <n v="125000"/>
    <n v="0.25"/>
    <x v="0"/>
  </r>
  <r>
    <n v="1128299"/>
    <x v="2"/>
    <x v="342"/>
    <x v="2"/>
    <x v="6"/>
    <x v="6"/>
    <x v="2"/>
    <n v="80"/>
    <n v="625"/>
    <x v="1"/>
    <n v="125000"/>
    <n v="0.25"/>
    <x v="0"/>
  </r>
  <r>
    <n v="1128299"/>
    <x v="2"/>
    <x v="343"/>
    <x v="2"/>
    <x v="6"/>
    <x v="6"/>
    <x v="3"/>
    <n v="80"/>
    <n v="500"/>
    <x v="2"/>
    <n v="120000"/>
    <n v="0.3"/>
    <x v="0"/>
  </r>
  <r>
    <n v="1128299"/>
    <x v="2"/>
    <x v="344"/>
    <x v="2"/>
    <x v="6"/>
    <x v="6"/>
    <x v="4"/>
    <n v="85.000000000000014"/>
    <n v="375"/>
    <x v="168"/>
    <n v="79687.500000000015"/>
    <n v="0.25"/>
    <x v="0"/>
  </r>
  <r>
    <n v="1128299"/>
    <x v="2"/>
    <x v="345"/>
    <x v="2"/>
    <x v="6"/>
    <x v="6"/>
    <x v="5"/>
    <n v="100"/>
    <n v="675"/>
    <x v="177"/>
    <n v="135000"/>
    <n v="0.2"/>
    <x v="0"/>
  </r>
  <r>
    <n v="1128299"/>
    <x v="2"/>
    <x v="346"/>
    <x v="2"/>
    <x v="6"/>
    <x v="6"/>
    <x v="0"/>
    <n v="80"/>
    <n v="825"/>
    <x v="178"/>
    <n v="198000"/>
    <n v="0.3"/>
    <x v="0"/>
  </r>
  <r>
    <n v="1128299"/>
    <x v="2"/>
    <x v="347"/>
    <x v="2"/>
    <x v="6"/>
    <x v="6"/>
    <x v="1"/>
    <n v="85.000000000000014"/>
    <n v="675"/>
    <x v="179"/>
    <n v="143437.50000000003"/>
    <n v="0.25"/>
    <x v="0"/>
  </r>
  <r>
    <n v="1128299"/>
    <x v="2"/>
    <x v="348"/>
    <x v="2"/>
    <x v="6"/>
    <x v="6"/>
    <x v="2"/>
    <n v="85.000000000000014"/>
    <n v="625"/>
    <x v="146"/>
    <n v="132812.50000000003"/>
    <n v="0.25"/>
    <x v="0"/>
  </r>
  <r>
    <n v="1128299"/>
    <x v="2"/>
    <x v="349"/>
    <x v="2"/>
    <x v="6"/>
    <x v="6"/>
    <x v="3"/>
    <n v="80"/>
    <n v="525"/>
    <x v="81"/>
    <n v="126000"/>
    <n v="0.3"/>
    <x v="0"/>
  </r>
  <r>
    <n v="1128299"/>
    <x v="2"/>
    <x v="350"/>
    <x v="2"/>
    <x v="6"/>
    <x v="6"/>
    <x v="4"/>
    <n v="85.000000000000014"/>
    <n v="575"/>
    <x v="180"/>
    <n v="122187.50000000001"/>
    <n v="0.25"/>
    <x v="0"/>
  </r>
  <r>
    <n v="1128299"/>
    <x v="2"/>
    <x v="351"/>
    <x v="2"/>
    <x v="6"/>
    <x v="6"/>
    <x v="5"/>
    <n v="100"/>
    <n v="575"/>
    <x v="181"/>
    <n v="115000"/>
    <n v="0.2"/>
    <x v="0"/>
  </r>
  <r>
    <n v="1128299"/>
    <x v="2"/>
    <x v="352"/>
    <x v="2"/>
    <x v="6"/>
    <x v="6"/>
    <x v="0"/>
    <n v="85.000000000000014"/>
    <n v="775"/>
    <x v="182"/>
    <n v="197625.00000000003"/>
    <n v="0.3"/>
    <x v="0"/>
  </r>
  <r>
    <n v="1128299"/>
    <x v="2"/>
    <x v="353"/>
    <x v="2"/>
    <x v="6"/>
    <x v="6"/>
    <x v="1"/>
    <n v="80.000000000000014"/>
    <n v="750"/>
    <x v="183"/>
    <n v="150000.00000000003"/>
    <n v="0.25"/>
    <x v="0"/>
  </r>
  <r>
    <n v="1128299"/>
    <x v="2"/>
    <x v="354"/>
    <x v="2"/>
    <x v="6"/>
    <x v="6"/>
    <x v="2"/>
    <n v="75.000000000000014"/>
    <n v="625"/>
    <x v="184"/>
    <n v="117187.50000000003"/>
    <n v="0.25"/>
    <x v="0"/>
  </r>
  <r>
    <n v="1128299"/>
    <x v="2"/>
    <x v="355"/>
    <x v="2"/>
    <x v="6"/>
    <x v="6"/>
    <x v="3"/>
    <n v="75.000000000000014"/>
    <n v="575"/>
    <x v="185"/>
    <n v="129375.00000000001"/>
    <n v="0.3"/>
    <x v="0"/>
  </r>
  <r>
    <n v="1128299"/>
    <x v="2"/>
    <x v="356"/>
    <x v="2"/>
    <x v="6"/>
    <x v="6"/>
    <x v="4"/>
    <n v="75"/>
    <n v="575"/>
    <x v="186"/>
    <n v="107812.5"/>
    <n v="0.25"/>
    <x v="0"/>
  </r>
  <r>
    <n v="1128299"/>
    <x v="2"/>
    <x v="357"/>
    <x v="2"/>
    <x v="6"/>
    <x v="6"/>
    <x v="5"/>
    <n v="80"/>
    <n v="400"/>
    <x v="54"/>
    <n v="64000"/>
    <n v="0.2"/>
    <x v="0"/>
  </r>
  <r>
    <n v="1128299"/>
    <x v="2"/>
    <x v="358"/>
    <x v="2"/>
    <x v="6"/>
    <x v="6"/>
    <x v="0"/>
    <n v="70.000000000000014"/>
    <n v="600"/>
    <x v="155"/>
    <n v="126000.00000000001"/>
    <n v="0.3"/>
    <x v="0"/>
  </r>
  <r>
    <n v="1128299"/>
    <x v="2"/>
    <x v="359"/>
    <x v="2"/>
    <x v="6"/>
    <x v="6"/>
    <x v="1"/>
    <n v="75.000000000000028"/>
    <n v="600"/>
    <x v="187"/>
    <n v="112500.00000000004"/>
    <n v="0.25"/>
    <x v="0"/>
  </r>
  <r>
    <n v="1128299"/>
    <x v="2"/>
    <x v="360"/>
    <x v="2"/>
    <x v="6"/>
    <x v="6"/>
    <x v="2"/>
    <n v="70.000000000000014"/>
    <n v="450"/>
    <x v="160"/>
    <n v="78750.000000000015"/>
    <n v="0.25"/>
    <x v="0"/>
  </r>
  <r>
    <n v="1128299"/>
    <x v="2"/>
    <x v="361"/>
    <x v="2"/>
    <x v="6"/>
    <x v="6"/>
    <x v="3"/>
    <n v="70.000000000000014"/>
    <n v="400"/>
    <x v="188"/>
    <n v="84000.000000000015"/>
    <n v="0.3"/>
    <x v="0"/>
  </r>
  <r>
    <n v="1128299"/>
    <x v="2"/>
    <x v="362"/>
    <x v="2"/>
    <x v="6"/>
    <x v="6"/>
    <x v="4"/>
    <n v="80.000000000000014"/>
    <n v="425"/>
    <x v="189"/>
    <n v="85000.000000000015"/>
    <n v="0.25"/>
    <x v="0"/>
  </r>
  <r>
    <n v="1128299"/>
    <x v="2"/>
    <x v="363"/>
    <x v="2"/>
    <x v="6"/>
    <x v="6"/>
    <x v="5"/>
    <n v="65"/>
    <n v="450"/>
    <x v="61"/>
    <n v="58500"/>
    <n v="0.2"/>
    <x v="0"/>
  </r>
  <r>
    <n v="1128299"/>
    <x v="2"/>
    <x v="364"/>
    <x v="2"/>
    <x v="6"/>
    <x v="6"/>
    <x v="0"/>
    <n v="60.000000000000007"/>
    <n v="550"/>
    <x v="118"/>
    <n v="99000.000000000015"/>
    <n v="0.3"/>
    <x v="0"/>
  </r>
  <r>
    <n v="1128299"/>
    <x v="2"/>
    <x v="365"/>
    <x v="2"/>
    <x v="6"/>
    <x v="6"/>
    <x v="1"/>
    <n v="65.000000000000014"/>
    <n v="550"/>
    <x v="119"/>
    <n v="89375.000000000015"/>
    <n v="0.2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8AA1FF-CDD7-47D3-AC39-B0E0CA9E4947}" name="PivotTable13"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B18" firstHeaderRow="1" firstDataRow="1" firstDataCol="1" rowPageCount="3" colPageCount="1"/>
  <pivotFields count="13">
    <pivotField showAll="0"/>
    <pivotField showAll="0"/>
    <pivotField axis="axisRow" numFmtId="14" showAll="0">
      <items count="15">
        <item h="1" x="0"/>
        <item x="1"/>
        <item x="2"/>
        <item x="3"/>
        <item x="4"/>
        <item x="5"/>
        <item x="6"/>
        <item x="7"/>
        <item x="8"/>
        <item x="9"/>
        <item x="10"/>
        <item x="11"/>
        <item x="12"/>
        <item h="1" x="13"/>
        <item t="default"/>
      </items>
    </pivotField>
    <pivotField axis="axisPage" showAll="0">
      <items count="4">
        <item x="0"/>
        <item x="1"/>
        <item x="2"/>
        <item t="default"/>
      </items>
    </pivotField>
    <pivotField axis="axisPage" showAll="0">
      <items count="8">
        <item x="2"/>
        <item x="5"/>
        <item x="4"/>
        <item x="0"/>
        <item x="3"/>
        <item x="1"/>
        <item x="6"/>
        <item t="default"/>
      </items>
    </pivotField>
    <pivotField axis="axisPage" showAll="0">
      <items count="8">
        <item x="5"/>
        <item x="1"/>
        <item x="4"/>
        <item x="0"/>
        <item x="3"/>
        <item x="2"/>
        <item x="6"/>
        <item t="default"/>
      </items>
    </pivotField>
    <pivotField showAll="0"/>
    <pivotField numFmtId="164" showAll="0"/>
    <pivotField numFmtId="3" showAll="0"/>
    <pivotField numFmtId="165" showAll="0">
      <items count="10">
        <item x="0"/>
        <item x="1"/>
        <item x="2"/>
        <item x="3"/>
        <item x="4"/>
        <item x="5"/>
        <item x="6"/>
        <item x="7"/>
        <item x="8"/>
        <item t="default"/>
      </items>
    </pivotField>
    <pivotField dataField="1" numFmtId="165" showAll="0"/>
    <pivotField numFmtId="9" showAll="0"/>
    <pivotField showAll="0">
      <items count="3">
        <item x="0"/>
        <item x="1"/>
        <item t="default"/>
      </items>
    </pivotField>
  </pivotFields>
  <rowFields count="1">
    <field x="2"/>
  </rowFields>
  <rowItems count="13">
    <i>
      <x v="1"/>
    </i>
    <i>
      <x v="2"/>
    </i>
    <i>
      <x v="3"/>
    </i>
    <i>
      <x v="4"/>
    </i>
    <i>
      <x v="5"/>
    </i>
    <i>
      <x v="6"/>
    </i>
    <i>
      <x v="7"/>
    </i>
    <i>
      <x v="8"/>
    </i>
    <i>
      <x v="9"/>
    </i>
    <i>
      <x v="10"/>
    </i>
    <i>
      <x v="11"/>
    </i>
    <i>
      <x v="12"/>
    </i>
    <i t="grand">
      <x/>
    </i>
  </rowItems>
  <colItems count="1">
    <i/>
  </colItems>
  <pageFields count="3">
    <pageField fld="5" hier="-1"/>
    <pageField fld="4" hier="-1"/>
    <pageField fld="3" hier="-1"/>
  </pageFields>
  <dataFields count="1">
    <dataField name="Sum of Operating Profit" fld="10" baseField="0" baseItem="0" numFmtId="166"/>
  </dataFields>
  <formats count="1">
    <format dxfId="17">
      <pivotArea outline="0" collapsedLevelsAreSubtotals="1" fieldPosition="0"/>
    </format>
  </formats>
  <chartFormats count="2">
    <chartFormat chart="1"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1317E3-3949-4D61-A398-BD4CF255B0A5}" name="PivotTable13"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B9" firstHeaderRow="1" firstDataRow="1" firstDataCol="1" rowPageCount="2" colPageCount="1"/>
  <pivotFields count="13">
    <pivotField showAll="0"/>
    <pivotField showAll="0"/>
    <pivotField numFmtId="14" showAll="0">
      <items count="15">
        <item h="1" x="0"/>
        <item x="1"/>
        <item x="2"/>
        <item x="3"/>
        <item x="4"/>
        <item x="5"/>
        <item x="6"/>
        <item x="7"/>
        <item x="8"/>
        <item x="9"/>
        <item x="10"/>
        <item x="11"/>
        <item x="12"/>
        <item h="1" x="13"/>
        <item t="default"/>
      </items>
    </pivotField>
    <pivotField axis="axisRow" showAll="0">
      <items count="4">
        <item x="0"/>
        <item x="1"/>
        <item x="2"/>
        <item t="default"/>
      </items>
    </pivotField>
    <pivotField axis="axisPage" showAll="0">
      <items count="8">
        <item x="2"/>
        <item x="5"/>
        <item x="4"/>
        <item x="0"/>
        <item x="3"/>
        <item x="1"/>
        <item x="6"/>
        <item t="default"/>
      </items>
    </pivotField>
    <pivotField axis="axisPage" showAll="0">
      <items count="8">
        <item x="5"/>
        <item x="1"/>
        <item x="4"/>
        <item x="0"/>
        <item x="3"/>
        <item x="2"/>
        <item x="6"/>
        <item t="default"/>
      </items>
    </pivotField>
    <pivotField showAll="0"/>
    <pivotField numFmtId="164" showAll="0"/>
    <pivotField numFmtId="3" showAll="0"/>
    <pivotField dataField="1" numFmtId="165" showAll="0">
      <items count="10">
        <item x="0"/>
        <item x="1"/>
        <item x="2"/>
        <item x="3"/>
        <item x="4"/>
        <item x="5"/>
        <item x="6"/>
        <item x="7"/>
        <item x="8"/>
        <item t="default"/>
      </items>
    </pivotField>
    <pivotField numFmtId="165" showAll="0"/>
    <pivotField numFmtId="9" showAll="0"/>
    <pivotField showAll="0">
      <items count="3">
        <item x="0"/>
        <item x="1"/>
        <item t="default"/>
      </items>
    </pivotField>
  </pivotFields>
  <rowFields count="1">
    <field x="3"/>
  </rowFields>
  <rowItems count="4">
    <i>
      <x/>
    </i>
    <i>
      <x v="1"/>
    </i>
    <i>
      <x v="2"/>
    </i>
    <i t="grand">
      <x/>
    </i>
  </rowItems>
  <colItems count="1">
    <i/>
  </colItems>
  <pageFields count="2">
    <pageField fld="5" hier="-1"/>
    <pageField fld="4" hier="-1"/>
  </pageFields>
  <dataFields count="1">
    <dataField name="Sum of Total Sales" fld="9" baseField="0" baseItem="0" numFmtId="166"/>
  </dataFields>
  <formats count="1">
    <format dxfId="15">
      <pivotArea outline="0" collapsedLevelsAreSubtotals="1" fieldPosition="0"/>
    </format>
  </formats>
  <chartFormats count="2">
    <chartFormat chart="11" format="6"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0C1369-0C17-48B3-94D2-D0240A781216}" name="PivotTable13"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B13" firstHeaderRow="1" firstDataRow="1" firstDataCol="1" rowPageCount="3" colPageCount="1"/>
  <pivotFields count="13">
    <pivotField showAll="0"/>
    <pivotField showAll="0"/>
    <pivotField numFmtId="14" showAll="0">
      <items count="15">
        <item h="1" x="0"/>
        <item x="1"/>
        <item x="2"/>
        <item x="3"/>
        <item x="4"/>
        <item x="5"/>
        <item x="6"/>
        <item x="7"/>
        <item x="8"/>
        <item x="9"/>
        <item x="10"/>
        <item x="11"/>
        <item x="12"/>
        <item h="1" x="13"/>
        <item t="default"/>
      </items>
    </pivotField>
    <pivotField axis="axisPage" showAll="0">
      <items count="4">
        <item x="0"/>
        <item x="1"/>
        <item x="2"/>
        <item t="default"/>
      </items>
    </pivotField>
    <pivotField axis="axisPage" showAll="0">
      <items count="8">
        <item x="2"/>
        <item x="5"/>
        <item x="4"/>
        <item x="0"/>
        <item x="3"/>
        <item x="1"/>
        <item x="6"/>
        <item t="default"/>
      </items>
    </pivotField>
    <pivotField axis="axisPage" showAll="0">
      <items count="8">
        <item x="5"/>
        <item x="1"/>
        <item x="4"/>
        <item x="0"/>
        <item x="3"/>
        <item x="2"/>
        <item x="6"/>
        <item t="default"/>
      </items>
    </pivotField>
    <pivotField showAll="0"/>
    <pivotField numFmtId="164" showAll="0"/>
    <pivotField dataField="1" numFmtId="3" showAll="0"/>
    <pivotField axis="axisRow" numFmtId="165" showAll="0">
      <items count="10">
        <item x="0"/>
        <item x="1"/>
        <item x="2"/>
        <item x="3"/>
        <item x="4"/>
        <item x="5"/>
        <item x="6"/>
        <item x="7"/>
        <item x="8"/>
        <item t="default"/>
      </items>
    </pivotField>
    <pivotField numFmtId="165" showAll="0"/>
    <pivotField numFmtId="9" showAll="0"/>
    <pivotField showAll="0">
      <items count="3">
        <item x="0"/>
        <item x="1"/>
        <item t="default"/>
      </items>
    </pivotField>
  </pivotFields>
  <rowFields count="1">
    <field x="9"/>
  </rowFields>
  <rowItems count="8">
    <i>
      <x v="1"/>
    </i>
    <i>
      <x v="2"/>
    </i>
    <i>
      <x v="3"/>
    </i>
    <i>
      <x v="4"/>
    </i>
    <i>
      <x v="5"/>
    </i>
    <i>
      <x v="6"/>
    </i>
    <i>
      <x v="7"/>
    </i>
    <i t="grand">
      <x/>
    </i>
  </rowItems>
  <colItems count="1">
    <i/>
  </colItems>
  <pageFields count="3">
    <pageField fld="5" hier="-1"/>
    <pageField fld="4" hier="-1"/>
    <pageField fld="3" hier="-1"/>
  </pageFields>
  <dataFields count="1">
    <dataField name="Count of Units Sold" fld="8" subtotal="count" baseField="0" baseItem="0"/>
  </dataFields>
  <formats count="1">
    <format dxfId="16">
      <pivotArea outline="0" collapsedLevelsAreSubtotals="1" fieldPosition="0"/>
    </format>
  </formats>
  <chartFormats count="2">
    <chartFormat chart="5"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0E742D-D98F-4605-9D30-E7638D979ACE}" name="PivotTable13"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5:B9" firstHeaderRow="1" firstDataRow="1" firstDataCol="1" rowPageCount="2" colPageCount="1"/>
  <pivotFields count="13">
    <pivotField showAll="0"/>
    <pivotField axis="axisRow" showAll="0">
      <items count="4">
        <item x="0"/>
        <item x="1"/>
        <item x="2"/>
        <item t="default"/>
      </items>
    </pivotField>
    <pivotField numFmtId="14" showAll="0">
      <items count="15">
        <item h="1" x="0"/>
        <item x="1"/>
        <item x="2"/>
        <item x="3"/>
        <item x="4"/>
        <item x="5"/>
        <item x="6"/>
        <item x="7"/>
        <item x="8"/>
        <item x="9"/>
        <item x="10"/>
        <item x="11"/>
        <item x="12"/>
        <item h="1" x="13"/>
        <item t="default"/>
      </items>
    </pivotField>
    <pivotField showAll="0">
      <items count="4">
        <item x="0"/>
        <item x="1"/>
        <item x="2"/>
        <item t="default"/>
      </items>
    </pivotField>
    <pivotField axis="axisPage" showAll="0">
      <items count="8">
        <item x="2"/>
        <item x="5"/>
        <item x="4"/>
        <item x="0"/>
        <item x="3"/>
        <item x="1"/>
        <item x="6"/>
        <item t="default"/>
      </items>
    </pivotField>
    <pivotField axis="axisPage" showAll="0">
      <items count="8">
        <item x="5"/>
        <item x="1"/>
        <item x="4"/>
        <item x="0"/>
        <item x="3"/>
        <item x="2"/>
        <item x="6"/>
        <item t="default"/>
      </items>
    </pivotField>
    <pivotField showAll="0">
      <items count="7">
        <item x="4"/>
        <item x="1"/>
        <item x="0"/>
        <item x="5"/>
        <item x="3"/>
        <item x="2"/>
        <item t="default"/>
      </items>
    </pivotField>
    <pivotField numFmtId="164" showAll="0"/>
    <pivotField dataField="1" numFmtId="3" showAll="0"/>
    <pivotField numFmtId="165" showAll="0">
      <items count="10">
        <item x="0"/>
        <item x="1"/>
        <item x="2"/>
        <item x="3"/>
        <item x="4"/>
        <item x="5"/>
        <item x="6"/>
        <item x="7"/>
        <item x="8"/>
        <item t="default"/>
      </items>
    </pivotField>
    <pivotField numFmtId="165" showAll="0"/>
    <pivotField numFmtId="9" showAll="0"/>
    <pivotField showAll="0">
      <items count="3">
        <item x="0"/>
        <item x="1"/>
        <item t="default"/>
      </items>
    </pivotField>
  </pivotFields>
  <rowFields count="1">
    <field x="1"/>
  </rowFields>
  <rowItems count="4">
    <i>
      <x/>
    </i>
    <i>
      <x v="1"/>
    </i>
    <i>
      <x v="2"/>
    </i>
    <i t="grand">
      <x/>
    </i>
  </rowItems>
  <colItems count="1">
    <i/>
  </colItems>
  <pageFields count="2">
    <pageField fld="5" hier="-1"/>
    <pageField fld="4" hier="-1"/>
  </pageFields>
  <dataFields count="1">
    <dataField name="Sum of Units Sold" fld="8" baseField="0" baseItem="0" numFmtId="166"/>
  </dataFields>
  <formats count="1">
    <format dxfId="13">
      <pivotArea outline="0" collapsedLevelsAreSubtotals="1" fieldPosition="0"/>
    </format>
  </formats>
  <chartFormats count="8">
    <chartFormat chart="5"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8"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758D26-4BBA-4A98-9593-EBE745FC5F50}" name="PivotTable13"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B12" firstHeaderRow="1" firstDataRow="1" firstDataCol="1" rowPageCount="3" colPageCount="1"/>
  <pivotFields count="13">
    <pivotField showAll="0"/>
    <pivotField showAll="0"/>
    <pivotField numFmtId="14" showAll="0">
      <items count="15">
        <item h="1" x="0"/>
        <item x="1"/>
        <item x="2"/>
        <item x="3"/>
        <item x="4"/>
        <item x="5"/>
        <item x="6"/>
        <item x="7"/>
        <item x="8"/>
        <item x="9"/>
        <item x="10"/>
        <item x="11"/>
        <item x="12"/>
        <item h="1" x="13"/>
        <item t="default"/>
      </items>
    </pivotField>
    <pivotField axis="axisPage" showAll="0">
      <items count="4">
        <item x="0"/>
        <item x="1"/>
        <item x="2"/>
        <item t="default"/>
      </items>
    </pivotField>
    <pivotField axis="axisPage" showAll="0">
      <items count="8">
        <item x="2"/>
        <item x="5"/>
        <item x="4"/>
        <item x="0"/>
        <item x="3"/>
        <item x="1"/>
        <item x="6"/>
        <item t="default"/>
      </items>
    </pivotField>
    <pivotField axis="axisPage" showAll="0">
      <items count="8">
        <item x="5"/>
        <item x="1"/>
        <item x="4"/>
        <item x="0"/>
        <item x="3"/>
        <item x="2"/>
        <item x="6"/>
        <item t="default"/>
      </items>
    </pivotField>
    <pivotField axis="axisRow" showAll="0">
      <items count="7">
        <item x="4"/>
        <item x="1"/>
        <item x="0"/>
        <item x="5"/>
        <item x="3"/>
        <item x="2"/>
        <item t="default"/>
      </items>
    </pivotField>
    <pivotField numFmtId="164" showAll="0"/>
    <pivotField dataField="1" numFmtId="3" showAll="0"/>
    <pivotField numFmtId="165" showAll="0">
      <items count="10">
        <item x="0"/>
        <item x="1"/>
        <item x="2"/>
        <item x="3"/>
        <item x="4"/>
        <item x="5"/>
        <item x="6"/>
        <item x="7"/>
        <item x="8"/>
        <item t="default"/>
      </items>
    </pivotField>
    <pivotField numFmtId="165" showAll="0"/>
    <pivotField numFmtId="9" showAll="0"/>
    <pivotField showAll="0">
      <items count="3">
        <item x="0"/>
        <item x="1"/>
        <item t="default"/>
      </items>
    </pivotField>
  </pivotFields>
  <rowFields count="1">
    <field x="6"/>
  </rowFields>
  <rowItems count="7">
    <i>
      <x/>
    </i>
    <i>
      <x v="1"/>
    </i>
    <i>
      <x v="2"/>
    </i>
    <i>
      <x v="3"/>
    </i>
    <i>
      <x v="4"/>
    </i>
    <i>
      <x v="5"/>
    </i>
    <i t="grand">
      <x/>
    </i>
  </rowItems>
  <colItems count="1">
    <i/>
  </colItems>
  <pageFields count="3">
    <pageField fld="5" hier="-1"/>
    <pageField fld="4" hier="-1"/>
    <pageField fld="3" hier="-1"/>
  </pageFields>
  <dataFields count="1">
    <dataField name="Sum of Units Sold" fld="8" baseField="0" baseItem="0" numFmtId="166"/>
  </dataFields>
  <formats count="1">
    <format dxfId="14">
      <pivotArea outline="0" collapsedLevelsAreSubtotals="1" fieldPosition="0"/>
    </format>
  </formats>
  <chartFormats count="10">
    <chartFormat chart="5"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6" count="1" selected="0">
            <x v="0"/>
          </reference>
        </references>
      </pivotArea>
    </chartFormat>
    <chartFormat chart="14" format="15">
      <pivotArea type="data" outline="0" fieldPosition="0">
        <references count="2">
          <reference field="4294967294" count="1" selected="0">
            <x v="0"/>
          </reference>
          <reference field="6" count="1" selected="0">
            <x v="1"/>
          </reference>
        </references>
      </pivotArea>
    </chartFormat>
    <chartFormat chart="14" format="16">
      <pivotArea type="data" outline="0" fieldPosition="0">
        <references count="2">
          <reference field="4294967294" count="1" selected="0">
            <x v="0"/>
          </reference>
          <reference field="6" count="1" selected="0">
            <x v="2"/>
          </reference>
        </references>
      </pivotArea>
    </chartFormat>
    <chartFormat chart="14" format="17">
      <pivotArea type="data" outline="0" fieldPosition="0">
        <references count="2">
          <reference field="4294967294" count="1" selected="0">
            <x v="0"/>
          </reference>
          <reference field="6" count="1" selected="0">
            <x v="3"/>
          </reference>
        </references>
      </pivotArea>
    </chartFormat>
    <chartFormat chart="14" format="18">
      <pivotArea type="data" outline="0" fieldPosition="0">
        <references count="2">
          <reference field="4294967294" count="1" selected="0">
            <x v="0"/>
          </reference>
          <reference field="6" count="1" selected="0">
            <x v="4"/>
          </reference>
        </references>
      </pivotArea>
    </chartFormat>
    <chartFormat chart="14" format="19">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303237-EAF0-4776-805D-1BA009724A5F}" name="PivotTable13"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5:B11" firstHeaderRow="1" firstDataRow="1" firstDataCol="1" rowPageCount="1" colPageCount="1"/>
  <pivotFields count="13">
    <pivotField showAll="0"/>
    <pivotField showAll="0">
      <items count="4">
        <item x="0"/>
        <item x="1"/>
        <item x="2"/>
        <item t="default"/>
      </items>
    </pivotField>
    <pivotField numFmtId="14" showAll="0">
      <items count="15">
        <item h="1" x="0"/>
        <item x="1"/>
        <item x="2"/>
        <item x="3"/>
        <item x="4"/>
        <item x="5"/>
        <item x="6"/>
        <item x="7"/>
        <item x="8"/>
        <item x="9"/>
        <item x="10"/>
        <item x="11"/>
        <item x="12"/>
        <item h="1" x="13"/>
        <item t="default"/>
      </items>
    </pivotField>
    <pivotField showAll="0">
      <items count="4">
        <item x="0"/>
        <item x="1"/>
        <item x="2"/>
        <item t="default"/>
      </items>
    </pivotField>
    <pivotField axis="axisRow" showAll="0" measureFilter="1" sortType="ascending">
      <items count="8">
        <item x="2"/>
        <item x="5"/>
        <item x="4"/>
        <item x="0"/>
        <item x="3"/>
        <item x="1"/>
        <item x="6"/>
        <item t="default"/>
      </items>
      <autoSortScope>
        <pivotArea dataOnly="0" outline="0" fieldPosition="0">
          <references count="1">
            <reference field="4294967294" count="1" selected="0">
              <x v="0"/>
            </reference>
          </references>
        </pivotArea>
      </autoSortScope>
    </pivotField>
    <pivotField axis="axisPage" showAll="0">
      <items count="8">
        <item x="5"/>
        <item x="1"/>
        <item x="4"/>
        <item x="0"/>
        <item x="3"/>
        <item x="2"/>
        <item x="6"/>
        <item t="default"/>
      </items>
    </pivotField>
    <pivotField showAll="0">
      <items count="7">
        <item x="4"/>
        <item x="1"/>
        <item x="0"/>
        <item x="5"/>
        <item x="3"/>
        <item x="2"/>
        <item t="default"/>
      </items>
    </pivotField>
    <pivotField numFmtId="164" showAll="0"/>
    <pivotField dataField="1" numFmtId="3" showAll="0"/>
    <pivotField numFmtId="165" showAll="0">
      <items count="10">
        <item x="0"/>
        <item x="1"/>
        <item x="2"/>
        <item x="3"/>
        <item x="4"/>
        <item x="5"/>
        <item x="6"/>
        <item x="7"/>
        <item x="8"/>
        <item t="default"/>
      </items>
    </pivotField>
    <pivotField numFmtId="165" showAll="0"/>
    <pivotField numFmtId="9" showAll="0"/>
    <pivotField showAll="0">
      <items count="3">
        <item x="0"/>
        <item x="1"/>
        <item t="default"/>
      </items>
    </pivotField>
  </pivotFields>
  <rowFields count="1">
    <field x="4"/>
  </rowFields>
  <rowItems count="6">
    <i>
      <x v="6"/>
    </i>
    <i>
      <x v="2"/>
    </i>
    <i>
      <x v="1"/>
    </i>
    <i>
      <x v="5"/>
    </i>
    <i>
      <x v="3"/>
    </i>
    <i t="grand">
      <x/>
    </i>
  </rowItems>
  <colItems count="1">
    <i/>
  </colItems>
  <pageFields count="1">
    <pageField fld="5" hier="-1"/>
  </pageFields>
  <dataFields count="1">
    <dataField name="Sum of Units Sold" fld="8" baseField="0" baseItem="0" numFmtId="166"/>
  </dataFields>
  <formats count="1">
    <format dxfId="12">
      <pivotArea outline="0" collapsedLevelsAreSubtotals="1" fieldPosition="0"/>
    </format>
  </formats>
  <chartFormats count="12">
    <chartFormat chart="5"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6" format="13" series="1">
      <pivotArea type="data" outline="0" fieldPosition="0">
        <references count="1">
          <reference field="4294967294" count="1" selected="0">
            <x v="0"/>
          </reference>
        </references>
      </pivotArea>
    </chartFormat>
    <chartFormat chart="17" format="14" series="1">
      <pivotArea type="data" outline="0" fieldPosition="0">
        <references count="1">
          <reference field="4294967294" count="1" selected="0">
            <x v="0"/>
          </reference>
        </references>
      </pivotArea>
    </chartFormat>
    <chartFormat chart="18" format="14" series="1">
      <pivotArea type="data" outline="0" fieldPosition="0">
        <references count="1">
          <reference field="4294967294" count="1" selected="0">
            <x v="0"/>
          </reference>
        </references>
      </pivotArea>
    </chartFormat>
    <chartFormat chart="19" format="13" series="1">
      <pivotArea type="data" outline="0" fieldPosition="0">
        <references count="1">
          <reference field="4294967294" count="1" selected="0">
            <x v="0"/>
          </reference>
        </references>
      </pivotArea>
    </chartFormat>
    <chartFormat chart="2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 xr10:uid="{79229F34-4385-436C-ABA9-1FFBC84269AD}" sourceName="Invoice Date">
  <pivotTables>
    <pivotTable tabId="10" name="PivotTable13"/>
    <pivotTable tabId="9" name="PivotTable13"/>
    <pivotTable tabId="8" name="PivotTable13"/>
    <pivotTable tabId="11" name="PivotTable13"/>
    <pivotTable tabId="12" name="PivotTable13"/>
    <pivotTable tabId="13" name="PivotTable13"/>
  </pivotTables>
  <data>
    <tabular pivotCacheId="1123746366">
      <items count="14">
        <i x="1" s="1"/>
        <i x="2" s="1"/>
        <i x="3" s="1"/>
        <i x="4" s="1"/>
        <i x="5" s="1"/>
        <i x="6" s="1"/>
        <i x="7" s="1"/>
        <i x="8" s="1"/>
        <i x="9" s="1"/>
        <i x="10" s="1"/>
        <i x="11" s="1"/>
        <i x="12" s="1"/>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082DB6-46AB-4AEE-A1E5-A0EE4EE09ABD}" sourceName="Region">
  <pivotTables>
    <pivotTable tabId="10" name="PivotTable13"/>
    <pivotTable tabId="9" name="PivotTable13"/>
    <pivotTable tabId="8" name="PivotTable13"/>
    <pivotTable tabId="11" name="PivotTable13"/>
    <pivotTable tabId="12" name="PivotTable13"/>
    <pivotTable tabId="13" name="PivotTable13"/>
  </pivotTables>
  <data>
    <tabular pivotCacheId="112374636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8D7F6E09-D8BB-4162-9905-0D4519225B42}" sourceName="Sales Method">
  <pivotTables>
    <pivotTable tabId="10" name="PivotTable13"/>
    <pivotTable tabId="9" name="PivotTable13"/>
    <pivotTable tabId="8" name="PivotTable13"/>
    <pivotTable tabId="11" name="PivotTable13"/>
    <pivotTable tabId="12" name="PivotTable13"/>
    <pivotTable tabId="13" name="PivotTable13"/>
  </pivotTables>
  <data>
    <tabular pivotCacheId="112374636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oice Date 1" xr10:uid="{4D10A4CF-E705-4EEF-8DB3-146AE31579C8}" cache="Slicer_Invoice_Date" caption="Invoice Date" columnCount="12" showCaption="0" rowHeight="241300"/>
  <slicer name="Region 1" xr10:uid="{73598BDA-E2ED-414B-A300-595442736C50}" cache="Slicer_Region" caption="Region" columnCount="3" showCaption="0" rowHeight="241300"/>
  <slicer name="Sales Method 1" xr10:uid="{58C26C6A-CD5F-4BDC-98B5-B0C957458A3C}" cache="Slicer_Sales_Method" caption="Sales Method" columnCount="2" showCaption="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C6653-9CE5-4380-B027-3A5128EC248D}">
  <dimension ref="A1:R216"/>
  <sheetViews>
    <sheetView zoomScale="72" workbookViewId="0">
      <selection sqref="A1:R3"/>
    </sheetView>
  </sheetViews>
  <sheetFormatPr defaultRowHeight="14.5" x14ac:dyDescent="0.35"/>
  <sheetData>
    <row r="1" spans="1:18" x14ac:dyDescent="0.35">
      <c r="A1" s="16" t="s">
        <v>73</v>
      </c>
      <c r="B1" s="17"/>
      <c r="C1" s="17"/>
      <c r="D1" s="17"/>
      <c r="E1" s="17"/>
      <c r="F1" s="17"/>
      <c r="G1" s="17"/>
      <c r="H1" s="17"/>
      <c r="I1" s="17"/>
      <c r="J1" s="17"/>
      <c r="K1" s="17"/>
      <c r="L1" s="17"/>
      <c r="M1" s="17"/>
      <c r="N1" s="17"/>
      <c r="O1" s="17"/>
      <c r="P1" s="17"/>
      <c r="Q1" s="17"/>
      <c r="R1" s="17"/>
    </row>
    <row r="2" spans="1:18" x14ac:dyDescent="0.35">
      <c r="A2" s="17"/>
      <c r="B2" s="17"/>
      <c r="C2" s="17"/>
      <c r="D2" s="17"/>
      <c r="E2" s="17"/>
      <c r="F2" s="17"/>
      <c r="G2" s="17"/>
      <c r="H2" s="17"/>
      <c r="I2" s="17"/>
      <c r="J2" s="17"/>
      <c r="K2" s="17"/>
      <c r="L2" s="17"/>
      <c r="M2" s="17"/>
      <c r="N2" s="17"/>
      <c r="O2" s="17"/>
      <c r="P2" s="17"/>
      <c r="Q2" s="17"/>
      <c r="R2" s="17"/>
    </row>
    <row r="3" spans="1:18" x14ac:dyDescent="0.35">
      <c r="A3" s="17"/>
      <c r="B3" s="17"/>
      <c r="C3" s="17"/>
      <c r="D3" s="17"/>
      <c r="E3" s="17"/>
      <c r="F3" s="17"/>
      <c r="G3" s="17"/>
      <c r="H3" s="17"/>
      <c r="I3" s="17"/>
      <c r="J3" s="17"/>
      <c r="K3" s="17"/>
      <c r="L3" s="17"/>
      <c r="M3" s="17"/>
      <c r="N3" s="17"/>
      <c r="O3" s="17"/>
      <c r="P3" s="17"/>
      <c r="Q3" s="17"/>
      <c r="R3" s="17"/>
    </row>
    <row r="4" spans="1:18" ht="15.5" x14ac:dyDescent="0.35">
      <c r="A4" s="18" t="s">
        <v>53</v>
      </c>
      <c r="B4" s="19"/>
      <c r="C4" s="19"/>
      <c r="D4" s="19"/>
      <c r="E4" s="19"/>
      <c r="F4" s="19"/>
      <c r="G4" s="19"/>
      <c r="H4" s="19"/>
      <c r="I4" s="19"/>
      <c r="J4" s="19"/>
      <c r="K4" s="19"/>
      <c r="L4" s="19"/>
      <c r="M4" s="19"/>
      <c r="N4" s="19"/>
      <c r="O4" s="19"/>
      <c r="P4" s="19"/>
      <c r="Q4" s="19"/>
      <c r="R4" s="19"/>
    </row>
    <row r="5" spans="1:18" x14ac:dyDescent="0.35">
      <c r="A5" s="14"/>
      <c r="B5" s="14"/>
      <c r="C5" s="14"/>
      <c r="D5" s="14"/>
      <c r="E5" s="14"/>
      <c r="F5" s="14"/>
      <c r="G5" s="14"/>
      <c r="H5" s="14"/>
      <c r="I5" s="14"/>
      <c r="J5" s="14"/>
      <c r="K5" s="14"/>
      <c r="L5" s="14"/>
      <c r="M5" s="14"/>
      <c r="N5" s="14"/>
      <c r="O5" s="14"/>
      <c r="P5" s="14"/>
      <c r="Q5" s="14"/>
      <c r="R5" s="14"/>
    </row>
    <row r="6" spans="1:18" x14ac:dyDescent="0.35">
      <c r="A6" s="14"/>
      <c r="B6" s="14"/>
      <c r="C6" s="14"/>
      <c r="D6" s="14"/>
      <c r="E6" s="14"/>
      <c r="F6" s="14"/>
      <c r="G6" s="14"/>
      <c r="H6" s="14"/>
      <c r="I6" s="14"/>
      <c r="J6" s="14"/>
      <c r="K6" s="14"/>
      <c r="L6" s="14"/>
      <c r="M6" s="14"/>
      <c r="N6" s="14"/>
      <c r="O6" s="14"/>
      <c r="P6" s="14"/>
      <c r="Q6" s="14"/>
      <c r="R6" s="14"/>
    </row>
    <row r="7" spans="1:18" x14ac:dyDescent="0.35">
      <c r="A7" s="14"/>
      <c r="B7" s="14"/>
      <c r="C7" s="14"/>
      <c r="D7" s="14"/>
      <c r="E7" s="14"/>
      <c r="F7" s="14"/>
      <c r="G7" s="14"/>
      <c r="H7" s="14"/>
      <c r="I7" s="14"/>
      <c r="J7" s="14"/>
      <c r="K7" s="14"/>
      <c r="L7" s="14"/>
      <c r="M7" s="14"/>
      <c r="N7" s="14"/>
      <c r="O7" s="14"/>
      <c r="P7" s="14"/>
      <c r="Q7" s="14"/>
      <c r="R7" s="14"/>
    </row>
    <row r="8" spans="1:18" x14ac:dyDescent="0.35">
      <c r="A8" s="14"/>
      <c r="B8" s="14"/>
      <c r="C8" s="14"/>
      <c r="D8" s="14"/>
      <c r="E8" s="14"/>
      <c r="F8" s="14"/>
      <c r="G8" s="14"/>
      <c r="H8" s="14"/>
      <c r="I8" s="14"/>
      <c r="J8" s="14"/>
      <c r="K8" s="14"/>
      <c r="L8" s="14"/>
      <c r="M8" s="14"/>
      <c r="N8" s="14"/>
      <c r="O8" s="14"/>
      <c r="P8" s="14"/>
      <c r="Q8" s="14"/>
      <c r="R8" s="14"/>
    </row>
    <row r="9" spans="1:18" x14ac:dyDescent="0.35">
      <c r="A9" s="14"/>
      <c r="B9" s="14"/>
      <c r="C9" s="14"/>
      <c r="D9" s="14"/>
      <c r="E9" s="14"/>
      <c r="F9" s="14"/>
      <c r="G9" s="14"/>
      <c r="H9" s="14"/>
      <c r="I9" s="14"/>
      <c r="J9" s="14"/>
      <c r="K9" s="14"/>
      <c r="L9" s="14"/>
      <c r="M9" s="14"/>
      <c r="N9" s="14"/>
      <c r="O9" s="14"/>
      <c r="P9" s="14"/>
      <c r="Q9" s="14"/>
      <c r="R9" s="14"/>
    </row>
    <row r="10" spans="1:18" x14ac:dyDescent="0.35">
      <c r="A10" s="20"/>
      <c r="B10" s="20"/>
      <c r="C10" s="20"/>
      <c r="D10" s="20"/>
      <c r="E10" s="20"/>
      <c r="F10" s="20"/>
      <c r="G10" s="20"/>
      <c r="H10" s="20"/>
      <c r="I10" s="20"/>
      <c r="J10" s="20"/>
      <c r="K10" s="20"/>
      <c r="L10" s="20"/>
      <c r="M10" s="20"/>
      <c r="N10" s="20"/>
      <c r="O10" s="20"/>
      <c r="P10" s="20"/>
      <c r="Q10" s="20"/>
      <c r="R10" s="20"/>
    </row>
    <row r="11" spans="1:18" x14ac:dyDescent="0.35">
      <c r="A11" s="20"/>
      <c r="B11" s="20"/>
      <c r="C11" s="20"/>
      <c r="D11" s="20"/>
      <c r="E11" s="20"/>
      <c r="F11" s="20"/>
      <c r="G11" s="20"/>
      <c r="H11" s="20"/>
      <c r="I11" s="20"/>
      <c r="J11" s="20"/>
      <c r="K11" s="20"/>
      <c r="L11" s="20"/>
      <c r="M11" s="20"/>
      <c r="N11" s="20"/>
      <c r="O11" s="20"/>
      <c r="P11" s="20"/>
      <c r="Q11" s="20"/>
      <c r="R11" s="20"/>
    </row>
    <row r="12" spans="1:18" x14ac:dyDescent="0.35">
      <c r="A12" s="20"/>
      <c r="B12" s="20"/>
      <c r="C12" s="20"/>
      <c r="D12" s="20"/>
      <c r="E12" s="20"/>
      <c r="F12" s="20"/>
      <c r="G12" s="20"/>
      <c r="H12" s="20"/>
      <c r="I12" s="20"/>
      <c r="J12" s="20"/>
      <c r="K12" s="20"/>
      <c r="L12" s="20"/>
      <c r="M12" s="20"/>
      <c r="N12" s="20"/>
      <c r="O12" s="20"/>
      <c r="P12" s="20"/>
      <c r="Q12" s="20"/>
      <c r="R12" s="20"/>
    </row>
    <row r="13" spans="1:18" x14ac:dyDescent="0.35">
      <c r="A13" s="20"/>
      <c r="B13" s="20"/>
      <c r="C13" s="20"/>
      <c r="D13" s="20"/>
      <c r="E13" s="20"/>
      <c r="F13" s="20"/>
      <c r="G13" s="20"/>
      <c r="H13" s="20"/>
      <c r="I13" s="20"/>
      <c r="J13" s="20"/>
      <c r="K13" s="20"/>
      <c r="L13" s="20"/>
      <c r="M13" s="20"/>
      <c r="N13" s="20"/>
      <c r="O13" s="20"/>
      <c r="P13" s="20"/>
      <c r="Q13" s="20"/>
      <c r="R13" s="20"/>
    </row>
    <row r="14" spans="1:18" x14ac:dyDescent="0.35">
      <c r="A14" s="20"/>
      <c r="B14" s="20"/>
      <c r="C14" s="20"/>
      <c r="D14" s="20"/>
      <c r="E14" s="20"/>
      <c r="F14" s="20"/>
      <c r="G14" s="20"/>
      <c r="H14" s="20"/>
      <c r="I14" s="20"/>
      <c r="J14" s="20"/>
      <c r="K14" s="20"/>
      <c r="L14" s="20"/>
      <c r="M14" s="20"/>
      <c r="N14" s="20"/>
      <c r="O14" s="20"/>
      <c r="P14" s="20"/>
      <c r="Q14" s="20"/>
      <c r="R14" s="20"/>
    </row>
    <row r="15" spans="1:18" x14ac:dyDescent="0.35">
      <c r="A15" s="20"/>
      <c r="B15" s="20"/>
      <c r="C15" s="20"/>
      <c r="D15" s="20"/>
      <c r="E15" s="20"/>
      <c r="F15" s="20"/>
      <c r="G15" s="20"/>
      <c r="H15" s="20"/>
      <c r="I15" s="20"/>
      <c r="J15" s="20"/>
      <c r="K15" s="20"/>
      <c r="L15" s="20"/>
      <c r="M15" s="20"/>
      <c r="N15" s="20"/>
      <c r="O15" s="20"/>
      <c r="P15" s="20"/>
      <c r="Q15" s="20"/>
      <c r="R15" s="20"/>
    </row>
    <row r="16" spans="1:18" x14ac:dyDescent="0.35">
      <c r="A16" s="20"/>
      <c r="B16" s="20"/>
      <c r="C16" s="20"/>
      <c r="D16" s="20"/>
      <c r="E16" s="20"/>
      <c r="F16" s="20"/>
      <c r="G16" s="20"/>
      <c r="H16" s="20"/>
      <c r="I16" s="20"/>
      <c r="J16" s="20"/>
      <c r="K16" s="20"/>
      <c r="L16" s="20"/>
      <c r="M16" s="20"/>
      <c r="N16" s="20"/>
      <c r="O16" s="20"/>
      <c r="P16" s="20"/>
      <c r="Q16" s="20"/>
      <c r="R16" s="20"/>
    </row>
    <row r="17" spans="1:18" x14ac:dyDescent="0.35">
      <c r="A17" s="20"/>
      <c r="B17" s="20"/>
      <c r="C17" s="20"/>
      <c r="D17" s="20"/>
      <c r="E17" s="20"/>
      <c r="F17" s="20"/>
      <c r="G17" s="20"/>
      <c r="H17" s="20"/>
      <c r="I17" s="20"/>
      <c r="J17" s="20"/>
      <c r="K17" s="20"/>
      <c r="L17" s="20"/>
      <c r="M17" s="20"/>
      <c r="N17" s="20"/>
      <c r="O17" s="20"/>
      <c r="P17" s="20"/>
      <c r="Q17" s="20"/>
      <c r="R17" s="20"/>
    </row>
    <row r="18" spans="1:18" x14ac:dyDescent="0.35">
      <c r="A18" s="20"/>
      <c r="B18" s="20"/>
      <c r="C18" s="20"/>
      <c r="D18" s="20"/>
      <c r="E18" s="20"/>
      <c r="F18" s="20"/>
      <c r="G18" s="20"/>
      <c r="H18" s="20"/>
      <c r="I18" s="20"/>
      <c r="J18" s="20"/>
      <c r="K18" s="20"/>
      <c r="L18" s="20"/>
      <c r="M18" s="20"/>
      <c r="N18" s="20"/>
      <c r="O18" s="20"/>
      <c r="P18" s="20"/>
      <c r="Q18" s="20"/>
      <c r="R18" s="20"/>
    </row>
    <row r="19" spans="1:18" x14ac:dyDescent="0.35">
      <c r="A19" s="20"/>
      <c r="B19" s="20"/>
      <c r="C19" s="20"/>
      <c r="D19" s="20"/>
      <c r="E19" s="20"/>
      <c r="F19" s="20"/>
      <c r="G19" s="20"/>
      <c r="H19" s="20"/>
      <c r="I19" s="20"/>
      <c r="J19" s="20"/>
      <c r="K19" s="20"/>
      <c r="L19" s="20"/>
      <c r="M19" s="20"/>
      <c r="N19" s="20"/>
      <c r="O19" s="20"/>
      <c r="P19" s="20"/>
      <c r="Q19" s="20"/>
      <c r="R19" s="20"/>
    </row>
    <row r="20" spans="1:18" x14ac:dyDescent="0.35">
      <c r="A20" s="20"/>
      <c r="B20" s="20"/>
      <c r="C20" s="20"/>
      <c r="D20" s="20"/>
      <c r="E20" s="20"/>
      <c r="F20" s="20"/>
      <c r="G20" s="20"/>
      <c r="H20" s="20"/>
      <c r="I20" s="20"/>
      <c r="J20" s="20"/>
      <c r="K20" s="20"/>
      <c r="L20" s="20"/>
      <c r="M20" s="20"/>
      <c r="N20" s="20"/>
      <c r="O20" s="20"/>
      <c r="P20" s="20"/>
      <c r="Q20" s="20"/>
      <c r="R20" s="20"/>
    </row>
    <row r="21" spans="1:18" x14ac:dyDescent="0.35">
      <c r="A21" s="20"/>
      <c r="B21" s="20"/>
      <c r="C21" s="20"/>
      <c r="D21" s="20"/>
      <c r="E21" s="20"/>
      <c r="F21" s="20"/>
      <c r="G21" s="20"/>
      <c r="H21" s="20"/>
      <c r="I21" s="20"/>
      <c r="J21" s="20"/>
      <c r="K21" s="20"/>
      <c r="L21" s="20"/>
      <c r="M21" s="20"/>
      <c r="N21" s="20"/>
      <c r="O21" s="20"/>
      <c r="P21" s="20"/>
      <c r="Q21" s="20"/>
      <c r="R21" s="20"/>
    </row>
    <row r="22" spans="1:18" x14ac:dyDescent="0.35">
      <c r="A22" s="20"/>
      <c r="B22" s="20"/>
      <c r="C22" s="20"/>
      <c r="D22" s="20"/>
      <c r="E22" s="20"/>
      <c r="F22" s="20"/>
      <c r="G22" s="20"/>
      <c r="H22" s="20"/>
      <c r="I22" s="20"/>
      <c r="J22" s="20"/>
      <c r="K22" s="20"/>
      <c r="L22" s="20"/>
      <c r="M22" s="20"/>
      <c r="N22" s="20"/>
      <c r="O22" s="20"/>
      <c r="P22" s="20"/>
      <c r="Q22" s="20"/>
      <c r="R22" s="20"/>
    </row>
    <row r="23" spans="1:18" x14ac:dyDescent="0.35">
      <c r="A23" s="20"/>
      <c r="B23" s="20"/>
      <c r="C23" s="20"/>
      <c r="D23" s="20"/>
      <c r="E23" s="20"/>
      <c r="F23" s="20"/>
      <c r="G23" s="20"/>
      <c r="H23" s="20"/>
      <c r="I23" s="20"/>
      <c r="J23" s="20"/>
      <c r="K23" s="20"/>
      <c r="L23" s="20"/>
      <c r="M23" s="20"/>
      <c r="N23" s="20"/>
      <c r="O23" s="20"/>
      <c r="P23" s="20"/>
      <c r="Q23" s="20"/>
      <c r="R23" s="20"/>
    </row>
    <row r="24" spans="1:18" x14ac:dyDescent="0.35">
      <c r="A24" s="20"/>
      <c r="B24" s="20"/>
      <c r="C24" s="20"/>
      <c r="D24" s="20"/>
      <c r="E24" s="20"/>
      <c r="F24" s="20"/>
      <c r="G24" s="20"/>
      <c r="H24" s="20"/>
      <c r="I24" s="20"/>
      <c r="J24" s="20"/>
      <c r="K24" s="20"/>
      <c r="L24" s="20"/>
      <c r="M24" s="20"/>
      <c r="N24" s="20"/>
      <c r="O24" s="20"/>
      <c r="P24" s="20"/>
      <c r="Q24" s="20"/>
      <c r="R24" s="20"/>
    </row>
    <row r="25" spans="1:18" x14ac:dyDescent="0.35">
      <c r="A25" s="20"/>
      <c r="B25" s="20"/>
      <c r="C25" s="20"/>
      <c r="D25" s="20"/>
      <c r="E25" s="20"/>
      <c r="F25" s="20"/>
      <c r="G25" s="20"/>
      <c r="H25" s="20"/>
      <c r="I25" s="20"/>
      <c r="J25" s="20"/>
      <c r="K25" s="20"/>
      <c r="L25" s="20"/>
      <c r="M25" s="20"/>
      <c r="N25" s="20"/>
      <c r="O25" s="20"/>
      <c r="P25" s="20"/>
      <c r="Q25" s="20"/>
      <c r="R25" s="20"/>
    </row>
    <row r="26" spans="1:18" x14ac:dyDescent="0.35">
      <c r="A26" s="20"/>
      <c r="B26" s="20"/>
      <c r="C26" s="20"/>
      <c r="D26" s="20"/>
      <c r="E26" s="20"/>
      <c r="F26" s="20"/>
      <c r="G26" s="20"/>
      <c r="H26" s="20"/>
      <c r="I26" s="20"/>
      <c r="J26" s="20"/>
      <c r="K26" s="20"/>
      <c r="L26" s="20"/>
      <c r="M26" s="20"/>
      <c r="N26" s="20"/>
      <c r="O26" s="20"/>
      <c r="P26" s="20"/>
      <c r="Q26" s="20"/>
      <c r="R26" s="20"/>
    </row>
    <row r="27" spans="1:18" x14ac:dyDescent="0.35">
      <c r="A27" s="20"/>
      <c r="B27" s="20"/>
      <c r="C27" s="20"/>
      <c r="D27" s="20"/>
      <c r="E27" s="20"/>
      <c r="F27" s="20"/>
      <c r="G27" s="20"/>
      <c r="H27" s="20"/>
      <c r="I27" s="20"/>
      <c r="J27" s="20"/>
      <c r="K27" s="20"/>
      <c r="L27" s="20"/>
      <c r="M27" s="20"/>
      <c r="N27" s="20"/>
      <c r="O27" s="20"/>
      <c r="P27" s="20"/>
      <c r="Q27" s="20"/>
      <c r="R27" s="20"/>
    </row>
    <row r="28" spans="1:18" x14ac:dyDescent="0.35">
      <c r="A28" s="20"/>
      <c r="B28" s="20"/>
      <c r="C28" s="20"/>
      <c r="D28" s="20"/>
      <c r="E28" s="20"/>
      <c r="F28" s="20"/>
      <c r="G28" s="20"/>
      <c r="H28" s="20"/>
      <c r="I28" s="20"/>
      <c r="J28" s="20"/>
      <c r="K28" s="20"/>
      <c r="L28" s="20"/>
      <c r="M28" s="20"/>
      <c r="N28" s="20"/>
      <c r="O28" s="20"/>
      <c r="P28" s="20"/>
      <c r="Q28" s="20"/>
      <c r="R28" s="20"/>
    </row>
    <row r="29" spans="1:18" x14ac:dyDescent="0.35">
      <c r="A29" s="20"/>
      <c r="B29" s="20"/>
      <c r="C29" s="20"/>
      <c r="D29" s="20"/>
      <c r="E29" s="20"/>
      <c r="F29" s="20"/>
      <c r="G29" s="20"/>
      <c r="H29" s="20"/>
      <c r="I29" s="20"/>
      <c r="J29" s="20"/>
      <c r="K29" s="20"/>
      <c r="L29" s="20"/>
      <c r="M29" s="20"/>
      <c r="N29" s="20"/>
      <c r="O29" s="20"/>
      <c r="P29" s="20"/>
      <c r="Q29" s="20"/>
      <c r="R29" s="20"/>
    </row>
    <row r="30" spans="1:18" x14ac:dyDescent="0.35">
      <c r="A30" s="20"/>
      <c r="B30" s="20"/>
      <c r="C30" s="20"/>
      <c r="D30" s="20"/>
      <c r="E30" s="20"/>
      <c r="F30" s="20"/>
      <c r="G30" s="20"/>
      <c r="H30" s="20"/>
      <c r="I30" s="20"/>
      <c r="J30" s="20"/>
      <c r="K30" s="20"/>
      <c r="L30" s="20"/>
      <c r="M30" s="20"/>
      <c r="N30" s="20"/>
      <c r="O30" s="20"/>
      <c r="P30" s="20"/>
      <c r="Q30" s="20"/>
      <c r="R30" s="20"/>
    </row>
    <row r="31" spans="1:18" x14ac:dyDescent="0.35">
      <c r="A31" s="20"/>
      <c r="B31" s="20"/>
      <c r="C31" s="20"/>
      <c r="D31" s="20"/>
      <c r="E31" s="20"/>
      <c r="F31" s="20"/>
      <c r="G31" s="20"/>
      <c r="H31" s="20"/>
      <c r="I31" s="20"/>
      <c r="J31" s="20"/>
      <c r="K31" s="20"/>
      <c r="L31" s="20"/>
      <c r="M31" s="20"/>
      <c r="N31" s="20"/>
      <c r="O31" s="20"/>
      <c r="P31" s="20"/>
      <c r="Q31" s="20"/>
      <c r="R31" s="20"/>
    </row>
    <row r="32" spans="1:18" x14ac:dyDescent="0.35">
      <c r="A32" s="20"/>
      <c r="B32" s="20"/>
      <c r="C32" s="20"/>
      <c r="D32" s="20"/>
      <c r="E32" s="20"/>
      <c r="F32" s="20"/>
      <c r="G32" s="20"/>
      <c r="H32" s="20"/>
      <c r="I32" s="20"/>
      <c r="J32" s="20"/>
      <c r="K32" s="20"/>
      <c r="L32" s="20"/>
      <c r="M32" s="20"/>
      <c r="N32" s="20"/>
      <c r="O32" s="20"/>
      <c r="P32" s="20"/>
      <c r="Q32" s="20"/>
      <c r="R32" s="20"/>
    </row>
    <row r="33" spans="1:18" x14ac:dyDescent="0.35">
      <c r="A33" s="20"/>
      <c r="B33" s="20"/>
      <c r="C33" s="20"/>
      <c r="D33" s="20"/>
      <c r="E33" s="20"/>
      <c r="F33" s="20"/>
      <c r="G33" s="20"/>
      <c r="H33" s="20"/>
      <c r="I33" s="20"/>
      <c r="J33" s="20"/>
      <c r="K33" s="20"/>
      <c r="L33" s="20"/>
      <c r="M33" s="20"/>
      <c r="N33" s="20"/>
      <c r="O33" s="20"/>
      <c r="P33" s="20"/>
      <c r="Q33" s="20"/>
      <c r="R33" s="20"/>
    </row>
    <row r="34" spans="1:18" x14ac:dyDescent="0.35">
      <c r="A34" s="20"/>
      <c r="B34" s="20"/>
      <c r="C34" s="20"/>
      <c r="D34" s="20"/>
      <c r="E34" s="20"/>
      <c r="F34" s="20"/>
      <c r="G34" s="20"/>
      <c r="H34" s="20"/>
      <c r="I34" s="20"/>
      <c r="J34" s="20"/>
      <c r="K34" s="20"/>
      <c r="L34" s="20"/>
      <c r="M34" s="20"/>
      <c r="N34" s="20"/>
      <c r="O34" s="20"/>
      <c r="P34" s="20"/>
      <c r="Q34" s="20"/>
      <c r="R34" s="20"/>
    </row>
    <row r="35" spans="1:18" x14ac:dyDescent="0.35">
      <c r="A35" s="20"/>
      <c r="B35" s="20"/>
      <c r="C35" s="20"/>
      <c r="D35" s="20"/>
      <c r="E35" s="20"/>
      <c r="F35" s="20"/>
      <c r="G35" s="20"/>
      <c r="H35" s="20"/>
      <c r="I35" s="20"/>
      <c r="J35" s="20"/>
      <c r="K35" s="20"/>
      <c r="L35" s="20"/>
      <c r="M35" s="20"/>
      <c r="N35" s="20"/>
      <c r="O35" s="20"/>
      <c r="P35" s="20"/>
      <c r="Q35" s="20"/>
      <c r="R35" s="20"/>
    </row>
    <row r="36" spans="1:18" x14ac:dyDescent="0.35">
      <c r="A36" s="20"/>
      <c r="B36" s="20"/>
      <c r="C36" s="20"/>
      <c r="D36" s="20"/>
      <c r="E36" s="20"/>
      <c r="F36" s="20"/>
      <c r="G36" s="20"/>
      <c r="H36" s="20"/>
      <c r="I36" s="20"/>
      <c r="J36" s="20"/>
      <c r="K36" s="20"/>
      <c r="L36" s="20"/>
      <c r="M36" s="20"/>
      <c r="N36" s="20"/>
      <c r="O36" s="20"/>
      <c r="P36" s="20"/>
      <c r="Q36" s="20"/>
      <c r="R36" s="20"/>
    </row>
    <row r="37" spans="1:18" x14ac:dyDescent="0.35">
      <c r="A37" s="20"/>
      <c r="B37" s="20"/>
      <c r="C37" s="20"/>
      <c r="D37" s="20"/>
      <c r="E37" s="20"/>
      <c r="F37" s="20"/>
      <c r="G37" s="20"/>
      <c r="H37" s="20"/>
      <c r="I37" s="20"/>
      <c r="J37" s="20"/>
      <c r="K37" s="20"/>
      <c r="L37" s="20"/>
      <c r="M37" s="20"/>
      <c r="N37" s="20"/>
      <c r="O37" s="20"/>
      <c r="P37" s="20"/>
      <c r="Q37" s="20"/>
      <c r="R37" s="20"/>
    </row>
    <row r="38" spans="1:18" x14ac:dyDescent="0.35">
      <c r="A38" s="20"/>
      <c r="B38" s="20"/>
      <c r="C38" s="20"/>
      <c r="D38" s="20"/>
      <c r="E38" s="20"/>
      <c r="F38" s="20"/>
      <c r="G38" s="20"/>
      <c r="H38" s="20"/>
      <c r="I38" s="20"/>
      <c r="J38" s="20"/>
      <c r="K38" s="20"/>
      <c r="L38" s="20"/>
      <c r="M38" s="20"/>
      <c r="N38" s="20"/>
      <c r="O38" s="20"/>
      <c r="P38" s="20"/>
      <c r="Q38" s="20"/>
      <c r="R38" s="20"/>
    </row>
    <row r="39" spans="1:18" x14ac:dyDescent="0.35">
      <c r="A39" s="20"/>
      <c r="B39" s="20"/>
      <c r="C39" s="20"/>
      <c r="D39" s="20"/>
      <c r="E39" s="20"/>
      <c r="F39" s="20"/>
      <c r="G39" s="20"/>
      <c r="H39" s="20"/>
      <c r="I39" s="20"/>
      <c r="J39" s="20"/>
      <c r="K39" s="20"/>
      <c r="L39" s="20"/>
      <c r="M39" s="20"/>
      <c r="N39" s="20"/>
      <c r="O39" s="20"/>
      <c r="P39" s="20"/>
      <c r="Q39" s="20"/>
      <c r="R39" s="20"/>
    </row>
    <row r="40" spans="1:18" x14ac:dyDescent="0.35">
      <c r="A40" s="20"/>
      <c r="B40" s="20"/>
      <c r="C40" s="20"/>
      <c r="D40" s="20"/>
      <c r="E40" s="20"/>
      <c r="F40" s="20"/>
      <c r="G40" s="20"/>
      <c r="H40" s="20"/>
      <c r="I40" s="20"/>
      <c r="J40" s="20"/>
      <c r="K40" s="20"/>
      <c r="L40" s="20"/>
      <c r="M40" s="20"/>
      <c r="N40" s="20"/>
      <c r="O40" s="20"/>
      <c r="P40" s="20"/>
      <c r="Q40" s="20"/>
      <c r="R40" s="20"/>
    </row>
    <row r="41" spans="1:18" x14ac:dyDescent="0.35">
      <c r="A41" s="20"/>
      <c r="B41" s="20"/>
      <c r="C41" s="20"/>
      <c r="D41" s="20"/>
      <c r="E41" s="20"/>
      <c r="F41" s="20"/>
      <c r="G41" s="20"/>
      <c r="H41" s="20"/>
      <c r="I41" s="20"/>
      <c r="J41" s="20"/>
      <c r="K41" s="20"/>
      <c r="L41" s="20"/>
      <c r="M41" s="20"/>
      <c r="N41" s="20"/>
      <c r="O41" s="20"/>
      <c r="P41" s="20"/>
      <c r="Q41" s="20"/>
      <c r="R41" s="20"/>
    </row>
    <row r="42" spans="1:18" x14ac:dyDescent="0.35">
      <c r="A42" s="20"/>
      <c r="B42" s="20"/>
      <c r="C42" s="20"/>
      <c r="D42" s="20"/>
      <c r="E42" s="20"/>
      <c r="F42" s="20"/>
      <c r="G42" s="20"/>
      <c r="H42" s="20"/>
      <c r="I42" s="20"/>
      <c r="J42" s="20"/>
      <c r="K42" s="20"/>
      <c r="L42" s="20"/>
      <c r="M42" s="20"/>
      <c r="N42" s="20"/>
      <c r="O42" s="20"/>
      <c r="P42" s="20"/>
      <c r="Q42" s="20"/>
      <c r="R42" s="20"/>
    </row>
    <row r="43" spans="1:18" x14ac:dyDescent="0.35">
      <c r="A43" s="20"/>
      <c r="B43" s="20"/>
      <c r="C43" s="20"/>
      <c r="D43" s="20"/>
      <c r="E43" s="20"/>
      <c r="F43" s="20"/>
      <c r="G43" s="20"/>
      <c r="H43" s="20"/>
      <c r="I43" s="20"/>
      <c r="J43" s="20"/>
      <c r="K43" s="20"/>
      <c r="L43" s="20"/>
      <c r="M43" s="20"/>
      <c r="N43" s="20"/>
      <c r="O43" s="20"/>
      <c r="P43" s="20"/>
      <c r="Q43" s="20"/>
      <c r="R43" s="20"/>
    </row>
    <row r="44" spans="1:18" x14ac:dyDescent="0.35">
      <c r="A44" s="20"/>
      <c r="B44" s="20"/>
      <c r="C44" s="20"/>
      <c r="D44" s="20"/>
      <c r="E44" s="20"/>
      <c r="F44" s="20"/>
      <c r="G44" s="20"/>
      <c r="H44" s="20"/>
      <c r="I44" s="20"/>
      <c r="J44" s="20"/>
      <c r="K44" s="20"/>
      <c r="L44" s="20"/>
      <c r="M44" s="20"/>
      <c r="N44" s="20"/>
      <c r="O44" s="20"/>
      <c r="P44" s="20"/>
      <c r="Q44" s="20"/>
      <c r="R44" s="20"/>
    </row>
    <row r="45" spans="1:18" x14ac:dyDescent="0.35">
      <c r="A45" s="20"/>
      <c r="B45" s="20"/>
      <c r="C45" s="20"/>
      <c r="D45" s="20"/>
      <c r="E45" s="20"/>
      <c r="F45" s="20"/>
      <c r="G45" s="20"/>
      <c r="H45" s="20"/>
      <c r="I45" s="20"/>
      <c r="J45" s="20"/>
      <c r="K45" s="20"/>
      <c r="L45" s="20"/>
      <c r="M45" s="20"/>
      <c r="N45" s="20"/>
      <c r="O45" s="20"/>
      <c r="P45" s="20"/>
      <c r="Q45" s="20"/>
      <c r="R45" s="20"/>
    </row>
    <row r="46" spans="1:18" x14ac:dyDescent="0.35">
      <c r="A46" s="20"/>
      <c r="B46" s="20"/>
      <c r="C46" s="20"/>
      <c r="D46" s="20"/>
      <c r="E46" s="20"/>
      <c r="F46" s="20"/>
      <c r="G46" s="20"/>
      <c r="H46" s="20"/>
      <c r="I46" s="20"/>
      <c r="J46" s="20"/>
      <c r="K46" s="20"/>
      <c r="L46" s="20"/>
      <c r="M46" s="20"/>
      <c r="N46" s="20"/>
      <c r="O46" s="20"/>
      <c r="P46" s="20"/>
      <c r="Q46" s="20"/>
      <c r="R46" s="20"/>
    </row>
    <row r="47" spans="1:18" x14ac:dyDescent="0.35">
      <c r="A47" s="20"/>
      <c r="B47" s="20"/>
      <c r="C47" s="20"/>
      <c r="D47" s="20"/>
      <c r="E47" s="20"/>
      <c r="F47" s="20"/>
      <c r="G47" s="20"/>
      <c r="H47" s="20"/>
      <c r="I47" s="20"/>
      <c r="J47" s="20"/>
      <c r="K47" s="20"/>
      <c r="L47" s="20"/>
      <c r="M47" s="20"/>
      <c r="N47" s="20"/>
      <c r="O47" s="20"/>
      <c r="P47" s="20"/>
      <c r="Q47" s="20"/>
      <c r="R47" s="20"/>
    </row>
    <row r="48" spans="1:18" x14ac:dyDescent="0.35">
      <c r="A48" s="20"/>
      <c r="B48" s="20"/>
      <c r="C48" s="20"/>
      <c r="D48" s="20"/>
      <c r="E48" s="20"/>
      <c r="F48" s="20"/>
      <c r="G48" s="20"/>
      <c r="H48" s="20"/>
      <c r="I48" s="20"/>
      <c r="J48" s="20"/>
      <c r="K48" s="20"/>
      <c r="L48" s="20"/>
      <c r="M48" s="20"/>
      <c r="N48" s="20"/>
      <c r="O48" s="20"/>
      <c r="P48" s="20"/>
      <c r="Q48" s="20"/>
      <c r="R48" s="20"/>
    </row>
    <row r="49" spans="1:18" x14ac:dyDescent="0.35">
      <c r="A49" s="20"/>
      <c r="B49" s="20"/>
      <c r="C49" s="20"/>
      <c r="D49" s="20"/>
      <c r="E49" s="20"/>
      <c r="F49" s="20"/>
      <c r="G49" s="20"/>
      <c r="H49" s="20"/>
      <c r="I49" s="20"/>
      <c r="J49" s="20"/>
      <c r="K49" s="20"/>
      <c r="L49" s="20"/>
      <c r="M49" s="20"/>
      <c r="N49" s="20"/>
      <c r="O49" s="20"/>
      <c r="P49" s="20"/>
      <c r="Q49" s="20"/>
      <c r="R49" s="20"/>
    </row>
    <row r="50" spans="1:18" x14ac:dyDescent="0.35">
      <c r="A50" s="20"/>
      <c r="B50" s="20"/>
      <c r="C50" s="20"/>
      <c r="D50" s="20"/>
      <c r="E50" s="20"/>
      <c r="F50" s="20"/>
      <c r="G50" s="20"/>
      <c r="H50" s="20"/>
      <c r="I50" s="20"/>
      <c r="J50" s="20"/>
      <c r="K50" s="20"/>
      <c r="L50" s="20"/>
      <c r="M50" s="20"/>
      <c r="N50" s="20"/>
      <c r="O50" s="20"/>
      <c r="P50" s="20"/>
      <c r="Q50" s="20"/>
      <c r="R50" s="20"/>
    </row>
    <row r="51" spans="1:18" x14ac:dyDescent="0.35">
      <c r="A51" s="20"/>
      <c r="B51" s="20"/>
      <c r="C51" s="20"/>
      <c r="D51" s="20"/>
      <c r="E51" s="20"/>
      <c r="F51" s="20"/>
      <c r="G51" s="20"/>
      <c r="H51" s="20"/>
      <c r="I51" s="20"/>
      <c r="J51" s="20"/>
      <c r="K51" s="20"/>
      <c r="L51" s="20"/>
      <c r="M51" s="20"/>
      <c r="N51" s="20"/>
      <c r="O51" s="20"/>
      <c r="P51" s="20"/>
      <c r="Q51" s="20"/>
      <c r="R51" s="20"/>
    </row>
    <row r="52" spans="1:18" x14ac:dyDescent="0.35">
      <c r="A52" s="20"/>
      <c r="B52" s="20"/>
      <c r="C52" s="20"/>
      <c r="D52" s="20"/>
      <c r="E52" s="20"/>
      <c r="F52" s="20"/>
      <c r="G52" s="20"/>
      <c r="H52" s="20"/>
      <c r="I52" s="20"/>
      <c r="J52" s="20"/>
      <c r="K52" s="20"/>
      <c r="L52" s="20"/>
      <c r="M52" s="20"/>
      <c r="N52" s="20"/>
      <c r="O52" s="20"/>
      <c r="P52" s="20"/>
      <c r="Q52" s="20"/>
      <c r="R52" s="20"/>
    </row>
    <row r="53" spans="1:18" x14ac:dyDescent="0.35">
      <c r="A53" s="20"/>
      <c r="B53" s="20"/>
      <c r="C53" s="20"/>
      <c r="D53" s="20"/>
      <c r="E53" s="20"/>
      <c r="F53" s="20"/>
      <c r="G53" s="20"/>
      <c r="H53" s="20"/>
      <c r="I53" s="20"/>
      <c r="J53" s="20"/>
      <c r="K53" s="20"/>
      <c r="L53" s="20"/>
      <c r="M53" s="20"/>
      <c r="N53" s="20"/>
      <c r="O53" s="20"/>
      <c r="P53" s="20"/>
      <c r="Q53" s="20"/>
      <c r="R53" s="20"/>
    </row>
    <row r="54" spans="1:18" x14ac:dyDescent="0.35">
      <c r="A54" s="20"/>
      <c r="B54" s="20"/>
      <c r="C54" s="20"/>
      <c r="D54" s="20"/>
      <c r="E54" s="20"/>
      <c r="F54" s="20"/>
      <c r="G54" s="20"/>
      <c r="H54" s="20"/>
      <c r="I54" s="20"/>
      <c r="J54" s="20"/>
      <c r="K54" s="20"/>
      <c r="L54" s="20"/>
      <c r="M54" s="20"/>
      <c r="N54" s="20"/>
      <c r="O54" s="20"/>
      <c r="P54" s="20"/>
      <c r="Q54" s="20"/>
      <c r="R54" s="20"/>
    </row>
    <row r="55" spans="1:18" x14ac:dyDescent="0.35">
      <c r="A55" s="20"/>
      <c r="B55" s="20"/>
      <c r="C55" s="20"/>
      <c r="D55" s="20"/>
      <c r="E55" s="20"/>
      <c r="F55" s="20"/>
      <c r="G55" s="20"/>
      <c r="H55" s="20"/>
      <c r="I55" s="20"/>
      <c r="J55" s="20"/>
      <c r="K55" s="20"/>
      <c r="L55" s="20"/>
      <c r="M55" s="20"/>
      <c r="N55" s="20"/>
      <c r="O55" s="20"/>
      <c r="P55" s="20"/>
      <c r="Q55" s="20"/>
      <c r="R55" s="20"/>
    </row>
    <row r="56" spans="1:18" x14ac:dyDescent="0.35">
      <c r="A56" s="20"/>
      <c r="B56" s="20"/>
      <c r="C56" s="20"/>
      <c r="D56" s="20"/>
      <c r="E56" s="20"/>
      <c r="F56" s="20"/>
      <c r="G56" s="20"/>
      <c r="H56" s="20"/>
      <c r="I56" s="20"/>
      <c r="J56" s="20"/>
      <c r="K56" s="20"/>
      <c r="L56" s="20"/>
      <c r="M56" s="20"/>
      <c r="N56" s="20"/>
      <c r="O56" s="20"/>
      <c r="P56" s="20"/>
      <c r="Q56" s="20"/>
      <c r="R56" s="20"/>
    </row>
    <row r="57" spans="1:18" x14ac:dyDescent="0.35">
      <c r="A57" s="20"/>
      <c r="B57" s="20"/>
      <c r="C57" s="20"/>
      <c r="D57" s="20"/>
      <c r="E57" s="20"/>
      <c r="F57" s="20"/>
      <c r="G57" s="20"/>
      <c r="H57" s="20"/>
      <c r="I57" s="20"/>
      <c r="J57" s="20"/>
      <c r="K57" s="20"/>
      <c r="L57" s="20"/>
      <c r="M57" s="20"/>
      <c r="N57" s="20"/>
      <c r="O57" s="20"/>
      <c r="P57" s="20"/>
      <c r="Q57" s="20"/>
      <c r="R57" s="20"/>
    </row>
    <row r="58" spans="1:18" x14ac:dyDescent="0.35">
      <c r="A58" s="20"/>
      <c r="B58" s="20"/>
      <c r="C58" s="20"/>
      <c r="D58" s="20"/>
      <c r="E58" s="20"/>
      <c r="F58" s="20"/>
      <c r="G58" s="20"/>
      <c r="H58" s="20"/>
      <c r="I58" s="20"/>
      <c r="J58" s="20"/>
      <c r="K58" s="20"/>
      <c r="L58" s="20"/>
      <c r="M58" s="20"/>
      <c r="N58" s="20"/>
      <c r="O58" s="20"/>
      <c r="P58" s="20"/>
      <c r="Q58" s="20"/>
      <c r="R58" s="20"/>
    </row>
    <row r="59" spans="1:18" x14ac:dyDescent="0.35">
      <c r="A59" s="20"/>
      <c r="B59" s="20"/>
      <c r="C59" s="20"/>
      <c r="D59" s="20"/>
      <c r="E59" s="20"/>
      <c r="F59" s="20"/>
      <c r="G59" s="20"/>
      <c r="H59" s="20"/>
      <c r="I59" s="20"/>
      <c r="J59" s="20"/>
      <c r="K59" s="20"/>
      <c r="L59" s="20"/>
      <c r="M59" s="20"/>
      <c r="N59" s="20"/>
      <c r="O59" s="20"/>
      <c r="P59" s="20"/>
      <c r="Q59" s="20"/>
      <c r="R59" s="20"/>
    </row>
    <row r="60" spans="1:18" x14ac:dyDescent="0.35">
      <c r="A60" s="20"/>
      <c r="B60" s="20"/>
      <c r="C60" s="20"/>
      <c r="D60" s="20"/>
      <c r="E60" s="20"/>
      <c r="F60" s="20"/>
      <c r="G60" s="20"/>
      <c r="H60" s="20"/>
      <c r="I60" s="20"/>
      <c r="J60" s="20"/>
      <c r="K60" s="20"/>
      <c r="L60" s="20"/>
      <c r="M60" s="20"/>
      <c r="N60" s="20"/>
      <c r="O60" s="20"/>
      <c r="P60" s="20"/>
      <c r="Q60" s="20"/>
      <c r="R60" s="20"/>
    </row>
    <row r="61" spans="1:18" x14ac:dyDescent="0.35">
      <c r="A61" s="20"/>
      <c r="B61" s="20"/>
      <c r="C61" s="20"/>
      <c r="D61" s="20"/>
      <c r="E61" s="20"/>
      <c r="F61" s="20"/>
      <c r="G61" s="20"/>
      <c r="H61" s="20"/>
      <c r="I61" s="20"/>
      <c r="J61" s="20"/>
      <c r="K61" s="20"/>
      <c r="L61" s="20"/>
      <c r="M61" s="20"/>
      <c r="N61" s="20"/>
      <c r="O61" s="20"/>
      <c r="P61" s="20"/>
      <c r="Q61" s="20"/>
      <c r="R61" s="20"/>
    </row>
    <row r="62" spans="1:18" x14ac:dyDescent="0.35">
      <c r="A62" s="20"/>
      <c r="B62" s="20"/>
      <c r="C62" s="20"/>
      <c r="D62" s="20"/>
      <c r="E62" s="20"/>
      <c r="F62" s="20"/>
      <c r="G62" s="20"/>
      <c r="H62" s="20"/>
      <c r="I62" s="20"/>
      <c r="J62" s="20"/>
      <c r="K62" s="20"/>
      <c r="L62" s="20"/>
      <c r="M62" s="20"/>
      <c r="N62" s="20"/>
      <c r="O62" s="20"/>
      <c r="P62" s="20"/>
      <c r="Q62" s="20"/>
      <c r="R62" s="20"/>
    </row>
    <row r="63" spans="1:18" x14ac:dyDescent="0.35">
      <c r="A63" s="20"/>
      <c r="B63" s="20"/>
      <c r="C63" s="20"/>
      <c r="D63" s="20"/>
      <c r="E63" s="20"/>
      <c r="F63" s="20"/>
      <c r="G63" s="20"/>
      <c r="H63" s="20"/>
      <c r="I63" s="20"/>
      <c r="J63" s="20"/>
      <c r="K63" s="20"/>
      <c r="L63" s="20"/>
      <c r="M63" s="20"/>
      <c r="N63" s="20"/>
      <c r="O63" s="20"/>
      <c r="P63" s="20"/>
      <c r="Q63" s="20"/>
      <c r="R63" s="20"/>
    </row>
    <row r="64" spans="1:18" x14ac:dyDescent="0.35">
      <c r="A64" s="20"/>
      <c r="B64" s="20"/>
      <c r="C64" s="20"/>
      <c r="D64" s="20"/>
      <c r="E64" s="20"/>
      <c r="F64" s="20"/>
      <c r="G64" s="20"/>
      <c r="H64" s="20"/>
      <c r="I64" s="20"/>
      <c r="J64" s="20"/>
      <c r="K64" s="20"/>
      <c r="L64" s="20"/>
      <c r="M64" s="20"/>
      <c r="N64" s="20"/>
      <c r="O64" s="20"/>
      <c r="P64" s="20"/>
      <c r="Q64" s="20"/>
      <c r="R64" s="20"/>
    </row>
    <row r="65" spans="1:18" x14ac:dyDescent="0.35">
      <c r="A65" s="20"/>
      <c r="B65" s="20"/>
      <c r="C65" s="20"/>
      <c r="D65" s="20"/>
      <c r="E65" s="20"/>
      <c r="F65" s="20"/>
      <c r="G65" s="20"/>
      <c r="H65" s="20"/>
      <c r="I65" s="20"/>
      <c r="J65" s="20"/>
      <c r="K65" s="20"/>
      <c r="L65" s="20"/>
      <c r="M65" s="20"/>
      <c r="N65" s="20"/>
      <c r="O65" s="20"/>
      <c r="P65" s="20"/>
      <c r="Q65" s="20"/>
      <c r="R65" s="20"/>
    </row>
    <row r="66" spans="1:18" x14ac:dyDescent="0.35">
      <c r="A66" s="20"/>
      <c r="B66" s="20"/>
      <c r="C66" s="20"/>
      <c r="D66" s="20"/>
      <c r="E66" s="20"/>
      <c r="F66" s="20"/>
      <c r="G66" s="20"/>
      <c r="H66" s="20"/>
      <c r="I66" s="20"/>
      <c r="J66" s="20"/>
      <c r="K66" s="20"/>
      <c r="L66" s="20"/>
      <c r="M66" s="20"/>
      <c r="N66" s="20"/>
      <c r="O66" s="20"/>
      <c r="P66" s="20"/>
      <c r="Q66" s="20"/>
      <c r="R66" s="20"/>
    </row>
    <row r="67" spans="1:18" x14ac:dyDescent="0.35">
      <c r="A67" s="20"/>
      <c r="B67" s="20"/>
      <c r="C67" s="20"/>
      <c r="D67" s="20"/>
      <c r="E67" s="20"/>
      <c r="F67" s="20"/>
      <c r="G67" s="20"/>
      <c r="H67" s="20"/>
      <c r="I67" s="20"/>
      <c r="J67" s="20"/>
      <c r="K67" s="20"/>
      <c r="L67" s="20"/>
      <c r="M67" s="20"/>
      <c r="N67" s="20"/>
      <c r="O67" s="20"/>
      <c r="P67" s="20"/>
      <c r="Q67" s="20"/>
      <c r="R67" s="20"/>
    </row>
    <row r="68" spans="1:18" x14ac:dyDescent="0.35">
      <c r="A68" s="20"/>
      <c r="B68" s="20"/>
      <c r="C68" s="20"/>
      <c r="D68" s="20"/>
      <c r="E68" s="20"/>
      <c r="F68" s="20"/>
      <c r="G68" s="20"/>
      <c r="H68" s="20"/>
      <c r="I68" s="20"/>
      <c r="J68" s="20"/>
      <c r="K68" s="20"/>
      <c r="L68" s="20"/>
      <c r="M68" s="20"/>
      <c r="N68" s="20"/>
      <c r="O68" s="20"/>
      <c r="P68" s="20"/>
      <c r="Q68" s="20"/>
      <c r="R68" s="20"/>
    </row>
    <row r="69" spans="1:18" x14ac:dyDescent="0.35">
      <c r="A69" s="20"/>
      <c r="B69" s="20"/>
      <c r="C69" s="20"/>
      <c r="D69" s="20"/>
      <c r="E69" s="20"/>
      <c r="F69" s="20"/>
      <c r="G69" s="20"/>
      <c r="H69" s="20"/>
      <c r="I69" s="20"/>
      <c r="J69" s="20"/>
      <c r="K69" s="20"/>
      <c r="L69" s="20"/>
      <c r="M69" s="20"/>
      <c r="N69" s="20"/>
      <c r="O69" s="20"/>
      <c r="P69" s="20"/>
      <c r="Q69" s="20"/>
      <c r="R69" s="20"/>
    </row>
    <row r="70" spans="1:18" x14ac:dyDescent="0.35">
      <c r="A70" s="20"/>
      <c r="B70" s="20"/>
      <c r="C70" s="20"/>
      <c r="D70" s="20"/>
      <c r="E70" s="20"/>
      <c r="F70" s="20"/>
      <c r="G70" s="20"/>
      <c r="H70" s="20"/>
      <c r="I70" s="20"/>
      <c r="J70" s="20"/>
      <c r="K70" s="20"/>
      <c r="L70" s="20"/>
      <c r="M70" s="20"/>
      <c r="N70" s="20"/>
      <c r="O70" s="20"/>
      <c r="P70" s="20"/>
      <c r="Q70" s="20"/>
      <c r="R70" s="20"/>
    </row>
    <row r="71" spans="1:18" x14ac:dyDescent="0.35">
      <c r="A71" s="20"/>
      <c r="B71" s="20"/>
      <c r="C71" s="20"/>
      <c r="D71" s="20"/>
      <c r="E71" s="20"/>
      <c r="F71" s="20"/>
      <c r="G71" s="20"/>
      <c r="H71" s="20"/>
      <c r="I71" s="20"/>
      <c r="J71" s="20"/>
      <c r="K71" s="20"/>
      <c r="L71" s="20"/>
      <c r="M71" s="20"/>
      <c r="N71" s="20"/>
      <c r="O71" s="20"/>
      <c r="P71" s="20"/>
      <c r="Q71" s="20"/>
      <c r="R71" s="20"/>
    </row>
    <row r="72" spans="1:18" x14ac:dyDescent="0.35">
      <c r="A72" s="20"/>
      <c r="B72" s="20"/>
      <c r="C72" s="20"/>
      <c r="D72" s="20"/>
      <c r="E72" s="20"/>
      <c r="F72" s="20"/>
      <c r="G72" s="20"/>
      <c r="H72" s="20"/>
      <c r="I72" s="20"/>
      <c r="J72" s="20"/>
      <c r="K72" s="20"/>
      <c r="L72" s="20"/>
      <c r="M72" s="20"/>
      <c r="N72" s="20"/>
      <c r="O72" s="20"/>
      <c r="P72" s="20"/>
      <c r="Q72" s="20"/>
      <c r="R72" s="20"/>
    </row>
    <row r="73" spans="1:18" x14ac:dyDescent="0.35">
      <c r="A73" s="20"/>
      <c r="B73" s="20"/>
      <c r="C73" s="20"/>
      <c r="D73" s="20"/>
      <c r="E73" s="20"/>
      <c r="F73" s="20"/>
      <c r="G73" s="20"/>
      <c r="H73" s="20"/>
      <c r="I73" s="20"/>
      <c r="J73" s="20"/>
      <c r="K73" s="20"/>
      <c r="L73" s="20"/>
      <c r="M73" s="20"/>
      <c r="N73" s="20"/>
      <c r="O73" s="20"/>
      <c r="P73" s="20"/>
      <c r="Q73" s="20"/>
      <c r="R73" s="20"/>
    </row>
    <row r="74" spans="1:18" x14ac:dyDescent="0.35">
      <c r="A74" s="20"/>
      <c r="B74" s="20"/>
      <c r="C74" s="20"/>
      <c r="D74" s="20"/>
      <c r="E74" s="20"/>
      <c r="F74" s="20"/>
      <c r="G74" s="20"/>
      <c r="H74" s="20"/>
      <c r="I74" s="20"/>
      <c r="J74" s="20"/>
      <c r="K74" s="20"/>
      <c r="L74" s="20"/>
      <c r="M74" s="20"/>
      <c r="N74" s="20"/>
      <c r="O74" s="20"/>
      <c r="P74" s="20"/>
      <c r="Q74" s="20"/>
      <c r="R74" s="20"/>
    </row>
    <row r="75" spans="1:18" x14ac:dyDescent="0.35">
      <c r="A75" s="20"/>
      <c r="B75" s="20"/>
      <c r="C75" s="20"/>
      <c r="D75" s="20"/>
      <c r="E75" s="20"/>
      <c r="F75" s="20"/>
      <c r="G75" s="20"/>
      <c r="H75" s="20"/>
      <c r="I75" s="20"/>
      <c r="J75" s="20"/>
      <c r="K75" s="20"/>
      <c r="L75" s="20"/>
      <c r="M75" s="20"/>
      <c r="N75" s="20"/>
      <c r="O75" s="20"/>
      <c r="P75" s="20"/>
      <c r="Q75" s="20"/>
      <c r="R75" s="20"/>
    </row>
    <row r="76" spans="1:18" x14ac:dyDescent="0.35">
      <c r="A76" s="20"/>
      <c r="B76" s="20"/>
      <c r="C76" s="20"/>
      <c r="D76" s="20"/>
      <c r="E76" s="20"/>
      <c r="F76" s="20"/>
      <c r="G76" s="20"/>
      <c r="H76" s="20"/>
      <c r="I76" s="20"/>
      <c r="J76" s="20"/>
      <c r="K76" s="20"/>
      <c r="L76" s="20"/>
      <c r="M76" s="20"/>
      <c r="N76" s="20"/>
      <c r="O76" s="20"/>
      <c r="P76" s="20"/>
      <c r="Q76" s="20"/>
      <c r="R76" s="20"/>
    </row>
    <row r="77" spans="1:18" x14ac:dyDescent="0.35">
      <c r="A77" s="20"/>
      <c r="B77" s="20"/>
      <c r="C77" s="20"/>
      <c r="D77" s="20"/>
      <c r="E77" s="20"/>
      <c r="F77" s="20"/>
      <c r="G77" s="20"/>
      <c r="H77" s="20"/>
      <c r="I77" s="20"/>
      <c r="J77" s="20"/>
      <c r="K77" s="20"/>
      <c r="L77" s="20"/>
      <c r="M77" s="20"/>
      <c r="N77" s="20"/>
      <c r="O77" s="20"/>
      <c r="P77" s="20"/>
      <c r="Q77" s="20"/>
      <c r="R77" s="20"/>
    </row>
    <row r="78" spans="1:18" x14ac:dyDescent="0.35">
      <c r="A78" s="20"/>
      <c r="B78" s="20"/>
      <c r="C78" s="20"/>
      <c r="D78" s="20"/>
      <c r="E78" s="20"/>
      <c r="F78" s="20"/>
      <c r="G78" s="20"/>
      <c r="H78" s="20"/>
      <c r="I78" s="20"/>
      <c r="J78" s="20"/>
      <c r="K78" s="20"/>
      <c r="L78" s="20"/>
      <c r="M78" s="20"/>
      <c r="N78" s="20"/>
      <c r="O78" s="20"/>
      <c r="P78" s="20"/>
      <c r="Q78" s="20"/>
      <c r="R78" s="20"/>
    </row>
    <row r="79" spans="1:18" x14ac:dyDescent="0.35">
      <c r="A79" s="20"/>
      <c r="B79" s="20"/>
      <c r="C79" s="20"/>
      <c r="D79" s="20"/>
      <c r="E79" s="20"/>
      <c r="F79" s="20"/>
      <c r="G79" s="20"/>
      <c r="H79" s="20"/>
      <c r="I79" s="20"/>
      <c r="J79" s="20"/>
      <c r="K79" s="20"/>
      <c r="L79" s="20"/>
      <c r="M79" s="20"/>
      <c r="N79" s="20"/>
      <c r="O79" s="20"/>
      <c r="P79" s="20"/>
      <c r="Q79" s="20"/>
      <c r="R79" s="20"/>
    </row>
    <row r="80" spans="1:18" x14ac:dyDescent="0.35">
      <c r="A80" s="20"/>
      <c r="B80" s="20"/>
      <c r="C80" s="20"/>
      <c r="D80" s="20"/>
      <c r="E80" s="20"/>
      <c r="F80" s="20"/>
      <c r="G80" s="20"/>
      <c r="H80" s="20"/>
      <c r="I80" s="20"/>
      <c r="J80" s="20"/>
      <c r="K80" s="20"/>
      <c r="L80" s="20"/>
      <c r="M80" s="20"/>
      <c r="N80" s="20"/>
      <c r="O80" s="20"/>
      <c r="P80" s="20"/>
      <c r="Q80" s="20"/>
      <c r="R80" s="20"/>
    </row>
    <row r="81" spans="1:18" x14ac:dyDescent="0.35">
      <c r="A81" s="20"/>
      <c r="B81" s="20"/>
      <c r="C81" s="20"/>
      <c r="D81" s="20"/>
      <c r="E81" s="20"/>
      <c r="F81" s="20"/>
      <c r="G81" s="20"/>
      <c r="H81" s="20"/>
      <c r="I81" s="20"/>
      <c r="J81" s="20"/>
      <c r="K81" s="20"/>
      <c r="L81" s="20"/>
      <c r="M81" s="20"/>
      <c r="N81" s="20"/>
      <c r="O81" s="20"/>
      <c r="P81" s="20"/>
      <c r="Q81" s="20"/>
      <c r="R81" s="20"/>
    </row>
    <row r="82" spans="1:18" x14ac:dyDescent="0.35">
      <c r="A82" s="20"/>
      <c r="B82" s="20"/>
      <c r="C82" s="20"/>
      <c r="D82" s="20"/>
      <c r="E82" s="20"/>
      <c r="F82" s="20"/>
      <c r="G82" s="20"/>
      <c r="H82" s="20"/>
      <c r="I82" s="20"/>
      <c r="J82" s="20"/>
      <c r="K82" s="20"/>
      <c r="L82" s="20"/>
      <c r="M82" s="20"/>
      <c r="N82" s="20"/>
      <c r="O82" s="20"/>
      <c r="P82" s="20"/>
      <c r="Q82" s="20"/>
      <c r="R82" s="20"/>
    </row>
    <row r="83" spans="1:18" x14ac:dyDescent="0.35">
      <c r="A83" s="20"/>
      <c r="B83" s="20"/>
      <c r="C83" s="20"/>
      <c r="D83" s="20"/>
      <c r="E83" s="20"/>
      <c r="F83" s="20"/>
      <c r="G83" s="20"/>
      <c r="H83" s="20"/>
      <c r="I83" s="20"/>
      <c r="J83" s="20"/>
      <c r="K83" s="20"/>
      <c r="L83" s="20"/>
      <c r="M83" s="20"/>
      <c r="N83" s="20"/>
      <c r="O83" s="20"/>
      <c r="P83" s="20"/>
      <c r="Q83" s="20"/>
      <c r="R83" s="20"/>
    </row>
    <row r="84" spans="1:18" x14ac:dyDescent="0.35">
      <c r="A84" s="20"/>
      <c r="B84" s="20"/>
      <c r="C84" s="20"/>
      <c r="D84" s="20"/>
      <c r="E84" s="20"/>
      <c r="F84" s="20"/>
      <c r="G84" s="20"/>
      <c r="H84" s="20"/>
      <c r="I84" s="20"/>
      <c r="J84" s="20"/>
      <c r="K84" s="20"/>
      <c r="L84" s="20"/>
      <c r="M84" s="20"/>
      <c r="N84" s="20"/>
      <c r="O84" s="20"/>
      <c r="P84" s="20"/>
      <c r="Q84" s="20"/>
      <c r="R84" s="20"/>
    </row>
    <row r="85" spans="1:18" x14ac:dyDescent="0.35">
      <c r="A85" s="20"/>
      <c r="B85" s="20"/>
      <c r="C85" s="20"/>
      <c r="D85" s="20"/>
      <c r="E85" s="20"/>
      <c r="F85" s="20"/>
      <c r="G85" s="20"/>
      <c r="H85" s="20"/>
      <c r="I85" s="20"/>
      <c r="J85" s="20"/>
      <c r="K85" s="20"/>
      <c r="L85" s="20"/>
      <c r="M85" s="20"/>
      <c r="N85" s="20"/>
      <c r="O85" s="20"/>
      <c r="P85" s="20"/>
      <c r="Q85" s="20"/>
      <c r="R85" s="20"/>
    </row>
    <row r="86" spans="1:18" x14ac:dyDescent="0.35">
      <c r="A86" s="20"/>
      <c r="B86" s="20"/>
      <c r="C86" s="20"/>
      <c r="D86" s="20"/>
      <c r="E86" s="20"/>
      <c r="F86" s="20"/>
      <c r="G86" s="20"/>
      <c r="H86" s="20"/>
      <c r="I86" s="20"/>
      <c r="J86" s="20"/>
      <c r="K86" s="20"/>
      <c r="L86" s="20"/>
      <c r="M86" s="20"/>
      <c r="N86" s="20"/>
      <c r="O86" s="20"/>
      <c r="P86" s="20"/>
      <c r="Q86" s="20"/>
      <c r="R86" s="20"/>
    </row>
    <row r="87" spans="1:18" x14ac:dyDescent="0.35">
      <c r="A87" s="20"/>
      <c r="B87" s="20"/>
      <c r="C87" s="20"/>
      <c r="D87" s="20"/>
      <c r="E87" s="20"/>
      <c r="F87" s="20"/>
      <c r="G87" s="20"/>
      <c r="H87" s="20"/>
      <c r="I87" s="20"/>
      <c r="J87" s="20"/>
      <c r="K87" s="20"/>
      <c r="L87" s="20"/>
      <c r="M87" s="20"/>
      <c r="N87" s="20"/>
      <c r="O87" s="20"/>
      <c r="P87" s="20"/>
      <c r="Q87" s="20"/>
      <c r="R87" s="20"/>
    </row>
    <row r="88" spans="1:18" x14ac:dyDescent="0.35">
      <c r="A88" s="20"/>
      <c r="B88" s="20"/>
      <c r="C88" s="20"/>
      <c r="D88" s="20"/>
      <c r="E88" s="20"/>
      <c r="F88" s="20"/>
      <c r="G88" s="20"/>
      <c r="H88" s="20"/>
      <c r="I88" s="20"/>
      <c r="J88" s="20"/>
      <c r="K88" s="20"/>
      <c r="L88" s="20"/>
      <c r="M88" s="20"/>
      <c r="N88" s="20"/>
      <c r="O88" s="20"/>
      <c r="P88" s="20"/>
      <c r="Q88" s="20"/>
      <c r="R88" s="20"/>
    </row>
    <row r="89" spans="1:18" x14ac:dyDescent="0.35">
      <c r="A89" s="20"/>
      <c r="B89" s="20"/>
      <c r="C89" s="20"/>
      <c r="D89" s="20"/>
      <c r="E89" s="20"/>
      <c r="F89" s="20"/>
      <c r="G89" s="20"/>
      <c r="H89" s="20"/>
      <c r="I89" s="20"/>
      <c r="J89" s="20"/>
      <c r="K89" s="20"/>
      <c r="L89" s="20"/>
      <c r="M89" s="20"/>
      <c r="N89" s="20"/>
      <c r="O89" s="20"/>
      <c r="P89" s="20"/>
      <c r="Q89" s="20"/>
      <c r="R89" s="20"/>
    </row>
    <row r="90" spans="1:18" x14ac:dyDescent="0.35">
      <c r="A90" s="20"/>
      <c r="B90" s="20"/>
      <c r="C90" s="20"/>
      <c r="D90" s="20"/>
      <c r="E90" s="20"/>
      <c r="F90" s="20"/>
      <c r="G90" s="20"/>
      <c r="H90" s="20"/>
      <c r="I90" s="20"/>
      <c r="J90" s="20"/>
      <c r="K90" s="20"/>
      <c r="L90" s="20"/>
      <c r="M90" s="20"/>
      <c r="N90" s="20"/>
      <c r="O90" s="20"/>
      <c r="P90" s="20"/>
      <c r="Q90" s="20"/>
      <c r="R90" s="20"/>
    </row>
    <row r="91" spans="1:18" x14ac:dyDescent="0.35">
      <c r="A91" s="20"/>
      <c r="B91" s="20"/>
      <c r="C91" s="20"/>
      <c r="D91" s="20"/>
      <c r="E91" s="20"/>
      <c r="F91" s="20"/>
      <c r="G91" s="20"/>
      <c r="H91" s="20"/>
      <c r="I91" s="20"/>
      <c r="J91" s="20"/>
      <c r="K91" s="20"/>
      <c r="L91" s="20"/>
      <c r="M91" s="20"/>
      <c r="N91" s="20"/>
      <c r="O91" s="20"/>
      <c r="P91" s="20"/>
      <c r="Q91" s="20"/>
      <c r="R91" s="20"/>
    </row>
    <row r="92" spans="1:18" x14ac:dyDescent="0.35">
      <c r="A92" s="20"/>
      <c r="B92" s="20"/>
      <c r="C92" s="20"/>
      <c r="D92" s="20"/>
      <c r="E92" s="20"/>
      <c r="F92" s="20"/>
      <c r="G92" s="20"/>
      <c r="H92" s="20"/>
      <c r="I92" s="20"/>
      <c r="J92" s="20"/>
      <c r="K92" s="20"/>
      <c r="L92" s="20"/>
      <c r="M92" s="20"/>
      <c r="N92" s="20"/>
      <c r="O92" s="20"/>
      <c r="P92" s="20"/>
      <c r="Q92" s="20"/>
      <c r="R92" s="20"/>
    </row>
    <row r="93" spans="1:18" x14ac:dyDescent="0.35">
      <c r="A93" s="20"/>
      <c r="B93" s="20"/>
      <c r="C93" s="20"/>
      <c r="D93" s="20"/>
      <c r="E93" s="20"/>
      <c r="F93" s="20"/>
      <c r="G93" s="20"/>
      <c r="H93" s="20"/>
      <c r="I93" s="20"/>
      <c r="J93" s="20"/>
      <c r="K93" s="20"/>
      <c r="L93" s="20"/>
      <c r="M93" s="20"/>
      <c r="N93" s="20"/>
      <c r="O93" s="20"/>
      <c r="P93" s="20"/>
      <c r="Q93" s="20"/>
      <c r="R93" s="20"/>
    </row>
    <row r="94" spans="1:18" x14ac:dyDescent="0.35">
      <c r="A94" s="20"/>
      <c r="B94" s="20"/>
      <c r="C94" s="20"/>
      <c r="D94" s="20"/>
      <c r="E94" s="20"/>
      <c r="F94" s="20"/>
      <c r="G94" s="20"/>
      <c r="H94" s="20"/>
      <c r="I94" s="20"/>
      <c r="J94" s="20"/>
      <c r="K94" s="20"/>
      <c r="L94" s="20"/>
      <c r="M94" s="20"/>
      <c r="N94" s="20"/>
      <c r="O94" s="20"/>
      <c r="P94" s="20"/>
      <c r="Q94" s="20"/>
      <c r="R94" s="20"/>
    </row>
    <row r="95" spans="1:18" x14ac:dyDescent="0.35">
      <c r="A95" s="20"/>
      <c r="B95" s="20"/>
      <c r="C95" s="20"/>
      <c r="D95" s="20"/>
      <c r="E95" s="20"/>
      <c r="F95" s="20"/>
      <c r="G95" s="20"/>
      <c r="H95" s="20"/>
      <c r="I95" s="20"/>
      <c r="J95" s="20"/>
      <c r="K95" s="20"/>
      <c r="L95" s="20"/>
      <c r="M95" s="20"/>
      <c r="N95" s="20"/>
      <c r="O95" s="20"/>
      <c r="P95" s="20"/>
      <c r="Q95" s="20"/>
      <c r="R95" s="20"/>
    </row>
    <row r="96" spans="1:18" x14ac:dyDescent="0.35">
      <c r="A96" s="20"/>
      <c r="B96" s="20"/>
      <c r="C96" s="20"/>
      <c r="D96" s="20"/>
      <c r="E96" s="20"/>
      <c r="F96" s="20"/>
      <c r="G96" s="20"/>
      <c r="H96" s="20"/>
      <c r="I96" s="20"/>
      <c r="J96" s="20"/>
      <c r="K96" s="20"/>
      <c r="L96" s="20"/>
      <c r="M96" s="20"/>
      <c r="N96" s="20"/>
      <c r="O96" s="20"/>
      <c r="P96" s="20"/>
      <c r="Q96" s="20"/>
      <c r="R96" s="20"/>
    </row>
    <row r="97" spans="1:18" x14ac:dyDescent="0.35">
      <c r="A97" s="20"/>
      <c r="B97" s="20"/>
      <c r="C97" s="20"/>
      <c r="D97" s="20"/>
      <c r="E97" s="20"/>
      <c r="F97" s="20"/>
      <c r="G97" s="20"/>
      <c r="H97" s="20"/>
      <c r="I97" s="20"/>
      <c r="J97" s="20"/>
      <c r="K97" s="20"/>
      <c r="L97" s="20"/>
      <c r="M97" s="20"/>
      <c r="N97" s="20"/>
      <c r="O97" s="20"/>
      <c r="P97" s="20"/>
      <c r="Q97" s="20"/>
      <c r="R97" s="20"/>
    </row>
    <row r="98" spans="1:18" x14ac:dyDescent="0.35">
      <c r="A98" s="20"/>
      <c r="B98" s="20"/>
      <c r="C98" s="20"/>
      <c r="D98" s="20"/>
      <c r="E98" s="20"/>
      <c r="F98" s="20"/>
      <c r="G98" s="20"/>
      <c r="H98" s="20"/>
      <c r="I98" s="20"/>
      <c r="J98" s="20"/>
      <c r="K98" s="20"/>
      <c r="L98" s="20"/>
      <c r="M98" s="20"/>
      <c r="N98" s="20"/>
      <c r="O98" s="20"/>
      <c r="P98" s="20"/>
      <c r="Q98" s="20"/>
      <c r="R98" s="20"/>
    </row>
    <row r="99" spans="1:18" x14ac:dyDescent="0.35">
      <c r="A99" s="20"/>
      <c r="B99" s="20"/>
      <c r="C99" s="20"/>
      <c r="D99" s="20"/>
      <c r="E99" s="20"/>
      <c r="F99" s="20"/>
      <c r="G99" s="20"/>
      <c r="H99" s="20"/>
      <c r="I99" s="20"/>
      <c r="J99" s="20"/>
      <c r="K99" s="20"/>
      <c r="L99" s="20"/>
      <c r="M99" s="20"/>
      <c r="N99" s="20"/>
      <c r="O99" s="20"/>
      <c r="P99" s="20"/>
      <c r="Q99" s="20"/>
      <c r="R99" s="20"/>
    </row>
    <row r="100" spans="1:18" x14ac:dyDescent="0.35">
      <c r="A100" s="20"/>
      <c r="B100" s="20"/>
      <c r="C100" s="20"/>
      <c r="D100" s="20"/>
      <c r="E100" s="20"/>
      <c r="F100" s="20"/>
      <c r="G100" s="20"/>
      <c r="H100" s="20"/>
      <c r="I100" s="20"/>
      <c r="J100" s="20"/>
      <c r="K100" s="20"/>
      <c r="L100" s="20"/>
      <c r="M100" s="20"/>
      <c r="N100" s="20"/>
      <c r="O100" s="20"/>
      <c r="P100" s="20"/>
      <c r="Q100" s="20"/>
      <c r="R100" s="20"/>
    </row>
    <row r="101" spans="1:18" x14ac:dyDescent="0.35">
      <c r="A101" s="20"/>
      <c r="B101" s="20"/>
      <c r="C101" s="20"/>
      <c r="D101" s="20"/>
      <c r="E101" s="20"/>
      <c r="F101" s="20"/>
      <c r="G101" s="20"/>
      <c r="H101" s="20"/>
      <c r="I101" s="20"/>
      <c r="J101" s="20"/>
      <c r="K101" s="20"/>
      <c r="L101" s="20"/>
      <c r="M101" s="20"/>
      <c r="N101" s="20"/>
      <c r="O101" s="20"/>
      <c r="P101" s="20"/>
      <c r="Q101" s="20"/>
      <c r="R101" s="20"/>
    </row>
    <row r="102" spans="1:18" x14ac:dyDescent="0.35">
      <c r="A102" s="20"/>
      <c r="B102" s="20"/>
      <c r="C102" s="20"/>
      <c r="D102" s="20"/>
      <c r="E102" s="20"/>
      <c r="F102" s="20"/>
      <c r="G102" s="20"/>
      <c r="H102" s="20"/>
      <c r="I102" s="20"/>
      <c r="J102" s="20"/>
      <c r="K102" s="20"/>
      <c r="L102" s="20"/>
      <c r="M102" s="20"/>
      <c r="N102" s="20"/>
      <c r="O102" s="20"/>
      <c r="P102" s="20"/>
      <c r="Q102" s="20"/>
      <c r="R102" s="20"/>
    </row>
    <row r="103" spans="1:18" x14ac:dyDescent="0.35">
      <c r="A103" s="20"/>
      <c r="B103" s="20"/>
      <c r="C103" s="20"/>
      <c r="D103" s="20"/>
      <c r="E103" s="20"/>
      <c r="F103" s="20"/>
      <c r="G103" s="20"/>
      <c r="H103" s="20"/>
      <c r="I103" s="20"/>
      <c r="J103" s="20"/>
      <c r="K103" s="20"/>
      <c r="L103" s="20"/>
      <c r="M103" s="20"/>
      <c r="N103" s="20"/>
      <c r="O103" s="20"/>
      <c r="P103" s="20"/>
      <c r="Q103" s="20"/>
      <c r="R103" s="20"/>
    </row>
    <row r="104" spans="1:18" x14ac:dyDescent="0.35">
      <c r="A104" s="20"/>
      <c r="B104" s="20"/>
      <c r="C104" s="20"/>
      <c r="D104" s="20"/>
      <c r="E104" s="20"/>
      <c r="F104" s="20"/>
      <c r="G104" s="20"/>
      <c r="H104" s="20"/>
      <c r="I104" s="20"/>
      <c r="J104" s="20"/>
      <c r="K104" s="20"/>
      <c r="L104" s="20"/>
      <c r="M104" s="20"/>
      <c r="N104" s="20"/>
      <c r="O104" s="20"/>
      <c r="P104" s="20"/>
      <c r="Q104" s="20"/>
      <c r="R104" s="20"/>
    </row>
    <row r="105" spans="1:18" x14ac:dyDescent="0.35">
      <c r="A105" s="20"/>
      <c r="B105" s="20"/>
      <c r="C105" s="20"/>
      <c r="D105" s="20"/>
      <c r="E105" s="20"/>
      <c r="F105" s="20"/>
      <c r="G105" s="20"/>
      <c r="H105" s="20"/>
      <c r="I105" s="20"/>
      <c r="J105" s="20"/>
      <c r="K105" s="20"/>
      <c r="L105" s="20"/>
      <c r="M105" s="20"/>
      <c r="N105" s="20"/>
      <c r="O105" s="20"/>
      <c r="P105" s="20"/>
      <c r="Q105" s="20"/>
      <c r="R105" s="20"/>
    </row>
    <row r="106" spans="1:18" x14ac:dyDescent="0.35">
      <c r="A106" s="20"/>
      <c r="B106" s="20"/>
      <c r="C106" s="20"/>
      <c r="D106" s="20"/>
      <c r="E106" s="20"/>
      <c r="F106" s="20"/>
      <c r="G106" s="20"/>
      <c r="H106" s="20"/>
      <c r="I106" s="20"/>
      <c r="J106" s="20"/>
      <c r="K106" s="20"/>
      <c r="L106" s="20"/>
      <c r="M106" s="20"/>
      <c r="N106" s="20"/>
      <c r="O106" s="20"/>
      <c r="P106" s="20"/>
      <c r="Q106" s="20"/>
      <c r="R106" s="20"/>
    </row>
    <row r="107" spans="1:18" x14ac:dyDescent="0.35">
      <c r="A107" s="20"/>
      <c r="B107" s="20"/>
      <c r="C107" s="20"/>
      <c r="D107" s="20"/>
      <c r="E107" s="20"/>
      <c r="F107" s="20"/>
      <c r="G107" s="20"/>
      <c r="H107" s="20"/>
      <c r="I107" s="20"/>
      <c r="J107" s="20"/>
      <c r="K107" s="20"/>
      <c r="L107" s="20"/>
      <c r="M107" s="20"/>
      <c r="N107" s="20"/>
      <c r="O107" s="20"/>
      <c r="P107" s="20"/>
      <c r="Q107" s="20"/>
      <c r="R107" s="20"/>
    </row>
    <row r="108" spans="1:18" x14ac:dyDescent="0.35">
      <c r="A108" s="20"/>
      <c r="B108" s="20"/>
      <c r="C108" s="20"/>
      <c r="D108" s="20"/>
      <c r="E108" s="20"/>
      <c r="F108" s="20"/>
      <c r="G108" s="20"/>
      <c r="H108" s="20"/>
      <c r="I108" s="20"/>
      <c r="J108" s="20"/>
      <c r="K108" s="20"/>
      <c r="L108" s="20"/>
      <c r="M108" s="20"/>
      <c r="N108" s="20"/>
      <c r="O108" s="20"/>
      <c r="P108" s="20"/>
      <c r="Q108" s="20"/>
      <c r="R108" s="20"/>
    </row>
    <row r="109" spans="1:18" x14ac:dyDescent="0.35">
      <c r="A109" s="20"/>
      <c r="B109" s="20"/>
      <c r="C109" s="20"/>
      <c r="D109" s="20"/>
      <c r="E109" s="20"/>
      <c r="F109" s="20"/>
      <c r="G109" s="20"/>
      <c r="H109" s="20"/>
      <c r="I109" s="20"/>
      <c r="J109" s="20"/>
      <c r="K109" s="20"/>
      <c r="L109" s="20"/>
      <c r="M109" s="20"/>
      <c r="N109" s="20"/>
      <c r="O109" s="20"/>
      <c r="P109" s="20"/>
      <c r="Q109" s="20"/>
      <c r="R109" s="20"/>
    </row>
    <row r="110" spans="1:18" x14ac:dyDescent="0.35">
      <c r="A110" s="20"/>
      <c r="B110" s="20"/>
      <c r="C110" s="20"/>
      <c r="D110" s="20"/>
      <c r="E110" s="20"/>
      <c r="F110" s="20"/>
      <c r="G110" s="20"/>
      <c r="H110" s="20"/>
      <c r="I110" s="20"/>
      <c r="J110" s="20"/>
      <c r="K110" s="20"/>
      <c r="L110" s="20"/>
      <c r="M110" s="20"/>
      <c r="N110" s="20"/>
      <c r="O110" s="20"/>
      <c r="P110" s="20"/>
      <c r="Q110" s="20"/>
      <c r="R110" s="20"/>
    </row>
    <row r="111" spans="1:18" x14ac:dyDescent="0.35">
      <c r="A111" s="20"/>
      <c r="B111" s="20"/>
      <c r="C111" s="20"/>
      <c r="D111" s="20"/>
      <c r="E111" s="20"/>
      <c r="F111" s="20"/>
      <c r="G111" s="20"/>
      <c r="H111" s="20"/>
      <c r="I111" s="20"/>
      <c r="J111" s="20"/>
      <c r="K111" s="20"/>
      <c r="L111" s="20"/>
      <c r="M111" s="20"/>
      <c r="N111" s="20"/>
      <c r="O111" s="20"/>
      <c r="P111" s="20"/>
      <c r="Q111" s="20"/>
      <c r="R111" s="20"/>
    </row>
    <row r="112" spans="1:18" x14ac:dyDescent="0.35">
      <c r="A112" s="20"/>
      <c r="B112" s="20"/>
      <c r="C112" s="20"/>
      <c r="D112" s="20"/>
      <c r="E112" s="20"/>
      <c r="F112" s="20"/>
      <c r="G112" s="20"/>
      <c r="H112" s="20"/>
      <c r="I112" s="20"/>
      <c r="J112" s="20"/>
      <c r="K112" s="20"/>
      <c r="L112" s="20"/>
      <c r="M112" s="20"/>
      <c r="N112" s="20"/>
      <c r="O112" s="20"/>
      <c r="P112" s="20"/>
      <c r="Q112" s="20"/>
      <c r="R112" s="20"/>
    </row>
    <row r="113" spans="1:18" x14ac:dyDescent="0.35">
      <c r="A113" s="20"/>
      <c r="B113" s="20"/>
      <c r="C113" s="20"/>
      <c r="D113" s="20"/>
      <c r="E113" s="20"/>
      <c r="F113" s="20"/>
      <c r="G113" s="20"/>
      <c r="H113" s="20"/>
      <c r="I113" s="20"/>
      <c r="J113" s="20"/>
      <c r="K113" s="20"/>
      <c r="L113" s="20"/>
      <c r="M113" s="20"/>
      <c r="N113" s="20"/>
      <c r="O113" s="20"/>
      <c r="P113" s="20"/>
      <c r="Q113" s="20"/>
      <c r="R113" s="20"/>
    </row>
    <row r="114" spans="1:18" x14ac:dyDescent="0.35">
      <c r="A114" s="20"/>
      <c r="B114" s="20"/>
      <c r="C114" s="20"/>
      <c r="D114" s="20"/>
      <c r="E114" s="20"/>
      <c r="F114" s="20"/>
      <c r="G114" s="20"/>
      <c r="H114" s="20"/>
      <c r="I114" s="20"/>
      <c r="J114" s="20"/>
      <c r="K114" s="20"/>
      <c r="L114" s="20"/>
      <c r="M114" s="20"/>
      <c r="N114" s="20"/>
      <c r="O114" s="20"/>
      <c r="P114" s="20"/>
      <c r="Q114" s="20"/>
      <c r="R114" s="20"/>
    </row>
    <row r="115" spans="1:18" x14ac:dyDescent="0.35">
      <c r="A115" s="20"/>
      <c r="B115" s="20"/>
      <c r="C115" s="20"/>
      <c r="D115" s="20"/>
      <c r="E115" s="20"/>
      <c r="F115" s="20"/>
      <c r="G115" s="20"/>
      <c r="H115" s="20"/>
      <c r="I115" s="20"/>
      <c r="J115" s="20"/>
      <c r="K115" s="20"/>
      <c r="L115" s="20"/>
      <c r="M115" s="20"/>
      <c r="N115" s="20"/>
      <c r="O115" s="20"/>
      <c r="P115" s="20"/>
      <c r="Q115" s="20"/>
      <c r="R115" s="20"/>
    </row>
    <row r="116" spans="1:18" x14ac:dyDescent="0.35">
      <c r="A116" s="20"/>
      <c r="B116" s="20"/>
      <c r="C116" s="20"/>
      <c r="D116" s="20"/>
      <c r="E116" s="20"/>
      <c r="F116" s="20"/>
      <c r="G116" s="20"/>
      <c r="H116" s="20"/>
      <c r="I116" s="20"/>
      <c r="J116" s="20"/>
      <c r="K116" s="20"/>
      <c r="L116" s="20"/>
      <c r="M116" s="20"/>
      <c r="N116" s="20"/>
      <c r="O116" s="20"/>
      <c r="P116" s="20"/>
      <c r="Q116" s="20"/>
      <c r="R116" s="20"/>
    </row>
    <row r="117" spans="1:18" x14ac:dyDescent="0.35">
      <c r="A117" s="20"/>
      <c r="B117" s="20"/>
      <c r="C117" s="20"/>
      <c r="D117" s="20"/>
      <c r="E117" s="20"/>
      <c r="F117" s="20"/>
      <c r="G117" s="20"/>
      <c r="H117" s="20"/>
      <c r="I117" s="20"/>
      <c r="J117" s="20"/>
      <c r="K117" s="20"/>
      <c r="L117" s="20"/>
      <c r="M117" s="20"/>
      <c r="N117" s="20"/>
      <c r="O117" s="20"/>
      <c r="P117" s="20"/>
      <c r="Q117" s="20"/>
      <c r="R117" s="20"/>
    </row>
    <row r="118" spans="1:18" x14ac:dyDescent="0.35">
      <c r="A118" s="20"/>
      <c r="B118" s="20"/>
      <c r="C118" s="20"/>
      <c r="D118" s="20"/>
      <c r="E118" s="20"/>
      <c r="F118" s="20"/>
      <c r="G118" s="20"/>
      <c r="H118" s="20"/>
      <c r="I118" s="20"/>
      <c r="J118" s="20"/>
      <c r="K118" s="20"/>
      <c r="L118" s="20"/>
      <c r="M118" s="20"/>
      <c r="N118" s="20"/>
      <c r="O118" s="20"/>
      <c r="P118" s="20"/>
      <c r="Q118" s="20"/>
      <c r="R118" s="20"/>
    </row>
    <row r="119" spans="1:18" x14ac:dyDescent="0.35">
      <c r="A119" s="20"/>
      <c r="B119" s="20"/>
      <c r="C119" s="20"/>
      <c r="D119" s="20"/>
      <c r="E119" s="20"/>
      <c r="F119" s="20"/>
      <c r="G119" s="20"/>
      <c r="H119" s="20"/>
      <c r="I119" s="20"/>
      <c r="J119" s="20"/>
      <c r="K119" s="20"/>
      <c r="L119" s="20"/>
      <c r="M119" s="20"/>
      <c r="N119" s="20"/>
      <c r="O119" s="20"/>
      <c r="P119" s="20"/>
      <c r="Q119" s="20"/>
      <c r="R119" s="20"/>
    </row>
    <row r="120" spans="1:18" x14ac:dyDescent="0.35">
      <c r="A120" s="20"/>
      <c r="B120" s="20"/>
      <c r="C120" s="20"/>
      <c r="D120" s="20"/>
      <c r="E120" s="20"/>
      <c r="F120" s="20"/>
      <c r="G120" s="20"/>
      <c r="H120" s="20"/>
      <c r="I120" s="20"/>
      <c r="J120" s="20"/>
      <c r="K120" s="20"/>
      <c r="L120" s="20"/>
      <c r="M120" s="20"/>
      <c r="N120" s="20"/>
      <c r="O120" s="20"/>
      <c r="P120" s="20"/>
      <c r="Q120" s="20"/>
      <c r="R120" s="20"/>
    </row>
    <row r="121" spans="1:18" x14ac:dyDescent="0.35">
      <c r="A121" s="20"/>
      <c r="B121" s="20"/>
      <c r="C121" s="20"/>
      <c r="D121" s="20"/>
      <c r="E121" s="20"/>
      <c r="F121" s="20"/>
      <c r="G121" s="20"/>
      <c r="H121" s="20"/>
      <c r="I121" s="20"/>
      <c r="J121" s="20"/>
      <c r="K121" s="20"/>
      <c r="L121" s="20"/>
      <c r="M121" s="20"/>
      <c r="N121" s="20"/>
      <c r="O121" s="20"/>
      <c r="P121" s="20"/>
      <c r="Q121" s="20"/>
      <c r="R121" s="20"/>
    </row>
    <row r="122" spans="1:18" x14ac:dyDescent="0.35">
      <c r="A122" s="20"/>
      <c r="B122" s="20"/>
      <c r="C122" s="20"/>
      <c r="D122" s="20"/>
      <c r="E122" s="20"/>
      <c r="F122" s="20"/>
      <c r="G122" s="20"/>
      <c r="H122" s="20"/>
      <c r="I122" s="20"/>
      <c r="J122" s="20"/>
      <c r="K122" s="20"/>
      <c r="L122" s="20"/>
      <c r="M122" s="20"/>
      <c r="N122" s="20"/>
      <c r="O122" s="20"/>
      <c r="P122" s="20"/>
      <c r="Q122" s="20"/>
      <c r="R122" s="20"/>
    </row>
    <row r="123" spans="1:18" x14ac:dyDescent="0.35">
      <c r="A123" s="20"/>
      <c r="B123" s="20"/>
      <c r="C123" s="20"/>
      <c r="D123" s="20"/>
      <c r="E123" s="20"/>
      <c r="F123" s="20"/>
      <c r="G123" s="20"/>
      <c r="H123" s="20"/>
      <c r="I123" s="20"/>
      <c r="J123" s="20"/>
      <c r="K123" s="20"/>
      <c r="L123" s="20"/>
      <c r="M123" s="20"/>
      <c r="N123" s="20"/>
      <c r="O123" s="20"/>
      <c r="P123" s="20"/>
      <c r="Q123" s="20"/>
      <c r="R123" s="20"/>
    </row>
    <row r="124" spans="1:18" x14ac:dyDescent="0.35">
      <c r="A124" s="20"/>
      <c r="B124" s="20"/>
      <c r="C124" s="20"/>
      <c r="D124" s="20"/>
      <c r="E124" s="20"/>
      <c r="F124" s="20"/>
      <c r="G124" s="20"/>
      <c r="H124" s="20"/>
      <c r="I124" s="20"/>
      <c r="J124" s="20"/>
      <c r="K124" s="20"/>
      <c r="L124" s="20"/>
      <c r="M124" s="20"/>
      <c r="N124" s="20"/>
      <c r="O124" s="20"/>
      <c r="P124" s="20"/>
      <c r="Q124" s="20"/>
      <c r="R124" s="20"/>
    </row>
    <row r="125" spans="1:18" x14ac:dyDescent="0.35">
      <c r="A125" s="20"/>
      <c r="B125" s="20"/>
      <c r="C125" s="20"/>
      <c r="D125" s="20"/>
      <c r="E125" s="20"/>
      <c r="F125" s="20"/>
      <c r="G125" s="20"/>
      <c r="H125" s="20"/>
      <c r="I125" s="20"/>
      <c r="J125" s="20"/>
      <c r="K125" s="20"/>
      <c r="L125" s="20"/>
      <c r="M125" s="20"/>
      <c r="N125" s="20"/>
      <c r="O125" s="20"/>
      <c r="P125" s="20"/>
      <c r="Q125" s="20"/>
      <c r="R125" s="20"/>
    </row>
    <row r="126" spans="1:18" x14ac:dyDescent="0.35">
      <c r="A126" s="20"/>
      <c r="B126" s="20"/>
      <c r="C126" s="20"/>
      <c r="D126" s="20"/>
      <c r="E126" s="20"/>
      <c r="F126" s="20"/>
      <c r="G126" s="20"/>
      <c r="H126" s="20"/>
      <c r="I126" s="20"/>
      <c r="J126" s="20"/>
      <c r="K126" s="20"/>
      <c r="L126" s="20"/>
      <c r="M126" s="20"/>
      <c r="N126" s="20"/>
      <c r="O126" s="20"/>
      <c r="P126" s="20"/>
      <c r="Q126" s="20"/>
      <c r="R126" s="20"/>
    </row>
    <row r="127" spans="1:18" x14ac:dyDescent="0.35">
      <c r="A127" s="20"/>
      <c r="B127" s="20"/>
      <c r="C127" s="20"/>
      <c r="D127" s="20"/>
      <c r="E127" s="20"/>
      <c r="F127" s="20"/>
      <c r="G127" s="20"/>
      <c r="H127" s="20"/>
      <c r="I127" s="20"/>
      <c r="J127" s="20"/>
      <c r="K127" s="20"/>
      <c r="L127" s="20"/>
      <c r="M127" s="20"/>
      <c r="N127" s="20"/>
      <c r="O127" s="20"/>
      <c r="P127" s="20"/>
      <c r="Q127" s="20"/>
      <c r="R127" s="20"/>
    </row>
    <row r="128" spans="1:18" x14ac:dyDescent="0.35">
      <c r="A128" s="20"/>
      <c r="B128" s="20"/>
      <c r="C128" s="20"/>
      <c r="D128" s="20"/>
      <c r="E128" s="20"/>
      <c r="F128" s="20"/>
      <c r="G128" s="20"/>
      <c r="H128" s="20"/>
      <c r="I128" s="20"/>
      <c r="J128" s="20"/>
      <c r="K128" s="20"/>
      <c r="L128" s="20"/>
      <c r="M128" s="20"/>
      <c r="N128" s="20"/>
      <c r="O128" s="20"/>
      <c r="P128" s="20"/>
      <c r="Q128" s="20"/>
      <c r="R128" s="20"/>
    </row>
    <row r="129" spans="1:18" x14ac:dyDescent="0.35">
      <c r="A129" s="20"/>
      <c r="B129" s="20"/>
      <c r="C129" s="20"/>
      <c r="D129" s="20"/>
      <c r="E129" s="20"/>
      <c r="F129" s="20"/>
      <c r="G129" s="20"/>
      <c r="H129" s="20"/>
      <c r="I129" s="20"/>
      <c r="J129" s="20"/>
      <c r="K129" s="20"/>
      <c r="L129" s="20"/>
      <c r="M129" s="20"/>
      <c r="N129" s="20"/>
      <c r="O129" s="20"/>
      <c r="P129" s="20"/>
      <c r="Q129" s="20"/>
      <c r="R129" s="20"/>
    </row>
    <row r="130" spans="1:18" x14ac:dyDescent="0.35">
      <c r="A130" s="20"/>
      <c r="B130" s="20"/>
      <c r="C130" s="20"/>
      <c r="D130" s="20"/>
      <c r="E130" s="20"/>
      <c r="F130" s="20"/>
      <c r="G130" s="20"/>
      <c r="H130" s="20"/>
      <c r="I130" s="20"/>
      <c r="J130" s="20"/>
      <c r="K130" s="20"/>
      <c r="L130" s="20"/>
      <c r="M130" s="20"/>
      <c r="N130" s="20"/>
      <c r="O130" s="20"/>
      <c r="P130" s="20"/>
      <c r="Q130" s="20"/>
      <c r="R130" s="20"/>
    </row>
    <row r="131" spans="1:18" x14ac:dyDescent="0.35">
      <c r="A131" s="20"/>
      <c r="B131" s="20"/>
      <c r="C131" s="20"/>
      <c r="D131" s="20"/>
      <c r="E131" s="20"/>
      <c r="F131" s="20"/>
      <c r="G131" s="20"/>
      <c r="H131" s="20"/>
      <c r="I131" s="20"/>
      <c r="J131" s="20"/>
      <c r="K131" s="20"/>
      <c r="L131" s="20"/>
      <c r="M131" s="20"/>
      <c r="N131" s="20"/>
      <c r="O131" s="20"/>
      <c r="P131" s="20"/>
      <c r="Q131" s="20"/>
      <c r="R131" s="20"/>
    </row>
    <row r="132" spans="1:18" x14ac:dyDescent="0.35">
      <c r="A132" s="20"/>
      <c r="B132" s="20"/>
      <c r="C132" s="20"/>
      <c r="D132" s="20"/>
      <c r="E132" s="20"/>
      <c r="F132" s="20"/>
      <c r="G132" s="20"/>
      <c r="H132" s="20"/>
      <c r="I132" s="20"/>
      <c r="J132" s="20"/>
      <c r="K132" s="20"/>
      <c r="L132" s="20"/>
      <c r="M132" s="20"/>
      <c r="N132" s="20"/>
      <c r="O132" s="20"/>
      <c r="P132" s="20"/>
      <c r="Q132" s="20"/>
      <c r="R132" s="20"/>
    </row>
    <row r="133" spans="1:18" x14ac:dyDescent="0.35">
      <c r="A133" s="20"/>
      <c r="B133" s="20"/>
      <c r="C133" s="20"/>
      <c r="D133" s="20"/>
      <c r="E133" s="20"/>
      <c r="F133" s="20"/>
      <c r="G133" s="20"/>
      <c r="H133" s="20"/>
      <c r="I133" s="20"/>
      <c r="J133" s="20"/>
      <c r="K133" s="20"/>
      <c r="L133" s="20"/>
      <c r="M133" s="20"/>
      <c r="N133" s="20"/>
      <c r="O133" s="20"/>
      <c r="P133" s="20"/>
      <c r="Q133" s="20"/>
      <c r="R133" s="20"/>
    </row>
    <row r="134" spans="1:18" x14ac:dyDescent="0.35">
      <c r="A134" s="20"/>
      <c r="B134" s="20"/>
      <c r="C134" s="20"/>
      <c r="D134" s="20"/>
      <c r="E134" s="20"/>
      <c r="F134" s="20"/>
      <c r="G134" s="20"/>
      <c r="H134" s="20"/>
      <c r="I134" s="20"/>
      <c r="J134" s="20"/>
      <c r="K134" s="20"/>
      <c r="L134" s="20"/>
      <c r="M134" s="20"/>
      <c r="N134" s="20"/>
      <c r="O134" s="20"/>
      <c r="P134" s="20"/>
      <c r="Q134" s="20"/>
      <c r="R134" s="20"/>
    </row>
    <row r="135" spans="1:18" x14ac:dyDescent="0.35">
      <c r="A135" s="20"/>
      <c r="B135" s="20"/>
      <c r="C135" s="20"/>
      <c r="D135" s="20"/>
      <c r="E135" s="20"/>
      <c r="F135" s="20"/>
      <c r="G135" s="20"/>
      <c r="H135" s="20"/>
      <c r="I135" s="20"/>
      <c r="J135" s="20"/>
      <c r="K135" s="20"/>
      <c r="L135" s="20"/>
      <c r="M135" s="20"/>
      <c r="N135" s="20"/>
      <c r="O135" s="20"/>
      <c r="P135" s="20"/>
      <c r="Q135" s="20"/>
      <c r="R135" s="20"/>
    </row>
    <row r="136" spans="1:18" x14ac:dyDescent="0.35">
      <c r="A136" s="20"/>
      <c r="B136" s="20"/>
      <c r="C136" s="20"/>
      <c r="D136" s="20"/>
      <c r="E136" s="20"/>
      <c r="F136" s="20"/>
      <c r="G136" s="20"/>
      <c r="H136" s="20"/>
      <c r="I136" s="20"/>
      <c r="J136" s="20"/>
      <c r="K136" s="20"/>
      <c r="L136" s="20"/>
      <c r="M136" s="20"/>
      <c r="N136" s="20"/>
      <c r="O136" s="20"/>
      <c r="P136" s="20"/>
      <c r="Q136" s="20"/>
      <c r="R136" s="20"/>
    </row>
    <row r="137" spans="1:18" x14ac:dyDescent="0.35">
      <c r="A137" s="20"/>
      <c r="B137" s="20"/>
      <c r="C137" s="20"/>
      <c r="D137" s="20"/>
      <c r="E137" s="20"/>
      <c r="F137" s="20"/>
      <c r="G137" s="20"/>
      <c r="H137" s="20"/>
      <c r="I137" s="20"/>
      <c r="J137" s="20"/>
      <c r="K137" s="20"/>
      <c r="L137" s="20"/>
      <c r="M137" s="20"/>
      <c r="N137" s="20"/>
      <c r="O137" s="20"/>
      <c r="P137" s="20"/>
      <c r="Q137" s="20"/>
      <c r="R137" s="20"/>
    </row>
    <row r="138" spans="1:18" x14ac:dyDescent="0.35">
      <c r="A138" s="20"/>
      <c r="B138" s="20"/>
      <c r="C138" s="20"/>
      <c r="D138" s="20"/>
      <c r="E138" s="20"/>
      <c r="F138" s="20"/>
      <c r="G138" s="20"/>
      <c r="H138" s="20"/>
      <c r="I138" s="20"/>
      <c r="J138" s="20"/>
      <c r="K138" s="20"/>
      <c r="L138" s="20"/>
      <c r="M138" s="20"/>
      <c r="N138" s="20"/>
      <c r="O138" s="20"/>
      <c r="P138" s="20"/>
      <c r="Q138" s="20"/>
      <c r="R138" s="20"/>
    </row>
    <row r="139" spans="1:18" x14ac:dyDescent="0.35">
      <c r="A139" s="20"/>
      <c r="B139" s="20"/>
      <c r="C139" s="20"/>
      <c r="D139" s="20"/>
      <c r="E139" s="20"/>
      <c r="F139" s="20"/>
      <c r="G139" s="20"/>
      <c r="H139" s="20"/>
      <c r="I139" s="20"/>
      <c r="J139" s="20"/>
      <c r="K139" s="20"/>
      <c r="L139" s="20"/>
      <c r="M139" s="20"/>
      <c r="N139" s="20"/>
      <c r="O139" s="20"/>
      <c r="P139" s="20"/>
      <c r="Q139" s="20"/>
      <c r="R139" s="20"/>
    </row>
    <row r="140" spans="1:18" x14ac:dyDescent="0.35">
      <c r="A140" s="20"/>
      <c r="B140" s="20"/>
      <c r="C140" s="20"/>
      <c r="D140" s="20"/>
      <c r="E140" s="20"/>
      <c r="F140" s="20"/>
      <c r="G140" s="20"/>
      <c r="H140" s="20"/>
      <c r="I140" s="20"/>
      <c r="J140" s="20"/>
      <c r="K140" s="20"/>
      <c r="L140" s="20"/>
      <c r="M140" s="20"/>
      <c r="N140" s="20"/>
      <c r="O140" s="20"/>
      <c r="P140" s="20"/>
      <c r="Q140" s="20"/>
      <c r="R140" s="20"/>
    </row>
    <row r="141" spans="1:18" x14ac:dyDescent="0.35">
      <c r="A141" s="20"/>
      <c r="B141" s="20"/>
      <c r="C141" s="20"/>
      <c r="D141" s="20"/>
      <c r="E141" s="20"/>
      <c r="F141" s="20"/>
      <c r="G141" s="20"/>
      <c r="H141" s="20"/>
      <c r="I141" s="20"/>
      <c r="J141" s="20"/>
      <c r="K141" s="20"/>
      <c r="L141" s="20"/>
      <c r="M141" s="20"/>
      <c r="N141" s="20"/>
      <c r="O141" s="20"/>
      <c r="P141" s="20"/>
      <c r="Q141" s="20"/>
      <c r="R141" s="20"/>
    </row>
    <row r="142" spans="1:18" x14ac:dyDescent="0.35">
      <c r="A142" s="20"/>
      <c r="B142" s="20"/>
      <c r="C142" s="20"/>
      <c r="D142" s="20"/>
      <c r="E142" s="20"/>
      <c r="F142" s="20"/>
      <c r="G142" s="20"/>
      <c r="H142" s="20"/>
      <c r="I142" s="20"/>
      <c r="J142" s="20"/>
      <c r="K142" s="20"/>
      <c r="L142" s="20"/>
      <c r="M142" s="20"/>
      <c r="N142" s="20"/>
      <c r="O142" s="20"/>
      <c r="P142" s="20"/>
      <c r="Q142" s="20"/>
      <c r="R142" s="20"/>
    </row>
    <row r="143" spans="1:18" x14ac:dyDescent="0.35">
      <c r="A143" s="20"/>
      <c r="B143" s="20"/>
      <c r="C143" s="20"/>
      <c r="D143" s="20"/>
      <c r="E143" s="20"/>
      <c r="F143" s="20"/>
      <c r="G143" s="20"/>
      <c r="H143" s="20"/>
      <c r="I143" s="20"/>
      <c r="J143" s="20"/>
      <c r="K143" s="20"/>
      <c r="L143" s="20"/>
      <c r="M143" s="20"/>
      <c r="N143" s="20"/>
      <c r="O143" s="20"/>
      <c r="P143" s="20"/>
      <c r="Q143" s="20"/>
      <c r="R143" s="20"/>
    </row>
    <row r="144" spans="1:18" x14ac:dyDescent="0.35">
      <c r="A144" s="20"/>
      <c r="B144" s="20"/>
      <c r="C144" s="20"/>
      <c r="D144" s="20"/>
      <c r="E144" s="20"/>
      <c r="F144" s="20"/>
      <c r="G144" s="20"/>
      <c r="H144" s="20"/>
      <c r="I144" s="20"/>
      <c r="J144" s="20"/>
      <c r="K144" s="20"/>
      <c r="L144" s="20"/>
      <c r="M144" s="20"/>
      <c r="N144" s="20"/>
      <c r="O144" s="20"/>
      <c r="P144" s="20"/>
      <c r="Q144" s="20"/>
      <c r="R144" s="20"/>
    </row>
    <row r="145" spans="1:18" x14ac:dyDescent="0.35">
      <c r="A145" s="20"/>
      <c r="B145" s="20"/>
      <c r="C145" s="20"/>
      <c r="D145" s="20"/>
      <c r="E145" s="20"/>
      <c r="F145" s="20"/>
      <c r="G145" s="20"/>
      <c r="H145" s="20"/>
      <c r="I145" s="20"/>
      <c r="J145" s="20"/>
      <c r="K145" s="20"/>
      <c r="L145" s="20"/>
      <c r="M145" s="20"/>
      <c r="N145" s="20"/>
      <c r="O145" s="20"/>
      <c r="P145" s="20"/>
      <c r="Q145" s="20"/>
      <c r="R145" s="20"/>
    </row>
    <row r="146" spans="1:18" x14ac:dyDescent="0.35">
      <c r="A146" s="20"/>
      <c r="B146" s="20"/>
      <c r="C146" s="20"/>
      <c r="D146" s="20"/>
      <c r="E146" s="20"/>
      <c r="F146" s="20"/>
      <c r="G146" s="20"/>
      <c r="H146" s="20"/>
      <c r="I146" s="20"/>
      <c r="J146" s="20"/>
      <c r="K146" s="20"/>
      <c r="L146" s="20"/>
      <c r="M146" s="20"/>
      <c r="N146" s="20"/>
      <c r="O146" s="20"/>
      <c r="P146" s="20"/>
      <c r="Q146" s="20"/>
      <c r="R146" s="20"/>
    </row>
    <row r="147" spans="1:18" x14ac:dyDescent="0.35">
      <c r="A147" s="20"/>
      <c r="B147" s="20"/>
      <c r="C147" s="20"/>
      <c r="D147" s="20"/>
      <c r="E147" s="20"/>
      <c r="F147" s="20"/>
      <c r="G147" s="20"/>
      <c r="H147" s="20"/>
      <c r="I147" s="20"/>
      <c r="J147" s="20"/>
      <c r="K147" s="20"/>
      <c r="L147" s="20"/>
      <c r="M147" s="20"/>
      <c r="N147" s="20"/>
      <c r="O147" s="20"/>
      <c r="P147" s="20"/>
      <c r="Q147" s="20"/>
      <c r="R147" s="20"/>
    </row>
    <row r="148" spans="1:18" x14ac:dyDescent="0.35">
      <c r="A148" s="20"/>
      <c r="B148" s="20"/>
      <c r="C148" s="20"/>
      <c r="D148" s="20"/>
      <c r="E148" s="20"/>
      <c r="F148" s="20"/>
      <c r="G148" s="20"/>
      <c r="H148" s="20"/>
      <c r="I148" s="20"/>
      <c r="J148" s="20"/>
      <c r="K148" s="20"/>
      <c r="L148" s="20"/>
      <c r="M148" s="20"/>
      <c r="N148" s="20"/>
      <c r="O148" s="20"/>
      <c r="P148" s="20"/>
      <c r="Q148" s="20"/>
      <c r="R148" s="20"/>
    </row>
    <row r="149" spans="1:18" x14ac:dyDescent="0.35">
      <c r="A149" s="20"/>
      <c r="B149" s="20"/>
      <c r="C149" s="20"/>
      <c r="D149" s="20"/>
      <c r="E149" s="20"/>
      <c r="F149" s="20"/>
      <c r="G149" s="20"/>
      <c r="H149" s="20"/>
      <c r="I149" s="20"/>
      <c r="J149" s="20"/>
      <c r="K149" s="20"/>
      <c r="L149" s="20"/>
      <c r="M149" s="20"/>
      <c r="N149" s="20"/>
      <c r="O149" s="20"/>
      <c r="P149" s="20"/>
      <c r="Q149" s="20"/>
      <c r="R149" s="20"/>
    </row>
    <row r="150" spans="1:18" x14ac:dyDescent="0.35">
      <c r="A150" s="20"/>
      <c r="B150" s="20"/>
      <c r="C150" s="20"/>
      <c r="D150" s="20"/>
      <c r="E150" s="20"/>
      <c r="F150" s="20"/>
      <c r="G150" s="20"/>
      <c r="H150" s="20"/>
      <c r="I150" s="20"/>
      <c r="J150" s="20"/>
      <c r="K150" s="20"/>
      <c r="L150" s="20"/>
      <c r="M150" s="20"/>
      <c r="N150" s="20"/>
      <c r="O150" s="20"/>
      <c r="P150" s="20"/>
      <c r="Q150" s="20"/>
      <c r="R150" s="20"/>
    </row>
    <row r="151" spans="1:18" x14ac:dyDescent="0.35">
      <c r="A151" s="20"/>
      <c r="B151" s="20"/>
      <c r="C151" s="20"/>
      <c r="D151" s="20"/>
      <c r="E151" s="20"/>
      <c r="F151" s="20"/>
      <c r="G151" s="20"/>
      <c r="H151" s="20"/>
      <c r="I151" s="20"/>
      <c r="J151" s="20"/>
      <c r="K151" s="20"/>
      <c r="L151" s="20"/>
      <c r="M151" s="20"/>
      <c r="N151" s="20"/>
      <c r="O151" s="20"/>
      <c r="P151" s="20"/>
      <c r="Q151" s="20"/>
      <c r="R151" s="20"/>
    </row>
    <row r="152" spans="1:18" x14ac:dyDescent="0.35">
      <c r="A152" s="20"/>
      <c r="B152" s="20"/>
      <c r="C152" s="20"/>
      <c r="D152" s="20"/>
      <c r="E152" s="20"/>
      <c r="F152" s="20"/>
      <c r="G152" s="20"/>
      <c r="H152" s="20"/>
      <c r="I152" s="20"/>
      <c r="J152" s="20"/>
      <c r="K152" s="20"/>
      <c r="L152" s="20"/>
      <c r="M152" s="20"/>
      <c r="N152" s="20"/>
      <c r="O152" s="20"/>
      <c r="P152" s="20"/>
      <c r="Q152" s="20"/>
      <c r="R152" s="20"/>
    </row>
    <row r="153" spans="1:18" x14ac:dyDescent="0.35">
      <c r="A153" s="20"/>
      <c r="B153" s="20"/>
      <c r="C153" s="20"/>
      <c r="D153" s="20"/>
      <c r="E153" s="20"/>
      <c r="F153" s="20"/>
      <c r="G153" s="20"/>
      <c r="H153" s="20"/>
      <c r="I153" s="20"/>
      <c r="J153" s="20"/>
      <c r="K153" s="20"/>
      <c r="L153" s="20"/>
      <c r="M153" s="20"/>
      <c r="N153" s="20"/>
      <c r="O153" s="20"/>
      <c r="P153" s="20"/>
      <c r="Q153" s="20"/>
      <c r="R153" s="20"/>
    </row>
    <row r="154" spans="1:18" x14ac:dyDescent="0.35">
      <c r="A154" s="20"/>
      <c r="B154" s="20"/>
      <c r="C154" s="20"/>
      <c r="D154" s="20"/>
      <c r="E154" s="20"/>
      <c r="F154" s="20"/>
      <c r="G154" s="20"/>
      <c r="H154" s="20"/>
      <c r="I154" s="20"/>
      <c r="J154" s="20"/>
      <c r="K154" s="20"/>
      <c r="L154" s="20"/>
      <c r="M154" s="20"/>
      <c r="N154" s="20"/>
      <c r="O154" s="20"/>
      <c r="P154" s="20"/>
      <c r="Q154" s="20"/>
      <c r="R154" s="20"/>
    </row>
    <row r="155" spans="1:18" x14ac:dyDescent="0.35">
      <c r="A155" s="20"/>
      <c r="B155" s="20"/>
      <c r="C155" s="20"/>
      <c r="D155" s="20"/>
      <c r="E155" s="20"/>
      <c r="F155" s="20"/>
      <c r="G155" s="20"/>
      <c r="H155" s="20"/>
      <c r="I155" s="20"/>
      <c r="J155" s="20"/>
      <c r="K155" s="20"/>
      <c r="L155" s="20"/>
      <c r="M155" s="20"/>
      <c r="N155" s="20"/>
      <c r="O155" s="20"/>
      <c r="P155" s="20"/>
      <c r="Q155" s="20"/>
      <c r="R155" s="20"/>
    </row>
    <row r="156" spans="1:18" x14ac:dyDescent="0.35">
      <c r="A156" s="20"/>
      <c r="B156" s="20"/>
      <c r="C156" s="20"/>
      <c r="D156" s="20"/>
      <c r="E156" s="20"/>
      <c r="F156" s="20"/>
      <c r="G156" s="20"/>
      <c r="H156" s="20"/>
      <c r="I156" s="20"/>
      <c r="J156" s="20"/>
      <c r="K156" s="20"/>
      <c r="L156" s="20"/>
      <c r="M156" s="20"/>
      <c r="N156" s="20"/>
      <c r="O156" s="20"/>
      <c r="P156" s="20"/>
      <c r="Q156" s="20"/>
      <c r="R156" s="20"/>
    </row>
    <row r="157" spans="1:18" x14ac:dyDescent="0.35">
      <c r="A157" s="20"/>
      <c r="B157" s="20"/>
      <c r="C157" s="20"/>
      <c r="D157" s="20"/>
      <c r="E157" s="20"/>
      <c r="F157" s="20"/>
      <c r="G157" s="20"/>
      <c r="H157" s="20"/>
      <c r="I157" s="20"/>
      <c r="J157" s="20"/>
      <c r="K157" s="20"/>
      <c r="L157" s="20"/>
      <c r="M157" s="20"/>
      <c r="N157" s="20"/>
      <c r="O157" s="20"/>
      <c r="P157" s="20"/>
      <c r="Q157" s="20"/>
      <c r="R157" s="20"/>
    </row>
    <row r="158" spans="1:18" x14ac:dyDescent="0.35">
      <c r="A158" s="20"/>
      <c r="B158" s="20"/>
      <c r="C158" s="20"/>
      <c r="D158" s="20"/>
      <c r="E158" s="20"/>
      <c r="F158" s="20"/>
      <c r="G158" s="20"/>
      <c r="H158" s="20"/>
      <c r="I158" s="20"/>
      <c r="J158" s="20"/>
      <c r="K158" s="20"/>
      <c r="L158" s="20"/>
      <c r="M158" s="20"/>
      <c r="N158" s="20"/>
      <c r="O158" s="20"/>
      <c r="P158" s="20"/>
      <c r="Q158" s="20"/>
      <c r="R158" s="20"/>
    </row>
    <row r="159" spans="1:18" x14ac:dyDescent="0.35">
      <c r="A159" s="20"/>
      <c r="B159" s="20"/>
      <c r="C159" s="20"/>
      <c r="D159" s="20"/>
      <c r="E159" s="20"/>
      <c r="F159" s="20"/>
      <c r="G159" s="20"/>
      <c r="H159" s="20"/>
      <c r="I159" s="20"/>
      <c r="J159" s="20"/>
      <c r="K159" s="20"/>
      <c r="L159" s="20"/>
      <c r="M159" s="20"/>
      <c r="N159" s="20"/>
      <c r="O159" s="20"/>
      <c r="P159" s="20"/>
      <c r="Q159" s="20"/>
      <c r="R159" s="20"/>
    </row>
    <row r="160" spans="1:18" x14ac:dyDescent="0.35">
      <c r="A160" s="20"/>
      <c r="B160" s="20"/>
      <c r="C160" s="20"/>
      <c r="D160" s="20"/>
      <c r="E160" s="20"/>
      <c r="F160" s="20"/>
      <c r="G160" s="20"/>
      <c r="H160" s="20"/>
      <c r="I160" s="20"/>
      <c r="J160" s="20"/>
      <c r="K160" s="20"/>
      <c r="L160" s="20"/>
      <c r="M160" s="20"/>
      <c r="N160" s="20"/>
      <c r="O160" s="20"/>
      <c r="P160" s="20"/>
      <c r="Q160" s="20"/>
      <c r="R160" s="20"/>
    </row>
    <row r="161" spans="1:18" x14ac:dyDescent="0.35">
      <c r="A161" s="20"/>
      <c r="B161" s="20"/>
      <c r="C161" s="20"/>
      <c r="D161" s="20"/>
      <c r="E161" s="20"/>
      <c r="F161" s="20"/>
      <c r="G161" s="20"/>
      <c r="H161" s="20"/>
      <c r="I161" s="20"/>
      <c r="J161" s="20"/>
      <c r="K161" s="20"/>
      <c r="L161" s="20"/>
      <c r="M161" s="20"/>
      <c r="N161" s="20"/>
      <c r="O161" s="20"/>
      <c r="P161" s="20"/>
      <c r="Q161" s="20"/>
      <c r="R161" s="20"/>
    </row>
    <row r="162" spans="1:18" x14ac:dyDescent="0.35">
      <c r="A162" s="20"/>
      <c r="B162" s="20"/>
      <c r="C162" s="20"/>
      <c r="D162" s="20"/>
      <c r="E162" s="20"/>
      <c r="F162" s="20"/>
      <c r="G162" s="20"/>
      <c r="H162" s="20"/>
      <c r="I162" s="20"/>
      <c r="J162" s="20"/>
      <c r="K162" s="20"/>
      <c r="L162" s="20"/>
      <c r="M162" s="20"/>
      <c r="N162" s="20"/>
      <c r="O162" s="20"/>
      <c r="P162" s="20"/>
      <c r="Q162" s="20"/>
      <c r="R162" s="20"/>
    </row>
    <row r="163" spans="1:18" x14ac:dyDescent="0.35">
      <c r="A163" s="20"/>
      <c r="B163" s="20"/>
      <c r="C163" s="20"/>
      <c r="D163" s="20"/>
      <c r="E163" s="20"/>
      <c r="F163" s="20"/>
      <c r="G163" s="20"/>
      <c r="H163" s="20"/>
      <c r="I163" s="20"/>
      <c r="J163" s="20"/>
      <c r="K163" s="20"/>
      <c r="L163" s="20"/>
      <c r="M163" s="20"/>
      <c r="N163" s="20"/>
      <c r="O163" s="20"/>
      <c r="P163" s="20"/>
      <c r="Q163" s="20"/>
      <c r="R163" s="20"/>
    </row>
    <row r="164" spans="1:18" x14ac:dyDescent="0.35">
      <c r="A164" s="20"/>
      <c r="B164" s="20"/>
      <c r="C164" s="20"/>
      <c r="D164" s="20"/>
      <c r="E164" s="20"/>
      <c r="F164" s="20"/>
      <c r="G164" s="20"/>
      <c r="H164" s="20"/>
      <c r="I164" s="20"/>
      <c r="J164" s="20"/>
      <c r="K164" s="20"/>
      <c r="L164" s="20"/>
      <c r="M164" s="20"/>
      <c r="N164" s="20"/>
      <c r="O164" s="20"/>
      <c r="P164" s="20"/>
      <c r="Q164" s="20"/>
      <c r="R164" s="20"/>
    </row>
    <row r="165" spans="1:18" x14ac:dyDescent="0.35">
      <c r="A165" s="20"/>
      <c r="B165" s="20"/>
      <c r="C165" s="20"/>
      <c r="D165" s="20"/>
      <c r="E165" s="20"/>
      <c r="F165" s="20"/>
      <c r="G165" s="20"/>
      <c r="H165" s="20"/>
      <c r="I165" s="20"/>
      <c r="J165" s="20"/>
      <c r="K165" s="20"/>
      <c r="L165" s="20"/>
      <c r="M165" s="20"/>
      <c r="N165" s="20"/>
      <c r="O165" s="20"/>
      <c r="P165" s="20"/>
      <c r="Q165" s="20"/>
      <c r="R165" s="20"/>
    </row>
    <row r="166" spans="1:18" x14ac:dyDescent="0.35">
      <c r="A166" s="20"/>
      <c r="B166" s="20"/>
      <c r="C166" s="20"/>
      <c r="D166" s="20"/>
      <c r="E166" s="20"/>
      <c r="F166" s="20"/>
      <c r="G166" s="20"/>
      <c r="H166" s="20"/>
      <c r="I166" s="20"/>
      <c r="J166" s="20"/>
      <c r="K166" s="20"/>
      <c r="L166" s="20"/>
      <c r="M166" s="20"/>
      <c r="N166" s="20"/>
      <c r="O166" s="20"/>
      <c r="P166" s="20"/>
      <c r="Q166" s="20"/>
      <c r="R166" s="20"/>
    </row>
    <row r="167" spans="1:18" x14ac:dyDescent="0.35">
      <c r="A167" s="20"/>
      <c r="B167" s="20"/>
      <c r="C167" s="20"/>
      <c r="D167" s="20"/>
      <c r="E167" s="20"/>
      <c r="F167" s="20"/>
      <c r="G167" s="20"/>
      <c r="H167" s="20"/>
      <c r="I167" s="20"/>
      <c r="J167" s="20"/>
      <c r="K167" s="20"/>
      <c r="L167" s="20"/>
      <c r="M167" s="20"/>
      <c r="N167" s="20"/>
      <c r="O167" s="20"/>
      <c r="P167" s="20"/>
      <c r="Q167" s="20"/>
      <c r="R167" s="20"/>
    </row>
    <row r="168" spans="1:18" x14ac:dyDescent="0.35">
      <c r="A168" s="20"/>
      <c r="B168" s="20"/>
      <c r="C168" s="20"/>
      <c r="D168" s="20"/>
      <c r="E168" s="20"/>
      <c r="F168" s="20"/>
      <c r="G168" s="20"/>
      <c r="H168" s="20"/>
      <c r="I168" s="20"/>
      <c r="J168" s="20"/>
      <c r="K168" s="20"/>
      <c r="L168" s="20"/>
      <c r="M168" s="20"/>
      <c r="N168" s="20"/>
      <c r="O168" s="20"/>
      <c r="P168" s="20"/>
      <c r="Q168" s="20"/>
      <c r="R168" s="20"/>
    </row>
    <row r="169" spans="1:18" x14ac:dyDescent="0.35">
      <c r="A169" s="20"/>
      <c r="B169" s="20"/>
      <c r="C169" s="20"/>
      <c r="D169" s="20"/>
      <c r="E169" s="20"/>
      <c r="F169" s="20"/>
      <c r="G169" s="20"/>
      <c r="H169" s="20"/>
      <c r="I169" s="20"/>
      <c r="J169" s="20"/>
      <c r="K169" s="20"/>
      <c r="L169" s="20"/>
      <c r="M169" s="20"/>
      <c r="N169" s="20"/>
      <c r="O169" s="20"/>
      <c r="P169" s="20"/>
      <c r="Q169" s="20"/>
      <c r="R169" s="20"/>
    </row>
    <row r="170" spans="1:18" x14ac:dyDescent="0.35">
      <c r="A170" s="20"/>
      <c r="B170" s="20"/>
      <c r="C170" s="20"/>
      <c r="D170" s="20"/>
      <c r="E170" s="20"/>
      <c r="F170" s="20"/>
      <c r="G170" s="20"/>
      <c r="H170" s="20"/>
      <c r="I170" s="20"/>
      <c r="J170" s="20"/>
      <c r="K170" s="20"/>
      <c r="L170" s="20"/>
      <c r="M170" s="20"/>
      <c r="N170" s="20"/>
      <c r="O170" s="20"/>
      <c r="P170" s="20"/>
      <c r="Q170" s="20"/>
      <c r="R170" s="20"/>
    </row>
    <row r="171" spans="1:18" x14ac:dyDescent="0.35">
      <c r="A171" s="20"/>
      <c r="B171" s="20"/>
      <c r="C171" s="20"/>
      <c r="D171" s="20"/>
      <c r="E171" s="20"/>
      <c r="F171" s="20"/>
      <c r="G171" s="20"/>
      <c r="H171" s="20"/>
      <c r="I171" s="20"/>
      <c r="J171" s="20"/>
      <c r="K171" s="20"/>
      <c r="L171" s="20"/>
      <c r="M171" s="20"/>
      <c r="N171" s="20"/>
      <c r="O171" s="20"/>
      <c r="P171" s="20"/>
      <c r="Q171" s="20"/>
      <c r="R171" s="20"/>
    </row>
    <row r="172" spans="1:18" x14ac:dyDescent="0.35">
      <c r="A172" s="20"/>
      <c r="B172" s="20"/>
      <c r="C172" s="20"/>
      <c r="D172" s="20"/>
      <c r="E172" s="20"/>
      <c r="F172" s="20"/>
      <c r="G172" s="20"/>
      <c r="H172" s="20"/>
      <c r="I172" s="20"/>
      <c r="J172" s="20"/>
      <c r="K172" s="20"/>
      <c r="L172" s="20"/>
      <c r="M172" s="20"/>
      <c r="N172" s="20"/>
      <c r="O172" s="20"/>
      <c r="P172" s="20"/>
      <c r="Q172" s="20"/>
      <c r="R172" s="20"/>
    </row>
    <row r="173" spans="1:18" x14ac:dyDescent="0.35">
      <c r="A173" s="20"/>
      <c r="B173" s="20"/>
      <c r="C173" s="20"/>
      <c r="D173" s="20"/>
      <c r="E173" s="20"/>
      <c r="F173" s="20"/>
      <c r="G173" s="20"/>
      <c r="H173" s="20"/>
      <c r="I173" s="20"/>
      <c r="J173" s="20"/>
      <c r="K173" s="20"/>
      <c r="L173" s="20"/>
      <c r="M173" s="20"/>
      <c r="N173" s="20"/>
      <c r="O173" s="20"/>
      <c r="P173" s="20"/>
      <c r="Q173" s="20"/>
      <c r="R173" s="20"/>
    </row>
    <row r="174" spans="1:18" x14ac:dyDescent="0.35">
      <c r="A174" s="20"/>
      <c r="B174" s="20"/>
      <c r="C174" s="20"/>
      <c r="D174" s="20"/>
      <c r="E174" s="20"/>
      <c r="F174" s="20"/>
      <c r="G174" s="20"/>
      <c r="H174" s="20"/>
      <c r="I174" s="20"/>
      <c r="J174" s="20"/>
      <c r="K174" s="20"/>
      <c r="L174" s="20"/>
      <c r="M174" s="20"/>
      <c r="N174" s="20"/>
      <c r="O174" s="20"/>
      <c r="P174" s="20"/>
      <c r="Q174" s="20"/>
      <c r="R174" s="20"/>
    </row>
    <row r="175" spans="1:18" x14ac:dyDescent="0.35">
      <c r="A175" s="20"/>
      <c r="B175" s="20"/>
      <c r="C175" s="20"/>
      <c r="D175" s="20"/>
      <c r="E175" s="20"/>
      <c r="F175" s="20"/>
      <c r="G175" s="20"/>
      <c r="H175" s="20"/>
      <c r="I175" s="20"/>
      <c r="J175" s="20"/>
      <c r="K175" s="20"/>
      <c r="L175" s="20"/>
      <c r="M175" s="20"/>
      <c r="N175" s="20"/>
      <c r="O175" s="20"/>
      <c r="P175" s="20"/>
      <c r="Q175" s="20"/>
      <c r="R175" s="20"/>
    </row>
    <row r="176" spans="1:18" x14ac:dyDescent="0.35">
      <c r="A176" s="20"/>
      <c r="B176" s="20"/>
      <c r="C176" s="20"/>
      <c r="D176" s="20"/>
      <c r="E176" s="20"/>
      <c r="F176" s="20"/>
      <c r="G176" s="20"/>
      <c r="H176" s="20"/>
      <c r="I176" s="20"/>
      <c r="J176" s="20"/>
      <c r="K176" s="20"/>
      <c r="L176" s="20"/>
      <c r="M176" s="20"/>
      <c r="N176" s="20"/>
      <c r="O176" s="20"/>
      <c r="P176" s="20"/>
      <c r="Q176" s="20"/>
      <c r="R176" s="20"/>
    </row>
    <row r="177" spans="1:18" x14ac:dyDescent="0.35">
      <c r="A177" s="20"/>
      <c r="B177" s="20"/>
      <c r="C177" s="20"/>
      <c r="D177" s="20"/>
      <c r="E177" s="20"/>
      <c r="F177" s="20"/>
      <c r="G177" s="20"/>
      <c r="H177" s="20"/>
      <c r="I177" s="20"/>
      <c r="J177" s="20"/>
      <c r="K177" s="20"/>
      <c r="L177" s="20"/>
      <c r="M177" s="20"/>
      <c r="N177" s="20"/>
      <c r="O177" s="20"/>
      <c r="P177" s="20"/>
      <c r="Q177" s="20"/>
      <c r="R177" s="20"/>
    </row>
    <row r="178" spans="1:18" x14ac:dyDescent="0.35">
      <c r="A178" s="20"/>
      <c r="B178" s="20"/>
      <c r="C178" s="20"/>
      <c r="D178" s="20"/>
      <c r="E178" s="20"/>
      <c r="F178" s="20"/>
      <c r="G178" s="20"/>
      <c r="H178" s="20"/>
      <c r="I178" s="20"/>
      <c r="J178" s="20"/>
      <c r="K178" s="20"/>
      <c r="L178" s="20"/>
      <c r="M178" s="20"/>
      <c r="N178" s="20"/>
      <c r="O178" s="20"/>
      <c r="P178" s="20"/>
      <c r="Q178" s="20"/>
      <c r="R178" s="20"/>
    </row>
    <row r="179" spans="1:18" x14ac:dyDescent="0.35">
      <c r="A179" s="20"/>
      <c r="B179" s="20"/>
      <c r="C179" s="20"/>
      <c r="D179" s="20"/>
      <c r="E179" s="20"/>
      <c r="F179" s="20"/>
      <c r="G179" s="20"/>
      <c r="H179" s="20"/>
      <c r="I179" s="20"/>
      <c r="J179" s="20"/>
      <c r="K179" s="20"/>
      <c r="L179" s="20"/>
      <c r="M179" s="20"/>
      <c r="N179" s="20"/>
      <c r="O179" s="20"/>
      <c r="P179" s="20"/>
      <c r="Q179" s="20"/>
      <c r="R179" s="20"/>
    </row>
    <row r="180" spans="1:18" x14ac:dyDescent="0.35">
      <c r="A180" s="20"/>
      <c r="B180" s="20"/>
      <c r="C180" s="20"/>
      <c r="D180" s="20"/>
      <c r="E180" s="20"/>
      <c r="F180" s="20"/>
      <c r="G180" s="20"/>
      <c r="H180" s="20"/>
      <c r="I180" s="20"/>
      <c r="J180" s="20"/>
      <c r="K180" s="20"/>
      <c r="L180" s="20"/>
      <c r="M180" s="20"/>
      <c r="N180" s="20"/>
      <c r="O180" s="20"/>
      <c r="P180" s="20"/>
      <c r="Q180" s="20"/>
      <c r="R180" s="20"/>
    </row>
    <row r="181" spans="1:18" x14ac:dyDescent="0.35">
      <c r="A181" s="20"/>
      <c r="B181" s="20"/>
      <c r="C181" s="20"/>
      <c r="D181" s="20"/>
      <c r="E181" s="20"/>
      <c r="F181" s="20"/>
      <c r="G181" s="20"/>
      <c r="H181" s="20"/>
      <c r="I181" s="20"/>
      <c r="J181" s="20"/>
      <c r="K181" s="20"/>
      <c r="L181" s="20"/>
      <c r="M181" s="20"/>
      <c r="N181" s="20"/>
      <c r="O181" s="20"/>
      <c r="P181" s="20"/>
      <c r="Q181" s="20"/>
      <c r="R181" s="20"/>
    </row>
    <row r="182" spans="1:18" x14ac:dyDescent="0.35">
      <c r="A182" s="20"/>
      <c r="B182" s="20"/>
      <c r="C182" s="20"/>
      <c r="D182" s="20"/>
      <c r="E182" s="20"/>
      <c r="F182" s="20"/>
      <c r="G182" s="20"/>
      <c r="H182" s="20"/>
      <c r="I182" s="20"/>
      <c r="J182" s="20"/>
      <c r="K182" s="20"/>
      <c r="L182" s="20"/>
      <c r="M182" s="20"/>
      <c r="N182" s="20"/>
      <c r="O182" s="20"/>
      <c r="P182" s="20"/>
      <c r="Q182" s="20"/>
      <c r="R182" s="20"/>
    </row>
    <row r="183" spans="1:18" x14ac:dyDescent="0.35">
      <c r="A183" s="20"/>
      <c r="B183" s="20"/>
      <c r="C183" s="20"/>
      <c r="D183" s="20"/>
      <c r="E183" s="20"/>
      <c r="F183" s="20"/>
      <c r="G183" s="20"/>
      <c r="H183" s="20"/>
      <c r="I183" s="20"/>
      <c r="J183" s="20"/>
      <c r="K183" s="20"/>
      <c r="L183" s="20"/>
      <c r="M183" s="20"/>
      <c r="N183" s="20"/>
      <c r="O183" s="20"/>
      <c r="P183" s="20"/>
      <c r="Q183" s="20"/>
      <c r="R183" s="20"/>
    </row>
    <row r="184" spans="1:18" x14ac:dyDescent="0.35">
      <c r="A184" s="20"/>
      <c r="B184" s="20"/>
      <c r="C184" s="20"/>
      <c r="D184" s="20"/>
      <c r="E184" s="20"/>
      <c r="F184" s="20"/>
      <c r="G184" s="20"/>
      <c r="H184" s="20"/>
      <c r="I184" s="20"/>
      <c r="J184" s="20"/>
      <c r="K184" s="20"/>
      <c r="L184" s="20"/>
      <c r="M184" s="20"/>
      <c r="N184" s="20"/>
      <c r="O184" s="20"/>
      <c r="P184" s="20"/>
      <c r="Q184" s="20"/>
      <c r="R184" s="20"/>
    </row>
    <row r="185" spans="1:18" x14ac:dyDescent="0.35">
      <c r="A185" s="20"/>
      <c r="B185" s="20"/>
      <c r="C185" s="20"/>
      <c r="D185" s="20"/>
      <c r="E185" s="20"/>
      <c r="F185" s="20"/>
      <c r="G185" s="20"/>
      <c r="H185" s="20"/>
      <c r="I185" s="20"/>
      <c r="J185" s="20"/>
      <c r="K185" s="20"/>
      <c r="L185" s="20"/>
      <c r="M185" s="20"/>
      <c r="N185" s="20"/>
      <c r="O185" s="20"/>
      <c r="P185" s="20"/>
      <c r="Q185" s="20"/>
      <c r="R185" s="20"/>
    </row>
    <row r="186" spans="1:18" x14ac:dyDescent="0.35">
      <c r="A186" s="20"/>
      <c r="B186" s="20"/>
      <c r="C186" s="20"/>
      <c r="D186" s="20"/>
      <c r="E186" s="20"/>
      <c r="F186" s="20"/>
      <c r="G186" s="20"/>
      <c r="H186" s="20"/>
      <c r="I186" s="20"/>
      <c r="J186" s="20"/>
      <c r="K186" s="20"/>
      <c r="L186" s="20"/>
      <c r="M186" s="20"/>
      <c r="N186" s="20"/>
      <c r="O186" s="20"/>
      <c r="P186" s="20"/>
      <c r="Q186" s="20"/>
      <c r="R186" s="20"/>
    </row>
    <row r="187" spans="1:18" x14ac:dyDescent="0.35">
      <c r="A187" s="20"/>
      <c r="B187" s="20"/>
      <c r="C187" s="20"/>
      <c r="D187" s="20"/>
      <c r="E187" s="20"/>
      <c r="F187" s="20"/>
      <c r="G187" s="20"/>
      <c r="H187" s="20"/>
      <c r="I187" s="20"/>
      <c r="J187" s="20"/>
      <c r="K187" s="20"/>
      <c r="L187" s="20"/>
      <c r="M187" s="20"/>
      <c r="N187" s="20"/>
      <c r="O187" s="20"/>
      <c r="P187" s="20"/>
      <c r="Q187" s="20"/>
      <c r="R187" s="20"/>
    </row>
    <row r="188" spans="1:18" x14ac:dyDescent="0.35">
      <c r="A188" s="20"/>
      <c r="B188" s="20"/>
      <c r="C188" s="20"/>
      <c r="D188" s="20"/>
      <c r="E188" s="20"/>
      <c r="F188" s="20"/>
      <c r="G188" s="20"/>
      <c r="H188" s="20"/>
      <c r="I188" s="20"/>
      <c r="J188" s="20"/>
      <c r="K188" s="20"/>
      <c r="L188" s="20"/>
      <c r="M188" s="20"/>
      <c r="N188" s="20"/>
      <c r="O188" s="20"/>
      <c r="P188" s="20"/>
      <c r="Q188" s="20"/>
      <c r="R188" s="20"/>
    </row>
    <row r="189" spans="1:18" x14ac:dyDescent="0.35">
      <c r="A189" s="20"/>
      <c r="B189" s="20"/>
      <c r="C189" s="20"/>
      <c r="D189" s="20"/>
      <c r="E189" s="20"/>
      <c r="F189" s="20"/>
      <c r="G189" s="20"/>
      <c r="H189" s="20"/>
      <c r="I189" s="20"/>
      <c r="J189" s="20"/>
      <c r="K189" s="20"/>
      <c r="L189" s="20"/>
      <c r="M189" s="20"/>
      <c r="N189" s="20"/>
      <c r="O189" s="20"/>
      <c r="P189" s="20"/>
      <c r="Q189" s="20"/>
      <c r="R189" s="20"/>
    </row>
    <row r="190" spans="1:18" x14ac:dyDescent="0.35">
      <c r="A190" s="20"/>
      <c r="B190" s="20"/>
      <c r="C190" s="20"/>
      <c r="D190" s="20"/>
      <c r="E190" s="20"/>
      <c r="F190" s="20"/>
      <c r="G190" s="20"/>
      <c r="H190" s="20"/>
      <c r="I190" s="20"/>
      <c r="J190" s="20"/>
      <c r="K190" s="20"/>
      <c r="L190" s="20"/>
      <c r="M190" s="20"/>
      <c r="N190" s="20"/>
      <c r="O190" s="20"/>
      <c r="P190" s="20"/>
      <c r="Q190" s="20"/>
      <c r="R190" s="20"/>
    </row>
    <row r="191" spans="1:18" x14ac:dyDescent="0.35">
      <c r="A191" s="20"/>
      <c r="B191" s="20"/>
      <c r="C191" s="20"/>
      <c r="D191" s="20"/>
      <c r="E191" s="20"/>
      <c r="F191" s="20"/>
      <c r="G191" s="20"/>
      <c r="H191" s="20"/>
      <c r="I191" s="20"/>
      <c r="J191" s="20"/>
      <c r="K191" s="20"/>
      <c r="L191" s="20"/>
      <c r="M191" s="20"/>
      <c r="N191" s="20"/>
      <c r="O191" s="20"/>
      <c r="P191" s="20"/>
      <c r="Q191" s="20"/>
      <c r="R191" s="20"/>
    </row>
    <row r="192" spans="1:18" x14ac:dyDescent="0.35">
      <c r="A192" s="20"/>
      <c r="B192" s="20"/>
      <c r="C192" s="20"/>
      <c r="D192" s="20"/>
      <c r="E192" s="20"/>
      <c r="F192" s="20"/>
      <c r="G192" s="20"/>
      <c r="H192" s="20"/>
      <c r="I192" s="20"/>
      <c r="J192" s="20"/>
      <c r="K192" s="20"/>
      <c r="L192" s="20"/>
      <c r="M192" s="20"/>
      <c r="N192" s="20"/>
      <c r="O192" s="20"/>
      <c r="P192" s="20"/>
      <c r="Q192" s="20"/>
      <c r="R192" s="20"/>
    </row>
    <row r="193" spans="1:18" x14ac:dyDescent="0.35">
      <c r="A193" s="20"/>
      <c r="B193" s="20"/>
      <c r="C193" s="20"/>
      <c r="D193" s="20"/>
      <c r="E193" s="20"/>
      <c r="F193" s="20"/>
      <c r="G193" s="20"/>
      <c r="H193" s="20"/>
      <c r="I193" s="20"/>
      <c r="J193" s="20"/>
      <c r="K193" s="20"/>
      <c r="L193" s="20"/>
      <c r="M193" s="20"/>
      <c r="N193" s="20"/>
      <c r="O193" s="20"/>
      <c r="P193" s="20"/>
      <c r="Q193" s="20"/>
      <c r="R193" s="20"/>
    </row>
    <row r="194" spans="1:18" x14ac:dyDescent="0.35">
      <c r="A194" s="20"/>
      <c r="B194" s="20"/>
      <c r="C194" s="20"/>
      <c r="D194" s="20"/>
      <c r="E194" s="20"/>
      <c r="F194" s="20"/>
      <c r="G194" s="20"/>
      <c r="H194" s="20"/>
      <c r="I194" s="20"/>
      <c r="J194" s="20"/>
      <c r="K194" s="20"/>
      <c r="L194" s="20"/>
      <c r="M194" s="20"/>
      <c r="N194" s="20"/>
      <c r="O194" s="20"/>
      <c r="P194" s="20"/>
      <c r="Q194" s="20"/>
      <c r="R194" s="20"/>
    </row>
    <row r="195" spans="1:18" x14ac:dyDescent="0.35">
      <c r="A195" s="20"/>
      <c r="B195" s="20"/>
      <c r="C195" s="20"/>
      <c r="D195" s="20"/>
      <c r="E195" s="20"/>
      <c r="F195" s="20"/>
      <c r="G195" s="20"/>
      <c r="H195" s="20"/>
      <c r="I195" s="20"/>
      <c r="J195" s="20"/>
      <c r="K195" s="20"/>
      <c r="L195" s="20"/>
      <c r="M195" s="20"/>
      <c r="N195" s="20"/>
      <c r="O195" s="20"/>
      <c r="P195" s="20"/>
      <c r="Q195" s="20"/>
      <c r="R195" s="20"/>
    </row>
    <row r="196" spans="1:18" x14ac:dyDescent="0.35">
      <c r="A196" s="20"/>
      <c r="B196" s="20"/>
      <c r="C196" s="20"/>
      <c r="D196" s="20"/>
      <c r="E196" s="20"/>
      <c r="F196" s="20"/>
      <c r="G196" s="20"/>
      <c r="H196" s="20"/>
      <c r="I196" s="20"/>
      <c r="J196" s="20"/>
      <c r="K196" s="20"/>
      <c r="L196" s="20"/>
      <c r="M196" s="20"/>
      <c r="N196" s="20"/>
      <c r="O196" s="20"/>
      <c r="P196" s="20"/>
      <c r="Q196" s="20"/>
      <c r="R196" s="20"/>
    </row>
    <row r="197" spans="1:18" x14ac:dyDescent="0.35">
      <c r="A197" s="20"/>
      <c r="B197" s="20"/>
      <c r="C197" s="20"/>
      <c r="D197" s="20"/>
      <c r="E197" s="20"/>
      <c r="F197" s="20"/>
      <c r="G197" s="20"/>
      <c r="H197" s="20"/>
      <c r="I197" s="20"/>
      <c r="J197" s="20"/>
      <c r="K197" s="20"/>
      <c r="L197" s="20"/>
      <c r="M197" s="20"/>
      <c r="N197" s="20"/>
      <c r="O197" s="20"/>
      <c r="P197" s="20"/>
      <c r="Q197" s="20"/>
      <c r="R197" s="20"/>
    </row>
    <row r="198" spans="1:18" x14ac:dyDescent="0.35">
      <c r="A198" s="20"/>
      <c r="B198" s="20"/>
      <c r="C198" s="20"/>
      <c r="D198" s="20"/>
      <c r="E198" s="20"/>
      <c r="F198" s="20"/>
      <c r="G198" s="20"/>
      <c r="H198" s="20"/>
      <c r="I198" s="20"/>
      <c r="J198" s="20"/>
      <c r="K198" s="20"/>
      <c r="L198" s="20"/>
      <c r="M198" s="20"/>
      <c r="N198" s="20"/>
      <c r="O198" s="20"/>
      <c r="P198" s="20"/>
      <c r="Q198" s="20"/>
      <c r="R198" s="20"/>
    </row>
    <row r="199" spans="1:18" x14ac:dyDescent="0.35">
      <c r="A199" s="20"/>
      <c r="B199" s="20"/>
      <c r="C199" s="20"/>
      <c r="D199" s="20"/>
      <c r="E199" s="20"/>
      <c r="F199" s="20"/>
      <c r="G199" s="20"/>
      <c r="H199" s="20"/>
      <c r="I199" s="20"/>
      <c r="J199" s="20"/>
      <c r="K199" s="20"/>
      <c r="L199" s="20"/>
      <c r="M199" s="20"/>
      <c r="N199" s="20"/>
      <c r="O199" s="20"/>
      <c r="P199" s="20"/>
      <c r="Q199" s="20"/>
      <c r="R199" s="20"/>
    </row>
    <row r="200" spans="1:18" x14ac:dyDescent="0.35">
      <c r="A200" s="20"/>
      <c r="B200" s="20"/>
      <c r="C200" s="20"/>
      <c r="D200" s="20"/>
      <c r="E200" s="20"/>
      <c r="F200" s="20"/>
      <c r="G200" s="20"/>
      <c r="H200" s="20"/>
      <c r="I200" s="20"/>
      <c r="J200" s="20"/>
      <c r="K200" s="20"/>
      <c r="L200" s="20"/>
      <c r="M200" s="20"/>
      <c r="N200" s="20"/>
      <c r="O200" s="20"/>
      <c r="P200" s="20"/>
      <c r="Q200" s="20"/>
      <c r="R200" s="20"/>
    </row>
    <row r="201" spans="1:18" x14ac:dyDescent="0.35">
      <c r="A201" s="20"/>
      <c r="B201" s="20"/>
      <c r="C201" s="20"/>
      <c r="D201" s="20"/>
      <c r="E201" s="20"/>
      <c r="F201" s="20"/>
      <c r="G201" s="20"/>
      <c r="H201" s="20"/>
      <c r="I201" s="20"/>
      <c r="J201" s="20"/>
      <c r="K201" s="20"/>
      <c r="L201" s="20"/>
      <c r="M201" s="20"/>
      <c r="N201" s="20"/>
      <c r="O201" s="20"/>
      <c r="P201" s="20"/>
      <c r="Q201" s="20"/>
      <c r="R201" s="20"/>
    </row>
    <row r="202" spans="1:18" x14ac:dyDescent="0.35">
      <c r="A202" s="20"/>
      <c r="B202" s="20"/>
      <c r="C202" s="20"/>
      <c r="D202" s="20"/>
      <c r="E202" s="20"/>
      <c r="F202" s="20"/>
      <c r="G202" s="20"/>
      <c r="H202" s="20"/>
      <c r="I202" s="20"/>
      <c r="J202" s="20"/>
      <c r="K202" s="20"/>
      <c r="L202" s="20"/>
      <c r="M202" s="20"/>
      <c r="N202" s="20"/>
      <c r="O202" s="20"/>
      <c r="P202" s="20"/>
      <c r="Q202" s="20"/>
      <c r="R202" s="20"/>
    </row>
    <row r="203" spans="1:18" x14ac:dyDescent="0.35">
      <c r="A203" s="20"/>
      <c r="B203" s="20"/>
      <c r="C203" s="20"/>
      <c r="D203" s="20"/>
      <c r="E203" s="20"/>
      <c r="F203" s="20"/>
      <c r="G203" s="20"/>
      <c r="H203" s="20"/>
      <c r="I203" s="20"/>
      <c r="J203" s="20"/>
      <c r="K203" s="20"/>
      <c r="L203" s="20"/>
      <c r="M203" s="20"/>
      <c r="N203" s="20"/>
      <c r="O203" s="20"/>
      <c r="P203" s="20"/>
      <c r="Q203" s="20"/>
      <c r="R203" s="20"/>
    </row>
    <row r="204" spans="1:18" x14ac:dyDescent="0.35">
      <c r="A204" s="20"/>
      <c r="B204" s="20"/>
      <c r="C204" s="20"/>
      <c r="D204" s="20"/>
      <c r="E204" s="20"/>
      <c r="F204" s="20"/>
      <c r="G204" s="20"/>
      <c r="H204" s="20"/>
      <c r="I204" s="20"/>
      <c r="J204" s="20"/>
      <c r="K204" s="20"/>
      <c r="L204" s="20"/>
      <c r="M204" s="20"/>
      <c r="N204" s="20"/>
      <c r="O204" s="20"/>
      <c r="P204" s="20"/>
      <c r="Q204" s="20"/>
      <c r="R204" s="20"/>
    </row>
    <row r="205" spans="1:18" x14ac:dyDescent="0.35">
      <c r="A205" s="20"/>
      <c r="B205" s="20"/>
      <c r="C205" s="20"/>
      <c r="D205" s="20"/>
      <c r="E205" s="20"/>
      <c r="F205" s="20"/>
      <c r="G205" s="20"/>
      <c r="H205" s="20"/>
      <c r="I205" s="20"/>
      <c r="J205" s="20"/>
      <c r="K205" s="20"/>
      <c r="L205" s="20"/>
      <c r="M205" s="20"/>
      <c r="N205" s="20"/>
      <c r="O205" s="20"/>
      <c r="P205" s="20"/>
      <c r="Q205" s="20"/>
      <c r="R205" s="20"/>
    </row>
    <row r="206" spans="1:18" x14ac:dyDescent="0.35">
      <c r="A206" s="20"/>
      <c r="B206" s="20"/>
      <c r="C206" s="20"/>
      <c r="D206" s="20"/>
      <c r="E206" s="20"/>
      <c r="F206" s="20"/>
      <c r="G206" s="20"/>
      <c r="H206" s="20"/>
      <c r="I206" s="20"/>
      <c r="J206" s="20"/>
      <c r="K206" s="20"/>
      <c r="L206" s="20"/>
      <c r="M206" s="20"/>
      <c r="N206" s="20"/>
      <c r="O206" s="20"/>
      <c r="P206" s="20"/>
      <c r="Q206" s="20"/>
      <c r="R206" s="20"/>
    </row>
    <row r="207" spans="1:18" x14ac:dyDescent="0.35">
      <c r="A207" s="20"/>
      <c r="B207" s="20"/>
      <c r="C207" s="20"/>
      <c r="D207" s="20"/>
      <c r="E207" s="20"/>
      <c r="F207" s="20"/>
      <c r="G207" s="20"/>
      <c r="H207" s="20"/>
      <c r="I207" s="20"/>
      <c r="J207" s="20"/>
      <c r="K207" s="20"/>
      <c r="L207" s="20"/>
      <c r="M207" s="20"/>
      <c r="N207" s="20"/>
      <c r="O207" s="20"/>
      <c r="P207" s="20"/>
      <c r="Q207" s="20"/>
      <c r="R207" s="20"/>
    </row>
    <row r="208" spans="1:18" x14ac:dyDescent="0.35">
      <c r="A208" s="20"/>
      <c r="B208" s="20"/>
      <c r="C208" s="20"/>
      <c r="D208" s="20"/>
      <c r="E208" s="20"/>
      <c r="F208" s="20"/>
      <c r="G208" s="20"/>
      <c r="H208" s="20"/>
      <c r="I208" s="20"/>
      <c r="J208" s="20"/>
      <c r="K208" s="20"/>
      <c r="L208" s="20"/>
      <c r="M208" s="20"/>
      <c r="N208" s="20"/>
      <c r="O208" s="20"/>
      <c r="P208" s="20"/>
      <c r="Q208" s="20"/>
      <c r="R208" s="20"/>
    </row>
    <row r="209" spans="1:18" x14ac:dyDescent="0.35">
      <c r="A209" s="20"/>
      <c r="B209" s="20"/>
      <c r="C209" s="20"/>
      <c r="D209" s="20"/>
      <c r="E209" s="20"/>
      <c r="F209" s="20"/>
      <c r="G209" s="20"/>
      <c r="H209" s="20"/>
      <c r="I209" s="20"/>
      <c r="J209" s="20"/>
      <c r="K209" s="20"/>
      <c r="L209" s="20"/>
      <c r="M209" s="20"/>
      <c r="N209" s="20"/>
      <c r="O209" s="20"/>
      <c r="P209" s="20"/>
      <c r="Q209" s="20"/>
      <c r="R209" s="20"/>
    </row>
    <row r="210" spans="1:18" x14ac:dyDescent="0.35">
      <c r="A210" s="20"/>
      <c r="B210" s="20"/>
      <c r="C210" s="20"/>
      <c r="D210" s="20"/>
      <c r="E210" s="20"/>
      <c r="F210" s="20"/>
      <c r="G210" s="20"/>
      <c r="H210" s="20"/>
      <c r="I210" s="20"/>
      <c r="J210" s="20"/>
      <c r="K210" s="20"/>
      <c r="L210" s="20"/>
      <c r="M210" s="20"/>
      <c r="N210" s="20"/>
      <c r="O210" s="20"/>
      <c r="P210" s="20"/>
      <c r="Q210" s="20"/>
      <c r="R210" s="20"/>
    </row>
    <row r="211" spans="1:18" x14ac:dyDescent="0.35">
      <c r="A211" s="20"/>
      <c r="B211" s="20"/>
      <c r="C211" s="20"/>
      <c r="D211" s="20"/>
      <c r="E211" s="20"/>
      <c r="F211" s="20"/>
      <c r="G211" s="20"/>
      <c r="H211" s="20"/>
      <c r="I211" s="20"/>
      <c r="J211" s="20"/>
      <c r="K211" s="20"/>
      <c r="L211" s="20"/>
      <c r="M211" s="20"/>
      <c r="N211" s="20"/>
      <c r="O211" s="20"/>
      <c r="P211" s="20"/>
      <c r="Q211" s="20"/>
      <c r="R211" s="20"/>
    </row>
    <row r="212" spans="1:18" x14ac:dyDescent="0.35">
      <c r="A212" s="20"/>
      <c r="B212" s="20"/>
      <c r="C212" s="20"/>
      <c r="D212" s="20"/>
      <c r="E212" s="20"/>
      <c r="F212" s="20"/>
      <c r="G212" s="20"/>
      <c r="H212" s="20"/>
      <c r="I212" s="20"/>
      <c r="J212" s="20"/>
      <c r="K212" s="20"/>
      <c r="L212" s="20"/>
      <c r="M212" s="20"/>
      <c r="N212" s="20"/>
      <c r="O212" s="20"/>
      <c r="P212" s="20"/>
      <c r="Q212" s="20"/>
      <c r="R212" s="20"/>
    </row>
    <row r="213" spans="1:18" x14ac:dyDescent="0.35">
      <c r="A213" s="20"/>
      <c r="B213" s="20"/>
      <c r="C213" s="20"/>
      <c r="D213" s="20"/>
      <c r="E213" s="20"/>
      <c r="F213" s="20"/>
      <c r="G213" s="20"/>
      <c r="H213" s="20"/>
      <c r="I213" s="20"/>
      <c r="J213" s="20"/>
      <c r="K213" s="20"/>
      <c r="L213" s="20"/>
      <c r="M213" s="20"/>
      <c r="N213" s="20"/>
      <c r="O213" s="20"/>
      <c r="P213" s="20"/>
      <c r="Q213" s="20"/>
      <c r="R213" s="20"/>
    </row>
    <row r="214" spans="1:18" x14ac:dyDescent="0.35">
      <c r="A214" s="20"/>
      <c r="B214" s="20"/>
      <c r="C214" s="20"/>
      <c r="D214" s="20"/>
      <c r="E214" s="20"/>
      <c r="F214" s="20"/>
      <c r="G214" s="20"/>
      <c r="H214" s="20"/>
      <c r="I214" s="20"/>
      <c r="J214" s="20"/>
      <c r="K214" s="20"/>
      <c r="L214" s="20"/>
      <c r="M214" s="20"/>
      <c r="N214" s="20"/>
      <c r="O214" s="20"/>
      <c r="P214" s="20"/>
      <c r="Q214" s="20"/>
      <c r="R214" s="20"/>
    </row>
    <row r="215" spans="1:18" x14ac:dyDescent="0.35">
      <c r="A215" s="20"/>
      <c r="B215" s="20"/>
      <c r="C215" s="20"/>
      <c r="D215" s="20"/>
      <c r="E215" s="20"/>
      <c r="F215" s="20"/>
      <c r="G215" s="20"/>
      <c r="H215" s="20"/>
      <c r="I215" s="20"/>
      <c r="J215" s="20"/>
      <c r="K215" s="20"/>
      <c r="L215" s="20"/>
      <c r="M215" s="20"/>
      <c r="N215" s="20"/>
      <c r="O215" s="20"/>
      <c r="P215" s="20"/>
      <c r="Q215" s="20"/>
      <c r="R215" s="20"/>
    </row>
    <row r="216" spans="1:18" x14ac:dyDescent="0.35">
      <c r="A216" s="20"/>
      <c r="B216" s="20"/>
      <c r="C216" s="20"/>
      <c r="D216" s="20"/>
      <c r="E216" s="20"/>
      <c r="F216" s="20"/>
      <c r="G216" s="20"/>
      <c r="H216" s="20"/>
      <c r="I216" s="20"/>
      <c r="J216" s="20"/>
      <c r="K216" s="20"/>
      <c r="L216" s="20"/>
      <c r="M216" s="20"/>
      <c r="N216" s="20"/>
      <c r="O216" s="20"/>
      <c r="P216" s="20"/>
      <c r="Q216" s="20"/>
      <c r="R216" s="20"/>
    </row>
  </sheetData>
  <mergeCells count="3">
    <mergeCell ref="A1:R3"/>
    <mergeCell ref="A4:R4"/>
    <mergeCell ref="A10:R21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68F5C-44F8-4DE8-8E80-55654B834AC2}">
  <dimension ref="B1:N370"/>
  <sheetViews>
    <sheetView tabSelected="1" workbookViewId="0">
      <selection activeCell="A15" sqref="A15"/>
    </sheetView>
  </sheetViews>
  <sheetFormatPr defaultColWidth="14.1796875" defaultRowHeight="14.5" x14ac:dyDescent="0.35"/>
  <cols>
    <col min="3" max="3" width="16.1796875" customWidth="1"/>
  </cols>
  <sheetData>
    <row r="1" spans="2:14" x14ac:dyDescent="0.35">
      <c r="B1" s="21" t="s">
        <v>0</v>
      </c>
      <c r="C1" s="21"/>
      <c r="D1" s="22"/>
      <c r="E1" s="22"/>
      <c r="F1" s="22"/>
      <c r="G1" s="22"/>
    </row>
    <row r="2" spans="2:14" x14ac:dyDescent="0.35">
      <c r="B2" s="23"/>
      <c r="C2" s="23"/>
      <c r="D2" s="23"/>
      <c r="E2" s="23"/>
      <c r="F2" s="23"/>
      <c r="G2" s="23"/>
      <c r="H2" s="1"/>
      <c r="I2" s="1"/>
      <c r="J2" s="1"/>
      <c r="K2" s="1"/>
      <c r="L2" s="1"/>
      <c r="M2" s="1"/>
      <c r="N2" s="1"/>
    </row>
    <row r="4" spans="2:14" x14ac:dyDescent="0.35">
      <c r="B4" s="2" t="s">
        <v>1</v>
      </c>
      <c r="C4" s="2" t="s">
        <v>63</v>
      </c>
      <c r="D4" s="2" t="s">
        <v>2</v>
      </c>
      <c r="E4" s="2" t="s">
        <v>3</v>
      </c>
      <c r="F4" s="2" t="s">
        <v>4</v>
      </c>
      <c r="G4" s="2" t="s">
        <v>5</v>
      </c>
      <c r="H4" s="2" t="s">
        <v>6</v>
      </c>
      <c r="I4" s="2" t="s">
        <v>7</v>
      </c>
      <c r="J4" s="2" t="s">
        <v>8</v>
      </c>
      <c r="K4" s="2" t="s">
        <v>9</v>
      </c>
      <c r="L4" s="2" t="s">
        <v>10</v>
      </c>
      <c r="M4" s="2" t="s">
        <v>11</v>
      </c>
      <c r="N4" s="2" t="s">
        <v>12</v>
      </c>
    </row>
    <row r="5" spans="2:14" x14ac:dyDescent="0.35">
      <c r="B5" s="3">
        <v>1185732</v>
      </c>
      <c r="C5" s="3" t="s">
        <v>64</v>
      </c>
      <c r="D5" s="4">
        <v>43831</v>
      </c>
      <c r="E5" s="3" t="s">
        <v>13</v>
      </c>
      <c r="F5" s="3" t="s">
        <v>14</v>
      </c>
      <c r="G5" s="3" t="s">
        <v>14</v>
      </c>
      <c r="H5" s="5" t="s">
        <v>15</v>
      </c>
      <c r="I5" s="6">
        <v>50</v>
      </c>
      <c r="J5" s="7">
        <v>1200</v>
      </c>
      <c r="K5" s="8">
        <v>600000</v>
      </c>
      <c r="L5" s="8">
        <v>300000</v>
      </c>
      <c r="M5" s="9">
        <v>0.5</v>
      </c>
      <c r="N5" s="3" t="s">
        <v>16</v>
      </c>
    </row>
    <row r="6" spans="2:14" x14ac:dyDescent="0.35">
      <c r="B6" s="3">
        <v>1185732</v>
      </c>
      <c r="C6" s="3" t="s">
        <v>64</v>
      </c>
      <c r="D6" s="4">
        <v>43832</v>
      </c>
      <c r="E6" s="3" t="s">
        <v>13</v>
      </c>
      <c r="F6" s="3" t="s">
        <v>14</v>
      </c>
      <c r="G6" s="3" t="s">
        <v>14</v>
      </c>
      <c r="H6" s="5" t="s">
        <v>17</v>
      </c>
      <c r="I6" s="6">
        <v>50</v>
      </c>
      <c r="J6" s="7">
        <v>1000</v>
      </c>
      <c r="K6" s="8">
        <v>500000</v>
      </c>
      <c r="L6" s="8">
        <v>150000</v>
      </c>
      <c r="M6" s="9">
        <v>0.3</v>
      </c>
      <c r="N6" s="3" t="s">
        <v>16</v>
      </c>
    </row>
    <row r="7" spans="2:14" x14ac:dyDescent="0.35">
      <c r="B7" s="3">
        <v>1185732</v>
      </c>
      <c r="C7" s="3" t="s">
        <v>64</v>
      </c>
      <c r="D7" s="4">
        <v>43833</v>
      </c>
      <c r="E7" s="3" t="s">
        <v>13</v>
      </c>
      <c r="F7" s="3" t="s">
        <v>14</v>
      </c>
      <c r="G7" s="3" t="s">
        <v>14</v>
      </c>
      <c r="H7" s="5" t="s">
        <v>18</v>
      </c>
      <c r="I7" s="6">
        <v>40</v>
      </c>
      <c r="J7" s="7">
        <v>1000</v>
      </c>
      <c r="K7" s="8">
        <v>400000</v>
      </c>
      <c r="L7" s="8">
        <v>140000</v>
      </c>
      <c r="M7" s="9">
        <v>0.35</v>
      </c>
      <c r="N7" s="3" t="s">
        <v>16</v>
      </c>
    </row>
    <row r="8" spans="2:14" x14ac:dyDescent="0.35">
      <c r="B8" s="3">
        <v>1185732</v>
      </c>
      <c r="C8" s="3" t="s">
        <v>64</v>
      </c>
      <c r="D8" s="4">
        <v>43834</v>
      </c>
      <c r="E8" s="3" t="s">
        <v>13</v>
      </c>
      <c r="F8" s="3" t="s">
        <v>14</v>
      </c>
      <c r="G8" s="3" t="s">
        <v>14</v>
      </c>
      <c r="H8" s="5" t="s">
        <v>19</v>
      </c>
      <c r="I8" s="6">
        <v>45</v>
      </c>
      <c r="J8" s="7">
        <v>850</v>
      </c>
      <c r="K8" s="8">
        <v>382500</v>
      </c>
      <c r="L8" s="8">
        <v>133875</v>
      </c>
      <c r="M8" s="9">
        <v>0.35</v>
      </c>
      <c r="N8" s="3" t="s">
        <v>16</v>
      </c>
    </row>
    <row r="9" spans="2:14" x14ac:dyDescent="0.35">
      <c r="B9" s="3">
        <v>1185732</v>
      </c>
      <c r="C9" s="3" t="s">
        <v>64</v>
      </c>
      <c r="D9" s="4">
        <v>43835</v>
      </c>
      <c r="E9" s="3" t="s">
        <v>13</v>
      </c>
      <c r="F9" s="3" t="s">
        <v>14</v>
      </c>
      <c r="G9" s="3" t="s">
        <v>14</v>
      </c>
      <c r="H9" s="5" t="s">
        <v>20</v>
      </c>
      <c r="I9" s="6">
        <v>60</v>
      </c>
      <c r="J9" s="7">
        <v>900</v>
      </c>
      <c r="K9" s="8">
        <v>540000</v>
      </c>
      <c r="L9" s="8">
        <v>162000</v>
      </c>
      <c r="M9" s="9">
        <v>0.3</v>
      </c>
      <c r="N9" s="3" t="s">
        <v>16</v>
      </c>
    </row>
    <row r="10" spans="2:14" x14ac:dyDescent="0.35">
      <c r="B10" s="3">
        <v>1185732</v>
      </c>
      <c r="C10" s="3" t="s">
        <v>64</v>
      </c>
      <c r="D10" s="4">
        <v>43836</v>
      </c>
      <c r="E10" s="3" t="s">
        <v>13</v>
      </c>
      <c r="F10" s="3" t="s">
        <v>14</v>
      </c>
      <c r="G10" s="3" t="s">
        <v>14</v>
      </c>
      <c r="H10" s="5" t="s">
        <v>21</v>
      </c>
      <c r="I10" s="6">
        <v>50</v>
      </c>
      <c r="J10" s="7">
        <v>1000</v>
      </c>
      <c r="K10" s="8">
        <v>500000</v>
      </c>
      <c r="L10" s="8">
        <v>125000</v>
      </c>
      <c r="M10" s="9">
        <v>0.25</v>
      </c>
      <c r="N10" s="3" t="s">
        <v>16</v>
      </c>
    </row>
    <row r="11" spans="2:14" x14ac:dyDescent="0.35">
      <c r="B11" s="3">
        <v>1185732</v>
      </c>
      <c r="C11" s="3" t="s">
        <v>64</v>
      </c>
      <c r="D11" s="4">
        <v>43837</v>
      </c>
      <c r="E11" s="3" t="s">
        <v>13</v>
      </c>
      <c r="F11" s="3" t="s">
        <v>14</v>
      </c>
      <c r="G11" s="3" t="s">
        <v>14</v>
      </c>
      <c r="H11" s="5" t="s">
        <v>15</v>
      </c>
      <c r="I11" s="6">
        <v>50</v>
      </c>
      <c r="J11" s="7">
        <v>1250</v>
      </c>
      <c r="K11" s="8">
        <v>625000</v>
      </c>
      <c r="L11" s="8">
        <v>312500</v>
      </c>
      <c r="M11" s="9">
        <v>0.5</v>
      </c>
      <c r="N11" s="3" t="s">
        <v>16</v>
      </c>
    </row>
    <row r="12" spans="2:14" x14ac:dyDescent="0.35">
      <c r="B12" s="3">
        <v>1185732</v>
      </c>
      <c r="C12" s="3" t="s">
        <v>64</v>
      </c>
      <c r="D12" s="4">
        <v>43838</v>
      </c>
      <c r="E12" s="3" t="s">
        <v>13</v>
      </c>
      <c r="F12" s="3" t="s">
        <v>14</v>
      </c>
      <c r="G12" s="3" t="s">
        <v>14</v>
      </c>
      <c r="H12" s="5" t="s">
        <v>17</v>
      </c>
      <c r="I12" s="6">
        <v>50</v>
      </c>
      <c r="J12" s="7">
        <v>900</v>
      </c>
      <c r="K12" s="8">
        <v>450000</v>
      </c>
      <c r="L12" s="8">
        <v>135000</v>
      </c>
      <c r="M12" s="9">
        <v>0.3</v>
      </c>
      <c r="N12" s="3" t="s">
        <v>22</v>
      </c>
    </row>
    <row r="13" spans="2:14" x14ac:dyDescent="0.35">
      <c r="B13" s="3">
        <v>1185732</v>
      </c>
      <c r="C13" s="3" t="s">
        <v>64</v>
      </c>
      <c r="D13" s="4">
        <v>43839</v>
      </c>
      <c r="E13" s="3" t="s">
        <v>13</v>
      </c>
      <c r="F13" s="3" t="s">
        <v>14</v>
      </c>
      <c r="G13" s="3" t="s">
        <v>14</v>
      </c>
      <c r="H13" s="5" t="s">
        <v>18</v>
      </c>
      <c r="I13" s="6">
        <v>40</v>
      </c>
      <c r="J13" s="7">
        <v>950</v>
      </c>
      <c r="K13" s="8">
        <v>380000</v>
      </c>
      <c r="L13" s="8">
        <v>133000</v>
      </c>
      <c r="M13" s="9">
        <v>0.35</v>
      </c>
      <c r="N13" s="3" t="s">
        <v>22</v>
      </c>
    </row>
    <row r="14" spans="2:14" x14ac:dyDescent="0.35">
      <c r="B14" s="3">
        <v>1185732</v>
      </c>
      <c r="C14" s="3" t="s">
        <v>64</v>
      </c>
      <c r="D14" s="4">
        <v>43840</v>
      </c>
      <c r="E14" s="3" t="s">
        <v>13</v>
      </c>
      <c r="F14" s="3" t="s">
        <v>14</v>
      </c>
      <c r="G14" s="3" t="s">
        <v>14</v>
      </c>
      <c r="H14" s="5" t="s">
        <v>19</v>
      </c>
      <c r="I14" s="6">
        <v>45</v>
      </c>
      <c r="J14" s="7">
        <v>825</v>
      </c>
      <c r="K14" s="8">
        <v>371250</v>
      </c>
      <c r="L14" s="8">
        <v>129937.49999999999</v>
      </c>
      <c r="M14" s="9">
        <v>0.35</v>
      </c>
      <c r="N14" s="3" t="s">
        <v>22</v>
      </c>
    </row>
    <row r="15" spans="2:14" x14ac:dyDescent="0.35">
      <c r="B15" s="3">
        <v>1185732</v>
      </c>
      <c r="C15" s="3" t="s">
        <v>64</v>
      </c>
      <c r="D15" s="4">
        <v>43841</v>
      </c>
      <c r="E15" s="3" t="s">
        <v>13</v>
      </c>
      <c r="F15" s="3" t="s">
        <v>14</v>
      </c>
      <c r="G15" s="3" t="s">
        <v>14</v>
      </c>
      <c r="H15" s="5" t="s">
        <v>20</v>
      </c>
      <c r="I15" s="6">
        <v>60</v>
      </c>
      <c r="J15" s="7">
        <v>900</v>
      </c>
      <c r="K15" s="8">
        <v>540000</v>
      </c>
      <c r="L15" s="8">
        <v>162000</v>
      </c>
      <c r="M15" s="9">
        <v>0.3</v>
      </c>
      <c r="N15" s="3" t="s">
        <v>22</v>
      </c>
    </row>
    <row r="16" spans="2:14" x14ac:dyDescent="0.35">
      <c r="B16" s="3">
        <v>1185732</v>
      </c>
      <c r="C16" s="3" t="s">
        <v>64</v>
      </c>
      <c r="D16" s="4">
        <v>43842</v>
      </c>
      <c r="E16" s="3" t="s">
        <v>13</v>
      </c>
      <c r="F16" s="3" t="s">
        <v>14</v>
      </c>
      <c r="G16" s="3" t="s">
        <v>14</v>
      </c>
      <c r="H16" s="5" t="s">
        <v>21</v>
      </c>
      <c r="I16" s="6">
        <v>50</v>
      </c>
      <c r="J16" s="7">
        <v>1000</v>
      </c>
      <c r="K16" s="8">
        <v>500000</v>
      </c>
      <c r="L16" s="8">
        <v>125000</v>
      </c>
      <c r="M16" s="9">
        <v>0.25</v>
      </c>
      <c r="N16" s="3" t="s">
        <v>22</v>
      </c>
    </row>
    <row r="17" spans="2:14" x14ac:dyDescent="0.35">
      <c r="B17" s="3">
        <v>1185732</v>
      </c>
      <c r="C17" s="3" t="s">
        <v>64</v>
      </c>
      <c r="D17" s="4">
        <v>43843</v>
      </c>
      <c r="E17" s="3" t="s">
        <v>13</v>
      </c>
      <c r="F17" s="3" t="s">
        <v>14</v>
      </c>
      <c r="G17" s="3" t="s">
        <v>14</v>
      </c>
      <c r="H17" s="5" t="s">
        <v>15</v>
      </c>
      <c r="I17" s="6">
        <v>50</v>
      </c>
      <c r="J17" s="7">
        <v>1220</v>
      </c>
      <c r="K17" s="8">
        <v>610000</v>
      </c>
      <c r="L17" s="8">
        <v>305000</v>
      </c>
      <c r="M17" s="9">
        <v>0.5</v>
      </c>
      <c r="N17" s="3" t="s">
        <v>22</v>
      </c>
    </row>
    <row r="18" spans="2:14" x14ac:dyDescent="0.35">
      <c r="B18" s="3">
        <v>1185732</v>
      </c>
      <c r="C18" s="3" t="s">
        <v>64</v>
      </c>
      <c r="D18" s="4">
        <v>43844</v>
      </c>
      <c r="E18" s="3" t="s">
        <v>13</v>
      </c>
      <c r="F18" s="3" t="s">
        <v>14</v>
      </c>
      <c r="G18" s="3" t="s">
        <v>14</v>
      </c>
      <c r="H18" s="5" t="s">
        <v>17</v>
      </c>
      <c r="I18" s="6">
        <v>50</v>
      </c>
      <c r="J18" s="7">
        <v>925</v>
      </c>
      <c r="K18" s="8">
        <v>462500</v>
      </c>
      <c r="L18" s="8">
        <v>138750</v>
      </c>
      <c r="M18" s="9">
        <v>0.3</v>
      </c>
      <c r="N18" s="3" t="s">
        <v>22</v>
      </c>
    </row>
    <row r="19" spans="2:14" x14ac:dyDescent="0.35">
      <c r="B19" s="3">
        <v>1185732</v>
      </c>
      <c r="C19" s="3" t="s">
        <v>64</v>
      </c>
      <c r="D19" s="4">
        <v>43845</v>
      </c>
      <c r="E19" s="3" t="s">
        <v>13</v>
      </c>
      <c r="F19" s="3" t="s">
        <v>14</v>
      </c>
      <c r="G19" s="3" t="s">
        <v>14</v>
      </c>
      <c r="H19" s="5" t="s">
        <v>18</v>
      </c>
      <c r="I19" s="6">
        <v>40</v>
      </c>
      <c r="J19" s="7">
        <v>950</v>
      </c>
      <c r="K19" s="8">
        <v>380000</v>
      </c>
      <c r="L19" s="8">
        <v>133000</v>
      </c>
      <c r="M19" s="9">
        <v>0.35</v>
      </c>
      <c r="N19" s="3" t="s">
        <v>22</v>
      </c>
    </row>
    <row r="20" spans="2:14" x14ac:dyDescent="0.35">
      <c r="B20" s="3">
        <v>1185732</v>
      </c>
      <c r="C20" s="3" t="s">
        <v>64</v>
      </c>
      <c r="D20" s="4">
        <v>43846</v>
      </c>
      <c r="E20" s="3" t="s">
        <v>13</v>
      </c>
      <c r="F20" s="3" t="s">
        <v>14</v>
      </c>
      <c r="G20" s="3" t="s">
        <v>14</v>
      </c>
      <c r="H20" s="5" t="s">
        <v>19</v>
      </c>
      <c r="I20" s="6">
        <v>45</v>
      </c>
      <c r="J20" s="7">
        <v>800</v>
      </c>
      <c r="K20" s="8">
        <v>360000</v>
      </c>
      <c r="L20" s="8">
        <v>125999.99999999999</v>
      </c>
      <c r="M20" s="9">
        <v>0.35</v>
      </c>
      <c r="N20" s="3" t="s">
        <v>22</v>
      </c>
    </row>
    <row r="21" spans="2:14" x14ac:dyDescent="0.35">
      <c r="B21" s="3">
        <v>1185732</v>
      </c>
      <c r="C21" s="3" t="s">
        <v>64</v>
      </c>
      <c r="D21" s="4">
        <v>43847</v>
      </c>
      <c r="E21" s="3" t="s">
        <v>13</v>
      </c>
      <c r="F21" s="3" t="s">
        <v>14</v>
      </c>
      <c r="G21" s="3" t="s">
        <v>14</v>
      </c>
      <c r="H21" s="5" t="s">
        <v>20</v>
      </c>
      <c r="I21" s="6">
        <v>60</v>
      </c>
      <c r="J21" s="7">
        <v>850</v>
      </c>
      <c r="K21" s="8">
        <v>510000</v>
      </c>
      <c r="L21" s="8">
        <v>153000</v>
      </c>
      <c r="M21" s="9">
        <v>0.3</v>
      </c>
      <c r="N21" s="3" t="s">
        <v>22</v>
      </c>
    </row>
    <row r="22" spans="2:14" x14ac:dyDescent="0.35">
      <c r="B22" s="3">
        <v>1185732</v>
      </c>
      <c r="C22" s="3" t="s">
        <v>64</v>
      </c>
      <c r="D22" s="4">
        <v>43848</v>
      </c>
      <c r="E22" s="3" t="s">
        <v>13</v>
      </c>
      <c r="F22" s="3" t="s">
        <v>14</v>
      </c>
      <c r="G22" s="3" t="s">
        <v>14</v>
      </c>
      <c r="H22" s="5" t="s">
        <v>21</v>
      </c>
      <c r="I22" s="6">
        <v>50</v>
      </c>
      <c r="J22" s="7">
        <v>950</v>
      </c>
      <c r="K22" s="8">
        <v>475000</v>
      </c>
      <c r="L22" s="8">
        <v>118750</v>
      </c>
      <c r="M22" s="9">
        <v>0.25</v>
      </c>
      <c r="N22" s="3" t="s">
        <v>22</v>
      </c>
    </row>
    <row r="23" spans="2:14" x14ac:dyDescent="0.35">
      <c r="B23" s="3">
        <v>1185732</v>
      </c>
      <c r="C23" s="3" t="s">
        <v>64</v>
      </c>
      <c r="D23" s="4">
        <v>43849</v>
      </c>
      <c r="E23" s="3" t="s">
        <v>13</v>
      </c>
      <c r="F23" s="3" t="s">
        <v>14</v>
      </c>
      <c r="G23" s="3" t="s">
        <v>14</v>
      </c>
      <c r="H23" s="5" t="s">
        <v>15</v>
      </c>
      <c r="I23" s="6">
        <v>50</v>
      </c>
      <c r="J23" s="7">
        <v>1200</v>
      </c>
      <c r="K23" s="8">
        <v>600000</v>
      </c>
      <c r="L23" s="8">
        <v>300000</v>
      </c>
      <c r="M23" s="9">
        <v>0.5</v>
      </c>
      <c r="N23" s="3" t="s">
        <v>22</v>
      </c>
    </row>
    <row r="24" spans="2:14" x14ac:dyDescent="0.35">
      <c r="B24" s="3">
        <v>1185732</v>
      </c>
      <c r="C24" s="3" t="s">
        <v>64</v>
      </c>
      <c r="D24" s="4">
        <v>43850</v>
      </c>
      <c r="E24" s="3" t="s">
        <v>13</v>
      </c>
      <c r="F24" s="3" t="s">
        <v>14</v>
      </c>
      <c r="G24" s="3" t="s">
        <v>14</v>
      </c>
      <c r="H24" s="5" t="s">
        <v>17</v>
      </c>
      <c r="I24" s="6">
        <v>50</v>
      </c>
      <c r="J24" s="7">
        <v>900</v>
      </c>
      <c r="K24" s="8">
        <v>450000</v>
      </c>
      <c r="L24" s="8">
        <v>135000</v>
      </c>
      <c r="M24" s="9">
        <v>0.3</v>
      </c>
      <c r="N24" s="3" t="s">
        <v>22</v>
      </c>
    </row>
    <row r="25" spans="2:14" x14ac:dyDescent="0.35">
      <c r="B25" s="3">
        <v>1185732</v>
      </c>
      <c r="C25" s="3" t="s">
        <v>64</v>
      </c>
      <c r="D25" s="4">
        <v>43851</v>
      </c>
      <c r="E25" s="3" t="s">
        <v>13</v>
      </c>
      <c r="F25" s="3" t="s">
        <v>14</v>
      </c>
      <c r="G25" s="3" t="s">
        <v>14</v>
      </c>
      <c r="H25" s="5" t="s">
        <v>18</v>
      </c>
      <c r="I25" s="6">
        <v>40</v>
      </c>
      <c r="J25" s="7">
        <v>900</v>
      </c>
      <c r="K25" s="8">
        <v>360000</v>
      </c>
      <c r="L25" s="8">
        <v>125999.99999999999</v>
      </c>
      <c r="M25" s="9">
        <v>0.35</v>
      </c>
      <c r="N25" s="3" t="s">
        <v>22</v>
      </c>
    </row>
    <row r="26" spans="2:14" x14ac:dyDescent="0.35">
      <c r="B26" s="3">
        <v>1185732</v>
      </c>
      <c r="C26" s="3" t="s">
        <v>64</v>
      </c>
      <c r="D26" s="4">
        <v>43852</v>
      </c>
      <c r="E26" s="3" t="s">
        <v>13</v>
      </c>
      <c r="F26" s="3" t="s">
        <v>14</v>
      </c>
      <c r="G26" s="3" t="s">
        <v>14</v>
      </c>
      <c r="H26" s="5" t="s">
        <v>19</v>
      </c>
      <c r="I26" s="6">
        <v>45</v>
      </c>
      <c r="J26" s="7">
        <v>825</v>
      </c>
      <c r="K26" s="8">
        <v>371250</v>
      </c>
      <c r="L26" s="8">
        <v>129937.49999999999</v>
      </c>
      <c r="M26" s="9">
        <v>0.35</v>
      </c>
      <c r="N26" s="3" t="s">
        <v>22</v>
      </c>
    </row>
    <row r="27" spans="2:14" x14ac:dyDescent="0.35">
      <c r="B27" s="3">
        <v>1185732</v>
      </c>
      <c r="C27" s="3" t="s">
        <v>64</v>
      </c>
      <c r="D27" s="4">
        <v>43853</v>
      </c>
      <c r="E27" s="3" t="s">
        <v>13</v>
      </c>
      <c r="F27" s="3" t="s">
        <v>14</v>
      </c>
      <c r="G27" s="3" t="s">
        <v>14</v>
      </c>
      <c r="H27" s="5" t="s">
        <v>20</v>
      </c>
      <c r="I27" s="6">
        <v>60</v>
      </c>
      <c r="J27" s="7">
        <v>825</v>
      </c>
      <c r="K27" s="8">
        <v>495000</v>
      </c>
      <c r="L27" s="8">
        <v>148500</v>
      </c>
      <c r="M27" s="9">
        <v>0.3</v>
      </c>
      <c r="N27" s="3" t="s">
        <v>22</v>
      </c>
    </row>
    <row r="28" spans="2:14" x14ac:dyDescent="0.35">
      <c r="B28" s="3">
        <v>1185732</v>
      </c>
      <c r="C28" s="3" t="s">
        <v>64</v>
      </c>
      <c r="D28" s="4">
        <v>43854</v>
      </c>
      <c r="E28" s="3" t="s">
        <v>13</v>
      </c>
      <c r="F28" s="3" t="s">
        <v>14</v>
      </c>
      <c r="G28" s="3" t="s">
        <v>14</v>
      </c>
      <c r="H28" s="5" t="s">
        <v>21</v>
      </c>
      <c r="I28" s="6">
        <v>50</v>
      </c>
      <c r="J28" s="7">
        <v>950</v>
      </c>
      <c r="K28" s="8">
        <v>475000</v>
      </c>
      <c r="L28" s="8">
        <v>118750</v>
      </c>
      <c r="M28" s="9">
        <v>0.25</v>
      </c>
      <c r="N28" s="3" t="s">
        <v>22</v>
      </c>
    </row>
    <row r="29" spans="2:14" x14ac:dyDescent="0.35">
      <c r="B29" s="3">
        <v>1185732</v>
      </c>
      <c r="C29" s="3" t="s">
        <v>64</v>
      </c>
      <c r="D29" s="4">
        <v>43855</v>
      </c>
      <c r="E29" s="3" t="s">
        <v>13</v>
      </c>
      <c r="F29" s="3" t="s">
        <v>14</v>
      </c>
      <c r="G29" s="3" t="s">
        <v>14</v>
      </c>
      <c r="H29" s="5" t="s">
        <v>15</v>
      </c>
      <c r="I29" s="6">
        <v>60</v>
      </c>
      <c r="J29" s="7">
        <v>1220</v>
      </c>
      <c r="K29" s="8">
        <v>732000</v>
      </c>
      <c r="L29" s="8">
        <v>366000</v>
      </c>
      <c r="M29" s="9">
        <v>0.5</v>
      </c>
      <c r="N29" s="3" t="s">
        <v>22</v>
      </c>
    </row>
    <row r="30" spans="2:14" x14ac:dyDescent="0.35">
      <c r="B30" s="3">
        <v>1185732</v>
      </c>
      <c r="C30" s="3" t="s">
        <v>64</v>
      </c>
      <c r="D30" s="4">
        <v>43856</v>
      </c>
      <c r="E30" s="3" t="s">
        <v>13</v>
      </c>
      <c r="F30" s="3" t="s">
        <v>14</v>
      </c>
      <c r="G30" s="3" t="s">
        <v>14</v>
      </c>
      <c r="H30" s="5" t="s">
        <v>17</v>
      </c>
      <c r="I30" s="6">
        <v>55.000000000000007</v>
      </c>
      <c r="J30" s="7">
        <v>925</v>
      </c>
      <c r="K30" s="8">
        <v>508750.00000000006</v>
      </c>
      <c r="L30" s="8">
        <v>152625</v>
      </c>
      <c r="M30" s="9">
        <v>0.3</v>
      </c>
      <c r="N30" s="3" t="s">
        <v>22</v>
      </c>
    </row>
    <row r="31" spans="2:14" x14ac:dyDescent="0.35">
      <c r="B31" s="3">
        <v>1185732</v>
      </c>
      <c r="C31" s="3" t="s">
        <v>64</v>
      </c>
      <c r="D31" s="4">
        <v>43857</v>
      </c>
      <c r="E31" s="3" t="s">
        <v>13</v>
      </c>
      <c r="F31" s="3" t="s">
        <v>14</v>
      </c>
      <c r="G31" s="3" t="s">
        <v>14</v>
      </c>
      <c r="H31" s="5" t="s">
        <v>18</v>
      </c>
      <c r="I31" s="6">
        <v>50</v>
      </c>
      <c r="J31" s="7">
        <v>900</v>
      </c>
      <c r="K31" s="8">
        <v>450000</v>
      </c>
      <c r="L31" s="8">
        <v>157500</v>
      </c>
      <c r="M31" s="9">
        <v>0.35</v>
      </c>
      <c r="N31" s="3" t="s">
        <v>22</v>
      </c>
    </row>
    <row r="32" spans="2:14" x14ac:dyDescent="0.35">
      <c r="B32" s="3">
        <v>1185732</v>
      </c>
      <c r="C32" s="3" t="s">
        <v>64</v>
      </c>
      <c r="D32" s="4">
        <v>43858</v>
      </c>
      <c r="E32" s="3" t="s">
        <v>13</v>
      </c>
      <c r="F32" s="3" t="s">
        <v>14</v>
      </c>
      <c r="G32" s="3" t="s">
        <v>14</v>
      </c>
      <c r="H32" s="5" t="s">
        <v>19</v>
      </c>
      <c r="I32" s="6">
        <v>50</v>
      </c>
      <c r="J32" s="7">
        <v>850</v>
      </c>
      <c r="K32" s="8">
        <v>425000</v>
      </c>
      <c r="L32" s="8">
        <v>148750</v>
      </c>
      <c r="M32" s="9">
        <v>0.35</v>
      </c>
      <c r="N32" s="3" t="s">
        <v>22</v>
      </c>
    </row>
    <row r="33" spans="2:14" x14ac:dyDescent="0.35">
      <c r="B33" s="3">
        <v>1185732</v>
      </c>
      <c r="C33" s="3" t="s">
        <v>64</v>
      </c>
      <c r="D33" s="4">
        <v>43859</v>
      </c>
      <c r="E33" s="3" t="s">
        <v>13</v>
      </c>
      <c r="F33" s="3" t="s">
        <v>14</v>
      </c>
      <c r="G33" s="3" t="s">
        <v>14</v>
      </c>
      <c r="H33" s="5" t="s">
        <v>20</v>
      </c>
      <c r="I33" s="6">
        <v>60</v>
      </c>
      <c r="J33" s="7">
        <v>875</v>
      </c>
      <c r="K33" s="8">
        <v>525000</v>
      </c>
      <c r="L33" s="8">
        <v>157500</v>
      </c>
      <c r="M33" s="9">
        <v>0.3</v>
      </c>
      <c r="N33" s="3" t="s">
        <v>22</v>
      </c>
    </row>
    <row r="34" spans="2:14" x14ac:dyDescent="0.35">
      <c r="B34" s="3">
        <v>1185732</v>
      </c>
      <c r="C34" s="3" t="s">
        <v>64</v>
      </c>
      <c r="D34" s="4">
        <v>43860</v>
      </c>
      <c r="E34" s="3" t="s">
        <v>13</v>
      </c>
      <c r="F34" s="3" t="s">
        <v>14</v>
      </c>
      <c r="G34" s="3" t="s">
        <v>14</v>
      </c>
      <c r="H34" s="5" t="s">
        <v>21</v>
      </c>
      <c r="I34" s="6">
        <v>65</v>
      </c>
      <c r="J34" s="7">
        <v>1000</v>
      </c>
      <c r="K34" s="8">
        <v>650000</v>
      </c>
      <c r="L34" s="8">
        <v>162500</v>
      </c>
      <c r="M34" s="9">
        <v>0.25</v>
      </c>
      <c r="N34" s="3" t="s">
        <v>22</v>
      </c>
    </row>
    <row r="35" spans="2:14" x14ac:dyDescent="0.35">
      <c r="B35" s="3">
        <v>1185732</v>
      </c>
      <c r="C35" s="3" t="s">
        <v>64</v>
      </c>
      <c r="D35" s="4">
        <v>43861</v>
      </c>
      <c r="E35" s="3" t="s">
        <v>13</v>
      </c>
      <c r="F35" s="3" t="s">
        <v>14</v>
      </c>
      <c r="G35" s="3" t="s">
        <v>14</v>
      </c>
      <c r="H35" s="5" t="s">
        <v>15</v>
      </c>
      <c r="I35" s="6">
        <v>60</v>
      </c>
      <c r="J35" s="7">
        <v>1250</v>
      </c>
      <c r="K35" s="8">
        <v>750000</v>
      </c>
      <c r="L35" s="8">
        <v>375000</v>
      </c>
      <c r="M35" s="9">
        <v>0.5</v>
      </c>
      <c r="N35" s="3" t="s">
        <v>22</v>
      </c>
    </row>
    <row r="36" spans="2:14" x14ac:dyDescent="0.35">
      <c r="B36" s="3">
        <v>1185732</v>
      </c>
      <c r="C36" s="3" t="s">
        <v>64</v>
      </c>
      <c r="D36" s="4">
        <v>43862</v>
      </c>
      <c r="E36" s="3" t="s">
        <v>13</v>
      </c>
      <c r="F36" s="3" t="s">
        <v>14</v>
      </c>
      <c r="G36" s="3" t="s">
        <v>14</v>
      </c>
      <c r="H36" s="5" t="s">
        <v>17</v>
      </c>
      <c r="I36" s="6">
        <v>55.000000000000007</v>
      </c>
      <c r="J36" s="7">
        <v>1000</v>
      </c>
      <c r="K36" s="8">
        <v>550000.00000000012</v>
      </c>
      <c r="L36" s="8">
        <v>165000.00000000003</v>
      </c>
      <c r="M36" s="9">
        <v>0.3</v>
      </c>
      <c r="N36" s="3" t="s">
        <v>22</v>
      </c>
    </row>
    <row r="37" spans="2:14" x14ac:dyDescent="0.35">
      <c r="B37" s="3">
        <v>1185732</v>
      </c>
      <c r="C37" s="3" t="s">
        <v>64</v>
      </c>
      <c r="D37" s="4">
        <v>43863</v>
      </c>
      <c r="E37" s="3" t="s">
        <v>13</v>
      </c>
      <c r="F37" s="3" t="s">
        <v>14</v>
      </c>
      <c r="G37" s="3" t="s">
        <v>14</v>
      </c>
      <c r="H37" s="5" t="s">
        <v>18</v>
      </c>
      <c r="I37" s="6">
        <v>50</v>
      </c>
      <c r="J37" s="7">
        <v>925</v>
      </c>
      <c r="K37" s="8">
        <v>462500</v>
      </c>
      <c r="L37" s="8">
        <v>161875</v>
      </c>
      <c r="M37" s="9">
        <v>0.35</v>
      </c>
      <c r="N37" s="3" t="s">
        <v>22</v>
      </c>
    </row>
    <row r="38" spans="2:14" x14ac:dyDescent="0.35">
      <c r="B38" s="3">
        <v>1185732</v>
      </c>
      <c r="C38" s="3" t="s">
        <v>64</v>
      </c>
      <c r="D38" s="4">
        <v>43864</v>
      </c>
      <c r="E38" s="3" t="s">
        <v>13</v>
      </c>
      <c r="F38" s="3" t="s">
        <v>14</v>
      </c>
      <c r="G38" s="3" t="s">
        <v>14</v>
      </c>
      <c r="H38" s="5" t="s">
        <v>19</v>
      </c>
      <c r="I38" s="6">
        <v>50</v>
      </c>
      <c r="J38" s="7">
        <v>900</v>
      </c>
      <c r="K38" s="8">
        <v>450000</v>
      </c>
      <c r="L38" s="8">
        <v>157500</v>
      </c>
      <c r="M38" s="9">
        <v>0.35</v>
      </c>
      <c r="N38" s="3" t="s">
        <v>22</v>
      </c>
    </row>
    <row r="39" spans="2:14" x14ac:dyDescent="0.35">
      <c r="B39" s="3">
        <v>1185732</v>
      </c>
      <c r="C39" s="3" t="s">
        <v>64</v>
      </c>
      <c r="D39" s="4">
        <v>43865</v>
      </c>
      <c r="E39" s="3" t="s">
        <v>13</v>
      </c>
      <c r="F39" s="3" t="s">
        <v>14</v>
      </c>
      <c r="G39" s="3" t="s">
        <v>14</v>
      </c>
      <c r="H39" s="5" t="s">
        <v>20</v>
      </c>
      <c r="I39" s="6">
        <v>60</v>
      </c>
      <c r="J39" s="7">
        <v>900</v>
      </c>
      <c r="K39" s="8">
        <v>540000</v>
      </c>
      <c r="L39" s="8">
        <v>162000</v>
      </c>
      <c r="M39" s="9">
        <v>0.3</v>
      </c>
      <c r="N39" s="3" t="s">
        <v>22</v>
      </c>
    </row>
    <row r="40" spans="2:14" x14ac:dyDescent="0.35">
      <c r="B40" s="3">
        <v>1185732</v>
      </c>
      <c r="C40" s="3" t="s">
        <v>64</v>
      </c>
      <c r="D40" s="4">
        <v>43866</v>
      </c>
      <c r="E40" s="3" t="s">
        <v>13</v>
      </c>
      <c r="F40" s="3" t="s">
        <v>14</v>
      </c>
      <c r="G40" s="3" t="s">
        <v>14</v>
      </c>
      <c r="H40" s="5" t="s">
        <v>21</v>
      </c>
      <c r="I40" s="6">
        <v>65</v>
      </c>
      <c r="J40" s="7">
        <v>1050</v>
      </c>
      <c r="K40" s="8">
        <v>682500</v>
      </c>
      <c r="L40" s="8">
        <v>170625</v>
      </c>
      <c r="M40" s="9">
        <v>0.25</v>
      </c>
      <c r="N40" s="3" t="s">
        <v>22</v>
      </c>
    </row>
    <row r="41" spans="2:14" x14ac:dyDescent="0.35">
      <c r="B41" s="3">
        <v>1185732</v>
      </c>
      <c r="C41" s="3" t="s">
        <v>64</v>
      </c>
      <c r="D41" s="4">
        <v>43867</v>
      </c>
      <c r="E41" s="3" t="s">
        <v>13</v>
      </c>
      <c r="F41" s="3" t="s">
        <v>14</v>
      </c>
      <c r="G41" s="3" t="s">
        <v>14</v>
      </c>
      <c r="H41" s="5" t="s">
        <v>15</v>
      </c>
      <c r="I41" s="6">
        <v>60</v>
      </c>
      <c r="J41" s="7">
        <v>1275</v>
      </c>
      <c r="K41" s="8">
        <v>765000</v>
      </c>
      <c r="L41" s="8">
        <v>382500</v>
      </c>
      <c r="M41" s="9">
        <v>0.5</v>
      </c>
      <c r="N41" s="3" t="s">
        <v>22</v>
      </c>
    </row>
    <row r="42" spans="2:14" x14ac:dyDescent="0.35">
      <c r="B42" s="3">
        <v>1185732</v>
      </c>
      <c r="C42" s="3" t="s">
        <v>64</v>
      </c>
      <c r="D42" s="4">
        <v>43868</v>
      </c>
      <c r="E42" s="3" t="s">
        <v>13</v>
      </c>
      <c r="F42" s="3" t="s">
        <v>14</v>
      </c>
      <c r="G42" s="3" t="s">
        <v>14</v>
      </c>
      <c r="H42" s="5" t="s">
        <v>17</v>
      </c>
      <c r="I42" s="6">
        <v>55.000000000000007</v>
      </c>
      <c r="J42" s="7">
        <v>1025</v>
      </c>
      <c r="K42" s="8">
        <v>563750.00000000012</v>
      </c>
      <c r="L42" s="8">
        <v>169125.00000000003</v>
      </c>
      <c r="M42" s="9">
        <v>0.3</v>
      </c>
      <c r="N42" s="3" t="s">
        <v>22</v>
      </c>
    </row>
    <row r="43" spans="2:14" x14ac:dyDescent="0.35">
      <c r="B43" s="3">
        <v>1185732</v>
      </c>
      <c r="C43" s="3" t="s">
        <v>64</v>
      </c>
      <c r="D43" s="4">
        <v>43869</v>
      </c>
      <c r="E43" s="3" t="s">
        <v>13</v>
      </c>
      <c r="F43" s="3" t="s">
        <v>14</v>
      </c>
      <c r="G43" s="3" t="s">
        <v>14</v>
      </c>
      <c r="H43" s="5" t="s">
        <v>18</v>
      </c>
      <c r="I43" s="6">
        <v>50</v>
      </c>
      <c r="J43" s="7">
        <v>950</v>
      </c>
      <c r="K43" s="8">
        <v>475000</v>
      </c>
      <c r="L43" s="8">
        <v>166250</v>
      </c>
      <c r="M43" s="9">
        <v>0.35</v>
      </c>
      <c r="N43" s="3" t="s">
        <v>22</v>
      </c>
    </row>
    <row r="44" spans="2:14" x14ac:dyDescent="0.35">
      <c r="B44" s="3">
        <v>1185732</v>
      </c>
      <c r="C44" s="3" t="s">
        <v>64</v>
      </c>
      <c r="D44" s="4">
        <v>43870</v>
      </c>
      <c r="E44" s="3" t="s">
        <v>13</v>
      </c>
      <c r="F44" s="3" t="s">
        <v>14</v>
      </c>
      <c r="G44" s="3" t="s">
        <v>14</v>
      </c>
      <c r="H44" s="5" t="s">
        <v>19</v>
      </c>
      <c r="I44" s="6">
        <v>50</v>
      </c>
      <c r="J44" s="7">
        <v>900</v>
      </c>
      <c r="K44" s="8">
        <v>450000</v>
      </c>
      <c r="L44" s="8">
        <v>157500</v>
      </c>
      <c r="M44" s="9">
        <v>0.35</v>
      </c>
      <c r="N44" s="3" t="s">
        <v>22</v>
      </c>
    </row>
    <row r="45" spans="2:14" x14ac:dyDescent="0.35">
      <c r="B45" s="3">
        <v>1185732</v>
      </c>
      <c r="C45" s="3" t="s">
        <v>64</v>
      </c>
      <c r="D45" s="4">
        <v>43871</v>
      </c>
      <c r="E45" s="3" t="s">
        <v>13</v>
      </c>
      <c r="F45" s="3" t="s">
        <v>14</v>
      </c>
      <c r="G45" s="3" t="s">
        <v>14</v>
      </c>
      <c r="H45" s="5" t="s">
        <v>20</v>
      </c>
      <c r="I45" s="6">
        <v>60</v>
      </c>
      <c r="J45" s="7">
        <v>925</v>
      </c>
      <c r="K45" s="8">
        <v>555000</v>
      </c>
      <c r="L45" s="8">
        <v>166500</v>
      </c>
      <c r="M45" s="9">
        <v>0.3</v>
      </c>
      <c r="N45" s="3" t="s">
        <v>22</v>
      </c>
    </row>
    <row r="46" spans="2:14" x14ac:dyDescent="0.35">
      <c r="B46" s="3">
        <v>1185732</v>
      </c>
      <c r="C46" s="3" t="s">
        <v>64</v>
      </c>
      <c r="D46" s="4">
        <v>43872</v>
      </c>
      <c r="E46" s="3" t="s">
        <v>13</v>
      </c>
      <c r="F46" s="3" t="s">
        <v>14</v>
      </c>
      <c r="G46" s="3" t="s">
        <v>14</v>
      </c>
      <c r="H46" s="5" t="s">
        <v>21</v>
      </c>
      <c r="I46" s="6">
        <v>65</v>
      </c>
      <c r="J46" s="7">
        <v>1100</v>
      </c>
      <c r="K46" s="8">
        <v>715000</v>
      </c>
      <c r="L46" s="8">
        <v>178750</v>
      </c>
      <c r="M46" s="9">
        <v>0.25</v>
      </c>
      <c r="N46" s="3" t="s">
        <v>22</v>
      </c>
    </row>
    <row r="47" spans="2:14" x14ac:dyDescent="0.35">
      <c r="B47" s="3">
        <v>1185732</v>
      </c>
      <c r="C47" s="3" t="s">
        <v>64</v>
      </c>
      <c r="D47" s="4">
        <v>43873</v>
      </c>
      <c r="E47" s="3" t="s">
        <v>13</v>
      </c>
      <c r="F47" s="3" t="s">
        <v>14</v>
      </c>
      <c r="G47" s="3" t="s">
        <v>14</v>
      </c>
      <c r="H47" s="5" t="s">
        <v>15</v>
      </c>
      <c r="I47" s="6">
        <v>60</v>
      </c>
      <c r="J47" s="7">
        <v>1250</v>
      </c>
      <c r="K47" s="8">
        <v>750000</v>
      </c>
      <c r="L47" s="8">
        <v>375000</v>
      </c>
      <c r="M47" s="9">
        <v>0.5</v>
      </c>
      <c r="N47" s="3" t="s">
        <v>22</v>
      </c>
    </row>
    <row r="48" spans="2:14" x14ac:dyDescent="0.35">
      <c r="B48" s="3">
        <v>1185732</v>
      </c>
      <c r="C48" s="3" t="s">
        <v>64</v>
      </c>
      <c r="D48" s="4">
        <v>43874</v>
      </c>
      <c r="E48" s="3" t="s">
        <v>13</v>
      </c>
      <c r="F48" s="3" t="s">
        <v>14</v>
      </c>
      <c r="G48" s="3" t="s">
        <v>14</v>
      </c>
      <c r="H48" s="5" t="s">
        <v>17</v>
      </c>
      <c r="I48" s="6">
        <v>55.000000000000007</v>
      </c>
      <c r="J48" s="7">
        <v>1025</v>
      </c>
      <c r="K48" s="8">
        <v>563750.00000000012</v>
      </c>
      <c r="L48" s="8">
        <v>169125.00000000003</v>
      </c>
      <c r="M48" s="9">
        <v>0.3</v>
      </c>
      <c r="N48" s="3" t="s">
        <v>22</v>
      </c>
    </row>
    <row r="49" spans="2:14" x14ac:dyDescent="0.35">
      <c r="B49" s="3">
        <v>1185732</v>
      </c>
      <c r="C49" s="3" t="s">
        <v>64</v>
      </c>
      <c r="D49" s="4">
        <v>43875</v>
      </c>
      <c r="E49" s="3" t="s">
        <v>13</v>
      </c>
      <c r="F49" s="3" t="s">
        <v>14</v>
      </c>
      <c r="G49" s="3" t="s">
        <v>14</v>
      </c>
      <c r="H49" s="5" t="s">
        <v>18</v>
      </c>
      <c r="I49" s="6">
        <v>50</v>
      </c>
      <c r="J49" s="7">
        <v>950</v>
      </c>
      <c r="K49" s="8">
        <v>475000</v>
      </c>
      <c r="L49" s="8">
        <v>166250</v>
      </c>
      <c r="M49" s="9">
        <v>0.35</v>
      </c>
      <c r="N49" s="3" t="s">
        <v>22</v>
      </c>
    </row>
    <row r="50" spans="2:14" x14ac:dyDescent="0.35">
      <c r="B50" s="3">
        <v>1185732</v>
      </c>
      <c r="C50" s="3" t="s">
        <v>64</v>
      </c>
      <c r="D50" s="4">
        <v>43876</v>
      </c>
      <c r="E50" s="3" t="s">
        <v>13</v>
      </c>
      <c r="F50" s="3" t="s">
        <v>14</v>
      </c>
      <c r="G50" s="3" t="s">
        <v>14</v>
      </c>
      <c r="H50" s="5" t="s">
        <v>19</v>
      </c>
      <c r="I50" s="6">
        <v>50</v>
      </c>
      <c r="J50" s="7">
        <v>925</v>
      </c>
      <c r="K50" s="8">
        <v>462500</v>
      </c>
      <c r="L50" s="8">
        <v>161875</v>
      </c>
      <c r="M50" s="9">
        <v>0.35</v>
      </c>
      <c r="N50" s="3" t="s">
        <v>22</v>
      </c>
    </row>
    <row r="51" spans="2:14" x14ac:dyDescent="0.35">
      <c r="B51" s="3">
        <v>1185732</v>
      </c>
      <c r="C51" s="3" t="s">
        <v>64</v>
      </c>
      <c r="D51" s="4">
        <v>43877</v>
      </c>
      <c r="E51" s="3" t="s">
        <v>13</v>
      </c>
      <c r="F51" s="3" t="s">
        <v>14</v>
      </c>
      <c r="G51" s="3" t="s">
        <v>14</v>
      </c>
      <c r="H51" s="5" t="s">
        <v>20</v>
      </c>
      <c r="I51" s="6">
        <v>60</v>
      </c>
      <c r="J51" s="7">
        <v>900</v>
      </c>
      <c r="K51" s="8">
        <v>540000</v>
      </c>
      <c r="L51" s="8">
        <v>162000</v>
      </c>
      <c r="M51" s="9">
        <v>0.3</v>
      </c>
      <c r="N51" s="3" t="s">
        <v>22</v>
      </c>
    </row>
    <row r="52" spans="2:14" x14ac:dyDescent="0.35">
      <c r="B52" s="3">
        <v>1185732</v>
      </c>
      <c r="C52" s="3" t="s">
        <v>64</v>
      </c>
      <c r="D52" s="4">
        <v>43878</v>
      </c>
      <c r="E52" s="3" t="s">
        <v>13</v>
      </c>
      <c r="F52" s="3" t="s">
        <v>14</v>
      </c>
      <c r="G52" s="3" t="s">
        <v>14</v>
      </c>
      <c r="H52" s="5" t="s">
        <v>21</v>
      </c>
      <c r="I52" s="6">
        <v>65</v>
      </c>
      <c r="J52" s="7">
        <v>1075</v>
      </c>
      <c r="K52" s="8">
        <v>698750</v>
      </c>
      <c r="L52" s="8">
        <v>174687.5</v>
      </c>
      <c r="M52" s="9">
        <v>0.25</v>
      </c>
      <c r="N52" s="3" t="s">
        <v>22</v>
      </c>
    </row>
    <row r="53" spans="2:14" x14ac:dyDescent="0.35">
      <c r="B53" s="3">
        <v>1185732</v>
      </c>
      <c r="C53" s="3" t="s">
        <v>64</v>
      </c>
      <c r="D53" s="4">
        <v>43879</v>
      </c>
      <c r="E53" s="3" t="s">
        <v>13</v>
      </c>
      <c r="F53" s="3" t="s">
        <v>14</v>
      </c>
      <c r="G53" s="3" t="s">
        <v>14</v>
      </c>
      <c r="H53" s="5" t="s">
        <v>15</v>
      </c>
      <c r="I53" s="6">
        <v>60</v>
      </c>
      <c r="J53" s="7">
        <v>1200</v>
      </c>
      <c r="K53" s="8">
        <v>720000</v>
      </c>
      <c r="L53" s="8">
        <v>360000</v>
      </c>
      <c r="M53" s="9">
        <v>0.5</v>
      </c>
      <c r="N53" s="3" t="s">
        <v>22</v>
      </c>
    </row>
    <row r="54" spans="2:14" x14ac:dyDescent="0.35">
      <c r="B54" s="3">
        <v>1185732</v>
      </c>
      <c r="C54" s="3" t="s">
        <v>64</v>
      </c>
      <c r="D54" s="4">
        <v>43880</v>
      </c>
      <c r="E54" s="3" t="s">
        <v>13</v>
      </c>
      <c r="F54" s="3" t="s">
        <v>14</v>
      </c>
      <c r="G54" s="3" t="s">
        <v>14</v>
      </c>
      <c r="H54" s="5" t="s">
        <v>17</v>
      </c>
      <c r="I54" s="6">
        <v>55.000000000000007</v>
      </c>
      <c r="J54" s="7">
        <v>1000</v>
      </c>
      <c r="K54" s="8">
        <v>550000.00000000012</v>
      </c>
      <c r="L54" s="8">
        <v>165000.00000000003</v>
      </c>
      <c r="M54" s="9">
        <v>0.3</v>
      </c>
      <c r="N54" s="3" t="s">
        <v>22</v>
      </c>
    </row>
    <row r="55" spans="2:14" x14ac:dyDescent="0.35">
      <c r="B55" s="3">
        <v>1185732</v>
      </c>
      <c r="C55" s="3" t="s">
        <v>64</v>
      </c>
      <c r="D55" s="4">
        <v>43881</v>
      </c>
      <c r="E55" s="3" t="s">
        <v>13</v>
      </c>
      <c r="F55" s="3" t="s">
        <v>14</v>
      </c>
      <c r="G55" s="3" t="s">
        <v>14</v>
      </c>
      <c r="H55" s="5" t="s">
        <v>18</v>
      </c>
      <c r="I55" s="6">
        <v>50</v>
      </c>
      <c r="J55" s="7">
        <v>925</v>
      </c>
      <c r="K55" s="8">
        <v>462500</v>
      </c>
      <c r="L55" s="8">
        <v>161875</v>
      </c>
      <c r="M55" s="9">
        <v>0.35</v>
      </c>
      <c r="N55" s="3" t="s">
        <v>22</v>
      </c>
    </row>
    <row r="56" spans="2:14" x14ac:dyDescent="0.35">
      <c r="B56" s="3">
        <v>1185732</v>
      </c>
      <c r="C56" s="3" t="s">
        <v>64</v>
      </c>
      <c r="D56" s="4">
        <v>43882</v>
      </c>
      <c r="E56" s="3" t="s">
        <v>13</v>
      </c>
      <c r="F56" s="3" t="s">
        <v>14</v>
      </c>
      <c r="G56" s="3" t="s">
        <v>14</v>
      </c>
      <c r="H56" s="5" t="s">
        <v>19</v>
      </c>
      <c r="I56" s="6">
        <v>50</v>
      </c>
      <c r="J56" s="7">
        <v>900</v>
      </c>
      <c r="K56" s="8">
        <v>450000</v>
      </c>
      <c r="L56" s="8">
        <v>157500</v>
      </c>
      <c r="M56" s="9">
        <v>0.35</v>
      </c>
      <c r="N56" s="3" t="s">
        <v>22</v>
      </c>
    </row>
    <row r="57" spans="2:14" x14ac:dyDescent="0.35">
      <c r="B57" s="3">
        <v>1185732</v>
      </c>
      <c r="C57" s="3" t="s">
        <v>64</v>
      </c>
      <c r="D57" s="4">
        <v>43883</v>
      </c>
      <c r="E57" s="3" t="s">
        <v>13</v>
      </c>
      <c r="F57" s="3" t="s">
        <v>14</v>
      </c>
      <c r="G57" s="3" t="s">
        <v>14</v>
      </c>
      <c r="H57" s="5" t="s">
        <v>20</v>
      </c>
      <c r="I57" s="6">
        <v>60</v>
      </c>
      <c r="J57" s="7">
        <v>900</v>
      </c>
      <c r="K57" s="8">
        <v>540000</v>
      </c>
      <c r="L57" s="8">
        <v>162000</v>
      </c>
      <c r="M57" s="9">
        <v>0.3</v>
      </c>
      <c r="N57" s="3" t="s">
        <v>22</v>
      </c>
    </row>
    <row r="58" spans="2:14" x14ac:dyDescent="0.35">
      <c r="B58" s="3">
        <v>1185732</v>
      </c>
      <c r="C58" s="3" t="s">
        <v>64</v>
      </c>
      <c r="D58" s="4">
        <v>43884</v>
      </c>
      <c r="E58" s="3" t="s">
        <v>13</v>
      </c>
      <c r="F58" s="3" t="s">
        <v>14</v>
      </c>
      <c r="G58" s="3" t="s">
        <v>14</v>
      </c>
      <c r="H58" s="5" t="s">
        <v>21</v>
      </c>
      <c r="I58" s="6">
        <v>65</v>
      </c>
      <c r="J58" s="7">
        <v>1000</v>
      </c>
      <c r="K58" s="8">
        <v>650000</v>
      </c>
      <c r="L58" s="8">
        <v>162500</v>
      </c>
      <c r="M58" s="9">
        <v>0.25</v>
      </c>
      <c r="N58" s="3" t="s">
        <v>22</v>
      </c>
    </row>
    <row r="59" spans="2:14" x14ac:dyDescent="0.35">
      <c r="B59" s="3">
        <v>1185732</v>
      </c>
      <c r="C59" s="3" t="s">
        <v>64</v>
      </c>
      <c r="D59" s="4">
        <v>43885</v>
      </c>
      <c r="E59" s="3" t="s">
        <v>13</v>
      </c>
      <c r="F59" s="3" t="s">
        <v>14</v>
      </c>
      <c r="G59" s="3" t="s">
        <v>14</v>
      </c>
      <c r="H59" s="5" t="s">
        <v>20</v>
      </c>
      <c r="I59" s="6">
        <v>65</v>
      </c>
      <c r="J59" s="7">
        <v>875</v>
      </c>
      <c r="K59" s="8">
        <v>568750</v>
      </c>
      <c r="L59" s="8">
        <v>170625</v>
      </c>
      <c r="M59" s="9">
        <v>0.3</v>
      </c>
      <c r="N59" s="3" t="s">
        <v>22</v>
      </c>
    </row>
    <row r="60" spans="2:14" x14ac:dyDescent="0.35">
      <c r="B60" s="3">
        <v>1185732</v>
      </c>
      <c r="C60" s="3" t="s">
        <v>64</v>
      </c>
      <c r="D60" s="4">
        <v>43886</v>
      </c>
      <c r="E60" s="3" t="s">
        <v>13</v>
      </c>
      <c r="F60" s="3" t="s">
        <v>14</v>
      </c>
      <c r="G60" s="3" t="s">
        <v>14</v>
      </c>
      <c r="H60" s="5" t="s">
        <v>21</v>
      </c>
      <c r="I60" s="6">
        <v>70</v>
      </c>
      <c r="J60" s="7">
        <v>1000</v>
      </c>
      <c r="K60" s="8">
        <v>700000</v>
      </c>
      <c r="L60" s="8">
        <v>175000</v>
      </c>
      <c r="M60" s="9">
        <v>0.25</v>
      </c>
      <c r="N60" s="3" t="s">
        <v>22</v>
      </c>
    </row>
    <row r="61" spans="2:14" x14ac:dyDescent="0.35">
      <c r="B61" s="3">
        <v>1185732</v>
      </c>
      <c r="C61" s="3" t="s">
        <v>64</v>
      </c>
      <c r="D61" s="4">
        <v>43887</v>
      </c>
      <c r="E61" s="3" t="s">
        <v>13</v>
      </c>
      <c r="F61" s="3" t="s">
        <v>14</v>
      </c>
      <c r="G61" s="3" t="s">
        <v>14</v>
      </c>
      <c r="H61" s="5" t="s">
        <v>15</v>
      </c>
      <c r="I61" s="6">
        <v>65</v>
      </c>
      <c r="J61" s="7">
        <v>1150</v>
      </c>
      <c r="K61" s="8">
        <v>747500</v>
      </c>
      <c r="L61" s="8">
        <v>373750</v>
      </c>
      <c r="M61" s="9">
        <v>0.5</v>
      </c>
      <c r="N61" s="3" t="s">
        <v>22</v>
      </c>
    </row>
    <row r="62" spans="2:14" x14ac:dyDescent="0.35">
      <c r="B62" s="3">
        <v>1185732</v>
      </c>
      <c r="C62" s="3" t="s">
        <v>64</v>
      </c>
      <c r="D62" s="4">
        <v>43888</v>
      </c>
      <c r="E62" s="3" t="s">
        <v>13</v>
      </c>
      <c r="F62" s="3" t="s">
        <v>14</v>
      </c>
      <c r="G62" s="3" t="s">
        <v>14</v>
      </c>
      <c r="H62" s="5" t="s">
        <v>17</v>
      </c>
      <c r="I62" s="6">
        <v>55.000000000000007</v>
      </c>
      <c r="J62" s="7">
        <v>975</v>
      </c>
      <c r="K62" s="8">
        <v>536250.00000000012</v>
      </c>
      <c r="L62" s="8">
        <v>160875.00000000003</v>
      </c>
      <c r="M62" s="9">
        <v>0.3</v>
      </c>
      <c r="N62" s="3" t="s">
        <v>22</v>
      </c>
    </row>
    <row r="63" spans="2:14" x14ac:dyDescent="0.35">
      <c r="B63" s="3">
        <v>1185732</v>
      </c>
      <c r="C63" s="3" t="s">
        <v>64</v>
      </c>
      <c r="D63" s="4">
        <v>43889</v>
      </c>
      <c r="E63" s="3" t="s">
        <v>13</v>
      </c>
      <c r="F63" s="3" t="s">
        <v>14</v>
      </c>
      <c r="G63" s="3" t="s">
        <v>14</v>
      </c>
      <c r="H63" s="5" t="s">
        <v>18</v>
      </c>
      <c r="I63" s="6">
        <v>55.000000000000007</v>
      </c>
      <c r="J63" s="7">
        <v>920</v>
      </c>
      <c r="K63" s="8">
        <v>506000.00000000006</v>
      </c>
      <c r="L63" s="8">
        <v>177100</v>
      </c>
      <c r="M63" s="9">
        <v>0.35</v>
      </c>
      <c r="N63" s="3" t="s">
        <v>22</v>
      </c>
    </row>
    <row r="64" spans="2:14" x14ac:dyDescent="0.35">
      <c r="B64" s="3">
        <v>1185732</v>
      </c>
      <c r="C64" s="3" t="s">
        <v>64</v>
      </c>
      <c r="D64" s="4">
        <v>43890</v>
      </c>
      <c r="E64" s="3" t="s">
        <v>13</v>
      </c>
      <c r="F64" s="3" t="s">
        <v>14</v>
      </c>
      <c r="G64" s="3" t="s">
        <v>14</v>
      </c>
      <c r="H64" s="5" t="s">
        <v>19</v>
      </c>
      <c r="I64" s="6">
        <v>55.000000000000007</v>
      </c>
      <c r="J64" s="7">
        <v>900</v>
      </c>
      <c r="K64" s="8">
        <v>495000.00000000006</v>
      </c>
      <c r="L64" s="8">
        <v>173250</v>
      </c>
      <c r="M64" s="9">
        <v>0.35</v>
      </c>
      <c r="N64" s="3" t="s">
        <v>22</v>
      </c>
    </row>
    <row r="65" spans="2:14" x14ac:dyDescent="0.35">
      <c r="B65" s="3">
        <v>1185732</v>
      </c>
      <c r="C65" s="3" t="s">
        <v>64</v>
      </c>
      <c r="D65" s="4">
        <v>43891</v>
      </c>
      <c r="E65" s="3" t="s">
        <v>13</v>
      </c>
      <c r="F65" s="3" t="s">
        <v>14</v>
      </c>
      <c r="G65" s="3" t="s">
        <v>14</v>
      </c>
      <c r="H65" s="5" t="s">
        <v>20</v>
      </c>
      <c r="I65" s="6">
        <v>65</v>
      </c>
      <c r="J65" s="7">
        <v>875</v>
      </c>
      <c r="K65" s="8">
        <v>568750</v>
      </c>
      <c r="L65" s="8">
        <v>170625</v>
      </c>
      <c r="M65" s="9">
        <v>0.3</v>
      </c>
      <c r="N65" s="3" t="s">
        <v>22</v>
      </c>
    </row>
    <row r="66" spans="2:14" x14ac:dyDescent="0.35">
      <c r="B66" s="3">
        <v>1185732</v>
      </c>
      <c r="C66" s="3" t="s">
        <v>64</v>
      </c>
      <c r="D66" s="4">
        <v>43892</v>
      </c>
      <c r="E66" s="3" t="s">
        <v>13</v>
      </c>
      <c r="F66" s="3" t="s">
        <v>14</v>
      </c>
      <c r="G66" s="3" t="s">
        <v>14</v>
      </c>
      <c r="H66" s="5" t="s">
        <v>21</v>
      </c>
      <c r="I66" s="6">
        <v>70</v>
      </c>
      <c r="J66" s="7">
        <v>975</v>
      </c>
      <c r="K66" s="8">
        <v>682500</v>
      </c>
      <c r="L66" s="8">
        <v>170625</v>
      </c>
      <c r="M66" s="9">
        <v>0.25</v>
      </c>
      <c r="N66" s="3" t="s">
        <v>22</v>
      </c>
    </row>
    <row r="67" spans="2:14" x14ac:dyDescent="0.35">
      <c r="B67" s="3">
        <v>1185732</v>
      </c>
      <c r="C67" s="3" t="s">
        <v>64</v>
      </c>
      <c r="D67" s="4">
        <v>43893</v>
      </c>
      <c r="E67" s="3" t="s">
        <v>13</v>
      </c>
      <c r="F67" s="3" t="s">
        <v>14</v>
      </c>
      <c r="G67" s="3" t="s">
        <v>14</v>
      </c>
      <c r="H67" s="5" t="s">
        <v>15</v>
      </c>
      <c r="I67" s="6">
        <v>65</v>
      </c>
      <c r="J67" s="7">
        <v>1200</v>
      </c>
      <c r="K67" s="8">
        <v>780000</v>
      </c>
      <c r="L67" s="8">
        <v>390000</v>
      </c>
      <c r="M67" s="9">
        <v>0.5</v>
      </c>
      <c r="N67" s="3" t="s">
        <v>22</v>
      </c>
    </row>
    <row r="68" spans="2:14" x14ac:dyDescent="0.35">
      <c r="B68" s="3">
        <v>1185732</v>
      </c>
      <c r="C68" s="3" t="s">
        <v>64</v>
      </c>
      <c r="D68" s="4">
        <v>43894</v>
      </c>
      <c r="E68" s="3" t="s">
        <v>13</v>
      </c>
      <c r="F68" s="3" t="s">
        <v>14</v>
      </c>
      <c r="G68" s="3" t="s">
        <v>14</v>
      </c>
      <c r="H68" s="5" t="s">
        <v>17</v>
      </c>
      <c r="I68" s="6">
        <v>55.000000000000007</v>
      </c>
      <c r="J68" s="7">
        <v>1000</v>
      </c>
      <c r="K68" s="8">
        <v>550000.00000000012</v>
      </c>
      <c r="L68" s="8">
        <v>165000.00000000003</v>
      </c>
      <c r="M68" s="9">
        <v>0.3</v>
      </c>
      <c r="N68" s="3" t="s">
        <v>22</v>
      </c>
    </row>
    <row r="69" spans="2:14" x14ac:dyDescent="0.35">
      <c r="B69" s="3">
        <v>1185732</v>
      </c>
      <c r="C69" s="3" t="s">
        <v>64</v>
      </c>
      <c r="D69" s="4">
        <v>43895</v>
      </c>
      <c r="E69" s="3" t="s">
        <v>13</v>
      </c>
      <c r="F69" s="3" t="s">
        <v>14</v>
      </c>
      <c r="G69" s="3" t="s">
        <v>14</v>
      </c>
      <c r="H69" s="5" t="s">
        <v>18</v>
      </c>
      <c r="I69" s="6">
        <v>55.000000000000007</v>
      </c>
      <c r="J69" s="7">
        <v>950</v>
      </c>
      <c r="K69" s="8">
        <v>522500.00000000006</v>
      </c>
      <c r="L69" s="8">
        <v>182875</v>
      </c>
      <c r="M69" s="9">
        <v>0.35</v>
      </c>
      <c r="N69" s="3" t="s">
        <v>22</v>
      </c>
    </row>
    <row r="70" spans="2:14" x14ac:dyDescent="0.35">
      <c r="B70" s="3">
        <v>1185732</v>
      </c>
      <c r="C70" s="3" t="s">
        <v>64</v>
      </c>
      <c r="D70" s="4">
        <v>43896</v>
      </c>
      <c r="E70" s="3" t="s">
        <v>13</v>
      </c>
      <c r="F70" s="3" t="s">
        <v>14</v>
      </c>
      <c r="G70" s="3" t="s">
        <v>14</v>
      </c>
      <c r="H70" s="5" t="s">
        <v>19</v>
      </c>
      <c r="I70" s="6">
        <v>55.000000000000007</v>
      </c>
      <c r="J70" s="7">
        <v>900</v>
      </c>
      <c r="K70" s="8">
        <v>495000.00000000006</v>
      </c>
      <c r="L70" s="8">
        <v>173250</v>
      </c>
      <c r="M70" s="9">
        <v>0.35</v>
      </c>
      <c r="N70" s="3" t="s">
        <v>22</v>
      </c>
    </row>
    <row r="71" spans="2:14" x14ac:dyDescent="0.35">
      <c r="B71" s="3">
        <v>1185732</v>
      </c>
      <c r="C71" s="3" t="s">
        <v>64</v>
      </c>
      <c r="D71" s="4">
        <v>43897</v>
      </c>
      <c r="E71" s="3" t="s">
        <v>13</v>
      </c>
      <c r="F71" s="3" t="s">
        <v>14</v>
      </c>
      <c r="G71" s="3" t="s">
        <v>14</v>
      </c>
      <c r="H71" s="5" t="s">
        <v>20</v>
      </c>
      <c r="I71" s="6">
        <v>65</v>
      </c>
      <c r="J71" s="7">
        <v>900</v>
      </c>
      <c r="K71" s="8">
        <v>585000</v>
      </c>
      <c r="L71" s="8">
        <v>175500</v>
      </c>
      <c r="M71" s="9">
        <v>0.3</v>
      </c>
      <c r="N71" s="3" t="s">
        <v>22</v>
      </c>
    </row>
    <row r="72" spans="2:14" x14ac:dyDescent="0.35">
      <c r="B72" s="3">
        <v>1185732</v>
      </c>
      <c r="C72" s="3" t="s">
        <v>64</v>
      </c>
      <c r="D72" s="4">
        <v>43898</v>
      </c>
      <c r="E72" s="3" t="s">
        <v>13</v>
      </c>
      <c r="F72" s="3" t="s">
        <v>14</v>
      </c>
      <c r="G72" s="3" t="s">
        <v>14</v>
      </c>
      <c r="H72" s="5" t="s">
        <v>21</v>
      </c>
      <c r="I72" s="6">
        <v>70</v>
      </c>
      <c r="J72" s="7">
        <v>1000</v>
      </c>
      <c r="K72" s="8">
        <v>700000</v>
      </c>
      <c r="L72" s="8">
        <v>175000</v>
      </c>
      <c r="M72" s="9">
        <v>0.25</v>
      </c>
      <c r="N72" s="3" t="s">
        <v>22</v>
      </c>
    </row>
    <row r="73" spans="2:14" x14ac:dyDescent="0.35">
      <c r="B73" s="3">
        <v>1197831</v>
      </c>
      <c r="C73" s="3" t="s">
        <v>65</v>
      </c>
      <c r="D73" s="4">
        <v>43899</v>
      </c>
      <c r="E73" s="3" t="s">
        <v>13</v>
      </c>
      <c r="F73" s="3" t="s">
        <v>14</v>
      </c>
      <c r="G73" s="3" t="s">
        <v>14</v>
      </c>
      <c r="H73" s="5" t="s">
        <v>15</v>
      </c>
      <c r="I73" s="6">
        <v>25</v>
      </c>
      <c r="J73" s="7">
        <v>900</v>
      </c>
      <c r="K73" s="8">
        <v>225000</v>
      </c>
      <c r="L73" s="8">
        <v>78750</v>
      </c>
      <c r="M73" s="9">
        <v>0.35</v>
      </c>
      <c r="N73" s="3" t="s">
        <v>22</v>
      </c>
    </row>
    <row r="74" spans="2:14" x14ac:dyDescent="0.35">
      <c r="B74" s="3">
        <v>1197831</v>
      </c>
      <c r="C74" s="3" t="s">
        <v>65</v>
      </c>
      <c r="D74" s="4">
        <v>43900</v>
      </c>
      <c r="E74" s="3" t="s">
        <v>13</v>
      </c>
      <c r="F74" s="3" t="s">
        <v>14</v>
      </c>
      <c r="G74" s="3" t="s">
        <v>14</v>
      </c>
      <c r="H74" s="5" t="s">
        <v>17</v>
      </c>
      <c r="I74" s="6">
        <v>35</v>
      </c>
      <c r="J74" s="7">
        <v>900</v>
      </c>
      <c r="K74" s="8">
        <v>315000</v>
      </c>
      <c r="L74" s="8">
        <v>110250</v>
      </c>
      <c r="M74" s="9">
        <v>0.35</v>
      </c>
      <c r="N74" s="3" t="s">
        <v>22</v>
      </c>
    </row>
    <row r="75" spans="2:14" x14ac:dyDescent="0.35">
      <c r="B75" s="3">
        <v>1197831</v>
      </c>
      <c r="C75" s="3" t="s">
        <v>65</v>
      </c>
      <c r="D75" s="4">
        <v>43901</v>
      </c>
      <c r="E75" s="3" t="s">
        <v>13</v>
      </c>
      <c r="F75" s="3" t="s">
        <v>14</v>
      </c>
      <c r="G75" s="3" t="s">
        <v>14</v>
      </c>
      <c r="H75" s="5" t="s">
        <v>18</v>
      </c>
      <c r="I75" s="6">
        <v>35</v>
      </c>
      <c r="J75" s="7">
        <v>700</v>
      </c>
      <c r="K75" s="8">
        <v>245000</v>
      </c>
      <c r="L75" s="8">
        <v>85750</v>
      </c>
      <c r="M75" s="9">
        <v>0.35</v>
      </c>
      <c r="N75" s="3" t="s">
        <v>22</v>
      </c>
    </row>
    <row r="76" spans="2:14" x14ac:dyDescent="0.35">
      <c r="B76" s="3">
        <v>1197831</v>
      </c>
      <c r="C76" s="3" t="s">
        <v>65</v>
      </c>
      <c r="D76" s="4">
        <v>43902</v>
      </c>
      <c r="E76" s="3" t="s">
        <v>13</v>
      </c>
      <c r="F76" s="3" t="s">
        <v>14</v>
      </c>
      <c r="G76" s="3" t="s">
        <v>14</v>
      </c>
      <c r="H76" s="5" t="s">
        <v>19</v>
      </c>
      <c r="I76" s="6">
        <v>35</v>
      </c>
      <c r="J76" s="7">
        <v>700</v>
      </c>
      <c r="K76" s="8">
        <v>245000</v>
      </c>
      <c r="L76" s="8">
        <v>110250</v>
      </c>
      <c r="M76" s="9">
        <v>0.45</v>
      </c>
      <c r="N76" s="3" t="s">
        <v>22</v>
      </c>
    </row>
    <row r="77" spans="2:14" x14ac:dyDescent="0.35">
      <c r="B77" s="3">
        <v>1197831</v>
      </c>
      <c r="C77" s="3" t="s">
        <v>65</v>
      </c>
      <c r="D77" s="4">
        <v>43903</v>
      </c>
      <c r="E77" s="3" t="s">
        <v>23</v>
      </c>
      <c r="F77" s="3" t="s">
        <v>24</v>
      </c>
      <c r="G77" s="3" t="s">
        <v>25</v>
      </c>
      <c r="H77" s="5" t="s">
        <v>20</v>
      </c>
      <c r="I77" s="6">
        <v>40</v>
      </c>
      <c r="J77" s="7">
        <v>550</v>
      </c>
      <c r="K77" s="8">
        <v>220000</v>
      </c>
      <c r="L77" s="8">
        <v>66000</v>
      </c>
      <c r="M77" s="9">
        <v>0.3</v>
      </c>
      <c r="N77" s="3" t="s">
        <v>22</v>
      </c>
    </row>
    <row r="78" spans="2:14" x14ac:dyDescent="0.35">
      <c r="B78" s="3">
        <v>1197831</v>
      </c>
      <c r="C78" s="3" t="s">
        <v>65</v>
      </c>
      <c r="D78" s="4">
        <v>43904</v>
      </c>
      <c r="E78" s="3" t="s">
        <v>23</v>
      </c>
      <c r="F78" s="3" t="s">
        <v>24</v>
      </c>
      <c r="G78" s="3" t="s">
        <v>25</v>
      </c>
      <c r="H78" s="5" t="s">
        <v>21</v>
      </c>
      <c r="I78" s="6">
        <v>35</v>
      </c>
      <c r="J78" s="7">
        <v>700</v>
      </c>
      <c r="K78" s="8">
        <v>245000</v>
      </c>
      <c r="L78" s="8">
        <v>122500</v>
      </c>
      <c r="M78" s="9">
        <v>0.5</v>
      </c>
      <c r="N78" s="3" t="s">
        <v>22</v>
      </c>
    </row>
    <row r="79" spans="2:14" x14ac:dyDescent="0.35">
      <c r="B79" s="3">
        <v>1197831</v>
      </c>
      <c r="C79" s="3" t="s">
        <v>65</v>
      </c>
      <c r="D79" s="4">
        <v>43905</v>
      </c>
      <c r="E79" s="3" t="s">
        <v>23</v>
      </c>
      <c r="F79" s="3" t="s">
        <v>24</v>
      </c>
      <c r="G79" s="3" t="s">
        <v>25</v>
      </c>
      <c r="H79" s="5" t="s">
        <v>15</v>
      </c>
      <c r="I79" s="6">
        <v>25</v>
      </c>
      <c r="J79" s="7">
        <v>850</v>
      </c>
      <c r="K79" s="8">
        <v>212500</v>
      </c>
      <c r="L79" s="8">
        <v>74375</v>
      </c>
      <c r="M79" s="9">
        <v>0.35</v>
      </c>
      <c r="N79" s="3" t="s">
        <v>22</v>
      </c>
    </row>
    <row r="80" spans="2:14" x14ac:dyDescent="0.35">
      <c r="B80" s="3">
        <v>1197831</v>
      </c>
      <c r="C80" s="3" t="s">
        <v>65</v>
      </c>
      <c r="D80" s="4">
        <v>43906</v>
      </c>
      <c r="E80" s="3" t="s">
        <v>23</v>
      </c>
      <c r="F80" s="3" t="s">
        <v>24</v>
      </c>
      <c r="G80" s="3" t="s">
        <v>25</v>
      </c>
      <c r="H80" s="5" t="s">
        <v>17</v>
      </c>
      <c r="I80" s="6">
        <v>35</v>
      </c>
      <c r="J80" s="7">
        <v>850</v>
      </c>
      <c r="K80" s="8">
        <v>297500</v>
      </c>
      <c r="L80" s="8">
        <v>104125</v>
      </c>
      <c r="M80" s="9">
        <v>0.35</v>
      </c>
      <c r="N80" s="3" t="s">
        <v>22</v>
      </c>
    </row>
    <row r="81" spans="2:14" x14ac:dyDescent="0.35">
      <c r="B81" s="3">
        <v>1197831</v>
      </c>
      <c r="C81" s="3" t="s">
        <v>65</v>
      </c>
      <c r="D81" s="4">
        <v>43907</v>
      </c>
      <c r="E81" s="3" t="s">
        <v>23</v>
      </c>
      <c r="F81" s="3" t="s">
        <v>24</v>
      </c>
      <c r="G81" s="3" t="s">
        <v>25</v>
      </c>
      <c r="H81" s="5" t="s">
        <v>18</v>
      </c>
      <c r="I81" s="6">
        <v>35</v>
      </c>
      <c r="J81" s="7">
        <v>675</v>
      </c>
      <c r="K81" s="8">
        <v>236250</v>
      </c>
      <c r="L81" s="8">
        <v>82687.5</v>
      </c>
      <c r="M81" s="9">
        <v>0.35</v>
      </c>
      <c r="N81" s="3" t="s">
        <v>22</v>
      </c>
    </row>
    <row r="82" spans="2:14" x14ac:dyDescent="0.35">
      <c r="B82" s="3">
        <v>1197831</v>
      </c>
      <c r="C82" s="3" t="s">
        <v>65</v>
      </c>
      <c r="D82" s="4">
        <v>43908</v>
      </c>
      <c r="E82" s="3" t="s">
        <v>23</v>
      </c>
      <c r="F82" s="3" t="s">
        <v>24</v>
      </c>
      <c r="G82" s="3" t="s">
        <v>25</v>
      </c>
      <c r="H82" s="5" t="s">
        <v>19</v>
      </c>
      <c r="I82" s="6">
        <v>35</v>
      </c>
      <c r="J82" s="7">
        <v>625</v>
      </c>
      <c r="K82" s="8">
        <v>218750</v>
      </c>
      <c r="L82" s="8">
        <v>98437.5</v>
      </c>
      <c r="M82" s="9">
        <v>0.45</v>
      </c>
      <c r="N82" s="3" t="s">
        <v>22</v>
      </c>
    </row>
    <row r="83" spans="2:14" x14ac:dyDescent="0.35">
      <c r="B83" s="3">
        <v>1197831</v>
      </c>
      <c r="C83" s="3" t="s">
        <v>65</v>
      </c>
      <c r="D83" s="4">
        <v>43909</v>
      </c>
      <c r="E83" s="3" t="s">
        <v>23</v>
      </c>
      <c r="F83" s="3" t="s">
        <v>24</v>
      </c>
      <c r="G83" s="3" t="s">
        <v>25</v>
      </c>
      <c r="H83" s="5" t="s">
        <v>20</v>
      </c>
      <c r="I83" s="6">
        <v>40</v>
      </c>
      <c r="J83" s="7">
        <v>500</v>
      </c>
      <c r="K83" s="8">
        <v>200000</v>
      </c>
      <c r="L83" s="8">
        <v>60000</v>
      </c>
      <c r="M83" s="9">
        <v>0.3</v>
      </c>
      <c r="N83" s="3" t="s">
        <v>22</v>
      </c>
    </row>
    <row r="84" spans="2:14" x14ac:dyDescent="0.35">
      <c r="B84" s="3">
        <v>1197831</v>
      </c>
      <c r="C84" s="3" t="s">
        <v>65</v>
      </c>
      <c r="D84" s="4">
        <v>43910</v>
      </c>
      <c r="E84" s="3" t="s">
        <v>23</v>
      </c>
      <c r="F84" s="3" t="s">
        <v>24</v>
      </c>
      <c r="G84" s="3" t="s">
        <v>25</v>
      </c>
      <c r="H84" s="5" t="s">
        <v>21</v>
      </c>
      <c r="I84" s="6">
        <v>35</v>
      </c>
      <c r="J84" s="7">
        <v>700</v>
      </c>
      <c r="K84" s="8">
        <v>245000</v>
      </c>
      <c r="L84" s="8">
        <v>122500</v>
      </c>
      <c r="M84" s="9">
        <v>0.5</v>
      </c>
      <c r="N84" s="3" t="s">
        <v>22</v>
      </c>
    </row>
    <row r="85" spans="2:14" x14ac:dyDescent="0.35">
      <c r="B85" s="3">
        <v>1197831</v>
      </c>
      <c r="C85" s="3" t="s">
        <v>65</v>
      </c>
      <c r="D85" s="4">
        <v>43911</v>
      </c>
      <c r="E85" s="3" t="s">
        <v>23</v>
      </c>
      <c r="F85" s="3" t="s">
        <v>24</v>
      </c>
      <c r="G85" s="3" t="s">
        <v>25</v>
      </c>
      <c r="H85" s="5" t="s">
        <v>15</v>
      </c>
      <c r="I85" s="6">
        <v>30</v>
      </c>
      <c r="J85" s="7">
        <v>875</v>
      </c>
      <c r="K85" s="8">
        <v>262500</v>
      </c>
      <c r="L85" s="8">
        <v>91875</v>
      </c>
      <c r="M85" s="9">
        <v>0.35</v>
      </c>
      <c r="N85" s="3" t="s">
        <v>22</v>
      </c>
    </row>
    <row r="86" spans="2:14" x14ac:dyDescent="0.35">
      <c r="B86" s="3">
        <v>1197831</v>
      </c>
      <c r="C86" s="3" t="s">
        <v>65</v>
      </c>
      <c r="D86" s="4">
        <v>43912</v>
      </c>
      <c r="E86" s="3" t="s">
        <v>23</v>
      </c>
      <c r="F86" s="3" t="s">
        <v>24</v>
      </c>
      <c r="G86" s="3" t="s">
        <v>25</v>
      </c>
      <c r="H86" s="5" t="s">
        <v>17</v>
      </c>
      <c r="I86" s="6">
        <v>40</v>
      </c>
      <c r="J86" s="7">
        <v>875</v>
      </c>
      <c r="K86" s="8">
        <v>350000</v>
      </c>
      <c r="L86" s="8">
        <v>122499.99999999999</v>
      </c>
      <c r="M86" s="9">
        <v>0.35</v>
      </c>
      <c r="N86" s="3" t="s">
        <v>22</v>
      </c>
    </row>
    <row r="87" spans="2:14" x14ac:dyDescent="0.35">
      <c r="B87" s="3">
        <v>1197831</v>
      </c>
      <c r="C87" s="3" t="s">
        <v>65</v>
      </c>
      <c r="D87" s="4">
        <v>43913</v>
      </c>
      <c r="E87" s="3" t="s">
        <v>23</v>
      </c>
      <c r="F87" s="3" t="s">
        <v>24</v>
      </c>
      <c r="G87" s="3" t="s">
        <v>25</v>
      </c>
      <c r="H87" s="5" t="s">
        <v>18</v>
      </c>
      <c r="I87" s="6">
        <v>35</v>
      </c>
      <c r="J87" s="7">
        <v>700</v>
      </c>
      <c r="K87" s="8">
        <v>245000</v>
      </c>
      <c r="L87" s="8">
        <v>85750</v>
      </c>
      <c r="M87" s="9">
        <v>0.35</v>
      </c>
      <c r="N87" s="3" t="s">
        <v>22</v>
      </c>
    </row>
    <row r="88" spans="2:14" x14ac:dyDescent="0.35">
      <c r="B88" s="3">
        <v>1197831</v>
      </c>
      <c r="C88" s="3" t="s">
        <v>65</v>
      </c>
      <c r="D88" s="4">
        <v>43914</v>
      </c>
      <c r="E88" s="3" t="s">
        <v>23</v>
      </c>
      <c r="F88" s="3" t="s">
        <v>24</v>
      </c>
      <c r="G88" s="3" t="s">
        <v>25</v>
      </c>
      <c r="H88" s="5" t="s">
        <v>19</v>
      </c>
      <c r="I88" s="6">
        <v>40</v>
      </c>
      <c r="J88" s="7">
        <v>600</v>
      </c>
      <c r="K88" s="8">
        <v>240000</v>
      </c>
      <c r="L88" s="8">
        <v>108000</v>
      </c>
      <c r="M88" s="9">
        <v>0.45</v>
      </c>
      <c r="N88" s="3" t="s">
        <v>22</v>
      </c>
    </row>
    <row r="89" spans="2:14" x14ac:dyDescent="0.35">
      <c r="B89" s="3">
        <v>1197831</v>
      </c>
      <c r="C89" s="3" t="s">
        <v>65</v>
      </c>
      <c r="D89" s="4">
        <v>43915</v>
      </c>
      <c r="E89" s="3" t="s">
        <v>23</v>
      </c>
      <c r="F89" s="3" t="s">
        <v>24</v>
      </c>
      <c r="G89" s="3" t="s">
        <v>25</v>
      </c>
      <c r="H89" s="5" t="s">
        <v>20</v>
      </c>
      <c r="I89" s="6">
        <v>45</v>
      </c>
      <c r="J89" s="7">
        <v>500</v>
      </c>
      <c r="K89" s="8">
        <v>225000</v>
      </c>
      <c r="L89" s="8">
        <v>67500</v>
      </c>
      <c r="M89" s="9">
        <v>0.3</v>
      </c>
      <c r="N89" s="3" t="s">
        <v>22</v>
      </c>
    </row>
    <row r="90" spans="2:14" x14ac:dyDescent="0.35">
      <c r="B90" s="3">
        <v>1197831</v>
      </c>
      <c r="C90" s="3" t="s">
        <v>65</v>
      </c>
      <c r="D90" s="4">
        <v>43916</v>
      </c>
      <c r="E90" s="3" t="s">
        <v>23</v>
      </c>
      <c r="F90" s="3" t="s">
        <v>24</v>
      </c>
      <c r="G90" s="3" t="s">
        <v>25</v>
      </c>
      <c r="H90" s="5" t="s">
        <v>21</v>
      </c>
      <c r="I90" s="6">
        <v>40</v>
      </c>
      <c r="J90" s="7">
        <v>650</v>
      </c>
      <c r="K90" s="8">
        <v>260000</v>
      </c>
      <c r="L90" s="8">
        <v>130000</v>
      </c>
      <c r="M90" s="9">
        <v>0.5</v>
      </c>
      <c r="N90" s="3" t="s">
        <v>22</v>
      </c>
    </row>
    <row r="91" spans="2:14" x14ac:dyDescent="0.35">
      <c r="B91" s="3">
        <v>1197831</v>
      </c>
      <c r="C91" s="3" t="s">
        <v>65</v>
      </c>
      <c r="D91" s="4">
        <v>43917</v>
      </c>
      <c r="E91" s="3" t="s">
        <v>23</v>
      </c>
      <c r="F91" s="3" t="s">
        <v>24</v>
      </c>
      <c r="G91" s="3" t="s">
        <v>25</v>
      </c>
      <c r="H91" s="5" t="s">
        <v>15</v>
      </c>
      <c r="I91" s="6">
        <v>30</v>
      </c>
      <c r="J91" s="7">
        <v>900</v>
      </c>
      <c r="K91" s="8">
        <v>270000</v>
      </c>
      <c r="L91" s="8">
        <v>94500</v>
      </c>
      <c r="M91" s="9">
        <v>0.35</v>
      </c>
      <c r="N91" s="3" t="s">
        <v>22</v>
      </c>
    </row>
    <row r="92" spans="2:14" x14ac:dyDescent="0.35">
      <c r="B92" s="3">
        <v>1197831</v>
      </c>
      <c r="C92" s="3" t="s">
        <v>65</v>
      </c>
      <c r="D92" s="4">
        <v>43918</v>
      </c>
      <c r="E92" s="3" t="s">
        <v>23</v>
      </c>
      <c r="F92" s="3" t="s">
        <v>24</v>
      </c>
      <c r="G92" s="3" t="s">
        <v>25</v>
      </c>
      <c r="H92" s="5" t="s">
        <v>17</v>
      </c>
      <c r="I92" s="6">
        <v>40</v>
      </c>
      <c r="J92" s="7">
        <v>900</v>
      </c>
      <c r="K92" s="8">
        <v>360000</v>
      </c>
      <c r="L92" s="8">
        <v>125999.99999999999</v>
      </c>
      <c r="M92" s="9">
        <v>0.35</v>
      </c>
      <c r="N92" s="3" t="s">
        <v>22</v>
      </c>
    </row>
    <row r="93" spans="2:14" x14ac:dyDescent="0.35">
      <c r="B93" s="3">
        <v>1197831</v>
      </c>
      <c r="C93" s="3" t="s">
        <v>65</v>
      </c>
      <c r="D93" s="4">
        <v>43919</v>
      </c>
      <c r="E93" s="3" t="s">
        <v>23</v>
      </c>
      <c r="F93" s="3" t="s">
        <v>24</v>
      </c>
      <c r="G93" s="3" t="s">
        <v>25</v>
      </c>
      <c r="H93" s="5" t="s">
        <v>18</v>
      </c>
      <c r="I93" s="6">
        <v>35</v>
      </c>
      <c r="J93" s="7">
        <v>725</v>
      </c>
      <c r="K93" s="8">
        <v>253750</v>
      </c>
      <c r="L93" s="8">
        <v>88812.5</v>
      </c>
      <c r="M93" s="9">
        <v>0.35</v>
      </c>
      <c r="N93" s="3" t="s">
        <v>22</v>
      </c>
    </row>
    <row r="94" spans="2:14" x14ac:dyDescent="0.35">
      <c r="B94" s="3">
        <v>1197831</v>
      </c>
      <c r="C94" s="3" t="s">
        <v>65</v>
      </c>
      <c r="D94" s="4">
        <v>43920</v>
      </c>
      <c r="E94" s="3" t="s">
        <v>23</v>
      </c>
      <c r="F94" s="3" t="s">
        <v>24</v>
      </c>
      <c r="G94" s="3" t="s">
        <v>25</v>
      </c>
      <c r="H94" s="5" t="s">
        <v>19</v>
      </c>
      <c r="I94" s="6">
        <v>40</v>
      </c>
      <c r="J94" s="7">
        <v>625</v>
      </c>
      <c r="K94" s="8">
        <v>250000</v>
      </c>
      <c r="L94" s="8">
        <v>112500</v>
      </c>
      <c r="M94" s="9">
        <v>0.45</v>
      </c>
      <c r="N94" s="3" t="s">
        <v>22</v>
      </c>
    </row>
    <row r="95" spans="2:14" x14ac:dyDescent="0.35">
      <c r="B95" s="3">
        <v>1197831</v>
      </c>
      <c r="C95" s="3" t="s">
        <v>65</v>
      </c>
      <c r="D95" s="4">
        <v>43921</v>
      </c>
      <c r="E95" s="3" t="s">
        <v>23</v>
      </c>
      <c r="F95" s="3" t="s">
        <v>24</v>
      </c>
      <c r="G95" s="3" t="s">
        <v>25</v>
      </c>
      <c r="H95" s="5" t="s">
        <v>20</v>
      </c>
      <c r="I95" s="6">
        <v>45</v>
      </c>
      <c r="J95" s="7">
        <v>525</v>
      </c>
      <c r="K95" s="8">
        <v>236250</v>
      </c>
      <c r="L95" s="8">
        <v>70875</v>
      </c>
      <c r="M95" s="9">
        <v>0.3</v>
      </c>
      <c r="N95" s="3" t="s">
        <v>22</v>
      </c>
    </row>
    <row r="96" spans="2:14" x14ac:dyDescent="0.35">
      <c r="B96" s="3">
        <v>1197831</v>
      </c>
      <c r="C96" s="3" t="s">
        <v>65</v>
      </c>
      <c r="D96" s="4">
        <v>43922</v>
      </c>
      <c r="E96" s="3" t="s">
        <v>23</v>
      </c>
      <c r="F96" s="3" t="s">
        <v>24</v>
      </c>
      <c r="G96" s="3" t="s">
        <v>25</v>
      </c>
      <c r="H96" s="5" t="s">
        <v>21</v>
      </c>
      <c r="I96" s="6">
        <v>40</v>
      </c>
      <c r="J96" s="7">
        <v>800</v>
      </c>
      <c r="K96" s="8">
        <v>320000</v>
      </c>
      <c r="L96" s="8">
        <v>160000</v>
      </c>
      <c r="M96" s="9">
        <v>0.5</v>
      </c>
      <c r="N96" s="3" t="s">
        <v>22</v>
      </c>
    </row>
    <row r="97" spans="2:14" x14ac:dyDescent="0.35">
      <c r="B97" s="3">
        <v>1197831</v>
      </c>
      <c r="C97" s="3" t="s">
        <v>65</v>
      </c>
      <c r="D97" s="4">
        <v>43923</v>
      </c>
      <c r="E97" s="3" t="s">
        <v>23</v>
      </c>
      <c r="F97" s="3" t="s">
        <v>24</v>
      </c>
      <c r="G97" s="3" t="s">
        <v>25</v>
      </c>
      <c r="H97" s="5" t="s">
        <v>15</v>
      </c>
      <c r="I97" s="6">
        <v>30</v>
      </c>
      <c r="J97" s="7">
        <v>925</v>
      </c>
      <c r="K97" s="8">
        <v>277500</v>
      </c>
      <c r="L97" s="8">
        <v>97125</v>
      </c>
      <c r="M97" s="9">
        <v>0.35</v>
      </c>
      <c r="N97" s="3" t="s">
        <v>22</v>
      </c>
    </row>
    <row r="98" spans="2:14" x14ac:dyDescent="0.35">
      <c r="B98" s="3">
        <v>1197831</v>
      </c>
      <c r="C98" s="3" t="s">
        <v>65</v>
      </c>
      <c r="D98" s="4">
        <v>43924</v>
      </c>
      <c r="E98" s="3" t="s">
        <v>23</v>
      </c>
      <c r="F98" s="3" t="s">
        <v>24</v>
      </c>
      <c r="G98" s="3" t="s">
        <v>25</v>
      </c>
      <c r="H98" s="5" t="s">
        <v>17</v>
      </c>
      <c r="I98" s="6">
        <v>40</v>
      </c>
      <c r="J98" s="7">
        <v>925</v>
      </c>
      <c r="K98" s="8">
        <v>370000</v>
      </c>
      <c r="L98" s="8">
        <v>129499.99999999999</v>
      </c>
      <c r="M98" s="9">
        <v>0.35</v>
      </c>
      <c r="N98" s="3" t="s">
        <v>22</v>
      </c>
    </row>
    <row r="99" spans="2:14" x14ac:dyDescent="0.35">
      <c r="B99" s="3">
        <v>1197831</v>
      </c>
      <c r="C99" s="3" t="s">
        <v>65</v>
      </c>
      <c r="D99" s="4">
        <v>43925</v>
      </c>
      <c r="E99" s="3" t="s">
        <v>23</v>
      </c>
      <c r="F99" s="3" t="s">
        <v>24</v>
      </c>
      <c r="G99" s="3" t="s">
        <v>25</v>
      </c>
      <c r="H99" s="5" t="s">
        <v>18</v>
      </c>
      <c r="I99" s="6">
        <v>35</v>
      </c>
      <c r="J99" s="7">
        <v>775</v>
      </c>
      <c r="K99" s="8">
        <v>271250</v>
      </c>
      <c r="L99" s="8">
        <v>94937.5</v>
      </c>
      <c r="M99" s="9">
        <v>0.35</v>
      </c>
      <c r="N99" s="3" t="s">
        <v>22</v>
      </c>
    </row>
    <row r="100" spans="2:14" x14ac:dyDescent="0.35">
      <c r="B100" s="3">
        <v>1197831</v>
      </c>
      <c r="C100" s="3" t="s">
        <v>65</v>
      </c>
      <c r="D100" s="4">
        <v>43926</v>
      </c>
      <c r="E100" s="3" t="s">
        <v>23</v>
      </c>
      <c r="F100" s="3" t="s">
        <v>24</v>
      </c>
      <c r="G100" s="3" t="s">
        <v>25</v>
      </c>
      <c r="H100" s="5" t="s">
        <v>19</v>
      </c>
      <c r="I100" s="6">
        <v>40</v>
      </c>
      <c r="J100" s="7">
        <v>700</v>
      </c>
      <c r="K100" s="8">
        <v>280000</v>
      </c>
      <c r="L100" s="8">
        <v>126000</v>
      </c>
      <c r="M100" s="9">
        <v>0.45</v>
      </c>
      <c r="N100" s="3" t="s">
        <v>22</v>
      </c>
    </row>
    <row r="101" spans="2:14" x14ac:dyDescent="0.35">
      <c r="B101" s="3">
        <v>1197831</v>
      </c>
      <c r="C101" s="3" t="s">
        <v>65</v>
      </c>
      <c r="D101" s="4">
        <v>43927</v>
      </c>
      <c r="E101" s="3" t="s">
        <v>23</v>
      </c>
      <c r="F101" s="3" t="s">
        <v>24</v>
      </c>
      <c r="G101" s="3" t="s">
        <v>25</v>
      </c>
      <c r="H101" s="5" t="s">
        <v>20</v>
      </c>
      <c r="I101" s="6">
        <v>45</v>
      </c>
      <c r="J101" s="7">
        <v>600</v>
      </c>
      <c r="K101" s="8">
        <v>270000</v>
      </c>
      <c r="L101" s="8">
        <v>81000</v>
      </c>
      <c r="M101" s="9">
        <v>0.3</v>
      </c>
      <c r="N101" s="3" t="s">
        <v>22</v>
      </c>
    </row>
    <row r="102" spans="2:14" x14ac:dyDescent="0.35">
      <c r="B102" s="3">
        <v>1197831</v>
      </c>
      <c r="C102" s="3" t="s">
        <v>65</v>
      </c>
      <c r="D102" s="4">
        <v>43928</v>
      </c>
      <c r="E102" s="3" t="s">
        <v>23</v>
      </c>
      <c r="F102" s="3" t="s">
        <v>24</v>
      </c>
      <c r="G102" s="3" t="s">
        <v>25</v>
      </c>
      <c r="H102" s="5" t="s">
        <v>21</v>
      </c>
      <c r="I102" s="6">
        <v>40</v>
      </c>
      <c r="J102" s="7">
        <v>950</v>
      </c>
      <c r="K102" s="8">
        <v>380000</v>
      </c>
      <c r="L102" s="8">
        <v>190000</v>
      </c>
      <c r="M102" s="9">
        <v>0.5</v>
      </c>
      <c r="N102" s="3" t="s">
        <v>22</v>
      </c>
    </row>
    <row r="103" spans="2:14" x14ac:dyDescent="0.35">
      <c r="B103" s="3">
        <v>1197831</v>
      </c>
      <c r="C103" s="3" t="s">
        <v>65</v>
      </c>
      <c r="D103" s="4">
        <v>43929</v>
      </c>
      <c r="E103" s="3" t="s">
        <v>23</v>
      </c>
      <c r="F103" s="3" t="s">
        <v>24</v>
      </c>
      <c r="G103" s="3" t="s">
        <v>25</v>
      </c>
      <c r="H103" s="5" t="s">
        <v>15</v>
      </c>
      <c r="I103" s="6">
        <v>40</v>
      </c>
      <c r="J103" s="7">
        <v>950</v>
      </c>
      <c r="K103" s="8">
        <v>380000</v>
      </c>
      <c r="L103" s="8">
        <v>133000</v>
      </c>
      <c r="M103" s="9">
        <v>0.35</v>
      </c>
      <c r="N103" s="3" t="s">
        <v>22</v>
      </c>
    </row>
    <row r="104" spans="2:14" x14ac:dyDescent="0.35">
      <c r="B104" s="3">
        <v>1197831</v>
      </c>
      <c r="C104" s="3" t="s">
        <v>65</v>
      </c>
      <c r="D104" s="4">
        <v>43930</v>
      </c>
      <c r="E104" s="3" t="s">
        <v>23</v>
      </c>
      <c r="F104" s="3" t="s">
        <v>24</v>
      </c>
      <c r="G104" s="3" t="s">
        <v>25</v>
      </c>
      <c r="H104" s="5" t="s">
        <v>17</v>
      </c>
      <c r="I104" s="6">
        <v>45</v>
      </c>
      <c r="J104" s="7">
        <v>950</v>
      </c>
      <c r="K104" s="8">
        <v>427500</v>
      </c>
      <c r="L104" s="8">
        <v>149625</v>
      </c>
      <c r="M104" s="9">
        <v>0.35</v>
      </c>
      <c r="N104" s="3" t="s">
        <v>22</v>
      </c>
    </row>
    <row r="105" spans="2:14" x14ac:dyDescent="0.35">
      <c r="B105" s="3">
        <v>1197831</v>
      </c>
      <c r="C105" s="3" t="s">
        <v>65</v>
      </c>
      <c r="D105" s="4">
        <v>43931</v>
      </c>
      <c r="E105" s="3" t="s">
        <v>23</v>
      </c>
      <c r="F105" s="3" t="s">
        <v>24</v>
      </c>
      <c r="G105" s="3" t="s">
        <v>25</v>
      </c>
      <c r="H105" s="5" t="s">
        <v>18</v>
      </c>
      <c r="I105" s="6">
        <v>40</v>
      </c>
      <c r="J105" s="7">
        <v>800</v>
      </c>
      <c r="K105" s="8">
        <v>320000</v>
      </c>
      <c r="L105" s="8">
        <v>112000</v>
      </c>
      <c r="M105" s="9">
        <v>0.35</v>
      </c>
      <c r="N105" s="3" t="s">
        <v>22</v>
      </c>
    </row>
    <row r="106" spans="2:14" x14ac:dyDescent="0.35">
      <c r="B106" s="3">
        <v>1197831</v>
      </c>
      <c r="C106" s="3" t="s">
        <v>65</v>
      </c>
      <c r="D106" s="4">
        <v>43932</v>
      </c>
      <c r="E106" s="3" t="s">
        <v>23</v>
      </c>
      <c r="F106" s="3" t="s">
        <v>24</v>
      </c>
      <c r="G106" s="3" t="s">
        <v>25</v>
      </c>
      <c r="H106" s="5" t="s">
        <v>19</v>
      </c>
      <c r="I106" s="6">
        <v>40</v>
      </c>
      <c r="J106" s="7">
        <v>750</v>
      </c>
      <c r="K106" s="8">
        <v>300000</v>
      </c>
      <c r="L106" s="8">
        <v>135000</v>
      </c>
      <c r="M106" s="9">
        <v>0.45</v>
      </c>
      <c r="N106" s="3" t="s">
        <v>22</v>
      </c>
    </row>
    <row r="107" spans="2:14" x14ac:dyDescent="0.35">
      <c r="B107" s="3">
        <v>1197831</v>
      </c>
      <c r="C107" s="3" t="s">
        <v>65</v>
      </c>
      <c r="D107" s="4">
        <v>43933</v>
      </c>
      <c r="E107" s="3" t="s">
        <v>23</v>
      </c>
      <c r="F107" s="3" t="s">
        <v>24</v>
      </c>
      <c r="G107" s="3" t="s">
        <v>25</v>
      </c>
      <c r="H107" s="5" t="s">
        <v>20</v>
      </c>
      <c r="I107" s="6">
        <v>45</v>
      </c>
      <c r="J107" s="7">
        <v>650</v>
      </c>
      <c r="K107" s="8">
        <v>292500</v>
      </c>
      <c r="L107" s="8">
        <v>87750</v>
      </c>
      <c r="M107" s="9">
        <v>0.3</v>
      </c>
      <c r="N107" s="3" t="s">
        <v>22</v>
      </c>
    </row>
    <row r="108" spans="2:14" x14ac:dyDescent="0.35">
      <c r="B108" s="3">
        <v>1197831</v>
      </c>
      <c r="C108" s="3" t="s">
        <v>65</v>
      </c>
      <c r="D108" s="4">
        <v>43934</v>
      </c>
      <c r="E108" s="3" t="s">
        <v>23</v>
      </c>
      <c r="F108" s="3" t="s">
        <v>24</v>
      </c>
      <c r="G108" s="3" t="s">
        <v>25</v>
      </c>
      <c r="H108" s="5" t="s">
        <v>21</v>
      </c>
      <c r="I108" s="6">
        <v>50</v>
      </c>
      <c r="J108" s="7">
        <v>1000</v>
      </c>
      <c r="K108" s="8">
        <v>500000</v>
      </c>
      <c r="L108" s="8">
        <v>250000</v>
      </c>
      <c r="M108" s="9">
        <v>0.5</v>
      </c>
      <c r="N108" s="3" t="s">
        <v>22</v>
      </c>
    </row>
    <row r="109" spans="2:14" x14ac:dyDescent="0.35">
      <c r="B109" s="3">
        <v>1197831</v>
      </c>
      <c r="C109" s="3" t="s">
        <v>65</v>
      </c>
      <c r="D109" s="4">
        <v>43935</v>
      </c>
      <c r="E109" s="3" t="s">
        <v>23</v>
      </c>
      <c r="F109" s="3" t="s">
        <v>24</v>
      </c>
      <c r="G109" s="3" t="s">
        <v>25</v>
      </c>
      <c r="H109" s="5" t="s">
        <v>15</v>
      </c>
      <c r="I109" s="6">
        <v>40</v>
      </c>
      <c r="J109" s="7">
        <v>950</v>
      </c>
      <c r="K109" s="8">
        <v>380000</v>
      </c>
      <c r="L109" s="8">
        <v>133000</v>
      </c>
      <c r="M109" s="9">
        <v>0.35</v>
      </c>
      <c r="N109" s="3" t="s">
        <v>22</v>
      </c>
    </row>
    <row r="110" spans="2:14" x14ac:dyDescent="0.35">
      <c r="B110" s="3">
        <v>1197831</v>
      </c>
      <c r="C110" s="3" t="s">
        <v>65</v>
      </c>
      <c r="D110" s="4">
        <v>43936</v>
      </c>
      <c r="E110" s="3" t="s">
        <v>23</v>
      </c>
      <c r="F110" s="3" t="s">
        <v>24</v>
      </c>
      <c r="G110" s="3" t="s">
        <v>25</v>
      </c>
      <c r="H110" s="5" t="s">
        <v>17</v>
      </c>
      <c r="I110" s="6">
        <v>45</v>
      </c>
      <c r="J110" s="7">
        <v>950</v>
      </c>
      <c r="K110" s="8">
        <v>427500</v>
      </c>
      <c r="L110" s="8">
        <v>149625</v>
      </c>
      <c r="M110" s="9">
        <v>0.35</v>
      </c>
      <c r="N110" s="3" t="s">
        <v>22</v>
      </c>
    </row>
    <row r="111" spans="2:14" x14ac:dyDescent="0.35">
      <c r="B111" s="3">
        <v>1197831</v>
      </c>
      <c r="C111" s="3" t="s">
        <v>65</v>
      </c>
      <c r="D111" s="4">
        <v>43937</v>
      </c>
      <c r="E111" s="3" t="s">
        <v>23</v>
      </c>
      <c r="F111" s="3" t="s">
        <v>24</v>
      </c>
      <c r="G111" s="3" t="s">
        <v>25</v>
      </c>
      <c r="H111" s="5" t="s">
        <v>18</v>
      </c>
      <c r="I111" s="6">
        <v>40</v>
      </c>
      <c r="J111" s="7">
        <v>1100</v>
      </c>
      <c r="K111" s="8">
        <v>440000</v>
      </c>
      <c r="L111" s="8">
        <v>154000</v>
      </c>
      <c r="M111" s="9">
        <v>0.35</v>
      </c>
      <c r="N111" s="3" t="s">
        <v>22</v>
      </c>
    </row>
    <row r="112" spans="2:14" x14ac:dyDescent="0.35">
      <c r="B112" s="3">
        <v>1197831</v>
      </c>
      <c r="C112" s="3" t="s">
        <v>65</v>
      </c>
      <c r="D112" s="4">
        <v>43938</v>
      </c>
      <c r="E112" s="3" t="s">
        <v>23</v>
      </c>
      <c r="F112" s="3" t="s">
        <v>24</v>
      </c>
      <c r="G112" s="3" t="s">
        <v>25</v>
      </c>
      <c r="H112" s="5" t="s">
        <v>19</v>
      </c>
      <c r="I112" s="6">
        <v>40</v>
      </c>
      <c r="J112" s="7">
        <v>700</v>
      </c>
      <c r="K112" s="8">
        <v>280000</v>
      </c>
      <c r="L112" s="8">
        <v>126000</v>
      </c>
      <c r="M112" s="9">
        <v>0.45</v>
      </c>
      <c r="N112" s="3" t="s">
        <v>22</v>
      </c>
    </row>
    <row r="113" spans="2:14" x14ac:dyDescent="0.35">
      <c r="B113" s="3">
        <v>1197831</v>
      </c>
      <c r="C113" s="3" t="s">
        <v>65</v>
      </c>
      <c r="D113" s="4">
        <v>43939</v>
      </c>
      <c r="E113" s="3" t="s">
        <v>23</v>
      </c>
      <c r="F113" s="3" t="s">
        <v>24</v>
      </c>
      <c r="G113" s="3" t="s">
        <v>25</v>
      </c>
      <c r="H113" s="5" t="s">
        <v>20</v>
      </c>
      <c r="I113" s="6">
        <v>45</v>
      </c>
      <c r="J113" s="7">
        <v>700</v>
      </c>
      <c r="K113" s="8">
        <v>315000</v>
      </c>
      <c r="L113" s="8">
        <v>94500</v>
      </c>
      <c r="M113" s="9">
        <v>0.3</v>
      </c>
      <c r="N113" s="3" t="s">
        <v>22</v>
      </c>
    </row>
    <row r="114" spans="2:14" x14ac:dyDescent="0.35">
      <c r="B114" s="3">
        <v>1197831</v>
      </c>
      <c r="C114" s="3" t="s">
        <v>65</v>
      </c>
      <c r="D114" s="4">
        <v>43940</v>
      </c>
      <c r="E114" s="3" t="s">
        <v>23</v>
      </c>
      <c r="F114" s="3" t="s">
        <v>24</v>
      </c>
      <c r="G114" s="3" t="s">
        <v>25</v>
      </c>
      <c r="H114" s="5" t="s">
        <v>21</v>
      </c>
      <c r="I114" s="6">
        <v>50</v>
      </c>
      <c r="J114" s="7">
        <v>975</v>
      </c>
      <c r="K114" s="8">
        <v>487500</v>
      </c>
      <c r="L114" s="8">
        <v>243750</v>
      </c>
      <c r="M114" s="9">
        <v>0.5</v>
      </c>
      <c r="N114" s="3" t="s">
        <v>22</v>
      </c>
    </row>
    <row r="115" spans="2:14" x14ac:dyDescent="0.35">
      <c r="B115" s="3">
        <v>1197831</v>
      </c>
      <c r="C115" s="3" t="s">
        <v>65</v>
      </c>
      <c r="D115" s="4">
        <v>43941</v>
      </c>
      <c r="E115" s="3" t="s">
        <v>23</v>
      </c>
      <c r="F115" s="3" t="s">
        <v>24</v>
      </c>
      <c r="G115" s="3" t="s">
        <v>25</v>
      </c>
      <c r="H115" s="5" t="s">
        <v>15</v>
      </c>
      <c r="I115" s="6">
        <v>40</v>
      </c>
      <c r="J115" s="7">
        <v>925</v>
      </c>
      <c r="K115" s="8">
        <v>370000</v>
      </c>
      <c r="L115" s="8">
        <v>129499.99999999999</v>
      </c>
      <c r="M115" s="9">
        <v>0.35</v>
      </c>
      <c r="N115" s="3" t="s">
        <v>22</v>
      </c>
    </row>
    <row r="116" spans="2:14" x14ac:dyDescent="0.35">
      <c r="B116" s="3">
        <v>1197831</v>
      </c>
      <c r="C116" s="3" t="s">
        <v>65</v>
      </c>
      <c r="D116" s="4">
        <v>43942</v>
      </c>
      <c r="E116" s="3" t="s">
        <v>23</v>
      </c>
      <c r="F116" s="3" t="s">
        <v>24</v>
      </c>
      <c r="G116" s="3" t="s">
        <v>25</v>
      </c>
      <c r="H116" s="5" t="s">
        <v>17</v>
      </c>
      <c r="I116" s="6">
        <v>45</v>
      </c>
      <c r="J116" s="7">
        <v>925</v>
      </c>
      <c r="K116" s="8">
        <v>416250</v>
      </c>
      <c r="L116" s="8">
        <v>145687.5</v>
      </c>
      <c r="M116" s="9">
        <v>0.35</v>
      </c>
      <c r="N116" s="3" t="s">
        <v>22</v>
      </c>
    </row>
    <row r="117" spans="2:14" x14ac:dyDescent="0.35">
      <c r="B117" s="3">
        <v>1197831</v>
      </c>
      <c r="C117" s="3" t="s">
        <v>65</v>
      </c>
      <c r="D117" s="4">
        <v>43943</v>
      </c>
      <c r="E117" s="3" t="s">
        <v>23</v>
      </c>
      <c r="F117" s="3" t="s">
        <v>24</v>
      </c>
      <c r="G117" s="3" t="s">
        <v>25</v>
      </c>
      <c r="H117" s="5" t="s">
        <v>18</v>
      </c>
      <c r="I117" s="6">
        <v>40</v>
      </c>
      <c r="J117" s="7">
        <v>1100</v>
      </c>
      <c r="K117" s="8">
        <v>440000</v>
      </c>
      <c r="L117" s="8">
        <v>154000</v>
      </c>
      <c r="M117" s="9">
        <v>0.35</v>
      </c>
      <c r="N117" s="3" t="s">
        <v>22</v>
      </c>
    </row>
    <row r="118" spans="2:14" x14ac:dyDescent="0.35">
      <c r="B118" s="3">
        <v>1197831</v>
      </c>
      <c r="C118" s="3" t="s">
        <v>65</v>
      </c>
      <c r="D118" s="4">
        <v>43944</v>
      </c>
      <c r="E118" s="3" t="s">
        <v>23</v>
      </c>
      <c r="F118" s="3" t="s">
        <v>24</v>
      </c>
      <c r="G118" s="3" t="s">
        <v>25</v>
      </c>
      <c r="H118" s="5" t="s">
        <v>19</v>
      </c>
      <c r="I118" s="6">
        <v>40</v>
      </c>
      <c r="J118" s="7">
        <v>650</v>
      </c>
      <c r="K118" s="8">
        <v>260000</v>
      </c>
      <c r="L118" s="8">
        <v>117000</v>
      </c>
      <c r="M118" s="9">
        <v>0.45</v>
      </c>
      <c r="N118" s="3" t="s">
        <v>22</v>
      </c>
    </row>
    <row r="119" spans="2:14" x14ac:dyDescent="0.35">
      <c r="B119" s="3">
        <v>1197831</v>
      </c>
      <c r="C119" s="3" t="s">
        <v>65</v>
      </c>
      <c r="D119" s="4">
        <v>43945</v>
      </c>
      <c r="E119" s="3" t="s">
        <v>23</v>
      </c>
      <c r="F119" s="3" t="s">
        <v>24</v>
      </c>
      <c r="G119" s="3" t="s">
        <v>25</v>
      </c>
      <c r="H119" s="5" t="s">
        <v>20</v>
      </c>
      <c r="I119" s="6">
        <v>45</v>
      </c>
      <c r="J119" s="7">
        <v>650</v>
      </c>
      <c r="K119" s="8">
        <v>292500</v>
      </c>
      <c r="L119" s="8">
        <v>87750</v>
      </c>
      <c r="M119" s="9">
        <v>0.3</v>
      </c>
      <c r="N119" s="3" t="s">
        <v>22</v>
      </c>
    </row>
    <row r="120" spans="2:14" x14ac:dyDescent="0.35">
      <c r="B120" s="3">
        <v>1197831</v>
      </c>
      <c r="C120" s="3" t="s">
        <v>65</v>
      </c>
      <c r="D120" s="4">
        <v>43946</v>
      </c>
      <c r="E120" s="3" t="s">
        <v>23</v>
      </c>
      <c r="F120" s="3" t="s">
        <v>24</v>
      </c>
      <c r="G120" s="3" t="s">
        <v>25</v>
      </c>
      <c r="H120" s="5" t="s">
        <v>21</v>
      </c>
      <c r="I120" s="6">
        <v>50</v>
      </c>
      <c r="J120" s="7">
        <v>900</v>
      </c>
      <c r="K120" s="8">
        <v>450000</v>
      </c>
      <c r="L120" s="8">
        <v>225000</v>
      </c>
      <c r="M120" s="9">
        <v>0.5</v>
      </c>
      <c r="N120" s="3" t="s">
        <v>22</v>
      </c>
    </row>
    <row r="121" spans="2:14" x14ac:dyDescent="0.35">
      <c r="B121" s="3">
        <v>1197831</v>
      </c>
      <c r="C121" s="3" t="s">
        <v>65</v>
      </c>
      <c r="D121" s="4">
        <v>43947</v>
      </c>
      <c r="E121" s="3" t="s">
        <v>23</v>
      </c>
      <c r="F121" s="3" t="s">
        <v>24</v>
      </c>
      <c r="G121" s="3" t="s">
        <v>25</v>
      </c>
      <c r="H121" s="5" t="s">
        <v>15</v>
      </c>
      <c r="I121" s="6">
        <v>45</v>
      </c>
      <c r="J121" s="7">
        <v>850</v>
      </c>
      <c r="K121" s="8">
        <v>382500</v>
      </c>
      <c r="L121" s="8">
        <v>133875</v>
      </c>
      <c r="M121" s="9">
        <v>0.35</v>
      </c>
      <c r="N121" s="3" t="s">
        <v>22</v>
      </c>
    </row>
    <row r="122" spans="2:14" x14ac:dyDescent="0.35">
      <c r="B122" s="3">
        <v>1197831</v>
      </c>
      <c r="C122" s="3" t="s">
        <v>65</v>
      </c>
      <c r="D122" s="4">
        <v>43948</v>
      </c>
      <c r="E122" s="3" t="s">
        <v>23</v>
      </c>
      <c r="F122" s="3" t="s">
        <v>24</v>
      </c>
      <c r="G122" s="3" t="s">
        <v>25</v>
      </c>
      <c r="H122" s="5" t="s">
        <v>17</v>
      </c>
      <c r="I122" s="6">
        <v>45</v>
      </c>
      <c r="J122" s="7">
        <v>850</v>
      </c>
      <c r="K122" s="8">
        <v>382500</v>
      </c>
      <c r="L122" s="8">
        <v>133875</v>
      </c>
      <c r="M122" s="9">
        <v>0.35</v>
      </c>
      <c r="N122" s="3" t="s">
        <v>22</v>
      </c>
    </row>
    <row r="123" spans="2:14" x14ac:dyDescent="0.35">
      <c r="B123" s="3">
        <v>1197831</v>
      </c>
      <c r="C123" s="3" t="s">
        <v>65</v>
      </c>
      <c r="D123" s="4">
        <v>43949</v>
      </c>
      <c r="E123" s="3" t="s">
        <v>23</v>
      </c>
      <c r="F123" s="3" t="s">
        <v>24</v>
      </c>
      <c r="G123" s="3" t="s">
        <v>25</v>
      </c>
      <c r="H123" s="5" t="s">
        <v>18</v>
      </c>
      <c r="I123" s="6">
        <v>50</v>
      </c>
      <c r="J123" s="7">
        <v>900</v>
      </c>
      <c r="K123" s="8">
        <v>450000</v>
      </c>
      <c r="L123" s="8">
        <v>157500</v>
      </c>
      <c r="M123" s="9">
        <v>0.35</v>
      </c>
      <c r="N123" s="3" t="s">
        <v>22</v>
      </c>
    </row>
    <row r="124" spans="2:14" x14ac:dyDescent="0.35">
      <c r="B124" s="3">
        <v>1197831</v>
      </c>
      <c r="C124" s="3" t="s">
        <v>65</v>
      </c>
      <c r="D124" s="4">
        <v>43950</v>
      </c>
      <c r="E124" s="3" t="s">
        <v>23</v>
      </c>
      <c r="F124" s="3" t="s">
        <v>24</v>
      </c>
      <c r="G124" s="3" t="s">
        <v>25</v>
      </c>
      <c r="H124" s="5" t="s">
        <v>19</v>
      </c>
      <c r="I124" s="6">
        <v>50</v>
      </c>
      <c r="J124" s="7">
        <v>625</v>
      </c>
      <c r="K124" s="8">
        <v>312500</v>
      </c>
      <c r="L124" s="8">
        <v>140625</v>
      </c>
      <c r="M124" s="9">
        <v>0.45</v>
      </c>
      <c r="N124" s="3" t="s">
        <v>22</v>
      </c>
    </row>
    <row r="125" spans="2:14" x14ac:dyDescent="0.35">
      <c r="B125" s="3">
        <v>1197831</v>
      </c>
      <c r="C125" s="3" t="s">
        <v>65</v>
      </c>
      <c r="D125" s="4">
        <v>43951</v>
      </c>
      <c r="E125" s="3" t="s">
        <v>23</v>
      </c>
      <c r="F125" s="3" t="s">
        <v>24</v>
      </c>
      <c r="G125" s="3" t="s">
        <v>25</v>
      </c>
      <c r="H125" s="5" t="s">
        <v>20</v>
      </c>
      <c r="I125" s="6">
        <v>45</v>
      </c>
      <c r="J125" s="7">
        <v>625</v>
      </c>
      <c r="K125" s="8">
        <v>281250</v>
      </c>
      <c r="L125" s="8">
        <v>84375</v>
      </c>
      <c r="M125" s="9">
        <v>0.3</v>
      </c>
      <c r="N125" s="3" t="s">
        <v>22</v>
      </c>
    </row>
    <row r="126" spans="2:14" x14ac:dyDescent="0.35">
      <c r="B126" s="3">
        <v>1197831</v>
      </c>
      <c r="C126" s="3" t="s">
        <v>65</v>
      </c>
      <c r="D126" s="4">
        <v>43952</v>
      </c>
      <c r="E126" s="3" t="s">
        <v>23</v>
      </c>
      <c r="F126" s="3" t="s">
        <v>24</v>
      </c>
      <c r="G126" s="3" t="s">
        <v>25</v>
      </c>
      <c r="H126" s="5" t="s">
        <v>21</v>
      </c>
      <c r="I126" s="6">
        <v>55.000000000000007</v>
      </c>
      <c r="J126" s="7">
        <v>850</v>
      </c>
      <c r="K126" s="8">
        <v>467500.00000000006</v>
      </c>
      <c r="L126" s="8">
        <v>233750.00000000003</v>
      </c>
      <c r="M126" s="9">
        <v>0.5</v>
      </c>
      <c r="N126" s="3" t="s">
        <v>22</v>
      </c>
    </row>
    <row r="127" spans="2:14" x14ac:dyDescent="0.35">
      <c r="B127" s="3">
        <v>1197831</v>
      </c>
      <c r="C127" s="3" t="s">
        <v>65</v>
      </c>
      <c r="D127" s="4">
        <v>43953</v>
      </c>
      <c r="E127" s="3" t="s">
        <v>23</v>
      </c>
      <c r="F127" s="3" t="s">
        <v>24</v>
      </c>
      <c r="G127" s="3" t="s">
        <v>25</v>
      </c>
      <c r="H127" s="5" t="s">
        <v>15</v>
      </c>
      <c r="I127" s="6">
        <v>45</v>
      </c>
      <c r="J127" s="7">
        <v>800</v>
      </c>
      <c r="K127" s="8">
        <v>360000</v>
      </c>
      <c r="L127" s="8">
        <v>125999.99999999999</v>
      </c>
      <c r="M127" s="9">
        <v>0.35</v>
      </c>
      <c r="N127" s="3" t="s">
        <v>22</v>
      </c>
    </row>
    <row r="128" spans="2:14" x14ac:dyDescent="0.35">
      <c r="B128" s="3">
        <v>1197831</v>
      </c>
      <c r="C128" s="3" t="s">
        <v>65</v>
      </c>
      <c r="D128" s="4">
        <v>43954</v>
      </c>
      <c r="E128" s="3" t="s">
        <v>23</v>
      </c>
      <c r="F128" s="3" t="s">
        <v>24</v>
      </c>
      <c r="G128" s="3" t="s">
        <v>25</v>
      </c>
      <c r="H128" s="5" t="s">
        <v>17</v>
      </c>
      <c r="I128" s="6">
        <v>45</v>
      </c>
      <c r="J128" s="7">
        <v>800</v>
      </c>
      <c r="K128" s="8">
        <v>360000</v>
      </c>
      <c r="L128" s="8">
        <v>125999.99999999999</v>
      </c>
      <c r="M128" s="9">
        <v>0.35</v>
      </c>
      <c r="N128" s="3" t="s">
        <v>22</v>
      </c>
    </row>
    <row r="129" spans="2:14" x14ac:dyDescent="0.35">
      <c r="B129" s="3">
        <v>1197831</v>
      </c>
      <c r="C129" s="3" t="s">
        <v>65</v>
      </c>
      <c r="D129" s="4">
        <v>43955</v>
      </c>
      <c r="E129" s="3" t="s">
        <v>23</v>
      </c>
      <c r="F129" s="3" t="s">
        <v>24</v>
      </c>
      <c r="G129" s="3" t="s">
        <v>25</v>
      </c>
      <c r="H129" s="5" t="s">
        <v>18</v>
      </c>
      <c r="I129" s="6">
        <v>50</v>
      </c>
      <c r="J129" s="7">
        <v>750</v>
      </c>
      <c r="K129" s="8">
        <v>375000</v>
      </c>
      <c r="L129" s="8">
        <v>131250</v>
      </c>
      <c r="M129" s="9">
        <v>0.35</v>
      </c>
      <c r="N129" s="3" t="s">
        <v>22</v>
      </c>
    </row>
    <row r="130" spans="2:14" x14ac:dyDescent="0.35">
      <c r="B130" s="3">
        <v>1197831</v>
      </c>
      <c r="C130" s="3" t="s">
        <v>65</v>
      </c>
      <c r="D130" s="4">
        <v>43956</v>
      </c>
      <c r="E130" s="3" t="s">
        <v>23</v>
      </c>
      <c r="F130" s="3" t="s">
        <v>24</v>
      </c>
      <c r="G130" s="3" t="s">
        <v>25</v>
      </c>
      <c r="H130" s="5" t="s">
        <v>19</v>
      </c>
      <c r="I130" s="6">
        <v>50</v>
      </c>
      <c r="J130" s="7">
        <v>600</v>
      </c>
      <c r="K130" s="8">
        <v>300000</v>
      </c>
      <c r="L130" s="8">
        <v>135000</v>
      </c>
      <c r="M130" s="9">
        <v>0.45</v>
      </c>
      <c r="N130" s="3" t="s">
        <v>22</v>
      </c>
    </row>
    <row r="131" spans="2:14" x14ac:dyDescent="0.35">
      <c r="B131" s="3">
        <v>1197831</v>
      </c>
      <c r="C131" s="3" t="s">
        <v>65</v>
      </c>
      <c r="D131" s="4">
        <v>43957</v>
      </c>
      <c r="E131" s="3" t="s">
        <v>23</v>
      </c>
      <c r="F131" s="3" t="s">
        <v>24</v>
      </c>
      <c r="G131" s="3" t="s">
        <v>25</v>
      </c>
      <c r="H131" s="5" t="s">
        <v>20</v>
      </c>
      <c r="I131" s="6">
        <v>45</v>
      </c>
      <c r="J131" s="7">
        <v>575</v>
      </c>
      <c r="K131" s="8">
        <v>258750</v>
      </c>
      <c r="L131" s="8">
        <v>77625</v>
      </c>
      <c r="M131" s="9">
        <v>0.3</v>
      </c>
      <c r="N131" s="3" t="s">
        <v>22</v>
      </c>
    </row>
    <row r="132" spans="2:14" x14ac:dyDescent="0.35">
      <c r="B132" s="3">
        <v>1197831</v>
      </c>
      <c r="C132" s="3" t="s">
        <v>65</v>
      </c>
      <c r="D132" s="4">
        <v>43958</v>
      </c>
      <c r="E132" s="3" t="s">
        <v>23</v>
      </c>
      <c r="F132" s="3" t="s">
        <v>24</v>
      </c>
      <c r="G132" s="3" t="s">
        <v>25</v>
      </c>
      <c r="H132" s="5" t="s">
        <v>21</v>
      </c>
      <c r="I132" s="6">
        <v>55.000000000000007</v>
      </c>
      <c r="J132" s="7">
        <v>750</v>
      </c>
      <c r="K132" s="8">
        <v>412500.00000000006</v>
      </c>
      <c r="L132" s="8">
        <v>206250.00000000003</v>
      </c>
      <c r="M132" s="9">
        <v>0.5</v>
      </c>
      <c r="N132" s="3" t="s">
        <v>22</v>
      </c>
    </row>
    <row r="133" spans="2:14" x14ac:dyDescent="0.35">
      <c r="B133" s="3">
        <v>1197831</v>
      </c>
      <c r="C133" s="3" t="s">
        <v>65</v>
      </c>
      <c r="D133" s="4">
        <v>43959</v>
      </c>
      <c r="E133" s="3" t="s">
        <v>23</v>
      </c>
      <c r="F133" s="3" t="s">
        <v>24</v>
      </c>
      <c r="G133" s="3" t="s">
        <v>25</v>
      </c>
      <c r="H133" s="5" t="s">
        <v>15</v>
      </c>
      <c r="I133" s="6">
        <v>45</v>
      </c>
      <c r="J133" s="7">
        <v>900</v>
      </c>
      <c r="K133" s="8">
        <v>405000</v>
      </c>
      <c r="L133" s="8">
        <v>141750</v>
      </c>
      <c r="M133" s="9">
        <v>0.35</v>
      </c>
      <c r="N133" s="3" t="s">
        <v>22</v>
      </c>
    </row>
    <row r="134" spans="2:14" x14ac:dyDescent="0.35">
      <c r="B134" s="3">
        <v>1197831</v>
      </c>
      <c r="C134" s="3" t="s">
        <v>65</v>
      </c>
      <c r="D134" s="4">
        <v>43960</v>
      </c>
      <c r="E134" s="3" t="s">
        <v>23</v>
      </c>
      <c r="F134" s="3" t="s">
        <v>24</v>
      </c>
      <c r="G134" s="3" t="s">
        <v>25</v>
      </c>
      <c r="H134" s="5" t="s">
        <v>17</v>
      </c>
      <c r="I134" s="6">
        <v>45</v>
      </c>
      <c r="J134" s="7">
        <v>900</v>
      </c>
      <c r="K134" s="8">
        <v>405000</v>
      </c>
      <c r="L134" s="8">
        <v>141750</v>
      </c>
      <c r="M134" s="9">
        <v>0.35</v>
      </c>
      <c r="N134" s="3" t="s">
        <v>22</v>
      </c>
    </row>
    <row r="135" spans="2:14" x14ac:dyDescent="0.35">
      <c r="B135" s="3">
        <v>1197831</v>
      </c>
      <c r="C135" s="3" t="s">
        <v>65</v>
      </c>
      <c r="D135" s="4">
        <v>43961</v>
      </c>
      <c r="E135" s="3" t="s">
        <v>23</v>
      </c>
      <c r="F135" s="3" t="s">
        <v>24</v>
      </c>
      <c r="G135" s="3" t="s">
        <v>25</v>
      </c>
      <c r="H135" s="5" t="s">
        <v>18</v>
      </c>
      <c r="I135" s="6">
        <v>50</v>
      </c>
      <c r="J135" s="7">
        <v>825</v>
      </c>
      <c r="K135" s="8">
        <v>412500</v>
      </c>
      <c r="L135" s="8">
        <v>144375</v>
      </c>
      <c r="M135" s="9">
        <v>0.35</v>
      </c>
      <c r="N135" s="3" t="s">
        <v>22</v>
      </c>
    </row>
    <row r="136" spans="2:14" x14ac:dyDescent="0.35">
      <c r="B136" s="3">
        <v>1197831</v>
      </c>
      <c r="C136" s="3" t="s">
        <v>65</v>
      </c>
      <c r="D136" s="4">
        <v>43962</v>
      </c>
      <c r="E136" s="3" t="s">
        <v>23</v>
      </c>
      <c r="F136" s="3" t="s">
        <v>24</v>
      </c>
      <c r="G136" s="3" t="s">
        <v>25</v>
      </c>
      <c r="H136" s="5" t="s">
        <v>19</v>
      </c>
      <c r="I136" s="6">
        <v>50</v>
      </c>
      <c r="J136" s="7">
        <v>675</v>
      </c>
      <c r="K136" s="8">
        <v>337500</v>
      </c>
      <c r="L136" s="8">
        <v>151875</v>
      </c>
      <c r="M136" s="9">
        <v>0.45</v>
      </c>
      <c r="N136" s="3" t="s">
        <v>22</v>
      </c>
    </row>
    <row r="137" spans="2:14" x14ac:dyDescent="0.35">
      <c r="B137" s="3">
        <v>1197831</v>
      </c>
      <c r="C137" s="3" t="s">
        <v>65</v>
      </c>
      <c r="D137" s="4">
        <v>43963</v>
      </c>
      <c r="E137" s="3" t="s">
        <v>23</v>
      </c>
      <c r="F137" s="3" t="s">
        <v>24</v>
      </c>
      <c r="G137" s="3" t="s">
        <v>25</v>
      </c>
      <c r="H137" s="5" t="s">
        <v>20</v>
      </c>
      <c r="I137" s="6">
        <v>45</v>
      </c>
      <c r="J137" s="7">
        <v>650</v>
      </c>
      <c r="K137" s="8">
        <v>292500</v>
      </c>
      <c r="L137" s="8">
        <v>87750</v>
      </c>
      <c r="M137" s="9">
        <v>0.3</v>
      </c>
      <c r="N137" s="3" t="s">
        <v>22</v>
      </c>
    </row>
    <row r="138" spans="2:14" x14ac:dyDescent="0.35">
      <c r="B138" s="3">
        <v>1197831</v>
      </c>
      <c r="C138" s="3" t="s">
        <v>65</v>
      </c>
      <c r="D138" s="4">
        <v>43964</v>
      </c>
      <c r="E138" s="3" t="s">
        <v>23</v>
      </c>
      <c r="F138" s="3" t="s">
        <v>24</v>
      </c>
      <c r="G138" s="3" t="s">
        <v>25</v>
      </c>
      <c r="H138" s="5" t="s">
        <v>21</v>
      </c>
      <c r="I138" s="6">
        <v>55.000000000000007</v>
      </c>
      <c r="J138" s="7">
        <v>850</v>
      </c>
      <c r="K138" s="8">
        <v>467500.00000000006</v>
      </c>
      <c r="L138" s="8">
        <v>233750.00000000003</v>
      </c>
      <c r="M138" s="9">
        <v>0.5</v>
      </c>
      <c r="N138" s="3" t="s">
        <v>22</v>
      </c>
    </row>
    <row r="139" spans="2:14" x14ac:dyDescent="0.35">
      <c r="B139" s="3">
        <v>1197831</v>
      </c>
      <c r="C139" s="3" t="s">
        <v>65</v>
      </c>
      <c r="D139" s="4">
        <v>43965</v>
      </c>
      <c r="E139" s="3" t="s">
        <v>23</v>
      </c>
      <c r="F139" s="3" t="s">
        <v>24</v>
      </c>
      <c r="G139" s="3" t="s">
        <v>25</v>
      </c>
      <c r="H139" s="5" t="s">
        <v>15</v>
      </c>
      <c r="I139" s="6">
        <v>45</v>
      </c>
      <c r="J139" s="7">
        <v>950</v>
      </c>
      <c r="K139" s="8">
        <v>427500</v>
      </c>
      <c r="L139" s="8">
        <v>149625</v>
      </c>
      <c r="M139" s="9">
        <v>0.35</v>
      </c>
      <c r="N139" s="3" t="s">
        <v>22</v>
      </c>
    </row>
    <row r="140" spans="2:14" x14ac:dyDescent="0.35">
      <c r="B140" s="3">
        <v>1197831</v>
      </c>
      <c r="C140" s="3" t="s">
        <v>65</v>
      </c>
      <c r="D140" s="4">
        <v>43966</v>
      </c>
      <c r="E140" s="3" t="s">
        <v>23</v>
      </c>
      <c r="F140" s="3" t="s">
        <v>24</v>
      </c>
      <c r="G140" s="3" t="s">
        <v>25</v>
      </c>
      <c r="H140" s="5" t="s">
        <v>17</v>
      </c>
      <c r="I140" s="6">
        <v>45</v>
      </c>
      <c r="J140" s="7">
        <v>950</v>
      </c>
      <c r="K140" s="8">
        <v>427500</v>
      </c>
      <c r="L140" s="8">
        <v>149625</v>
      </c>
      <c r="M140" s="9">
        <v>0.35</v>
      </c>
      <c r="N140" s="3" t="s">
        <v>22</v>
      </c>
    </row>
    <row r="141" spans="2:14" x14ac:dyDescent="0.35">
      <c r="B141" s="3">
        <v>1197831</v>
      </c>
      <c r="C141" s="3" t="s">
        <v>65</v>
      </c>
      <c r="D141" s="4">
        <v>43967</v>
      </c>
      <c r="E141" s="3" t="s">
        <v>23</v>
      </c>
      <c r="F141" s="3" t="s">
        <v>24</v>
      </c>
      <c r="G141" s="3" t="s">
        <v>25</v>
      </c>
      <c r="H141" s="5" t="s">
        <v>18</v>
      </c>
      <c r="I141" s="6">
        <v>50</v>
      </c>
      <c r="J141" s="7">
        <v>850</v>
      </c>
      <c r="K141" s="8">
        <v>425000</v>
      </c>
      <c r="L141" s="8">
        <v>148750</v>
      </c>
      <c r="M141" s="9">
        <v>0.35</v>
      </c>
      <c r="N141" s="3" t="s">
        <v>22</v>
      </c>
    </row>
    <row r="142" spans="2:14" x14ac:dyDescent="0.35">
      <c r="B142" s="3">
        <v>1197831</v>
      </c>
      <c r="C142" s="3" t="s">
        <v>65</v>
      </c>
      <c r="D142" s="4">
        <v>43968</v>
      </c>
      <c r="E142" s="3" t="s">
        <v>23</v>
      </c>
      <c r="F142" s="3" t="s">
        <v>24</v>
      </c>
      <c r="G142" s="3" t="s">
        <v>25</v>
      </c>
      <c r="H142" s="5" t="s">
        <v>19</v>
      </c>
      <c r="I142" s="6">
        <v>50</v>
      </c>
      <c r="J142" s="7">
        <v>700</v>
      </c>
      <c r="K142" s="8">
        <v>350000</v>
      </c>
      <c r="L142" s="8">
        <v>157500</v>
      </c>
      <c r="M142" s="9">
        <v>0.45</v>
      </c>
      <c r="N142" s="3" t="s">
        <v>22</v>
      </c>
    </row>
    <row r="143" spans="2:14" x14ac:dyDescent="0.35">
      <c r="B143" s="3">
        <v>1197831</v>
      </c>
      <c r="C143" s="3" t="s">
        <v>65</v>
      </c>
      <c r="D143" s="4">
        <v>43969</v>
      </c>
      <c r="E143" s="3" t="s">
        <v>23</v>
      </c>
      <c r="F143" s="3" t="s">
        <v>24</v>
      </c>
      <c r="G143" s="3" t="s">
        <v>25</v>
      </c>
      <c r="H143" s="5" t="s">
        <v>20</v>
      </c>
      <c r="I143" s="6">
        <v>45</v>
      </c>
      <c r="J143" s="7">
        <v>650</v>
      </c>
      <c r="K143" s="8">
        <v>292500</v>
      </c>
      <c r="L143" s="8">
        <v>87750</v>
      </c>
      <c r="M143" s="9">
        <v>0.3</v>
      </c>
      <c r="N143" s="3" t="s">
        <v>22</v>
      </c>
    </row>
    <row r="144" spans="2:14" x14ac:dyDescent="0.35">
      <c r="B144" s="3">
        <v>1197831</v>
      </c>
      <c r="C144" s="3" t="s">
        <v>65</v>
      </c>
      <c r="D144" s="4">
        <v>43970</v>
      </c>
      <c r="E144" s="3" t="s">
        <v>23</v>
      </c>
      <c r="F144" s="3" t="s">
        <v>24</v>
      </c>
      <c r="G144" s="3" t="s">
        <v>25</v>
      </c>
      <c r="H144" s="5" t="s">
        <v>21</v>
      </c>
      <c r="I144" s="6">
        <v>55.000000000000007</v>
      </c>
      <c r="J144" s="7">
        <v>900</v>
      </c>
      <c r="K144" s="8">
        <v>495000.00000000006</v>
      </c>
      <c r="L144" s="8">
        <v>247500.00000000003</v>
      </c>
      <c r="M144" s="9">
        <v>0.5</v>
      </c>
      <c r="N144" s="3" t="s">
        <v>22</v>
      </c>
    </row>
    <row r="145" spans="2:14" x14ac:dyDescent="0.35">
      <c r="B145" s="3">
        <v>1128299</v>
      </c>
      <c r="C145" s="3" t="s">
        <v>66</v>
      </c>
      <c r="D145" s="4">
        <v>43971</v>
      </c>
      <c r="E145" s="3" t="s">
        <v>23</v>
      </c>
      <c r="F145" s="3" t="s">
        <v>24</v>
      </c>
      <c r="G145" s="3" t="s">
        <v>25</v>
      </c>
      <c r="H145" s="5" t="s">
        <v>15</v>
      </c>
      <c r="I145" s="6">
        <v>40</v>
      </c>
      <c r="J145" s="7">
        <v>775</v>
      </c>
      <c r="K145" s="8">
        <v>310000</v>
      </c>
      <c r="L145" s="8">
        <v>108500.00000000001</v>
      </c>
      <c r="M145" s="9">
        <v>0.35000000000000003</v>
      </c>
      <c r="N145" s="3" t="s">
        <v>22</v>
      </c>
    </row>
    <row r="146" spans="2:14" x14ac:dyDescent="0.35">
      <c r="B146" s="3">
        <v>1128299</v>
      </c>
      <c r="C146" s="3" t="s">
        <v>66</v>
      </c>
      <c r="D146" s="4">
        <v>43972</v>
      </c>
      <c r="E146" s="3" t="s">
        <v>23</v>
      </c>
      <c r="F146" s="3" t="s">
        <v>24</v>
      </c>
      <c r="G146" s="3" t="s">
        <v>25</v>
      </c>
      <c r="H146" s="5" t="s">
        <v>17</v>
      </c>
      <c r="I146" s="6">
        <v>50</v>
      </c>
      <c r="J146" s="7">
        <v>775</v>
      </c>
      <c r="K146" s="8">
        <v>387500</v>
      </c>
      <c r="L146" s="8">
        <v>77500</v>
      </c>
      <c r="M146" s="9">
        <v>0.2</v>
      </c>
      <c r="N146" s="3" t="s">
        <v>22</v>
      </c>
    </row>
    <row r="147" spans="2:14" x14ac:dyDescent="0.35">
      <c r="B147" s="3">
        <v>1128299</v>
      </c>
      <c r="C147" s="3" t="s">
        <v>66</v>
      </c>
      <c r="D147" s="4">
        <v>43973</v>
      </c>
      <c r="E147" s="3" t="s">
        <v>23</v>
      </c>
      <c r="F147" s="3" t="s">
        <v>24</v>
      </c>
      <c r="G147" s="3" t="s">
        <v>25</v>
      </c>
      <c r="H147" s="5" t="s">
        <v>18</v>
      </c>
      <c r="I147" s="6">
        <v>50</v>
      </c>
      <c r="J147" s="7">
        <v>775</v>
      </c>
      <c r="K147" s="8">
        <v>387500</v>
      </c>
      <c r="L147" s="8">
        <v>135625</v>
      </c>
      <c r="M147" s="9">
        <v>0.35000000000000003</v>
      </c>
      <c r="N147" s="3" t="s">
        <v>22</v>
      </c>
    </row>
    <row r="148" spans="2:14" x14ac:dyDescent="0.35">
      <c r="B148" s="3">
        <v>1128299</v>
      </c>
      <c r="C148" s="3" t="s">
        <v>66</v>
      </c>
      <c r="D148" s="4">
        <v>43974</v>
      </c>
      <c r="E148" s="3" t="s">
        <v>23</v>
      </c>
      <c r="F148" s="3" t="s">
        <v>24</v>
      </c>
      <c r="G148" s="3" t="s">
        <v>25</v>
      </c>
      <c r="H148" s="5" t="s">
        <v>19</v>
      </c>
      <c r="I148" s="6">
        <v>50</v>
      </c>
      <c r="J148" s="7">
        <v>625</v>
      </c>
      <c r="K148" s="8">
        <v>312500</v>
      </c>
      <c r="L148" s="8">
        <v>93750</v>
      </c>
      <c r="M148" s="9">
        <v>0.3</v>
      </c>
      <c r="N148" s="3" t="s">
        <v>22</v>
      </c>
    </row>
    <row r="149" spans="2:14" x14ac:dyDescent="0.35">
      <c r="B149" s="3">
        <v>1128299</v>
      </c>
      <c r="C149" s="3" t="s">
        <v>66</v>
      </c>
      <c r="D149" s="4">
        <v>43975</v>
      </c>
      <c r="E149" s="3" t="s">
        <v>26</v>
      </c>
      <c r="F149" s="3" t="s">
        <v>27</v>
      </c>
      <c r="G149" s="3" t="s">
        <v>28</v>
      </c>
      <c r="H149" s="5" t="s">
        <v>20</v>
      </c>
      <c r="I149" s="6">
        <v>55.000000000000007</v>
      </c>
      <c r="J149" s="7">
        <v>575</v>
      </c>
      <c r="K149" s="8">
        <v>316250.00000000006</v>
      </c>
      <c r="L149" s="8">
        <v>158125.00000000003</v>
      </c>
      <c r="M149" s="9">
        <v>0.5</v>
      </c>
      <c r="N149" s="3" t="s">
        <v>22</v>
      </c>
    </row>
    <row r="150" spans="2:14" x14ac:dyDescent="0.35">
      <c r="B150" s="3">
        <v>1128299</v>
      </c>
      <c r="C150" s="3" t="s">
        <v>66</v>
      </c>
      <c r="D150" s="4">
        <v>43976</v>
      </c>
      <c r="E150" s="3" t="s">
        <v>26</v>
      </c>
      <c r="F150" s="3" t="s">
        <v>27</v>
      </c>
      <c r="G150" s="3" t="s">
        <v>28</v>
      </c>
      <c r="H150" s="5" t="s">
        <v>21</v>
      </c>
      <c r="I150" s="6">
        <v>50</v>
      </c>
      <c r="J150" s="7">
        <v>775</v>
      </c>
      <c r="K150" s="8">
        <v>387500</v>
      </c>
      <c r="L150" s="8">
        <v>58125.000000000007</v>
      </c>
      <c r="M150" s="9">
        <v>0.15000000000000002</v>
      </c>
      <c r="N150" s="3" t="s">
        <v>22</v>
      </c>
    </row>
    <row r="151" spans="2:14" x14ac:dyDescent="0.35">
      <c r="B151" s="3">
        <v>1128299</v>
      </c>
      <c r="C151" s="3" t="s">
        <v>66</v>
      </c>
      <c r="D151" s="4">
        <v>43977</v>
      </c>
      <c r="E151" s="3" t="s">
        <v>26</v>
      </c>
      <c r="F151" s="3" t="s">
        <v>27</v>
      </c>
      <c r="G151" s="3" t="s">
        <v>28</v>
      </c>
      <c r="H151" s="5" t="s">
        <v>15</v>
      </c>
      <c r="I151" s="6">
        <v>40</v>
      </c>
      <c r="J151" s="7">
        <v>825</v>
      </c>
      <c r="K151" s="8">
        <v>330000</v>
      </c>
      <c r="L151" s="8">
        <v>115500.00000000001</v>
      </c>
      <c r="M151" s="9">
        <v>0.35000000000000003</v>
      </c>
      <c r="N151" s="3" t="s">
        <v>22</v>
      </c>
    </row>
    <row r="152" spans="2:14" x14ac:dyDescent="0.35">
      <c r="B152" s="3">
        <v>1128299</v>
      </c>
      <c r="C152" s="3" t="s">
        <v>66</v>
      </c>
      <c r="D152" s="4">
        <v>43978</v>
      </c>
      <c r="E152" s="3" t="s">
        <v>26</v>
      </c>
      <c r="F152" s="3" t="s">
        <v>27</v>
      </c>
      <c r="G152" s="3" t="s">
        <v>28</v>
      </c>
      <c r="H152" s="5" t="s">
        <v>17</v>
      </c>
      <c r="I152" s="6">
        <v>50</v>
      </c>
      <c r="J152" s="7">
        <v>725</v>
      </c>
      <c r="K152" s="8">
        <v>362500</v>
      </c>
      <c r="L152" s="8">
        <v>72500</v>
      </c>
      <c r="M152" s="9">
        <v>0.2</v>
      </c>
      <c r="N152" s="3" t="s">
        <v>22</v>
      </c>
    </row>
    <row r="153" spans="2:14" x14ac:dyDescent="0.35">
      <c r="B153" s="3">
        <v>1128299</v>
      </c>
      <c r="C153" s="3" t="s">
        <v>66</v>
      </c>
      <c r="D153" s="4">
        <v>43979</v>
      </c>
      <c r="E153" s="3" t="s">
        <v>26</v>
      </c>
      <c r="F153" s="3" t="s">
        <v>27</v>
      </c>
      <c r="G153" s="3" t="s">
        <v>28</v>
      </c>
      <c r="H153" s="5" t="s">
        <v>18</v>
      </c>
      <c r="I153" s="6">
        <v>50</v>
      </c>
      <c r="J153" s="7">
        <v>725</v>
      </c>
      <c r="K153" s="8">
        <v>362500</v>
      </c>
      <c r="L153" s="8">
        <v>126875.00000000001</v>
      </c>
      <c r="M153" s="9">
        <v>0.35000000000000003</v>
      </c>
      <c r="N153" s="3" t="s">
        <v>22</v>
      </c>
    </row>
    <row r="154" spans="2:14" x14ac:dyDescent="0.35">
      <c r="B154" s="3">
        <v>1128299</v>
      </c>
      <c r="C154" s="3" t="s">
        <v>66</v>
      </c>
      <c r="D154" s="4">
        <v>43980</v>
      </c>
      <c r="E154" s="3" t="s">
        <v>26</v>
      </c>
      <c r="F154" s="3" t="s">
        <v>27</v>
      </c>
      <c r="G154" s="3" t="s">
        <v>28</v>
      </c>
      <c r="H154" s="5" t="s">
        <v>19</v>
      </c>
      <c r="I154" s="6">
        <v>50</v>
      </c>
      <c r="J154" s="7">
        <v>575</v>
      </c>
      <c r="K154" s="8">
        <v>287500</v>
      </c>
      <c r="L154" s="8">
        <v>86250</v>
      </c>
      <c r="M154" s="9">
        <v>0.3</v>
      </c>
      <c r="N154" s="3" t="s">
        <v>22</v>
      </c>
    </row>
    <row r="155" spans="2:14" x14ac:dyDescent="0.35">
      <c r="B155" s="3">
        <v>1128299</v>
      </c>
      <c r="C155" s="3" t="s">
        <v>66</v>
      </c>
      <c r="D155" s="4">
        <v>43981</v>
      </c>
      <c r="E155" s="3" t="s">
        <v>26</v>
      </c>
      <c r="F155" s="3" t="s">
        <v>27</v>
      </c>
      <c r="G155" s="3" t="s">
        <v>28</v>
      </c>
      <c r="H155" s="5" t="s">
        <v>20</v>
      </c>
      <c r="I155" s="6">
        <v>55.000000000000007</v>
      </c>
      <c r="J155" s="7">
        <v>500</v>
      </c>
      <c r="K155" s="8">
        <v>275000.00000000006</v>
      </c>
      <c r="L155" s="8">
        <v>137500.00000000003</v>
      </c>
      <c r="M155" s="9">
        <v>0.5</v>
      </c>
      <c r="N155" s="3" t="s">
        <v>22</v>
      </c>
    </row>
    <row r="156" spans="2:14" x14ac:dyDescent="0.35">
      <c r="B156" s="3">
        <v>1128299</v>
      </c>
      <c r="C156" s="3" t="s">
        <v>66</v>
      </c>
      <c r="D156" s="4">
        <v>43982</v>
      </c>
      <c r="E156" s="3" t="s">
        <v>26</v>
      </c>
      <c r="F156" s="3" t="s">
        <v>27</v>
      </c>
      <c r="G156" s="3" t="s">
        <v>28</v>
      </c>
      <c r="H156" s="5" t="s">
        <v>21</v>
      </c>
      <c r="I156" s="6">
        <v>50</v>
      </c>
      <c r="J156" s="7">
        <v>700</v>
      </c>
      <c r="K156" s="8">
        <v>350000</v>
      </c>
      <c r="L156" s="8">
        <v>52500.000000000007</v>
      </c>
      <c r="M156" s="9">
        <v>0.15000000000000002</v>
      </c>
      <c r="N156" s="3" t="s">
        <v>22</v>
      </c>
    </row>
    <row r="157" spans="2:14" x14ac:dyDescent="0.35">
      <c r="B157" s="3">
        <v>1128299</v>
      </c>
      <c r="C157" s="3" t="s">
        <v>66</v>
      </c>
      <c r="D157" s="4">
        <v>43983</v>
      </c>
      <c r="E157" s="3" t="s">
        <v>26</v>
      </c>
      <c r="F157" s="3" t="s">
        <v>27</v>
      </c>
      <c r="G157" s="3" t="s">
        <v>28</v>
      </c>
      <c r="H157" s="5" t="s">
        <v>15</v>
      </c>
      <c r="I157" s="6">
        <v>50</v>
      </c>
      <c r="J157" s="7">
        <v>850</v>
      </c>
      <c r="K157" s="8">
        <v>425000</v>
      </c>
      <c r="L157" s="8">
        <v>148750</v>
      </c>
      <c r="M157" s="9">
        <v>0.35000000000000003</v>
      </c>
      <c r="N157" s="3" t="s">
        <v>22</v>
      </c>
    </row>
    <row r="158" spans="2:14" x14ac:dyDescent="0.35">
      <c r="B158" s="3">
        <v>1128299</v>
      </c>
      <c r="C158" s="3" t="s">
        <v>66</v>
      </c>
      <c r="D158" s="4">
        <v>43984</v>
      </c>
      <c r="E158" s="3" t="s">
        <v>26</v>
      </c>
      <c r="F158" s="3" t="s">
        <v>27</v>
      </c>
      <c r="G158" s="3" t="s">
        <v>28</v>
      </c>
      <c r="H158" s="5" t="s">
        <v>17</v>
      </c>
      <c r="I158" s="6">
        <v>60</v>
      </c>
      <c r="J158" s="7">
        <v>700</v>
      </c>
      <c r="K158" s="8">
        <v>420000</v>
      </c>
      <c r="L158" s="8">
        <v>84000</v>
      </c>
      <c r="M158" s="9">
        <v>0.2</v>
      </c>
      <c r="N158" s="3" t="s">
        <v>22</v>
      </c>
    </row>
    <row r="159" spans="2:14" x14ac:dyDescent="0.35">
      <c r="B159" s="3">
        <v>1128299</v>
      </c>
      <c r="C159" s="3" t="s">
        <v>66</v>
      </c>
      <c r="D159" s="4">
        <v>43985</v>
      </c>
      <c r="E159" s="3" t="s">
        <v>26</v>
      </c>
      <c r="F159" s="3" t="s">
        <v>27</v>
      </c>
      <c r="G159" s="3" t="s">
        <v>28</v>
      </c>
      <c r="H159" s="5" t="s">
        <v>18</v>
      </c>
      <c r="I159" s="6">
        <v>60</v>
      </c>
      <c r="J159" s="7">
        <v>700</v>
      </c>
      <c r="K159" s="8">
        <v>420000</v>
      </c>
      <c r="L159" s="8">
        <v>147000</v>
      </c>
      <c r="M159" s="9">
        <v>0.35000000000000003</v>
      </c>
      <c r="N159" s="3" t="s">
        <v>22</v>
      </c>
    </row>
    <row r="160" spans="2:14" x14ac:dyDescent="0.35">
      <c r="B160" s="3">
        <v>1128299</v>
      </c>
      <c r="C160" s="3" t="s">
        <v>66</v>
      </c>
      <c r="D160" s="4">
        <v>43986</v>
      </c>
      <c r="E160" s="3" t="s">
        <v>26</v>
      </c>
      <c r="F160" s="3" t="s">
        <v>27</v>
      </c>
      <c r="G160" s="3" t="s">
        <v>28</v>
      </c>
      <c r="H160" s="5" t="s">
        <v>19</v>
      </c>
      <c r="I160" s="6">
        <v>60</v>
      </c>
      <c r="J160" s="7">
        <v>600</v>
      </c>
      <c r="K160" s="8">
        <v>360000</v>
      </c>
      <c r="L160" s="8">
        <v>108000</v>
      </c>
      <c r="M160" s="9">
        <v>0.3</v>
      </c>
      <c r="N160" s="3" t="s">
        <v>22</v>
      </c>
    </row>
    <row r="161" spans="2:14" x14ac:dyDescent="0.35">
      <c r="B161" s="3">
        <v>1128299</v>
      </c>
      <c r="C161" s="3" t="s">
        <v>66</v>
      </c>
      <c r="D161" s="4">
        <v>43987</v>
      </c>
      <c r="E161" s="3" t="s">
        <v>26</v>
      </c>
      <c r="F161" s="3" t="s">
        <v>27</v>
      </c>
      <c r="G161" s="3" t="s">
        <v>28</v>
      </c>
      <c r="H161" s="5" t="s">
        <v>20</v>
      </c>
      <c r="I161" s="6">
        <v>65</v>
      </c>
      <c r="J161" s="7">
        <v>500</v>
      </c>
      <c r="K161" s="8">
        <v>325000</v>
      </c>
      <c r="L161" s="8">
        <v>162500</v>
      </c>
      <c r="M161" s="9">
        <v>0.5</v>
      </c>
      <c r="N161" s="3" t="s">
        <v>22</v>
      </c>
    </row>
    <row r="162" spans="2:14" x14ac:dyDescent="0.35">
      <c r="B162" s="3">
        <v>1128299</v>
      </c>
      <c r="C162" s="3" t="s">
        <v>66</v>
      </c>
      <c r="D162" s="4">
        <v>43988</v>
      </c>
      <c r="E162" s="3" t="s">
        <v>26</v>
      </c>
      <c r="F162" s="3" t="s">
        <v>27</v>
      </c>
      <c r="G162" s="3" t="s">
        <v>28</v>
      </c>
      <c r="H162" s="5" t="s">
        <v>21</v>
      </c>
      <c r="I162" s="6">
        <v>60</v>
      </c>
      <c r="J162" s="7">
        <v>700</v>
      </c>
      <c r="K162" s="8">
        <v>420000</v>
      </c>
      <c r="L162" s="8">
        <v>63000.000000000007</v>
      </c>
      <c r="M162" s="9">
        <v>0.15000000000000002</v>
      </c>
      <c r="N162" s="3" t="s">
        <v>22</v>
      </c>
    </row>
    <row r="163" spans="2:14" x14ac:dyDescent="0.35">
      <c r="B163" s="3">
        <v>1128299</v>
      </c>
      <c r="C163" s="3" t="s">
        <v>66</v>
      </c>
      <c r="D163" s="4">
        <v>43989</v>
      </c>
      <c r="E163" s="3" t="s">
        <v>26</v>
      </c>
      <c r="F163" s="3" t="s">
        <v>27</v>
      </c>
      <c r="G163" s="3" t="s">
        <v>28</v>
      </c>
      <c r="H163" s="5" t="s">
        <v>15</v>
      </c>
      <c r="I163" s="6">
        <v>60</v>
      </c>
      <c r="J163" s="7">
        <v>875</v>
      </c>
      <c r="K163" s="8">
        <v>525000</v>
      </c>
      <c r="L163" s="8">
        <v>183750.00000000003</v>
      </c>
      <c r="M163" s="9">
        <v>0.35000000000000003</v>
      </c>
      <c r="N163" s="3" t="s">
        <v>22</v>
      </c>
    </row>
    <row r="164" spans="2:14" x14ac:dyDescent="0.35">
      <c r="B164" s="3">
        <v>1128299</v>
      </c>
      <c r="C164" s="3" t="s">
        <v>66</v>
      </c>
      <c r="D164" s="4">
        <v>43990</v>
      </c>
      <c r="E164" s="3" t="s">
        <v>26</v>
      </c>
      <c r="F164" s="3" t="s">
        <v>27</v>
      </c>
      <c r="G164" s="3" t="s">
        <v>28</v>
      </c>
      <c r="H164" s="5" t="s">
        <v>17</v>
      </c>
      <c r="I164" s="6">
        <v>65</v>
      </c>
      <c r="J164" s="7">
        <v>675</v>
      </c>
      <c r="K164" s="8">
        <v>438750</v>
      </c>
      <c r="L164" s="8">
        <v>87750</v>
      </c>
      <c r="M164" s="9">
        <v>0.2</v>
      </c>
      <c r="N164" s="3" t="s">
        <v>22</v>
      </c>
    </row>
    <row r="165" spans="2:14" x14ac:dyDescent="0.35">
      <c r="B165" s="3">
        <v>1128299</v>
      </c>
      <c r="C165" s="3" t="s">
        <v>66</v>
      </c>
      <c r="D165" s="4">
        <v>43991</v>
      </c>
      <c r="E165" s="3" t="s">
        <v>26</v>
      </c>
      <c r="F165" s="3" t="s">
        <v>27</v>
      </c>
      <c r="G165" s="3" t="s">
        <v>28</v>
      </c>
      <c r="H165" s="5" t="s">
        <v>18</v>
      </c>
      <c r="I165" s="6">
        <v>65</v>
      </c>
      <c r="J165" s="7">
        <v>725</v>
      </c>
      <c r="K165" s="8">
        <v>471250</v>
      </c>
      <c r="L165" s="8">
        <v>164937.50000000003</v>
      </c>
      <c r="M165" s="9">
        <v>0.35000000000000003</v>
      </c>
      <c r="N165" s="3" t="s">
        <v>22</v>
      </c>
    </row>
    <row r="166" spans="2:14" x14ac:dyDescent="0.35">
      <c r="B166" s="3">
        <v>1128299</v>
      </c>
      <c r="C166" s="3" t="s">
        <v>66</v>
      </c>
      <c r="D166" s="4">
        <v>43992</v>
      </c>
      <c r="E166" s="3" t="s">
        <v>26</v>
      </c>
      <c r="F166" s="3" t="s">
        <v>27</v>
      </c>
      <c r="G166" s="3" t="s">
        <v>28</v>
      </c>
      <c r="H166" s="5" t="s">
        <v>19</v>
      </c>
      <c r="I166" s="6">
        <v>60</v>
      </c>
      <c r="J166" s="7">
        <v>625</v>
      </c>
      <c r="K166" s="8">
        <v>375000</v>
      </c>
      <c r="L166" s="8">
        <v>112500</v>
      </c>
      <c r="M166" s="9">
        <v>0.3</v>
      </c>
      <c r="N166" s="3" t="s">
        <v>22</v>
      </c>
    </row>
    <row r="167" spans="2:14" x14ac:dyDescent="0.35">
      <c r="B167" s="3">
        <v>1128299</v>
      </c>
      <c r="C167" s="3" t="s">
        <v>66</v>
      </c>
      <c r="D167" s="4">
        <v>43993</v>
      </c>
      <c r="E167" s="3" t="s">
        <v>26</v>
      </c>
      <c r="F167" s="3" t="s">
        <v>27</v>
      </c>
      <c r="G167" s="3" t="s">
        <v>28</v>
      </c>
      <c r="H167" s="5" t="s">
        <v>20</v>
      </c>
      <c r="I167" s="6">
        <v>65</v>
      </c>
      <c r="J167" s="7">
        <v>525</v>
      </c>
      <c r="K167" s="8">
        <v>341250</v>
      </c>
      <c r="L167" s="8">
        <v>170625</v>
      </c>
      <c r="M167" s="9">
        <v>0.5</v>
      </c>
      <c r="N167" s="3" t="s">
        <v>22</v>
      </c>
    </row>
    <row r="168" spans="2:14" x14ac:dyDescent="0.35">
      <c r="B168" s="3">
        <v>1128299</v>
      </c>
      <c r="C168" s="3" t="s">
        <v>66</v>
      </c>
      <c r="D168" s="4">
        <v>43994</v>
      </c>
      <c r="E168" s="3" t="s">
        <v>26</v>
      </c>
      <c r="F168" s="3" t="s">
        <v>27</v>
      </c>
      <c r="G168" s="3" t="s">
        <v>28</v>
      </c>
      <c r="H168" s="5" t="s">
        <v>21</v>
      </c>
      <c r="I168" s="6">
        <v>80</v>
      </c>
      <c r="J168" s="7">
        <v>700</v>
      </c>
      <c r="K168" s="8">
        <v>560000</v>
      </c>
      <c r="L168" s="8">
        <v>84000.000000000015</v>
      </c>
      <c r="M168" s="9">
        <v>0.15000000000000002</v>
      </c>
      <c r="N168" s="3" t="s">
        <v>22</v>
      </c>
    </row>
    <row r="169" spans="2:14" x14ac:dyDescent="0.35">
      <c r="B169" s="3">
        <v>1128299</v>
      </c>
      <c r="C169" s="3" t="s">
        <v>66</v>
      </c>
      <c r="D169" s="4">
        <v>43995</v>
      </c>
      <c r="E169" s="3" t="s">
        <v>26</v>
      </c>
      <c r="F169" s="3" t="s">
        <v>27</v>
      </c>
      <c r="G169" s="3" t="s">
        <v>28</v>
      </c>
      <c r="H169" s="5" t="s">
        <v>15</v>
      </c>
      <c r="I169" s="6">
        <v>60</v>
      </c>
      <c r="J169" s="7">
        <v>900</v>
      </c>
      <c r="K169" s="8">
        <v>540000</v>
      </c>
      <c r="L169" s="8">
        <v>216000</v>
      </c>
      <c r="M169" s="9">
        <v>0.4</v>
      </c>
      <c r="N169" s="3" t="s">
        <v>22</v>
      </c>
    </row>
    <row r="170" spans="2:14" x14ac:dyDescent="0.35">
      <c r="B170" s="3">
        <v>1185732</v>
      </c>
      <c r="C170" s="3" t="s">
        <v>64</v>
      </c>
      <c r="D170" s="4">
        <v>43996</v>
      </c>
      <c r="E170" s="3" t="s">
        <v>13</v>
      </c>
      <c r="F170" s="3" t="s">
        <v>29</v>
      </c>
      <c r="G170" s="3" t="s">
        <v>30</v>
      </c>
      <c r="H170" s="5" t="s">
        <v>21</v>
      </c>
      <c r="I170" s="6">
        <v>75</v>
      </c>
      <c r="J170" s="7">
        <v>275</v>
      </c>
      <c r="K170" s="8">
        <v>206250</v>
      </c>
      <c r="L170" s="8">
        <v>61875</v>
      </c>
      <c r="M170" s="9">
        <v>0.3</v>
      </c>
      <c r="N170" s="3" t="s">
        <v>22</v>
      </c>
    </row>
    <row r="171" spans="2:14" x14ac:dyDescent="0.35">
      <c r="B171" s="3">
        <v>1128299</v>
      </c>
      <c r="C171" s="3" t="s">
        <v>66</v>
      </c>
      <c r="D171" s="4">
        <v>43997</v>
      </c>
      <c r="E171" s="3" t="s">
        <v>13</v>
      </c>
      <c r="F171" s="3" t="s">
        <v>29</v>
      </c>
      <c r="G171" s="3" t="s">
        <v>30</v>
      </c>
      <c r="H171" s="5" t="s">
        <v>15</v>
      </c>
      <c r="I171" s="6">
        <v>35</v>
      </c>
      <c r="J171" s="7">
        <v>450</v>
      </c>
      <c r="K171" s="8">
        <v>157500</v>
      </c>
      <c r="L171" s="8">
        <v>63000</v>
      </c>
      <c r="M171" s="9">
        <v>0.4</v>
      </c>
      <c r="N171" s="3" t="s">
        <v>22</v>
      </c>
    </row>
    <row r="172" spans="2:14" x14ac:dyDescent="0.35">
      <c r="B172" s="3">
        <v>1128299</v>
      </c>
      <c r="C172" s="3" t="s">
        <v>66</v>
      </c>
      <c r="D172" s="4">
        <v>43998</v>
      </c>
      <c r="E172" s="3" t="s">
        <v>13</v>
      </c>
      <c r="F172" s="3" t="s">
        <v>29</v>
      </c>
      <c r="G172" s="3" t="s">
        <v>30</v>
      </c>
      <c r="H172" s="5" t="s">
        <v>17</v>
      </c>
      <c r="I172" s="6">
        <v>45</v>
      </c>
      <c r="J172" s="7">
        <v>450</v>
      </c>
      <c r="K172" s="8">
        <v>202500</v>
      </c>
      <c r="L172" s="8">
        <v>50625</v>
      </c>
      <c r="M172" s="9">
        <v>0.25</v>
      </c>
      <c r="N172" s="3" t="s">
        <v>22</v>
      </c>
    </row>
    <row r="173" spans="2:14" x14ac:dyDescent="0.35">
      <c r="B173" s="3">
        <v>1128299</v>
      </c>
      <c r="C173" s="3" t="s">
        <v>66</v>
      </c>
      <c r="D173" s="4">
        <v>43999</v>
      </c>
      <c r="E173" s="3" t="s">
        <v>13</v>
      </c>
      <c r="F173" s="3" t="s">
        <v>29</v>
      </c>
      <c r="G173" s="3" t="s">
        <v>30</v>
      </c>
      <c r="H173" s="5" t="s">
        <v>18</v>
      </c>
      <c r="I173" s="6">
        <v>45</v>
      </c>
      <c r="J173" s="7">
        <v>450</v>
      </c>
      <c r="K173" s="8">
        <v>202500</v>
      </c>
      <c r="L173" s="8">
        <v>81000</v>
      </c>
      <c r="M173" s="9">
        <v>0.4</v>
      </c>
      <c r="N173" s="3" t="s">
        <v>22</v>
      </c>
    </row>
    <row r="174" spans="2:14" x14ac:dyDescent="0.35">
      <c r="B174" s="3">
        <v>1128299</v>
      </c>
      <c r="C174" s="3" t="s">
        <v>66</v>
      </c>
      <c r="D174" s="4">
        <v>44000</v>
      </c>
      <c r="E174" s="3" t="s">
        <v>13</v>
      </c>
      <c r="F174" s="3" t="s">
        <v>29</v>
      </c>
      <c r="G174" s="3" t="s">
        <v>30</v>
      </c>
      <c r="H174" s="5" t="s">
        <v>19</v>
      </c>
      <c r="I174" s="6">
        <v>45</v>
      </c>
      <c r="J174" s="7">
        <v>300</v>
      </c>
      <c r="K174" s="8">
        <v>135000</v>
      </c>
      <c r="L174" s="8">
        <v>47250</v>
      </c>
      <c r="M174" s="9">
        <v>0.35</v>
      </c>
      <c r="N174" s="3" t="s">
        <v>22</v>
      </c>
    </row>
    <row r="175" spans="2:14" x14ac:dyDescent="0.35">
      <c r="B175" s="3">
        <v>1128299</v>
      </c>
      <c r="C175" s="3" t="s">
        <v>66</v>
      </c>
      <c r="D175" s="4">
        <v>44001</v>
      </c>
      <c r="E175" s="3" t="s">
        <v>26</v>
      </c>
      <c r="F175" s="3" t="s">
        <v>31</v>
      </c>
      <c r="G175" s="3" t="s">
        <v>32</v>
      </c>
      <c r="H175" s="5" t="s">
        <v>20</v>
      </c>
      <c r="I175" s="6">
        <v>50</v>
      </c>
      <c r="J175" s="7">
        <v>250</v>
      </c>
      <c r="K175" s="8">
        <v>125000</v>
      </c>
      <c r="L175" s="8">
        <v>68750</v>
      </c>
      <c r="M175" s="9">
        <v>0.55000000000000004</v>
      </c>
      <c r="N175" s="3" t="s">
        <v>22</v>
      </c>
    </row>
    <row r="176" spans="2:14" x14ac:dyDescent="0.35">
      <c r="B176" s="3">
        <v>1128299</v>
      </c>
      <c r="C176" s="3" t="s">
        <v>66</v>
      </c>
      <c r="D176" s="4">
        <v>44002</v>
      </c>
      <c r="E176" s="3" t="s">
        <v>26</v>
      </c>
      <c r="F176" s="3" t="s">
        <v>31</v>
      </c>
      <c r="G176" s="3" t="s">
        <v>32</v>
      </c>
      <c r="H176" s="5" t="s">
        <v>21</v>
      </c>
      <c r="I176" s="6">
        <v>45</v>
      </c>
      <c r="J176" s="7">
        <v>475</v>
      </c>
      <c r="K176" s="8">
        <v>213750</v>
      </c>
      <c r="L176" s="8">
        <v>42750</v>
      </c>
      <c r="M176" s="9">
        <v>0.2</v>
      </c>
      <c r="N176" s="3" t="s">
        <v>22</v>
      </c>
    </row>
    <row r="177" spans="2:14" x14ac:dyDescent="0.35">
      <c r="B177" s="3">
        <v>1128299</v>
      </c>
      <c r="C177" s="3" t="s">
        <v>66</v>
      </c>
      <c r="D177" s="4">
        <v>44003</v>
      </c>
      <c r="E177" s="3" t="s">
        <v>26</v>
      </c>
      <c r="F177" s="3" t="s">
        <v>31</v>
      </c>
      <c r="G177" s="3" t="s">
        <v>32</v>
      </c>
      <c r="H177" s="5" t="s">
        <v>15</v>
      </c>
      <c r="I177" s="6">
        <v>35</v>
      </c>
      <c r="J177" s="7">
        <v>525</v>
      </c>
      <c r="K177" s="8">
        <v>183750</v>
      </c>
      <c r="L177" s="8">
        <v>73500</v>
      </c>
      <c r="M177" s="9">
        <v>0.4</v>
      </c>
      <c r="N177" s="3" t="s">
        <v>22</v>
      </c>
    </row>
    <row r="178" spans="2:14" x14ac:dyDescent="0.35">
      <c r="B178" s="3">
        <v>1128299</v>
      </c>
      <c r="C178" s="3" t="s">
        <v>66</v>
      </c>
      <c r="D178" s="4">
        <v>44004</v>
      </c>
      <c r="E178" s="3" t="s">
        <v>26</v>
      </c>
      <c r="F178" s="3" t="s">
        <v>31</v>
      </c>
      <c r="G178" s="3" t="s">
        <v>32</v>
      </c>
      <c r="H178" s="5" t="s">
        <v>17</v>
      </c>
      <c r="I178" s="6">
        <v>45</v>
      </c>
      <c r="J178" s="7">
        <v>425</v>
      </c>
      <c r="K178" s="8">
        <v>191250</v>
      </c>
      <c r="L178" s="8">
        <v>47812.5</v>
      </c>
      <c r="M178" s="9">
        <v>0.25</v>
      </c>
      <c r="N178" s="3" t="s">
        <v>22</v>
      </c>
    </row>
    <row r="179" spans="2:14" x14ac:dyDescent="0.35">
      <c r="B179" s="3">
        <v>1128299</v>
      </c>
      <c r="C179" s="3" t="s">
        <v>66</v>
      </c>
      <c r="D179" s="4">
        <v>44005</v>
      </c>
      <c r="E179" s="3" t="s">
        <v>26</v>
      </c>
      <c r="F179" s="3" t="s">
        <v>31</v>
      </c>
      <c r="G179" s="3" t="s">
        <v>32</v>
      </c>
      <c r="H179" s="5" t="s">
        <v>18</v>
      </c>
      <c r="I179" s="6">
        <v>45</v>
      </c>
      <c r="J179" s="7">
        <v>425</v>
      </c>
      <c r="K179" s="8">
        <v>191250</v>
      </c>
      <c r="L179" s="8">
        <v>76500</v>
      </c>
      <c r="M179" s="9">
        <v>0.4</v>
      </c>
      <c r="N179" s="3" t="s">
        <v>22</v>
      </c>
    </row>
    <row r="180" spans="2:14" x14ac:dyDescent="0.35">
      <c r="B180" s="3">
        <v>1128299</v>
      </c>
      <c r="C180" s="3" t="s">
        <v>66</v>
      </c>
      <c r="D180" s="4">
        <v>44006</v>
      </c>
      <c r="E180" s="3" t="s">
        <v>26</v>
      </c>
      <c r="F180" s="3" t="s">
        <v>31</v>
      </c>
      <c r="G180" s="3" t="s">
        <v>32</v>
      </c>
      <c r="H180" s="5" t="s">
        <v>19</v>
      </c>
      <c r="I180" s="6">
        <v>45</v>
      </c>
      <c r="J180" s="7">
        <v>275</v>
      </c>
      <c r="K180" s="8">
        <v>123750</v>
      </c>
      <c r="L180" s="8">
        <v>43312.5</v>
      </c>
      <c r="M180" s="9">
        <v>0.35</v>
      </c>
      <c r="N180" s="3" t="s">
        <v>22</v>
      </c>
    </row>
    <row r="181" spans="2:14" x14ac:dyDescent="0.35">
      <c r="B181" s="3">
        <v>1128299</v>
      </c>
      <c r="C181" s="3" t="s">
        <v>66</v>
      </c>
      <c r="D181" s="4">
        <v>44007</v>
      </c>
      <c r="E181" s="3" t="s">
        <v>26</v>
      </c>
      <c r="F181" s="3" t="s">
        <v>31</v>
      </c>
      <c r="G181" s="3" t="s">
        <v>32</v>
      </c>
      <c r="H181" s="5" t="s">
        <v>20</v>
      </c>
      <c r="I181" s="6">
        <v>50</v>
      </c>
      <c r="J181" s="7">
        <v>200</v>
      </c>
      <c r="K181" s="8">
        <v>100000</v>
      </c>
      <c r="L181" s="8">
        <v>55000.000000000007</v>
      </c>
      <c r="M181" s="9">
        <v>0.55000000000000004</v>
      </c>
      <c r="N181" s="3" t="s">
        <v>22</v>
      </c>
    </row>
    <row r="182" spans="2:14" x14ac:dyDescent="0.35">
      <c r="B182" s="3">
        <v>1128299</v>
      </c>
      <c r="C182" s="3" t="s">
        <v>66</v>
      </c>
      <c r="D182" s="4">
        <v>44008</v>
      </c>
      <c r="E182" s="3" t="s">
        <v>26</v>
      </c>
      <c r="F182" s="3" t="s">
        <v>31</v>
      </c>
      <c r="G182" s="3" t="s">
        <v>32</v>
      </c>
      <c r="H182" s="5" t="s">
        <v>21</v>
      </c>
      <c r="I182" s="6">
        <v>45</v>
      </c>
      <c r="J182" s="7">
        <v>400</v>
      </c>
      <c r="K182" s="8">
        <v>180000</v>
      </c>
      <c r="L182" s="8">
        <v>36000</v>
      </c>
      <c r="M182" s="9">
        <v>0.2</v>
      </c>
      <c r="N182" s="3" t="s">
        <v>22</v>
      </c>
    </row>
    <row r="183" spans="2:14" x14ac:dyDescent="0.35">
      <c r="B183" s="3">
        <v>1128299</v>
      </c>
      <c r="C183" s="3" t="s">
        <v>66</v>
      </c>
      <c r="D183" s="4">
        <v>44009</v>
      </c>
      <c r="E183" s="3" t="s">
        <v>26</v>
      </c>
      <c r="F183" s="3" t="s">
        <v>31</v>
      </c>
      <c r="G183" s="3" t="s">
        <v>32</v>
      </c>
      <c r="H183" s="5" t="s">
        <v>15</v>
      </c>
      <c r="I183" s="6">
        <v>45</v>
      </c>
      <c r="J183" s="7">
        <v>550</v>
      </c>
      <c r="K183" s="8">
        <v>247500</v>
      </c>
      <c r="L183" s="8">
        <v>99000</v>
      </c>
      <c r="M183" s="9">
        <v>0.4</v>
      </c>
      <c r="N183" s="3" t="s">
        <v>22</v>
      </c>
    </row>
    <row r="184" spans="2:14" x14ac:dyDescent="0.35">
      <c r="B184" s="3">
        <v>1128299</v>
      </c>
      <c r="C184" s="3" t="s">
        <v>66</v>
      </c>
      <c r="D184" s="4">
        <v>44010</v>
      </c>
      <c r="E184" s="3" t="s">
        <v>26</v>
      </c>
      <c r="F184" s="3" t="s">
        <v>31</v>
      </c>
      <c r="G184" s="3" t="s">
        <v>32</v>
      </c>
      <c r="H184" s="5" t="s">
        <v>17</v>
      </c>
      <c r="I184" s="6">
        <v>54.999999999999993</v>
      </c>
      <c r="J184" s="7">
        <v>400</v>
      </c>
      <c r="K184" s="8">
        <v>219999.99999999997</v>
      </c>
      <c r="L184" s="8">
        <v>54999.999999999993</v>
      </c>
      <c r="M184" s="9">
        <v>0.25</v>
      </c>
      <c r="N184" s="3" t="s">
        <v>22</v>
      </c>
    </row>
    <row r="185" spans="2:14" x14ac:dyDescent="0.35">
      <c r="B185" s="3">
        <v>1128299</v>
      </c>
      <c r="C185" s="3" t="s">
        <v>66</v>
      </c>
      <c r="D185" s="4">
        <v>44011</v>
      </c>
      <c r="E185" s="3" t="s">
        <v>26</v>
      </c>
      <c r="F185" s="3" t="s">
        <v>31</v>
      </c>
      <c r="G185" s="3" t="s">
        <v>32</v>
      </c>
      <c r="H185" s="5" t="s">
        <v>18</v>
      </c>
      <c r="I185" s="6">
        <v>54.999999999999993</v>
      </c>
      <c r="J185" s="7">
        <v>400</v>
      </c>
      <c r="K185" s="8">
        <v>219999.99999999997</v>
      </c>
      <c r="L185" s="8">
        <v>88000</v>
      </c>
      <c r="M185" s="9">
        <v>0.4</v>
      </c>
      <c r="N185" s="3" t="s">
        <v>22</v>
      </c>
    </row>
    <row r="186" spans="2:14" x14ac:dyDescent="0.35">
      <c r="B186" s="3">
        <v>1128299</v>
      </c>
      <c r="C186" s="3" t="s">
        <v>66</v>
      </c>
      <c r="D186" s="4">
        <v>44012</v>
      </c>
      <c r="E186" s="3" t="s">
        <v>26</v>
      </c>
      <c r="F186" s="3" t="s">
        <v>31</v>
      </c>
      <c r="G186" s="3" t="s">
        <v>32</v>
      </c>
      <c r="H186" s="5" t="s">
        <v>19</v>
      </c>
      <c r="I186" s="6">
        <v>54.999999999999993</v>
      </c>
      <c r="J186" s="7">
        <v>300</v>
      </c>
      <c r="K186" s="8">
        <v>164999.99999999997</v>
      </c>
      <c r="L186" s="8">
        <v>57749.999999999985</v>
      </c>
      <c r="M186" s="9">
        <v>0.35</v>
      </c>
      <c r="N186" s="3" t="s">
        <v>22</v>
      </c>
    </row>
    <row r="187" spans="2:14" x14ac:dyDescent="0.35">
      <c r="B187" s="3">
        <v>1128299</v>
      </c>
      <c r="C187" s="3" t="s">
        <v>66</v>
      </c>
      <c r="D187" s="4">
        <v>44013</v>
      </c>
      <c r="E187" s="3" t="s">
        <v>26</v>
      </c>
      <c r="F187" s="3" t="s">
        <v>31</v>
      </c>
      <c r="G187" s="3" t="s">
        <v>32</v>
      </c>
      <c r="H187" s="5" t="s">
        <v>20</v>
      </c>
      <c r="I187" s="6">
        <v>60</v>
      </c>
      <c r="J187" s="7">
        <v>175</v>
      </c>
      <c r="K187" s="8">
        <v>105000</v>
      </c>
      <c r="L187" s="8">
        <v>57750.000000000007</v>
      </c>
      <c r="M187" s="9">
        <v>0.55000000000000004</v>
      </c>
      <c r="N187" s="3" t="s">
        <v>22</v>
      </c>
    </row>
    <row r="188" spans="2:14" x14ac:dyDescent="0.35">
      <c r="B188" s="3">
        <v>1128299</v>
      </c>
      <c r="C188" s="3" t="s">
        <v>66</v>
      </c>
      <c r="D188" s="4">
        <v>44014</v>
      </c>
      <c r="E188" s="3" t="s">
        <v>26</v>
      </c>
      <c r="F188" s="3" t="s">
        <v>31</v>
      </c>
      <c r="G188" s="3" t="s">
        <v>32</v>
      </c>
      <c r="H188" s="5" t="s">
        <v>21</v>
      </c>
      <c r="I188" s="6">
        <v>54.999999999999993</v>
      </c>
      <c r="J188" s="7">
        <v>375</v>
      </c>
      <c r="K188" s="8">
        <v>206249.99999999997</v>
      </c>
      <c r="L188" s="8">
        <v>41250</v>
      </c>
      <c r="M188" s="9">
        <v>0.2</v>
      </c>
      <c r="N188" s="3" t="s">
        <v>22</v>
      </c>
    </row>
    <row r="189" spans="2:14" x14ac:dyDescent="0.35">
      <c r="B189" s="3">
        <v>1128299</v>
      </c>
      <c r="C189" s="3" t="s">
        <v>66</v>
      </c>
      <c r="D189" s="4">
        <v>44015</v>
      </c>
      <c r="E189" s="3" t="s">
        <v>26</v>
      </c>
      <c r="F189" s="3" t="s">
        <v>31</v>
      </c>
      <c r="G189" s="3" t="s">
        <v>32</v>
      </c>
      <c r="H189" s="5" t="s">
        <v>15</v>
      </c>
      <c r="I189" s="6">
        <v>60</v>
      </c>
      <c r="J189" s="7">
        <v>550</v>
      </c>
      <c r="K189" s="8">
        <v>330000</v>
      </c>
      <c r="L189" s="8">
        <v>132000</v>
      </c>
      <c r="M189" s="9">
        <v>0.4</v>
      </c>
      <c r="N189" s="3" t="s">
        <v>22</v>
      </c>
    </row>
    <row r="190" spans="2:14" x14ac:dyDescent="0.35">
      <c r="B190" s="3">
        <v>1128299</v>
      </c>
      <c r="C190" s="3" t="s">
        <v>66</v>
      </c>
      <c r="D190" s="4">
        <v>44016</v>
      </c>
      <c r="E190" s="3" t="s">
        <v>26</v>
      </c>
      <c r="F190" s="3" t="s">
        <v>31</v>
      </c>
      <c r="G190" s="3" t="s">
        <v>32</v>
      </c>
      <c r="H190" s="5" t="s">
        <v>17</v>
      </c>
      <c r="I190" s="6">
        <v>65</v>
      </c>
      <c r="J190" s="7">
        <v>350</v>
      </c>
      <c r="K190" s="8">
        <v>227500</v>
      </c>
      <c r="L190" s="8">
        <v>56875</v>
      </c>
      <c r="M190" s="9">
        <v>0.25</v>
      </c>
      <c r="N190" s="3" t="s">
        <v>22</v>
      </c>
    </row>
    <row r="191" spans="2:14" x14ac:dyDescent="0.35">
      <c r="B191" s="3">
        <v>1128299</v>
      </c>
      <c r="C191" s="3" t="s">
        <v>66</v>
      </c>
      <c r="D191" s="4">
        <v>44017</v>
      </c>
      <c r="E191" s="3" t="s">
        <v>26</v>
      </c>
      <c r="F191" s="3" t="s">
        <v>31</v>
      </c>
      <c r="G191" s="3" t="s">
        <v>32</v>
      </c>
      <c r="H191" s="5" t="s">
        <v>18</v>
      </c>
      <c r="I191" s="6">
        <v>65</v>
      </c>
      <c r="J191" s="7">
        <v>400</v>
      </c>
      <c r="K191" s="8">
        <v>260000</v>
      </c>
      <c r="L191" s="8">
        <v>104000</v>
      </c>
      <c r="M191" s="9">
        <v>0.4</v>
      </c>
      <c r="N191" s="3" t="s">
        <v>22</v>
      </c>
    </row>
    <row r="192" spans="2:14" x14ac:dyDescent="0.35">
      <c r="B192" s="3">
        <v>1128299</v>
      </c>
      <c r="C192" s="3" t="s">
        <v>66</v>
      </c>
      <c r="D192" s="4">
        <v>44018</v>
      </c>
      <c r="E192" s="3" t="s">
        <v>26</v>
      </c>
      <c r="F192" s="3" t="s">
        <v>31</v>
      </c>
      <c r="G192" s="3" t="s">
        <v>32</v>
      </c>
      <c r="H192" s="5" t="s">
        <v>19</v>
      </c>
      <c r="I192" s="6">
        <v>60</v>
      </c>
      <c r="J192" s="7">
        <v>300</v>
      </c>
      <c r="K192" s="8">
        <v>180000</v>
      </c>
      <c r="L192" s="8">
        <v>62999.999999999993</v>
      </c>
      <c r="M192" s="9">
        <v>0.35</v>
      </c>
      <c r="N192" s="3" t="s">
        <v>22</v>
      </c>
    </row>
    <row r="193" spans="2:14" x14ac:dyDescent="0.35">
      <c r="B193" s="3">
        <v>1128299</v>
      </c>
      <c r="C193" s="3" t="s">
        <v>66</v>
      </c>
      <c r="D193" s="4">
        <v>44019</v>
      </c>
      <c r="E193" s="3" t="s">
        <v>26</v>
      </c>
      <c r="F193" s="3" t="s">
        <v>31</v>
      </c>
      <c r="G193" s="3" t="s">
        <v>32</v>
      </c>
      <c r="H193" s="5" t="s">
        <v>20</v>
      </c>
      <c r="I193" s="6">
        <v>65</v>
      </c>
      <c r="J193" s="7">
        <v>200</v>
      </c>
      <c r="K193" s="8">
        <v>130000</v>
      </c>
      <c r="L193" s="8">
        <v>71500</v>
      </c>
      <c r="M193" s="9">
        <v>0.55000000000000004</v>
      </c>
      <c r="N193" s="3" t="s">
        <v>22</v>
      </c>
    </row>
    <row r="194" spans="2:14" x14ac:dyDescent="0.35">
      <c r="B194" s="3">
        <v>1128299</v>
      </c>
      <c r="C194" s="3" t="s">
        <v>66</v>
      </c>
      <c r="D194" s="4">
        <v>44020</v>
      </c>
      <c r="E194" s="3" t="s">
        <v>26</v>
      </c>
      <c r="F194" s="3" t="s">
        <v>31</v>
      </c>
      <c r="G194" s="3" t="s">
        <v>32</v>
      </c>
      <c r="H194" s="5" t="s">
        <v>21</v>
      </c>
      <c r="I194" s="6">
        <v>80</v>
      </c>
      <c r="J194" s="7">
        <v>350</v>
      </c>
      <c r="K194" s="8">
        <v>280000</v>
      </c>
      <c r="L194" s="8">
        <v>56000</v>
      </c>
      <c r="M194" s="9">
        <v>0.2</v>
      </c>
      <c r="N194" s="3" t="s">
        <v>22</v>
      </c>
    </row>
    <row r="195" spans="2:14" x14ac:dyDescent="0.35">
      <c r="B195" s="3">
        <v>1128299</v>
      </c>
      <c r="C195" s="3" t="s">
        <v>66</v>
      </c>
      <c r="D195" s="4">
        <v>44021</v>
      </c>
      <c r="E195" s="3" t="s">
        <v>26</v>
      </c>
      <c r="F195" s="3" t="s">
        <v>31</v>
      </c>
      <c r="G195" s="3" t="s">
        <v>32</v>
      </c>
      <c r="H195" s="5" t="s">
        <v>15</v>
      </c>
      <c r="I195" s="6">
        <v>60</v>
      </c>
      <c r="J195" s="7">
        <v>550</v>
      </c>
      <c r="K195" s="8">
        <v>330000</v>
      </c>
      <c r="L195" s="8">
        <v>148500</v>
      </c>
      <c r="M195" s="9">
        <v>0.45</v>
      </c>
      <c r="N195" s="3" t="s">
        <v>22</v>
      </c>
    </row>
    <row r="196" spans="2:14" x14ac:dyDescent="0.35">
      <c r="B196" s="3">
        <v>1128299</v>
      </c>
      <c r="C196" s="3" t="s">
        <v>66</v>
      </c>
      <c r="D196" s="4">
        <v>44022</v>
      </c>
      <c r="E196" s="3" t="s">
        <v>26</v>
      </c>
      <c r="F196" s="3" t="s">
        <v>31</v>
      </c>
      <c r="G196" s="3" t="s">
        <v>32</v>
      </c>
      <c r="H196" s="5" t="s">
        <v>17</v>
      </c>
      <c r="I196" s="6">
        <v>65</v>
      </c>
      <c r="J196" s="7">
        <v>400</v>
      </c>
      <c r="K196" s="8">
        <v>260000</v>
      </c>
      <c r="L196" s="8">
        <v>78000</v>
      </c>
      <c r="M196" s="9">
        <v>0.3</v>
      </c>
      <c r="N196" s="3" t="s">
        <v>22</v>
      </c>
    </row>
    <row r="197" spans="2:14" x14ac:dyDescent="0.35">
      <c r="B197" s="3">
        <v>1128299</v>
      </c>
      <c r="C197" s="3" t="s">
        <v>66</v>
      </c>
      <c r="D197" s="4">
        <v>44023</v>
      </c>
      <c r="E197" s="3" t="s">
        <v>26</v>
      </c>
      <c r="F197" s="3" t="s">
        <v>31</v>
      </c>
      <c r="G197" s="3" t="s">
        <v>32</v>
      </c>
      <c r="H197" s="5" t="s">
        <v>18</v>
      </c>
      <c r="I197" s="6">
        <v>65</v>
      </c>
      <c r="J197" s="7">
        <v>400</v>
      </c>
      <c r="K197" s="8">
        <v>260000</v>
      </c>
      <c r="L197" s="8">
        <v>117000</v>
      </c>
      <c r="M197" s="9">
        <v>0.45</v>
      </c>
      <c r="N197" s="3" t="s">
        <v>22</v>
      </c>
    </row>
    <row r="198" spans="2:14" x14ac:dyDescent="0.35">
      <c r="B198" s="3">
        <v>1128299</v>
      </c>
      <c r="C198" s="3" t="s">
        <v>66</v>
      </c>
      <c r="D198" s="4">
        <v>44024</v>
      </c>
      <c r="E198" s="3" t="s">
        <v>26</v>
      </c>
      <c r="F198" s="3" t="s">
        <v>31</v>
      </c>
      <c r="G198" s="3" t="s">
        <v>32</v>
      </c>
      <c r="H198" s="5" t="s">
        <v>19</v>
      </c>
      <c r="I198" s="6">
        <v>60</v>
      </c>
      <c r="J198" s="7">
        <v>300</v>
      </c>
      <c r="K198" s="8">
        <v>180000</v>
      </c>
      <c r="L198" s="8">
        <v>72000</v>
      </c>
      <c r="M198" s="9">
        <v>0.39999999999999997</v>
      </c>
      <c r="N198" s="3" t="s">
        <v>22</v>
      </c>
    </row>
    <row r="199" spans="2:14" x14ac:dyDescent="0.35">
      <c r="B199" s="3">
        <v>1128299</v>
      </c>
      <c r="C199" s="3" t="s">
        <v>66</v>
      </c>
      <c r="D199" s="4">
        <v>44025</v>
      </c>
      <c r="E199" s="3" t="s">
        <v>26</v>
      </c>
      <c r="F199" s="3" t="s">
        <v>31</v>
      </c>
      <c r="G199" s="3" t="s">
        <v>32</v>
      </c>
      <c r="H199" s="5" t="s">
        <v>20</v>
      </c>
      <c r="I199" s="6">
        <v>65</v>
      </c>
      <c r="J199" s="7">
        <v>200</v>
      </c>
      <c r="K199" s="8">
        <v>130000</v>
      </c>
      <c r="L199" s="8">
        <v>78000.000000000015</v>
      </c>
      <c r="M199" s="9">
        <v>0.60000000000000009</v>
      </c>
      <c r="N199" s="3" t="s">
        <v>22</v>
      </c>
    </row>
    <row r="200" spans="2:14" x14ac:dyDescent="0.35">
      <c r="B200" s="3">
        <v>1128299</v>
      </c>
      <c r="C200" s="3" t="s">
        <v>66</v>
      </c>
      <c r="D200" s="4">
        <v>44026</v>
      </c>
      <c r="E200" s="3" t="s">
        <v>26</v>
      </c>
      <c r="F200" s="3" t="s">
        <v>31</v>
      </c>
      <c r="G200" s="3" t="s">
        <v>32</v>
      </c>
      <c r="H200" s="5" t="s">
        <v>21</v>
      </c>
      <c r="I200" s="6">
        <v>80</v>
      </c>
      <c r="J200" s="7">
        <v>450</v>
      </c>
      <c r="K200" s="8">
        <v>360000</v>
      </c>
      <c r="L200" s="8">
        <v>90000</v>
      </c>
      <c r="M200" s="9">
        <v>0.25</v>
      </c>
      <c r="N200" s="3" t="s">
        <v>22</v>
      </c>
    </row>
    <row r="201" spans="2:14" x14ac:dyDescent="0.35">
      <c r="B201" s="3">
        <v>1128299</v>
      </c>
      <c r="C201" s="3" t="s">
        <v>66</v>
      </c>
      <c r="D201" s="4">
        <v>44027</v>
      </c>
      <c r="E201" s="3" t="s">
        <v>26</v>
      </c>
      <c r="F201" s="3" t="s">
        <v>31</v>
      </c>
      <c r="G201" s="3" t="s">
        <v>32</v>
      </c>
      <c r="H201" s="5" t="s">
        <v>15</v>
      </c>
      <c r="I201" s="6">
        <v>60</v>
      </c>
      <c r="J201" s="7">
        <v>700</v>
      </c>
      <c r="K201" s="8">
        <v>420000</v>
      </c>
      <c r="L201" s="8">
        <v>189000</v>
      </c>
      <c r="M201" s="9">
        <v>0.45</v>
      </c>
      <c r="N201" s="3" t="s">
        <v>22</v>
      </c>
    </row>
    <row r="202" spans="2:14" x14ac:dyDescent="0.35">
      <c r="B202" s="3">
        <v>1128299</v>
      </c>
      <c r="C202" s="3" t="s">
        <v>66</v>
      </c>
      <c r="D202" s="4">
        <v>44028</v>
      </c>
      <c r="E202" s="3" t="s">
        <v>26</v>
      </c>
      <c r="F202" s="3" t="s">
        <v>31</v>
      </c>
      <c r="G202" s="3" t="s">
        <v>32</v>
      </c>
      <c r="H202" s="5" t="s">
        <v>17</v>
      </c>
      <c r="I202" s="6">
        <v>65</v>
      </c>
      <c r="J202" s="7">
        <v>550</v>
      </c>
      <c r="K202" s="8">
        <v>357500</v>
      </c>
      <c r="L202" s="8">
        <v>107250</v>
      </c>
      <c r="M202" s="9">
        <v>0.3</v>
      </c>
      <c r="N202" s="3" t="s">
        <v>22</v>
      </c>
    </row>
    <row r="203" spans="2:14" x14ac:dyDescent="0.35">
      <c r="B203" s="3">
        <v>1128299</v>
      </c>
      <c r="C203" s="3" t="s">
        <v>66</v>
      </c>
      <c r="D203" s="4">
        <v>44029</v>
      </c>
      <c r="E203" s="3" t="s">
        <v>26</v>
      </c>
      <c r="F203" s="3" t="s">
        <v>31</v>
      </c>
      <c r="G203" s="3" t="s">
        <v>32</v>
      </c>
      <c r="H203" s="5" t="s">
        <v>18</v>
      </c>
      <c r="I203" s="6">
        <v>65</v>
      </c>
      <c r="J203" s="7">
        <v>550</v>
      </c>
      <c r="K203" s="8">
        <v>357500</v>
      </c>
      <c r="L203" s="8">
        <v>160875</v>
      </c>
      <c r="M203" s="9">
        <v>0.45</v>
      </c>
      <c r="N203" s="3" t="s">
        <v>22</v>
      </c>
    </row>
    <row r="204" spans="2:14" x14ac:dyDescent="0.35">
      <c r="B204" s="3">
        <v>1128299</v>
      </c>
      <c r="C204" s="3" t="s">
        <v>66</v>
      </c>
      <c r="D204" s="4">
        <v>44030</v>
      </c>
      <c r="E204" s="3" t="s">
        <v>26</v>
      </c>
      <c r="F204" s="3" t="s">
        <v>31</v>
      </c>
      <c r="G204" s="3" t="s">
        <v>32</v>
      </c>
      <c r="H204" s="5" t="s">
        <v>19</v>
      </c>
      <c r="I204" s="6">
        <v>60</v>
      </c>
      <c r="J204" s="7">
        <v>425</v>
      </c>
      <c r="K204" s="8">
        <v>255000</v>
      </c>
      <c r="L204" s="8">
        <v>101999.99999999999</v>
      </c>
      <c r="M204" s="9">
        <v>0.39999999999999997</v>
      </c>
      <c r="N204" s="3" t="s">
        <v>22</v>
      </c>
    </row>
    <row r="205" spans="2:14" x14ac:dyDescent="0.35">
      <c r="B205" s="3">
        <v>1128299</v>
      </c>
      <c r="C205" s="3" t="s">
        <v>66</v>
      </c>
      <c r="D205" s="4">
        <v>44031</v>
      </c>
      <c r="E205" s="3" t="s">
        <v>26</v>
      </c>
      <c r="F205" s="3" t="s">
        <v>31</v>
      </c>
      <c r="G205" s="3" t="s">
        <v>32</v>
      </c>
      <c r="H205" s="5" t="s">
        <v>20</v>
      </c>
      <c r="I205" s="6">
        <v>65</v>
      </c>
      <c r="J205" s="7">
        <v>300</v>
      </c>
      <c r="K205" s="8">
        <v>195000</v>
      </c>
      <c r="L205" s="8">
        <v>117000.00000000001</v>
      </c>
      <c r="M205" s="9">
        <v>0.60000000000000009</v>
      </c>
      <c r="N205" s="3" t="s">
        <v>22</v>
      </c>
    </row>
    <row r="206" spans="2:14" x14ac:dyDescent="0.35">
      <c r="B206" s="3">
        <v>1128299</v>
      </c>
      <c r="C206" s="3" t="s">
        <v>66</v>
      </c>
      <c r="D206" s="4">
        <v>44032</v>
      </c>
      <c r="E206" s="3" t="s">
        <v>26</v>
      </c>
      <c r="F206" s="3" t="s">
        <v>31</v>
      </c>
      <c r="G206" s="3" t="s">
        <v>32</v>
      </c>
      <c r="H206" s="5" t="s">
        <v>21</v>
      </c>
      <c r="I206" s="6">
        <v>80</v>
      </c>
      <c r="J206" s="7">
        <v>600</v>
      </c>
      <c r="K206" s="8">
        <v>480000</v>
      </c>
      <c r="L206" s="8">
        <v>120000</v>
      </c>
      <c r="M206" s="9">
        <v>0.25</v>
      </c>
      <c r="N206" s="3" t="s">
        <v>22</v>
      </c>
    </row>
    <row r="207" spans="2:14" x14ac:dyDescent="0.35">
      <c r="B207" s="3">
        <v>1128299</v>
      </c>
      <c r="C207" s="3" t="s">
        <v>66</v>
      </c>
      <c r="D207" s="4">
        <v>44033</v>
      </c>
      <c r="E207" s="3" t="s">
        <v>26</v>
      </c>
      <c r="F207" s="3" t="s">
        <v>31</v>
      </c>
      <c r="G207" s="3" t="s">
        <v>32</v>
      </c>
      <c r="H207" s="5" t="s">
        <v>15</v>
      </c>
      <c r="I207" s="6">
        <v>60</v>
      </c>
      <c r="J207" s="7">
        <v>750</v>
      </c>
      <c r="K207" s="8">
        <v>450000</v>
      </c>
      <c r="L207" s="8">
        <v>180000</v>
      </c>
      <c r="M207" s="9">
        <v>0.4</v>
      </c>
      <c r="N207" s="3" t="s">
        <v>22</v>
      </c>
    </row>
    <row r="208" spans="2:14" x14ac:dyDescent="0.35">
      <c r="B208" s="3">
        <v>1128299</v>
      </c>
      <c r="C208" s="3" t="s">
        <v>66</v>
      </c>
      <c r="D208" s="4">
        <v>44034</v>
      </c>
      <c r="E208" s="3" t="s">
        <v>26</v>
      </c>
      <c r="F208" s="3" t="s">
        <v>31</v>
      </c>
      <c r="G208" s="3" t="s">
        <v>32</v>
      </c>
      <c r="H208" s="5" t="s">
        <v>17</v>
      </c>
      <c r="I208" s="6">
        <v>65</v>
      </c>
      <c r="J208" s="7">
        <v>600</v>
      </c>
      <c r="K208" s="8">
        <v>390000</v>
      </c>
      <c r="L208" s="8">
        <v>97500</v>
      </c>
      <c r="M208" s="9">
        <v>0.25</v>
      </c>
      <c r="N208" s="3" t="s">
        <v>22</v>
      </c>
    </row>
    <row r="209" spans="2:14" x14ac:dyDescent="0.35">
      <c r="B209" s="3">
        <v>1128299</v>
      </c>
      <c r="C209" s="3" t="s">
        <v>66</v>
      </c>
      <c r="D209" s="4">
        <v>44035</v>
      </c>
      <c r="E209" s="3" t="s">
        <v>26</v>
      </c>
      <c r="F209" s="3" t="s">
        <v>31</v>
      </c>
      <c r="G209" s="3" t="s">
        <v>32</v>
      </c>
      <c r="H209" s="5" t="s">
        <v>18</v>
      </c>
      <c r="I209" s="6">
        <v>65</v>
      </c>
      <c r="J209" s="7">
        <v>550</v>
      </c>
      <c r="K209" s="8">
        <v>357500</v>
      </c>
      <c r="L209" s="8">
        <v>143000</v>
      </c>
      <c r="M209" s="9">
        <v>0.4</v>
      </c>
      <c r="N209" s="3" t="s">
        <v>16</v>
      </c>
    </row>
    <row r="210" spans="2:14" x14ac:dyDescent="0.35">
      <c r="B210" s="3">
        <v>1128299</v>
      </c>
      <c r="C210" s="3" t="s">
        <v>66</v>
      </c>
      <c r="D210" s="4">
        <v>44036</v>
      </c>
      <c r="E210" s="3" t="s">
        <v>26</v>
      </c>
      <c r="F210" s="3" t="s">
        <v>31</v>
      </c>
      <c r="G210" s="3" t="s">
        <v>32</v>
      </c>
      <c r="H210" s="5" t="s">
        <v>19</v>
      </c>
      <c r="I210" s="6">
        <v>60</v>
      </c>
      <c r="J210" s="7">
        <v>450</v>
      </c>
      <c r="K210" s="8">
        <v>270000</v>
      </c>
      <c r="L210" s="8">
        <v>94500</v>
      </c>
      <c r="M210" s="9">
        <v>0.35</v>
      </c>
      <c r="N210" s="3" t="s">
        <v>16</v>
      </c>
    </row>
    <row r="211" spans="2:14" x14ac:dyDescent="0.35">
      <c r="B211" s="3">
        <v>1128299</v>
      </c>
      <c r="C211" s="3" t="s">
        <v>66</v>
      </c>
      <c r="D211" s="4">
        <v>44037</v>
      </c>
      <c r="E211" s="3" t="s">
        <v>26</v>
      </c>
      <c r="F211" s="3" t="s">
        <v>31</v>
      </c>
      <c r="G211" s="3" t="s">
        <v>32</v>
      </c>
      <c r="H211" s="5" t="s">
        <v>20</v>
      </c>
      <c r="I211" s="6">
        <v>65</v>
      </c>
      <c r="J211" s="7">
        <v>500</v>
      </c>
      <c r="K211" s="8">
        <v>325000</v>
      </c>
      <c r="L211" s="8">
        <v>178750</v>
      </c>
      <c r="M211" s="9">
        <v>0.55000000000000004</v>
      </c>
      <c r="N211" s="3" t="s">
        <v>16</v>
      </c>
    </row>
    <row r="212" spans="2:14" x14ac:dyDescent="0.35">
      <c r="B212" s="3">
        <v>1128299</v>
      </c>
      <c r="C212" s="3" t="s">
        <v>66</v>
      </c>
      <c r="D212" s="4">
        <v>44038</v>
      </c>
      <c r="E212" s="3" t="s">
        <v>26</v>
      </c>
      <c r="F212" s="3" t="s">
        <v>31</v>
      </c>
      <c r="G212" s="3" t="s">
        <v>32</v>
      </c>
      <c r="H212" s="5" t="s">
        <v>21</v>
      </c>
      <c r="I212" s="6">
        <v>80</v>
      </c>
      <c r="J212" s="7">
        <v>500</v>
      </c>
      <c r="K212" s="8">
        <v>400000</v>
      </c>
      <c r="L212" s="8">
        <v>80000</v>
      </c>
      <c r="M212" s="9">
        <v>0.2</v>
      </c>
      <c r="N212" s="3" t="s">
        <v>16</v>
      </c>
    </row>
    <row r="213" spans="2:14" x14ac:dyDescent="0.35">
      <c r="B213" s="3">
        <v>1128299</v>
      </c>
      <c r="C213" s="3" t="s">
        <v>66</v>
      </c>
      <c r="D213" s="4">
        <v>44039</v>
      </c>
      <c r="E213" s="3" t="s">
        <v>26</v>
      </c>
      <c r="F213" s="3" t="s">
        <v>31</v>
      </c>
      <c r="G213" s="3" t="s">
        <v>32</v>
      </c>
      <c r="H213" s="5" t="s">
        <v>15</v>
      </c>
      <c r="I213" s="6">
        <v>65</v>
      </c>
      <c r="J213" s="7">
        <v>700</v>
      </c>
      <c r="K213" s="8">
        <v>455000</v>
      </c>
      <c r="L213" s="8">
        <v>182000</v>
      </c>
      <c r="M213" s="9">
        <v>0.4</v>
      </c>
      <c r="N213" s="3" t="s">
        <v>16</v>
      </c>
    </row>
    <row r="214" spans="2:14" x14ac:dyDescent="0.35">
      <c r="B214" s="3">
        <v>1128299</v>
      </c>
      <c r="C214" s="3" t="s">
        <v>66</v>
      </c>
      <c r="D214" s="4">
        <v>44040</v>
      </c>
      <c r="E214" s="3" t="s">
        <v>26</v>
      </c>
      <c r="F214" s="3" t="s">
        <v>31</v>
      </c>
      <c r="G214" s="3" t="s">
        <v>32</v>
      </c>
      <c r="H214" s="5" t="s">
        <v>17</v>
      </c>
      <c r="I214" s="6">
        <v>70</v>
      </c>
      <c r="J214" s="7">
        <v>650</v>
      </c>
      <c r="K214" s="8">
        <v>455000</v>
      </c>
      <c r="L214" s="8">
        <v>113750</v>
      </c>
      <c r="M214" s="9">
        <v>0.25</v>
      </c>
      <c r="N214" s="3" t="s">
        <v>16</v>
      </c>
    </row>
    <row r="215" spans="2:14" x14ac:dyDescent="0.35">
      <c r="B215" s="3">
        <v>1128299</v>
      </c>
      <c r="C215" s="3" t="s">
        <v>66</v>
      </c>
      <c r="D215" s="4">
        <v>44041</v>
      </c>
      <c r="E215" s="3" t="s">
        <v>26</v>
      </c>
      <c r="F215" s="3" t="s">
        <v>31</v>
      </c>
      <c r="G215" s="3" t="s">
        <v>32</v>
      </c>
      <c r="H215" s="5" t="s">
        <v>18</v>
      </c>
      <c r="I215" s="6">
        <v>65</v>
      </c>
      <c r="J215" s="7">
        <v>525</v>
      </c>
      <c r="K215" s="8">
        <v>341250</v>
      </c>
      <c r="L215" s="8">
        <v>136500</v>
      </c>
      <c r="M215" s="9">
        <v>0.4</v>
      </c>
      <c r="N215" s="3" t="s">
        <v>16</v>
      </c>
    </row>
    <row r="216" spans="2:14" x14ac:dyDescent="0.35">
      <c r="B216" s="3">
        <v>1128299</v>
      </c>
      <c r="C216" s="3" t="s">
        <v>66</v>
      </c>
      <c r="D216" s="4">
        <v>44042</v>
      </c>
      <c r="E216" s="3" t="s">
        <v>26</v>
      </c>
      <c r="F216" s="3" t="s">
        <v>31</v>
      </c>
      <c r="G216" s="3" t="s">
        <v>32</v>
      </c>
      <c r="H216" s="5" t="s">
        <v>19</v>
      </c>
      <c r="I216" s="6">
        <v>65</v>
      </c>
      <c r="J216" s="7">
        <v>475</v>
      </c>
      <c r="K216" s="8">
        <v>308750</v>
      </c>
      <c r="L216" s="8">
        <v>108062.5</v>
      </c>
      <c r="M216" s="9">
        <v>0.35</v>
      </c>
      <c r="N216" s="3" t="s">
        <v>16</v>
      </c>
    </row>
    <row r="217" spans="2:14" x14ac:dyDescent="0.35">
      <c r="B217" s="3">
        <v>1128299</v>
      </c>
      <c r="C217" s="3" t="s">
        <v>66</v>
      </c>
      <c r="D217" s="4">
        <v>44043</v>
      </c>
      <c r="E217" s="3" t="s">
        <v>26</v>
      </c>
      <c r="F217" s="3" t="s">
        <v>31</v>
      </c>
      <c r="G217" s="3" t="s">
        <v>32</v>
      </c>
      <c r="H217" s="5" t="s">
        <v>20</v>
      </c>
      <c r="I217" s="6">
        <v>75</v>
      </c>
      <c r="J217" s="7">
        <v>475</v>
      </c>
      <c r="K217" s="8">
        <v>356250</v>
      </c>
      <c r="L217" s="8">
        <v>195937.50000000003</v>
      </c>
      <c r="M217" s="9">
        <v>0.55000000000000004</v>
      </c>
      <c r="N217" s="3" t="s">
        <v>16</v>
      </c>
    </row>
    <row r="218" spans="2:14" x14ac:dyDescent="0.35">
      <c r="B218" s="3">
        <v>1128299</v>
      </c>
      <c r="C218" s="3" t="s">
        <v>66</v>
      </c>
      <c r="D218" s="4">
        <v>44044</v>
      </c>
      <c r="E218" s="3" t="s">
        <v>26</v>
      </c>
      <c r="F218" s="3" t="s">
        <v>31</v>
      </c>
      <c r="G218" s="3" t="s">
        <v>32</v>
      </c>
      <c r="H218" s="5" t="s">
        <v>21</v>
      </c>
      <c r="I218" s="6">
        <v>80</v>
      </c>
      <c r="J218" s="7">
        <v>400</v>
      </c>
      <c r="K218" s="8">
        <v>320000</v>
      </c>
      <c r="L218" s="8">
        <v>64000</v>
      </c>
      <c r="M218" s="9">
        <v>0.2</v>
      </c>
      <c r="N218" s="3" t="s">
        <v>16</v>
      </c>
    </row>
    <row r="219" spans="2:14" x14ac:dyDescent="0.35">
      <c r="B219" s="3">
        <v>1128299</v>
      </c>
      <c r="C219" s="3" t="s">
        <v>66</v>
      </c>
      <c r="D219" s="4">
        <v>44045</v>
      </c>
      <c r="E219" s="3" t="s">
        <v>26</v>
      </c>
      <c r="F219" s="3" t="s">
        <v>31</v>
      </c>
      <c r="G219" s="3" t="s">
        <v>32</v>
      </c>
      <c r="H219" s="5" t="s">
        <v>15</v>
      </c>
      <c r="I219" s="6">
        <v>60.000000000000007</v>
      </c>
      <c r="J219" s="7">
        <v>600</v>
      </c>
      <c r="K219" s="8">
        <v>360000.00000000006</v>
      </c>
      <c r="L219" s="8">
        <v>126000.00000000003</v>
      </c>
      <c r="M219" s="9">
        <v>0.35000000000000003</v>
      </c>
      <c r="N219" s="3" t="s">
        <v>16</v>
      </c>
    </row>
    <row r="220" spans="2:14" x14ac:dyDescent="0.35">
      <c r="B220" s="3">
        <v>1128299</v>
      </c>
      <c r="C220" s="3" t="s">
        <v>66</v>
      </c>
      <c r="D220" s="4">
        <v>44046</v>
      </c>
      <c r="E220" s="3" t="s">
        <v>26</v>
      </c>
      <c r="F220" s="3" t="s">
        <v>31</v>
      </c>
      <c r="G220" s="3" t="s">
        <v>32</v>
      </c>
      <c r="H220" s="5" t="s">
        <v>17</v>
      </c>
      <c r="I220" s="6">
        <v>65.000000000000014</v>
      </c>
      <c r="J220" s="7">
        <v>600</v>
      </c>
      <c r="K220" s="8">
        <v>390000.00000000006</v>
      </c>
      <c r="L220" s="8">
        <v>78000.000000000015</v>
      </c>
      <c r="M220" s="9">
        <v>0.2</v>
      </c>
      <c r="N220" s="3" t="s">
        <v>16</v>
      </c>
    </row>
    <row r="221" spans="2:14" x14ac:dyDescent="0.35">
      <c r="B221" s="3">
        <v>1128299</v>
      </c>
      <c r="C221" s="3" t="s">
        <v>66</v>
      </c>
      <c r="D221" s="4">
        <v>44047</v>
      </c>
      <c r="E221" s="3" t="s">
        <v>26</v>
      </c>
      <c r="F221" s="3" t="s">
        <v>31</v>
      </c>
      <c r="G221" s="3" t="s">
        <v>32</v>
      </c>
      <c r="H221" s="5" t="s">
        <v>18</v>
      </c>
      <c r="I221" s="6">
        <v>60.000000000000007</v>
      </c>
      <c r="J221" s="7">
        <v>450</v>
      </c>
      <c r="K221" s="8">
        <v>270000.00000000006</v>
      </c>
      <c r="L221" s="8">
        <v>94500.000000000029</v>
      </c>
      <c r="M221" s="9">
        <v>0.35000000000000003</v>
      </c>
      <c r="N221" s="3" t="s">
        <v>16</v>
      </c>
    </row>
    <row r="222" spans="2:14" x14ac:dyDescent="0.35">
      <c r="B222" s="3">
        <v>1128299</v>
      </c>
      <c r="C222" s="3" t="s">
        <v>66</v>
      </c>
      <c r="D222" s="4">
        <v>44048</v>
      </c>
      <c r="E222" s="3" t="s">
        <v>26</v>
      </c>
      <c r="F222" s="3" t="s">
        <v>31</v>
      </c>
      <c r="G222" s="3" t="s">
        <v>32</v>
      </c>
      <c r="H222" s="5" t="s">
        <v>19</v>
      </c>
      <c r="I222" s="6">
        <v>60.000000000000007</v>
      </c>
      <c r="J222" s="7">
        <v>400</v>
      </c>
      <c r="K222" s="8">
        <v>240000.00000000003</v>
      </c>
      <c r="L222" s="8">
        <v>72000</v>
      </c>
      <c r="M222" s="9">
        <v>0.3</v>
      </c>
      <c r="N222" s="3" t="s">
        <v>16</v>
      </c>
    </row>
    <row r="223" spans="2:14" x14ac:dyDescent="0.35">
      <c r="B223" s="3">
        <v>1128299</v>
      </c>
      <c r="C223" s="3" t="s">
        <v>66</v>
      </c>
      <c r="D223" s="4">
        <v>44049</v>
      </c>
      <c r="E223" s="3" t="s">
        <v>26</v>
      </c>
      <c r="F223" s="3" t="s">
        <v>31</v>
      </c>
      <c r="G223" s="3" t="s">
        <v>32</v>
      </c>
      <c r="H223" s="5" t="s">
        <v>20</v>
      </c>
      <c r="I223" s="6">
        <v>70</v>
      </c>
      <c r="J223" s="7">
        <v>400</v>
      </c>
      <c r="K223" s="8">
        <v>280000</v>
      </c>
      <c r="L223" s="8">
        <v>140000.00000000003</v>
      </c>
      <c r="M223" s="9">
        <v>0.50000000000000011</v>
      </c>
      <c r="N223" s="3" t="s">
        <v>16</v>
      </c>
    </row>
    <row r="224" spans="2:14" x14ac:dyDescent="0.35">
      <c r="B224" s="3">
        <v>1128299</v>
      </c>
      <c r="C224" s="3" t="s">
        <v>66</v>
      </c>
      <c r="D224" s="4">
        <v>44050</v>
      </c>
      <c r="E224" s="3" t="s">
        <v>26</v>
      </c>
      <c r="F224" s="3" t="s">
        <v>31</v>
      </c>
      <c r="G224" s="3" t="s">
        <v>32</v>
      </c>
      <c r="H224" s="5" t="s">
        <v>21</v>
      </c>
      <c r="I224" s="6">
        <v>75.000000000000014</v>
      </c>
      <c r="J224" s="7">
        <v>450</v>
      </c>
      <c r="K224" s="8">
        <v>337500.00000000006</v>
      </c>
      <c r="L224" s="8">
        <v>50625.000000000015</v>
      </c>
      <c r="M224" s="9">
        <v>0.15000000000000002</v>
      </c>
      <c r="N224" s="3" t="s">
        <v>16</v>
      </c>
    </row>
    <row r="225" spans="2:14" x14ac:dyDescent="0.35">
      <c r="B225" s="3">
        <v>1128299</v>
      </c>
      <c r="C225" s="3" t="s">
        <v>66</v>
      </c>
      <c r="D225" s="4">
        <v>44051</v>
      </c>
      <c r="E225" s="3" t="s">
        <v>26</v>
      </c>
      <c r="F225" s="3" t="s">
        <v>31</v>
      </c>
      <c r="G225" s="3" t="s">
        <v>32</v>
      </c>
      <c r="H225" s="5" t="s">
        <v>15</v>
      </c>
      <c r="I225" s="6">
        <v>60.000000000000007</v>
      </c>
      <c r="J225" s="7">
        <v>550</v>
      </c>
      <c r="K225" s="8">
        <v>330000.00000000006</v>
      </c>
      <c r="L225" s="8">
        <v>115500.00000000003</v>
      </c>
      <c r="M225" s="9">
        <v>0.35000000000000003</v>
      </c>
      <c r="N225" s="3" t="s">
        <v>16</v>
      </c>
    </row>
    <row r="226" spans="2:14" x14ac:dyDescent="0.35">
      <c r="B226" s="3">
        <v>1128299</v>
      </c>
      <c r="C226" s="3" t="s">
        <v>66</v>
      </c>
      <c r="D226" s="4">
        <v>44052</v>
      </c>
      <c r="E226" s="3" t="s">
        <v>26</v>
      </c>
      <c r="F226" s="3" t="s">
        <v>31</v>
      </c>
      <c r="G226" s="3" t="s">
        <v>32</v>
      </c>
      <c r="H226" s="5" t="s">
        <v>17</v>
      </c>
      <c r="I226" s="6">
        <v>65.000000000000014</v>
      </c>
      <c r="J226" s="7">
        <v>550</v>
      </c>
      <c r="K226" s="8">
        <v>357500.00000000006</v>
      </c>
      <c r="L226" s="8">
        <v>71500.000000000015</v>
      </c>
      <c r="M226" s="9">
        <v>0.2</v>
      </c>
      <c r="N226" s="3" t="s">
        <v>16</v>
      </c>
    </row>
    <row r="227" spans="2:14" x14ac:dyDescent="0.35">
      <c r="B227" s="3">
        <v>1128299</v>
      </c>
      <c r="C227" s="3" t="s">
        <v>66</v>
      </c>
      <c r="D227" s="4">
        <v>44053</v>
      </c>
      <c r="E227" s="3" t="s">
        <v>26</v>
      </c>
      <c r="F227" s="3" t="s">
        <v>31</v>
      </c>
      <c r="G227" s="3" t="s">
        <v>32</v>
      </c>
      <c r="H227" s="5" t="s">
        <v>18</v>
      </c>
      <c r="I227" s="6">
        <v>60.000000000000007</v>
      </c>
      <c r="J227" s="7">
        <v>375</v>
      </c>
      <c r="K227" s="8">
        <v>225000.00000000003</v>
      </c>
      <c r="L227" s="8">
        <v>78750.000000000015</v>
      </c>
      <c r="M227" s="9">
        <v>0.35000000000000003</v>
      </c>
      <c r="N227" s="3" t="s">
        <v>16</v>
      </c>
    </row>
    <row r="228" spans="2:14" x14ac:dyDescent="0.35">
      <c r="B228" s="3">
        <v>1128299</v>
      </c>
      <c r="C228" s="3" t="s">
        <v>66</v>
      </c>
      <c r="D228" s="4">
        <v>44054</v>
      </c>
      <c r="E228" s="3" t="s">
        <v>26</v>
      </c>
      <c r="F228" s="3" t="s">
        <v>31</v>
      </c>
      <c r="G228" s="3" t="s">
        <v>32</v>
      </c>
      <c r="H228" s="5" t="s">
        <v>19</v>
      </c>
      <c r="I228" s="6">
        <v>60.000000000000007</v>
      </c>
      <c r="J228" s="7">
        <v>350</v>
      </c>
      <c r="K228" s="8">
        <v>210000.00000000003</v>
      </c>
      <c r="L228" s="8">
        <v>63000.000000000007</v>
      </c>
      <c r="M228" s="9">
        <v>0.3</v>
      </c>
      <c r="N228" s="3" t="s">
        <v>16</v>
      </c>
    </row>
    <row r="229" spans="2:14" x14ac:dyDescent="0.35">
      <c r="B229" s="3">
        <v>1128299</v>
      </c>
      <c r="C229" s="3" t="s">
        <v>66</v>
      </c>
      <c r="D229" s="4">
        <v>44055</v>
      </c>
      <c r="E229" s="3" t="s">
        <v>26</v>
      </c>
      <c r="F229" s="3" t="s">
        <v>31</v>
      </c>
      <c r="G229" s="3" t="s">
        <v>32</v>
      </c>
      <c r="H229" s="5" t="s">
        <v>20</v>
      </c>
      <c r="I229" s="6">
        <v>70</v>
      </c>
      <c r="J229" s="7">
        <v>325</v>
      </c>
      <c r="K229" s="8">
        <v>227500</v>
      </c>
      <c r="L229" s="8">
        <v>113750.00000000003</v>
      </c>
      <c r="M229" s="9">
        <v>0.50000000000000011</v>
      </c>
      <c r="N229" s="3" t="s">
        <v>16</v>
      </c>
    </row>
    <row r="230" spans="2:14" x14ac:dyDescent="0.35">
      <c r="B230" s="3">
        <v>1128299</v>
      </c>
      <c r="C230" s="3" t="s">
        <v>66</v>
      </c>
      <c r="D230" s="4">
        <v>44056</v>
      </c>
      <c r="E230" s="3" t="s">
        <v>26</v>
      </c>
      <c r="F230" s="3" t="s">
        <v>31</v>
      </c>
      <c r="G230" s="3" t="s">
        <v>32</v>
      </c>
      <c r="H230" s="5" t="s">
        <v>21</v>
      </c>
      <c r="I230" s="6">
        <v>75.000000000000014</v>
      </c>
      <c r="J230" s="7">
        <v>375</v>
      </c>
      <c r="K230" s="8">
        <v>281250.00000000006</v>
      </c>
      <c r="L230" s="8">
        <v>42187.500000000015</v>
      </c>
      <c r="M230" s="9">
        <v>0.15000000000000002</v>
      </c>
      <c r="N230" s="3" t="s">
        <v>16</v>
      </c>
    </row>
    <row r="231" spans="2:14" x14ac:dyDescent="0.35">
      <c r="B231" s="3">
        <v>1128299</v>
      </c>
      <c r="C231" s="3" t="s">
        <v>66</v>
      </c>
      <c r="D231" s="4">
        <v>44057</v>
      </c>
      <c r="E231" s="3" t="s">
        <v>26</v>
      </c>
      <c r="F231" s="3" t="s">
        <v>31</v>
      </c>
      <c r="G231" s="3" t="s">
        <v>32</v>
      </c>
      <c r="H231" s="5" t="s">
        <v>15</v>
      </c>
      <c r="I231" s="6">
        <v>60.000000000000007</v>
      </c>
      <c r="J231" s="7">
        <v>575</v>
      </c>
      <c r="K231" s="8">
        <v>345000.00000000006</v>
      </c>
      <c r="L231" s="8">
        <v>120750.00000000003</v>
      </c>
      <c r="M231" s="9">
        <v>0.35000000000000003</v>
      </c>
      <c r="N231" s="3" t="s">
        <v>16</v>
      </c>
    </row>
    <row r="232" spans="2:14" x14ac:dyDescent="0.35">
      <c r="B232" s="3">
        <v>1128299</v>
      </c>
      <c r="C232" s="3" t="s">
        <v>66</v>
      </c>
      <c r="D232" s="4">
        <v>44058</v>
      </c>
      <c r="E232" s="3" t="s">
        <v>26</v>
      </c>
      <c r="F232" s="3" t="s">
        <v>31</v>
      </c>
      <c r="G232" s="3" t="s">
        <v>32</v>
      </c>
      <c r="H232" s="5" t="s">
        <v>17</v>
      </c>
      <c r="I232" s="6">
        <v>65.000000000000014</v>
      </c>
      <c r="J232" s="7">
        <v>575</v>
      </c>
      <c r="K232" s="8">
        <v>373750.00000000006</v>
      </c>
      <c r="L232" s="8">
        <v>74750.000000000015</v>
      </c>
      <c r="M232" s="9">
        <v>0.2</v>
      </c>
      <c r="N232" s="3" t="s">
        <v>16</v>
      </c>
    </row>
    <row r="233" spans="2:14" x14ac:dyDescent="0.35">
      <c r="B233" s="3">
        <v>1128299</v>
      </c>
      <c r="C233" s="3" t="s">
        <v>66</v>
      </c>
      <c r="D233" s="4">
        <v>44059</v>
      </c>
      <c r="E233" s="3" t="s">
        <v>26</v>
      </c>
      <c r="F233" s="3" t="s">
        <v>31</v>
      </c>
      <c r="G233" s="3" t="s">
        <v>32</v>
      </c>
      <c r="H233" s="5" t="s">
        <v>18</v>
      </c>
      <c r="I233" s="6">
        <v>60.000000000000007</v>
      </c>
      <c r="J233" s="7">
        <v>425</v>
      </c>
      <c r="K233" s="8">
        <v>255000.00000000003</v>
      </c>
      <c r="L233" s="8">
        <v>89250.000000000015</v>
      </c>
      <c r="M233" s="9">
        <v>0.35000000000000003</v>
      </c>
      <c r="N233" s="3" t="s">
        <v>16</v>
      </c>
    </row>
    <row r="234" spans="2:14" x14ac:dyDescent="0.35">
      <c r="B234" s="3">
        <v>1128299</v>
      </c>
      <c r="C234" s="3" t="s">
        <v>66</v>
      </c>
      <c r="D234" s="4">
        <v>44060</v>
      </c>
      <c r="E234" s="3" t="s">
        <v>26</v>
      </c>
      <c r="F234" s="3" t="s">
        <v>31</v>
      </c>
      <c r="G234" s="3" t="s">
        <v>32</v>
      </c>
      <c r="H234" s="5" t="s">
        <v>19</v>
      </c>
      <c r="I234" s="6">
        <v>60.000000000000007</v>
      </c>
      <c r="J234" s="7">
        <v>400</v>
      </c>
      <c r="K234" s="8">
        <v>240000.00000000003</v>
      </c>
      <c r="L234" s="8">
        <v>72000</v>
      </c>
      <c r="M234" s="9">
        <v>0.3</v>
      </c>
      <c r="N234" s="3" t="s">
        <v>16</v>
      </c>
    </row>
    <row r="235" spans="2:14" x14ac:dyDescent="0.35">
      <c r="B235" s="3">
        <v>1128299</v>
      </c>
      <c r="C235" s="3" t="s">
        <v>66</v>
      </c>
      <c r="D235" s="4">
        <v>44061</v>
      </c>
      <c r="E235" s="3" t="s">
        <v>26</v>
      </c>
      <c r="F235" s="3" t="s">
        <v>31</v>
      </c>
      <c r="G235" s="3" t="s">
        <v>32</v>
      </c>
      <c r="H235" s="5" t="s">
        <v>20</v>
      </c>
      <c r="I235" s="6">
        <v>70</v>
      </c>
      <c r="J235" s="7">
        <v>350</v>
      </c>
      <c r="K235" s="8">
        <v>245000</v>
      </c>
      <c r="L235" s="8">
        <v>122500.00000000003</v>
      </c>
      <c r="M235" s="9">
        <v>0.50000000000000011</v>
      </c>
      <c r="N235" s="3" t="s">
        <v>16</v>
      </c>
    </row>
    <row r="236" spans="2:14" x14ac:dyDescent="0.35">
      <c r="B236" s="3">
        <v>1128299</v>
      </c>
      <c r="C236" s="3" t="s">
        <v>66</v>
      </c>
      <c r="D236" s="4">
        <v>44062</v>
      </c>
      <c r="E236" s="3" t="s">
        <v>26</v>
      </c>
      <c r="F236" s="3" t="s">
        <v>31</v>
      </c>
      <c r="G236" s="3" t="s">
        <v>32</v>
      </c>
      <c r="H236" s="5" t="s">
        <v>21</v>
      </c>
      <c r="I236" s="6">
        <v>75.000000000000014</v>
      </c>
      <c r="J236" s="7">
        <v>475</v>
      </c>
      <c r="K236" s="8">
        <v>356250.00000000006</v>
      </c>
      <c r="L236" s="8">
        <v>53437.500000000015</v>
      </c>
      <c r="M236" s="9">
        <v>0.15000000000000002</v>
      </c>
      <c r="N236" s="3" t="s">
        <v>16</v>
      </c>
    </row>
    <row r="237" spans="2:14" x14ac:dyDescent="0.35">
      <c r="B237" s="3">
        <v>1128299</v>
      </c>
      <c r="C237" s="3" t="s">
        <v>66</v>
      </c>
      <c r="D237" s="4">
        <v>44063</v>
      </c>
      <c r="E237" s="3" t="s">
        <v>26</v>
      </c>
      <c r="F237" s="3" t="s">
        <v>31</v>
      </c>
      <c r="G237" s="3" t="s">
        <v>32</v>
      </c>
      <c r="H237" s="5" t="s">
        <v>15</v>
      </c>
      <c r="I237" s="6">
        <v>60.000000000000007</v>
      </c>
      <c r="J237" s="7">
        <v>675</v>
      </c>
      <c r="K237" s="8">
        <v>405000.00000000006</v>
      </c>
      <c r="L237" s="8">
        <v>141750.00000000003</v>
      </c>
      <c r="M237" s="9">
        <v>0.35000000000000003</v>
      </c>
      <c r="N237" s="3" t="s">
        <v>16</v>
      </c>
    </row>
    <row r="238" spans="2:14" x14ac:dyDescent="0.35">
      <c r="B238" s="3">
        <v>1128299</v>
      </c>
      <c r="C238" s="3" t="s">
        <v>66</v>
      </c>
      <c r="D238" s="4">
        <v>44064</v>
      </c>
      <c r="E238" s="3" t="s">
        <v>26</v>
      </c>
      <c r="F238" s="3" t="s">
        <v>31</v>
      </c>
      <c r="G238" s="3" t="s">
        <v>32</v>
      </c>
      <c r="H238" s="5" t="s">
        <v>17</v>
      </c>
      <c r="I238" s="6">
        <v>65.000000000000014</v>
      </c>
      <c r="J238" s="7">
        <v>675</v>
      </c>
      <c r="K238" s="8">
        <v>438750.00000000012</v>
      </c>
      <c r="L238" s="8">
        <v>87750.000000000029</v>
      </c>
      <c r="M238" s="9">
        <v>0.2</v>
      </c>
      <c r="N238" s="3" t="s">
        <v>16</v>
      </c>
    </row>
    <row r="239" spans="2:14" x14ac:dyDescent="0.35">
      <c r="B239" s="3">
        <v>1128299</v>
      </c>
      <c r="C239" s="3" t="s">
        <v>66</v>
      </c>
      <c r="D239" s="4">
        <v>44065</v>
      </c>
      <c r="E239" s="3" t="s">
        <v>26</v>
      </c>
      <c r="F239" s="3" t="s">
        <v>31</v>
      </c>
      <c r="G239" s="3" t="s">
        <v>32</v>
      </c>
      <c r="H239" s="5" t="s">
        <v>18</v>
      </c>
      <c r="I239" s="6">
        <v>60.000000000000007</v>
      </c>
      <c r="J239" s="7">
        <v>475</v>
      </c>
      <c r="K239" s="8">
        <v>285000.00000000006</v>
      </c>
      <c r="L239" s="8">
        <v>99750.000000000029</v>
      </c>
      <c r="M239" s="9">
        <v>0.35000000000000003</v>
      </c>
      <c r="N239" s="3" t="s">
        <v>16</v>
      </c>
    </row>
    <row r="240" spans="2:14" x14ac:dyDescent="0.35">
      <c r="B240" s="3">
        <v>1128299</v>
      </c>
      <c r="C240" s="3" t="s">
        <v>66</v>
      </c>
      <c r="D240" s="4">
        <v>44066</v>
      </c>
      <c r="E240" s="3" t="s">
        <v>26</v>
      </c>
      <c r="F240" s="3" t="s">
        <v>31</v>
      </c>
      <c r="G240" s="3" t="s">
        <v>32</v>
      </c>
      <c r="H240" s="5" t="s">
        <v>19</v>
      </c>
      <c r="I240" s="6">
        <v>60.000000000000007</v>
      </c>
      <c r="J240" s="7">
        <v>475</v>
      </c>
      <c r="K240" s="8">
        <v>285000.00000000006</v>
      </c>
      <c r="L240" s="8">
        <v>85500.000000000015</v>
      </c>
      <c r="M240" s="9">
        <v>0.3</v>
      </c>
      <c r="N240" s="3" t="s">
        <v>16</v>
      </c>
    </row>
    <row r="241" spans="2:14" x14ac:dyDescent="0.35">
      <c r="B241" s="3">
        <v>1128299</v>
      </c>
      <c r="C241" s="3" t="s">
        <v>66</v>
      </c>
      <c r="D241" s="4">
        <v>44067</v>
      </c>
      <c r="E241" s="3" t="s">
        <v>26</v>
      </c>
      <c r="F241" s="3" t="s">
        <v>31</v>
      </c>
      <c r="G241" s="3" t="s">
        <v>32</v>
      </c>
      <c r="H241" s="5" t="s">
        <v>20</v>
      </c>
      <c r="I241" s="6">
        <v>70</v>
      </c>
      <c r="J241" s="7">
        <v>400</v>
      </c>
      <c r="K241" s="8">
        <v>280000</v>
      </c>
      <c r="L241" s="8">
        <v>140000.00000000003</v>
      </c>
      <c r="M241" s="9">
        <v>0.50000000000000011</v>
      </c>
      <c r="N241" s="3" t="s">
        <v>16</v>
      </c>
    </row>
    <row r="242" spans="2:14" x14ac:dyDescent="0.35">
      <c r="B242" s="3">
        <v>1128299</v>
      </c>
      <c r="C242" s="3" t="s">
        <v>66</v>
      </c>
      <c r="D242" s="4">
        <v>44068</v>
      </c>
      <c r="E242" s="3" t="s">
        <v>26</v>
      </c>
      <c r="F242" s="3" t="s">
        <v>31</v>
      </c>
      <c r="G242" s="3" t="s">
        <v>32</v>
      </c>
      <c r="H242" s="5" t="s">
        <v>21</v>
      </c>
      <c r="I242" s="6">
        <v>75.000000000000014</v>
      </c>
      <c r="J242" s="7">
        <v>500</v>
      </c>
      <c r="K242" s="8">
        <v>375000.00000000006</v>
      </c>
      <c r="L242" s="8">
        <v>56250.000000000015</v>
      </c>
      <c r="M242" s="9">
        <v>0.15000000000000002</v>
      </c>
      <c r="N242" s="3" t="s">
        <v>16</v>
      </c>
    </row>
    <row r="243" spans="2:14" x14ac:dyDescent="0.35">
      <c r="B243" s="3">
        <v>1128299</v>
      </c>
      <c r="C243" s="3" t="s">
        <v>66</v>
      </c>
      <c r="D243" s="4">
        <v>44069</v>
      </c>
      <c r="E243" s="3" t="s">
        <v>26</v>
      </c>
      <c r="F243" s="3" t="s">
        <v>31</v>
      </c>
      <c r="G243" s="3" t="s">
        <v>32</v>
      </c>
      <c r="H243" s="5" t="s">
        <v>15</v>
      </c>
      <c r="I243" s="6">
        <v>30</v>
      </c>
      <c r="J243" s="7">
        <v>425</v>
      </c>
      <c r="K243" s="8">
        <v>127500</v>
      </c>
      <c r="L243" s="8">
        <v>44625.000000000007</v>
      </c>
      <c r="M243" s="9">
        <v>0.35000000000000003</v>
      </c>
      <c r="N243" s="3" t="s">
        <v>16</v>
      </c>
    </row>
    <row r="244" spans="2:14" x14ac:dyDescent="0.35">
      <c r="B244" s="3">
        <v>1128299</v>
      </c>
      <c r="C244" s="3" t="s">
        <v>66</v>
      </c>
      <c r="D244" s="4">
        <v>44070</v>
      </c>
      <c r="E244" s="3" t="s">
        <v>26</v>
      </c>
      <c r="F244" s="3" t="s">
        <v>31</v>
      </c>
      <c r="G244" s="3" t="s">
        <v>32</v>
      </c>
      <c r="H244" s="5" t="s">
        <v>17</v>
      </c>
      <c r="I244" s="6">
        <v>40</v>
      </c>
      <c r="J244" s="7">
        <v>425</v>
      </c>
      <c r="K244" s="8">
        <v>170000</v>
      </c>
      <c r="L244" s="8">
        <v>34000</v>
      </c>
      <c r="M244" s="9">
        <v>0.2</v>
      </c>
      <c r="N244" s="3" t="s">
        <v>16</v>
      </c>
    </row>
    <row r="245" spans="2:14" x14ac:dyDescent="0.35">
      <c r="B245" s="3">
        <v>1128299</v>
      </c>
      <c r="C245" s="3" t="s">
        <v>66</v>
      </c>
      <c r="D245" s="4">
        <v>44071</v>
      </c>
      <c r="E245" s="3" t="s">
        <v>26</v>
      </c>
      <c r="F245" s="3" t="s">
        <v>31</v>
      </c>
      <c r="G245" s="3" t="s">
        <v>32</v>
      </c>
      <c r="H245" s="5" t="s">
        <v>18</v>
      </c>
      <c r="I245" s="6">
        <v>40</v>
      </c>
      <c r="J245" s="7">
        <v>425</v>
      </c>
      <c r="K245" s="8">
        <v>170000</v>
      </c>
      <c r="L245" s="8">
        <v>59500.000000000007</v>
      </c>
      <c r="M245" s="9">
        <v>0.35000000000000003</v>
      </c>
      <c r="N245" s="3" t="s">
        <v>16</v>
      </c>
    </row>
    <row r="246" spans="2:14" x14ac:dyDescent="0.35">
      <c r="B246" s="3">
        <v>1128299</v>
      </c>
      <c r="C246" s="3" t="s">
        <v>66</v>
      </c>
      <c r="D246" s="4">
        <v>44072</v>
      </c>
      <c r="E246" s="3" t="s">
        <v>26</v>
      </c>
      <c r="F246" s="3" t="s">
        <v>31</v>
      </c>
      <c r="G246" s="3" t="s">
        <v>32</v>
      </c>
      <c r="H246" s="5" t="s">
        <v>19</v>
      </c>
      <c r="I246" s="6">
        <v>40</v>
      </c>
      <c r="J246" s="7">
        <v>275</v>
      </c>
      <c r="K246" s="8">
        <v>110000</v>
      </c>
      <c r="L246" s="8">
        <v>33000</v>
      </c>
      <c r="M246" s="9">
        <v>0.3</v>
      </c>
      <c r="N246" s="3" t="s">
        <v>16</v>
      </c>
    </row>
    <row r="247" spans="2:14" x14ac:dyDescent="0.35">
      <c r="B247" s="3">
        <v>1128299</v>
      </c>
      <c r="C247" s="3" t="s">
        <v>66</v>
      </c>
      <c r="D247" s="4">
        <v>44073</v>
      </c>
      <c r="E247" s="3" t="s">
        <v>26</v>
      </c>
      <c r="F247" s="3" t="s">
        <v>33</v>
      </c>
      <c r="G247" s="3" t="s">
        <v>34</v>
      </c>
      <c r="H247" s="5" t="s">
        <v>20</v>
      </c>
      <c r="I247" s="6">
        <v>45</v>
      </c>
      <c r="J247" s="7">
        <v>225</v>
      </c>
      <c r="K247" s="8">
        <v>101250</v>
      </c>
      <c r="L247" s="8">
        <v>50625</v>
      </c>
      <c r="M247" s="9">
        <v>0.5</v>
      </c>
      <c r="N247" s="3" t="s">
        <v>16</v>
      </c>
    </row>
    <row r="248" spans="2:14" x14ac:dyDescent="0.35">
      <c r="B248" s="3">
        <v>1128299</v>
      </c>
      <c r="C248" s="3" t="s">
        <v>66</v>
      </c>
      <c r="D248" s="4">
        <v>44074</v>
      </c>
      <c r="E248" s="3" t="s">
        <v>26</v>
      </c>
      <c r="F248" s="3" t="s">
        <v>33</v>
      </c>
      <c r="G248" s="3" t="s">
        <v>34</v>
      </c>
      <c r="H248" s="5" t="s">
        <v>21</v>
      </c>
      <c r="I248" s="6">
        <v>40</v>
      </c>
      <c r="J248" s="7">
        <v>475</v>
      </c>
      <c r="K248" s="8">
        <v>190000</v>
      </c>
      <c r="L248" s="8">
        <v>28500.000000000004</v>
      </c>
      <c r="M248" s="9">
        <v>0.15000000000000002</v>
      </c>
      <c r="N248" s="3" t="s">
        <v>16</v>
      </c>
    </row>
    <row r="249" spans="2:14" x14ac:dyDescent="0.35">
      <c r="B249" s="3">
        <v>1128299</v>
      </c>
      <c r="C249" s="3" t="s">
        <v>66</v>
      </c>
      <c r="D249" s="4">
        <v>44075</v>
      </c>
      <c r="E249" s="3" t="s">
        <v>26</v>
      </c>
      <c r="F249" s="3" t="s">
        <v>33</v>
      </c>
      <c r="G249" s="3" t="s">
        <v>34</v>
      </c>
      <c r="H249" s="5" t="s">
        <v>15</v>
      </c>
      <c r="I249" s="6">
        <v>30</v>
      </c>
      <c r="J249" s="7">
        <v>525</v>
      </c>
      <c r="K249" s="8">
        <v>157500</v>
      </c>
      <c r="L249" s="8">
        <v>55125.000000000007</v>
      </c>
      <c r="M249" s="9">
        <v>0.35000000000000003</v>
      </c>
      <c r="N249" s="3" t="s">
        <v>16</v>
      </c>
    </row>
    <row r="250" spans="2:14" x14ac:dyDescent="0.35">
      <c r="B250" s="3">
        <v>1128299</v>
      </c>
      <c r="C250" s="3" t="s">
        <v>66</v>
      </c>
      <c r="D250" s="4">
        <v>44076</v>
      </c>
      <c r="E250" s="3" t="s">
        <v>26</v>
      </c>
      <c r="F250" s="3" t="s">
        <v>33</v>
      </c>
      <c r="G250" s="3" t="s">
        <v>34</v>
      </c>
      <c r="H250" s="5" t="s">
        <v>17</v>
      </c>
      <c r="I250" s="6">
        <v>40</v>
      </c>
      <c r="J250" s="7">
        <v>425</v>
      </c>
      <c r="K250" s="8">
        <v>170000</v>
      </c>
      <c r="L250" s="8">
        <v>34000</v>
      </c>
      <c r="M250" s="9">
        <v>0.2</v>
      </c>
      <c r="N250" s="3" t="s">
        <v>16</v>
      </c>
    </row>
    <row r="251" spans="2:14" x14ac:dyDescent="0.35">
      <c r="B251" s="3">
        <v>1128299</v>
      </c>
      <c r="C251" s="3" t="s">
        <v>66</v>
      </c>
      <c r="D251" s="4">
        <v>44077</v>
      </c>
      <c r="E251" s="3" t="s">
        <v>26</v>
      </c>
      <c r="F251" s="3" t="s">
        <v>33</v>
      </c>
      <c r="G251" s="3" t="s">
        <v>34</v>
      </c>
      <c r="H251" s="5" t="s">
        <v>18</v>
      </c>
      <c r="I251" s="6">
        <v>40</v>
      </c>
      <c r="J251" s="7">
        <v>425</v>
      </c>
      <c r="K251" s="8">
        <v>170000</v>
      </c>
      <c r="L251" s="8">
        <v>59500.000000000007</v>
      </c>
      <c r="M251" s="9">
        <v>0.35000000000000003</v>
      </c>
      <c r="N251" s="3" t="s">
        <v>16</v>
      </c>
    </row>
    <row r="252" spans="2:14" x14ac:dyDescent="0.35">
      <c r="B252" s="3">
        <v>1128299</v>
      </c>
      <c r="C252" s="3" t="s">
        <v>66</v>
      </c>
      <c r="D252" s="4">
        <v>44078</v>
      </c>
      <c r="E252" s="3" t="s">
        <v>26</v>
      </c>
      <c r="F252" s="3" t="s">
        <v>33</v>
      </c>
      <c r="G252" s="3" t="s">
        <v>34</v>
      </c>
      <c r="H252" s="5" t="s">
        <v>19</v>
      </c>
      <c r="I252" s="6">
        <v>40</v>
      </c>
      <c r="J252" s="7">
        <v>275</v>
      </c>
      <c r="K252" s="8">
        <v>110000</v>
      </c>
      <c r="L252" s="8">
        <v>33000</v>
      </c>
      <c r="M252" s="9">
        <v>0.3</v>
      </c>
      <c r="N252" s="3" t="s">
        <v>16</v>
      </c>
    </row>
    <row r="253" spans="2:14" x14ac:dyDescent="0.35">
      <c r="B253" s="3">
        <v>1128299</v>
      </c>
      <c r="C253" s="3" t="s">
        <v>66</v>
      </c>
      <c r="D253" s="4">
        <v>44079</v>
      </c>
      <c r="E253" s="3" t="s">
        <v>26</v>
      </c>
      <c r="F253" s="3" t="s">
        <v>33</v>
      </c>
      <c r="G253" s="3" t="s">
        <v>34</v>
      </c>
      <c r="H253" s="5" t="s">
        <v>20</v>
      </c>
      <c r="I253" s="6">
        <v>45</v>
      </c>
      <c r="J253" s="7">
        <v>200</v>
      </c>
      <c r="K253" s="8">
        <v>90000</v>
      </c>
      <c r="L253" s="8">
        <v>45000</v>
      </c>
      <c r="M253" s="9">
        <v>0.5</v>
      </c>
      <c r="N253" s="3" t="s">
        <v>16</v>
      </c>
    </row>
    <row r="254" spans="2:14" x14ac:dyDescent="0.35">
      <c r="B254" s="3">
        <v>1128299</v>
      </c>
      <c r="C254" s="3" t="s">
        <v>66</v>
      </c>
      <c r="D254" s="4">
        <v>44080</v>
      </c>
      <c r="E254" s="3" t="s">
        <v>26</v>
      </c>
      <c r="F254" s="3" t="s">
        <v>33</v>
      </c>
      <c r="G254" s="3" t="s">
        <v>34</v>
      </c>
      <c r="H254" s="5" t="s">
        <v>21</v>
      </c>
      <c r="I254" s="6">
        <v>40</v>
      </c>
      <c r="J254" s="7">
        <v>400</v>
      </c>
      <c r="K254" s="8">
        <v>160000</v>
      </c>
      <c r="L254" s="8">
        <v>24000.000000000004</v>
      </c>
      <c r="M254" s="9">
        <v>0.15000000000000002</v>
      </c>
      <c r="N254" s="3" t="s">
        <v>16</v>
      </c>
    </row>
    <row r="255" spans="2:14" x14ac:dyDescent="0.35">
      <c r="B255" s="3">
        <v>1128299</v>
      </c>
      <c r="C255" s="3" t="s">
        <v>66</v>
      </c>
      <c r="D255" s="4">
        <v>44081</v>
      </c>
      <c r="E255" s="3" t="s">
        <v>26</v>
      </c>
      <c r="F255" s="3" t="s">
        <v>33</v>
      </c>
      <c r="G255" s="3" t="s">
        <v>34</v>
      </c>
      <c r="H255" s="5" t="s">
        <v>15</v>
      </c>
      <c r="I255" s="6">
        <v>40</v>
      </c>
      <c r="J255" s="7">
        <v>550</v>
      </c>
      <c r="K255" s="8">
        <v>220000</v>
      </c>
      <c r="L255" s="8">
        <v>77000.000000000015</v>
      </c>
      <c r="M255" s="9">
        <v>0.35000000000000003</v>
      </c>
      <c r="N255" s="3" t="s">
        <v>16</v>
      </c>
    </row>
    <row r="256" spans="2:14" x14ac:dyDescent="0.35">
      <c r="B256" s="3">
        <v>1128299</v>
      </c>
      <c r="C256" s="3" t="s">
        <v>66</v>
      </c>
      <c r="D256" s="4">
        <v>44082</v>
      </c>
      <c r="E256" s="3" t="s">
        <v>26</v>
      </c>
      <c r="F256" s="3" t="s">
        <v>33</v>
      </c>
      <c r="G256" s="3" t="s">
        <v>34</v>
      </c>
      <c r="H256" s="5" t="s">
        <v>17</v>
      </c>
      <c r="I256" s="6">
        <v>49.999999999999993</v>
      </c>
      <c r="J256" s="7">
        <v>400</v>
      </c>
      <c r="K256" s="8">
        <v>199999.99999999997</v>
      </c>
      <c r="L256" s="8">
        <v>40000</v>
      </c>
      <c r="M256" s="9">
        <v>0.2</v>
      </c>
      <c r="N256" s="3" t="s">
        <v>16</v>
      </c>
    </row>
    <row r="257" spans="2:14" x14ac:dyDescent="0.35">
      <c r="B257" s="3">
        <v>1128299</v>
      </c>
      <c r="C257" s="3" t="s">
        <v>66</v>
      </c>
      <c r="D257" s="4">
        <v>44083</v>
      </c>
      <c r="E257" s="3" t="s">
        <v>26</v>
      </c>
      <c r="F257" s="3" t="s">
        <v>33</v>
      </c>
      <c r="G257" s="3" t="s">
        <v>34</v>
      </c>
      <c r="H257" s="5" t="s">
        <v>18</v>
      </c>
      <c r="I257" s="6">
        <v>54.999999999999993</v>
      </c>
      <c r="J257" s="7">
        <v>400</v>
      </c>
      <c r="K257" s="8">
        <v>219999.99999999997</v>
      </c>
      <c r="L257" s="8">
        <v>77000</v>
      </c>
      <c r="M257" s="9">
        <v>0.35000000000000003</v>
      </c>
      <c r="N257" s="3" t="s">
        <v>16</v>
      </c>
    </row>
    <row r="258" spans="2:14" x14ac:dyDescent="0.35">
      <c r="B258" s="3">
        <v>1128299</v>
      </c>
      <c r="C258" s="3" t="s">
        <v>66</v>
      </c>
      <c r="D258" s="4">
        <v>44084</v>
      </c>
      <c r="E258" s="3" t="s">
        <v>26</v>
      </c>
      <c r="F258" s="3" t="s">
        <v>33</v>
      </c>
      <c r="G258" s="3" t="s">
        <v>34</v>
      </c>
      <c r="H258" s="5" t="s">
        <v>19</v>
      </c>
      <c r="I258" s="6">
        <v>54.999999999999993</v>
      </c>
      <c r="J258" s="7">
        <v>300</v>
      </c>
      <c r="K258" s="8">
        <v>164999.99999999997</v>
      </c>
      <c r="L258" s="8">
        <v>49499.999999999993</v>
      </c>
      <c r="M258" s="9">
        <v>0.3</v>
      </c>
      <c r="N258" s="3" t="s">
        <v>16</v>
      </c>
    </row>
    <row r="259" spans="2:14" x14ac:dyDescent="0.35">
      <c r="B259" s="3">
        <v>1128299</v>
      </c>
      <c r="C259" s="3" t="s">
        <v>66</v>
      </c>
      <c r="D259" s="4">
        <v>44085</v>
      </c>
      <c r="E259" s="3" t="s">
        <v>26</v>
      </c>
      <c r="F259" s="3" t="s">
        <v>33</v>
      </c>
      <c r="G259" s="3" t="s">
        <v>34</v>
      </c>
      <c r="H259" s="5" t="s">
        <v>20</v>
      </c>
      <c r="I259" s="6">
        <v>60</v>
      </c>
      <c r="J259" s="7">
        <v>150</v>
      </c>
      <c r="K259" s="8">
        <v>90000</v>
      </c>
      <c r="L259" s="8">
        <v>45000</v>
      </c>
      <c r="M259" s="9">
        <v>0.5</v>
      </c>
      <c r="N259" s="3" t="s">
        <v>16</v>
      </c>
    </row>
    <row r="260" spans="2:14" x14ac:dyDescent="0.35">
      <c r="B260" s="3">
        <v>1128299</v>
      </c>
      <c r="C260" s="3" t="s">
        <v>66</v>
      </c>
      <c r="D260" s="4">
        <v>44086</v>
      </c>
      <c r="E260" s="3" t="s">
        <v>26</v>
      </c>
      <c r="F260" s="3" t="s">
        <v>33</v>
      </c>
      <c r="G260" s="3" t="s">
        <v>34</v>
      </c>
      <c r="H260" s="5" t="s">
        <v>21</v>
      </c>
      <c r="I260" s="6">
        <v>54.999999999999993</v>
      </c>
      <c r="J260" s="7">
        <v>350</v>
      </c>
      <c r="K260" s="8">
        <v>192499.99999999997</v>
      </c>
      <c r="L260" s="8">
        <v>28875</v>
      </c>
      <c r="M260" s="9">
        <v>0.15000000000000002</v>
      </c>
      <c r="N260" s="3" t="s">
        <v>16</v>
      </c>
    </row>
    <row r="261" spans="2:14" x14ac:dyDescent="0.35">
      <c r="B261" s="3">
        <v>1128299</v>
      </c>
      <c r="C261" s="3" t="s">
        <v>66</v>
      </c>
      <c r="D261" s="4">
        <v>44087</v>
      </c>
      <c r="E261" s="3" t="s">
        <v>26</v>
      </c>
      <c r="F261" s="3" t="s">
        <v>33</v>
      </c>
      <c r="G261" s="3" t="s">
        <v>34</v>
      </c>
      <c r="H261" s="5" t="s">
        <v>15</v>
      </c>
      <c r="I261" s="6">
        <v>60</v>
      </c>
      <c r="J261" s="7">
        <v>525</v>
      </c>
      <c r="K261" s="8">
        <v>315000</v>
      </c>
      <c r="L261" s="8">
        <v>110250.00000000001</v>
      </c>
      <c r="M261" s="9">
        <v>0.35000000000000003</v>
      </c>
      <c r="N261" s="3" t="s">
        <v>16</v>
      </c>
    </row>
    <row r="262" spans="2:14" x14ac:dyDescent="0.35">
      <c r="B262" s="3">
        <v>1128299</v>
      </c>
      <c r="C262" s="3" t="s">
        <v>66</v>
      </c>
      <c r="D262" s="4">
        <v>44088</v>
      </c>
      <c r="E262" s="3" t="s">
        <v>26</v>
      </c>
      <c r="F262" s="3" t="s">
        <v>33</v>
      </c>
      <c r="G262" s="3" t="s">
        <v>34</v>
      </c>
      <c r="H262" s="5" t="s">
        <v>17</v>
      </c>
      <c r="I262" s="6">
        <v>65</v>
      </c>
      <c r="J262" s="7">
        <v>325</v>
      </c>
      <c r="K262" s="8">
        <v>211250</v>
      </c>
      <c r="L262" s="8">
        <v>42250</v>
      </c>
      <c r="M262" s="9">
        <v>0.2</v>
      </c>
      <c r="N262" s="3" t="s">
        <v>16</v>
      </c>
    </row>
    <row r="263" spans="2:14" x14ac:dyDescent="0.35">
      <c r="B263" s="3">
        <v>1128299</v>
      </c>
      <c r="C263" s="3" t="s">
        <v>66</v>
      </c>
      <c r="D263" s="4">
        <v>44089</v>
      </c>
      <c r="E263" s="3" t="s">
        <v>26</v>
      </c>
      <c r="F263" s="3" t="s">
        <v>33</v>
      </c>
      <c r="G263" s="3" t="s">
        <v>34</v>
      </c>
      <c r="H263" s="5" t="s">
        <v>18</v>
      </c>
      <c r="I263" s="6">
        <v>65</v>
      </c>
      <c r="J263" s="7">
        <v>375</v>
      </c>
      <c r="K263" s="8">
        <v>243750</v>
      </c>
      <c r="L263" s="8">
        <v>85312.500000000015</v>
      </c>
      <c r="M263" s="9">
        <v>0.35000000000000003</v>
      </c>
      <c r="N263" s="3" t="s">
        <v>16</v>
      </c>
    </row>
    <row r="264" spans="2:14" x14ac:dyDescent="0.35">
      <c r="B264" s="3">
        <v>1128299</v>
      </c>
      <c r="C264" s="3" t="s">
        <v>66</v>
      </c>
      <c r="D264" s="4">
        <v>44090</v>
      </c>
      <c r="E264" s="3" t="s">
        <v>26</v>
      </c>
      <c r="F264" s="3" t="s">
        <v>33</v>
      </c>
      <c r="G264" s="3" t="s">
        <v>34</v>
      </c>
      <c r="H264" s="5" t="s">
        <v>19</v>
      </c>
      <c r="I264" s="6">
        <v>60</v>
      </c>
      <c r="J264" s="7">
        <v>275</v>
      </c>
      <c r="K264" s="8">
        <v>165000</v>
      </c>
      <c r="L264" s="8">
        <v>49500</v>
      </c>
      <c r="M264" s="9">
        <v>0.3</v>
      </c>
      <c r="N264" s="3" t="s">
        <v>16</v>
      </c>
    </row>
    <row r="265" spans="2:14" x14ac:dyDescent="0.35">
      <c r="B265" s="3">
        <v>1128299</v>
      </c>
      <c r="C265" s="3" t="s">
        <v>66</v>
      </c>
      <c r="D265" s="4">
        <v>44091</v>
      </c>
      <c r="E265" s="3" t="s">
        <v>26</v>
      </c>
      <c r="F265" s="3" t="s">
        <v>33</v>
      </c>
      <c r="G265" s="3" t="s">
        <v>34</v>
      </c>
      <c r="H265" s="5" t="s">
        <v>20</v>
      </c>
      <c r="I265" s="6">
        <v>65</v>
      </c>
      <c r="J265" s="7">
        <v>175</v>
      </c>
      <c r="K265" s="8">
        <v>113750</v>
      </c>
      <c r="L265" s="8">
        <v>56875</v>
      </c>
      <c r="M265" s="9">
        <v>0.5</v>
      </c>
      <c r="N265" s="3" t="s">
        <v>16</v>
      </c>
    </row>
    <row r="266" spans="2:14" x14ac:dyDescent="0.35">
      <c r="B266" s="3">
        <v>1128299</v>
      </c>
      <c r="C266" s="3" t="s">
        <v>66</v>
      </c>
      <c r="D266" s="4">
        <v>44092</v>
      </c>
      <c r="E266" s="3" t="s">
        <v>26</v>
      </c>
      <c r="F266" s="3" t="s">
        <v>33</v>
      </c>
      <c r="G266" s="3" t="s">
        <v>34</v>
      </c>
      <c r="H266" s="5" t="s">
        <v>21</v>
      </c>
      <c r="I266" s="6">
        <v>80</v>
      </c>
      <c r="J266" s="7">
        <v>325</v>
      </c>
      <c r="K266" s="8">
        <v>260000</v>
      </c>
      <c r="L266" s="8">
        <v>39000.000000000007</v>
      </c>
      <c r="M266" s="9">
        <v>0.15000000000000002</v>
      </c>
      <c r="N266" s="3" t="s">
        <v>16</v>
      </c>
    </row>
    <row r="267" spans="2:14" x14ac:dyDescent="0.35">
      <c r="B267" s="3">
        <v>1128299</v>
      </c>
      <c r="C267" s="3" t="s">
        <v>66</v>
      </c>
      <c r="D267" s="4">
        <v>44093</v>
      </c>
      <c r="E267" s="3" t="s">
        <v>26</v>
      </c>
      <c r="F267" s="3" t="s">
        <v>33</v>
      </c>
      <c r="G267" s="3" t="s">
        <v>34</v>
      </c>
      <c r="H267" s="5" t="s">
        <v>15</v>
      </c>
      <c r="I267" s="6">
        <v>60</v>
      </c>
      <c r="J267" s="7">
        <v>525</v>
      </c>
      <c r="K267" s="8">
        <v>315000</v>
      </c>
      <c r="L267" s="8">
        <v>157500</v>
      </c>
      <c r="M267" s="9">
        <v>0.5</v>
      </c>
      <c r="N267" s="3" t="s">
        <v>16</v>
      </c>
    </row>
    <row r="268" spans="2:14" x14ac:dyDescent="0.35">
      <c r="B268" s="3">
        <v>1128299</v>
      </c>
      <c r="C268" s="3" t="s">
        <v>66</v>
      </c>
      <c r="D268" s="4">
        <v>44094</v>
      </c>
      <c r="E268" s="3" t="s">
        <v>26</v>
      </c>
      <c r="F268" s="3" t="s">
        <v>33</v>
      </c>
      <c r="G268" s="3" t="s">
        <v>34</v>
      </c>
      <c r="H268" s="5" t="s">
        <v>17</v>
      </c>
      <c r="I268" s="6">
        <v>65</v>
      </c>
      <c r="J268" s="7">
        <v>375</v>
      </c>
      <c r="K268" s="8">
        <v>243750</v>
      </c>
      <c r="L268" s="8">
        <v>85312.5</v>
      </c>
      <c r="M268" s="9">
        <v>0.35</v>
      </c>
      <c r="N268" s="3" t="s">
        <v>16</v>
      </c>
    </row>
    <row r="269" spans="2:14" x14ac:dyDescent="0.35">
      <c r="B269" s="3">
        <v>1128299</v>
      </c>
      <c r="C269" s="3" t="s">
        <v>66</v>
      </c>
      <c r="D269" s="4">
        <v>44095</v>
      </c>
      <c r="E269" s="3" t="s">
        <v>26</v>
      </c>
      <c r="F269" s="3" t="s">
        <v>33</v>
      </c>
      <c r="G269" s="3" t="s">
        <v>34</v>
      </c>
      <c r="H269" s="5" t="s">
        <v>18</v>
      </c>
      <c r="I269" s="6">
        <v>65</v>
      </c>
      <c r="J269" s="7">
        <v>375</v>
      </c>
      <c r="K269" s="8">
        <v>243750</v>
      </c>
      <c r="L269" s="8">
        <v>121875</v>
      </c>
      <c r="M269" s="9">
        <v>0.5</v>
      </c>
      <c r="N269" s="3" t="s">
        <v>16</v>
      </c>
    </row>
    <row r="270" spans="2:14" x14ac:dyDescent="0.35">
      <c r="B270" s="3">
        <v>1128299</v>
      </c>
      <c r="C270" s="3" t="s">
        <v>66</v>
      </c>
      <c r="D270" s="4">
        <v>44096</v>
      </c>
      <c r="E270" s="3" t="s">
        <v>26</v>
      </c>
      <c r="F270" s="3" t="s">
        <v>33</v>
      </c>
      <c r="G270" s="3" t="s">
        <v>34</v>
      </c>
      <c r="H270" s="5" t="s">
        <v>19</v>
      </c>
      <c r="I270" s="6">
        <v>60</v>
      </c>
      <c r="J270" s="7">
        <v>275</v>
      </c>
      <c r="K270" s="8">
        <v>165000</v>
      </c>
      <c r="L270" s="8">
        <v>74249.999999999985</v>
      </c>
      <c r="M270" s="9">
        <v>0.44999999999999996</v>
      </c>
      <c r="N270" s="3" t="s">
        <v>16</v>
      </c>
    </row>
    <row r="271" spans="2:14" x14ac:dyDescent="0.35">
      <c r="B271" s="3">
        <v>1128299</v>
      </c>
      <c r="C271" s="3" t="s">
        <v>66</v>
      </c>
      <c r="D271" s="4">
        <v>44097</v>
      </c>
      <c r="E271" s="3" t="s">
        <v>26</v>
      </c>
      <c r="F271" s="3" t="s">
        <v>33</v>
      </c>
      <c r="G271" s="3" t="s">
        <v>34</v>
      </c>
      <c r="H271" s="5" t="s">
        <v>20</v>
      </c>
      <c r="I271" s="6">
        <v>65</v>
      </c>
      <c r="J271" s="7">
        <v>175</v>
      </c>
      <c r="K271" s="8">
        <v>113750</v>
      </c>
      <c r="L271" s="8">
        <v>73937.500000000015</v>
      </c>
      <c r="M271" s="9">
        <v>0.65000000000000013</v>
      </c>
      <c r="N271" s="3" t="s">
        <v>16</v>
      </c>
    </row>
    <row r="272" spans="2:14" x14ac:dyDescent="0.35">
      <c r="B272" s="3">
        <v>1128299</v>
      </c>
      <c r="C272" s="3" t="s">
        <v>66</v>
      </c>
      <c r="D272" s="4">
        <v>44098</v>
      </c>
      <c r="E272" s="3" t="s">
        <v>26</v>
      </c>
      <c r="F272" s="3" t="s">
        <v>33</v>
      </c>
      <c r="G272" s="3" t="s">
        <v>34</v>
      </c>
      <c r="H272" s="5" t="s">
        <v>21</v>
      </c>
      <c r="I272" s="6">
        <v>80</v>
      </c>
      <c r="J272" s="7">
        <v>475</v>
      </c>
      <c r="K272" s="8">
        <v>380000</v>
      </c>
      <c r="L272" s="8">
        <v>114000</v>
      </c>
      <c r="M272" s="9">
        <v>0.3</v>
      </c>
      <c r="N272" s="3" t="s">
        <v>16</v>
      </c>
    </row>
    <row r="273" spans="2:14" x14ac:dyDescent="0.35">
      <c r="B273" s="3">
        <v>1128299</v>
      </c>
      <c r="C273" s="3" t="s">
        <v>66</v>
      </c>
      <c r="D273" s="4">
        <v>44099</v>
      </c>
      <c r="E273" s="3" t="s">
        <v>26</v>
      </c>
      <c r="F273" s="3" t="s">
        <v>33</v>
      </c>
      <c r="G273" s="3" t="s">
        <v>34</v>
      </c>
      <c r="H273" s="5" t="s">
        <v>15</v>
      </c>
      <c r="I273" s="6">
        <v>60</v>
      </c>
      <c r="J273" s="7">
        <v>725</v>
      </c>
      <c r="K273" s="8">
        <v>435000</v>
      </c>
      <c r="L273" s="8">
        <v>217500</v>
      </c>
      <c r="M273" s="9">
        <v>0.5</v>
      </c>
      <c r="N273" s="3" t="s">
        <v>16</v>
      </c>
    </row>
    <row r="274" spans="2:14" x14ac:dyDescent="0.35">
      <c r="B274" s="3">
        <v>1128299</v>
      </c>
      <c r="C274" s="3" t="s">
        <v>66</v>
      </c>
      <c r="D274" s="4">
        <v>44100</v>
      </c>
      <c r="E274" s="3" t="s">
        <v>26</v>
      </c>
      <c r="F274" s="3" t="s">
        <v>33</v>
      </c>
      <c r="G274" s="3" t="s">
        <v>34</v>
      </c>
      <c r="H274" s="5" t="s">
        <v>17</v>
      </c>
      <c r="I274" s="6">
        <v>65</v>
      </c>
      <c r="J274" s="7">
        <v>575</v>
      </c>
      <c r="K274" s="8">
        <v>373750</v>
      </c>
      <c r="L274" s="8">
        <v>130812.49999999999</v>
      </c>
      <c r="M274" s="9">
        <v>0.35</v>
      </c>
      <c r="N274" s="3" t="s">
        <v>16</v>
      </c>
    </row>
    <row r="275" spans="2:14" x14ac:dyDescent="0.35">
      <c r="B275" s="3">
        <v>1128299</v>
      </c>
      <c r="C275" s="3" t="s">
        <v>66</v>
      </c>
      <c r="D275" s="4">
        <v>44101</v>
      </c>
      <c r="E275" s="3" t="s">
        <v>26</v>
      </c>
      <c r="F275" s="3" t="s">
        <v>33</v>
      </c>
      <c r="G275" s="3" t="s">
        <v>34</v>
      </c>
      <c r="H275" s="5" t="s">
        <v>18</v>
      </c>
      <c r="I275" s="6">
        <v>65</v>
      </c>
      <c r="J275" s="7">
        <v>575</v>
      </c>
      <c r="K275" s="8">
        <v>373750</v>
      </c>
      <c r="L275" s="8">
        <v>186875</v>
      </c>
      <c r="M275" s="9">
        <v>0.5</v>
      </c>
      <c r="N275" s="3" t="s">
        <v>16</v>
      </c>
    </row>
    <row r="276" spans="2:14" x14ac:dyDescent="0.35">
      <c r="B276" s="3">
        <v>1128299</v>
      </c>
      <c r="C276" s="3" t="s">
        <v>66</v>
      </c>
      <c r="D276" s="4">
        <v>44102</v>
      </c>
      <c r="E276" s="3" t="s">
        <v>26</v>
      </c>
      <c r="F276" s="3" t="s">
        <v>33</v>
      </c>
      <c r="G276" s="3" t="s">
        <v>34</v>
      </c>
      <c r="H276" s="5" t="s">
        <v>19</v>
      </c>
      <c r="I276" s="6">
        <v>65</v>
      </c>
      <c r="J276" s="7">
        <v>450</v>
      </c>
      <c r="K276" s="8">
        <v>292500</v>
      </c>
      <c r="L276" s="8">
        <v>131625</v>
      </c>
      <c r="M276" s="9">
        <v>0.44999999999999996</v>
      </c>
      <c r="N276" s="3" t="s">
        <v>16</v>
      </c>
    </row>
    <row r="277" spans="2:14" x14ac:dyDescent="0.35">
      <c r="B277" s="3">
        <v>1128299</v>
      </c>
      <c r="C277" s="3" t="s">
        <v>66</v>
      </c>
      <c r="D277" s="4">
        <v>44103</v>
      </c>
      <c r="E277" s="3" t="s">
        <v>26</v>
      </c>
      <c r="F277" s="3" t="s">
        <v>33</v>
      </c>
      <c r="G277" s="3" t="s">
        <v>34</v>
      </c>
      <c r="H277" s="5" t="s">
        <v>20</v>
      </c>
      <c r="I277" s="6">
        <v>70</v>
      </c>
      <c r="J277" s="7">
        <v>325</v>
      </c>
      <c r="K277" s="8">
        <v>227500</v>
      </c>
      <c r="L277" s="8">
        <v>147875.00000000003</v>
      </c>
      <c r="M277" s="9">
        <v>0.65000000000000013</v>
      </c>
      <c r="N277" s="3" t="s">
        <v>16</v>
      </c>
    </row>
    <row r="278" spans="2:14" x14ac:dyDescent="0.35">
      <c r="B278" s="3">
        <v>1128299</v>
      </c>
      <c r="C278" s="3" t="s">
        <v>66</v>
      </c>
      <c r="D278" s="4">
        <v>44104</v>
      </c>
      <c r="E278" s="3" t="s">
        <v>26</v>
      </c>
      <c r="F278" s="3" t="s">
        <v>33</v>
      </c>
      <c r="G278" s="3" t="s">
        <v>34</v>
      </c>
      <c r="H278" s="5" t="s">
        <v>21</v>
      </c>
      <c r="I278" s="6">
        <v>85.000000000000014</v>
      </c>
      <c r="J278" s="7">
        <v>625</v>
      </c>
      <c r="K278" s="8">
        <v>531250.00000000012</v>
      </c>
      <c r="L278" s="8">
        <v>159375.00000000003</v>
      </c>
      <c r="M278" s="9">
        <v>0.3</v>
      </c>
      <c r="N278" s="3" t="s">
        <v>16</v>
      </c>
    </row>
    <row r="279" spans="2:14" x14ac:dyDescent="0.35">
      <c r="B279" s="3">
        <v>1128299</v>
      </c>
      <c r="C279" s="3" t="s">
        <v>66</v>
      </c>
      <c r="D279" s="4">
        <v>44105</v>
      </c>
      <c r="E279" s="3" t="s">
        <v>26</v>
      </c>
      <c r="F279" s="3" t="s">
        <v>33</v>
      </c>
      <c r="G279" s="3" t="s">
        <v>34</v>
      </c>
      <c r="H279" s="5" t="s">
        <v>15</v>
      </c>
      <c r="I279" s="6">
        <v>65</v>
      </c>
      <c r="J279" s="7">
        <v>775</v>
      </c>
      <c r="K279" s="8">
        <v>503750</v>
      </c>
      <c r="L279" s="8">
        <v>226687.5</v>
      </c>
      <c r="M279" s="9">
        <v>0.45</v>
      </c>
      <c r="N279" s="3" t="s">
        <v>16</v>
      </c>
    </row>
    <row r="280" spans="2:14" x14ac:dyDescent="0.35">
      <c r="B280" s="3">
        <v>1128299</v>
      </c>
      <c r="C280" s="3" t="s">
        <v>66</v>
      </c>
      <c r="D280" s="4">
        <v>44106</v>
      </c>
      <c r="E280" s="3" t="s">
        <v>26</v>
      </c>
      <c r="F280" s="3" t="s">
        <v>33</v>
      </c>
      <c r="G280" s="3" t="s">
        <v>34</v>
      </c>
      <c r="H280" s="5" t="s">
        <v>17</v>
      </c>
      <c r="I280" s="6">
        <v>70</v>
      </c>
      <c r="J280" s="7">
        <v>625</v>
      </c>
      <c r="K280" s="8">
        <v>437500</v>
      </c>
      <c r="L280" s="8">
        <v>131250</v>
      </c>
      <c r="M280" s="9">
        <v>0.3</v>
      </c>
      <c r="N280" s="3" t="s">
        <v>16</v>
      </c>
    </row>
    <row r="281" spans="2:14" x14ac:dyDescent="0.35">
      <c r="B281" s="3">
        <v>1128299</v>
      </c>
      <c r="C281" s="3" t="s">
        <v>66</v>
      </c>
      <c r="D281" s="4">
        <v>44107</v>
      </c>
      <c r="E281" s="3" t="s">
        <v>26</v>
      </c>
      <c r="F281" s="3" t="s">
        <v>33</v>
      </c>
      <c r="G281" s="3" t="s">
        <v>34</v>
      </c>
      <c r="H281" s="5" t="s">
        <v>18</v>
      </c>
      <c r="I281" s="6">
        <v>70</v>
      </c>
      <c r="J281" s="7">
        <v>575</v>
      </c>
      <c r="K281" s="8">
        <v>402500</v>
      </c>
      <c r="L281" s="8">
        <v>181125</v>
      </c>
      <c r="M281" s="9">
        <v>0.45</v>
      </c>
      <c r="N281" s="3" t="s">
        <v>16</v>
      </c>
    </row>
    <row r="282" spans="2:14" x14ac:dyDescent="0.35">
      <c r="B282" s="3">
        <v>1128299</v>
      </c>
      <c r="C282" s="3" t="s">
        <v>66</v>
      </c>
      <c r="D282" s="4">
        <v>44108</v>
      </c>
      <c r="E282" s="3" t="s">
        <v>26</v>
      </c>
      <c r="F282" s="3" t="s">
        <v>33</v>
      </c>
      <c r="G282" s="3" t="s">
        <v>34</v>
      </c>
      <c r="H282" s="5" t="s">
        <v>19</v>
      </c>
      <c r="I282" s="6">
        <v>65</v>
      </c>
      <c r="J282" s="7">
        <v>475</v>
      </c>
      <c r="K282" s="8">
        <v>308750</v>
      </c>
      <c r="L282" s="8">
        <v>123499.99999999999</v>
      </c>
      <c r="M282" s="9">
        <v>0.39999999999999997</v>
      </c>
      <c r="N282" s="3" t="s">
        <v>16</v>
      </c>
    </row>
    <row r="283" spans="2:14" x14ac:dyDescent="0.35">
      <c r="B283" s="3">
        <v>1128299</v>
      </c>
      <c r="C283" s="3" t="s">
        <v>66</v>
      </c>
      <c r="D283" s="4">
        <v>44109</v>
      </c>
      <c r="E283" s="3" t="s">
        <v>26</v>
      </c>
      <c r="F283" s="3" t="s">
        <v>33</v>
      </c>
      <c r="G283" s="3" t="s">
        <v>34</v>
      </c>
      <c r="H283" s="5" t="s">
        <v>20</v>
      </c>
      <c r="I283" s="6">
        <v>70</v>
      </c>
      <c r="J283" s="7">
        <v>525</v>
      </c>
      <c r="K283" s="8">
        <v>367500</v>
      </c>
      <c r="L283" s="8">
        <v>220500.00000000003</v>
      </c>
      <c r="M283" s="9">
        <v>0.60000000000000009</v>
      </c>
      <c r="N283" s="3" t="s">
        <v>16</v>
      </c>
    </row>
    <row r="284" spans="2:14" x14ac:dyDescent="0.35">
      <c r="B284" s="3">
        <v>1128299</v>
      </c>
      <c r="C284" s="3" t="s">
        <v>66</v>
      </c>
      <c r="D284" s="4">
        <v>44110</v>
      </c>
      <c r="E284" s="3" t="s">
        <v>26</v>
      </c>
      <c r="F284" s="3" t="s">
        <v>33</v>
      </c>
      <c r="G284" s="3" t="s">
        <v>34</v>
      </c>
      <c r="H284" s="5" t="s">
        <v>21</v>
      </c>
      <c r="I284" s="6">
        <v>85.000000000000014</v>
      </c>
      <c r="J284" s="7">
        <v>525</v>
      </c>
      <c r="K284" s="8">
        <v>446250.00000000006</v>
      </c>
      <c r="L284" s="8">
        <v>111562.50000000001</v>
      </c>
      <c r="M284" s="9">
        <v>0.25</v>
      </c>
      <c r="N284" s="3" t="s">
        <v>16</v>
      </c>
    </row>
    <row r="285" spans="2:14" x14ac:dyDescent="0.35">
      <c r="B285" s="3">
        <v>1128299</v>
      </c>
      <c r="C285" s="3" t="s">
        <v>66</v>
      </c>
      <c r="D285" s="4">
        <v>44111</v>
      </c>
      <c r="E285" s="3" t="s">
        <v>26</v>
      </c>
      <c r="F285" s="3" t="s">
        <v>33</v>
      </c>
      <c r="G285" s="3" t="s">
        <v>34</v>
      </c>
      <c r="H285" s="5" t="s">
        <v>15</v>
      </c>
      <c r="I285" s="6">
        <v>70</v>
      </c>
      <c r="J285" s="7">
        <v>725</v>
      </c>
      <c r="K285" s="8">
        <v>507500</v>
      </c>
      <c r="L285" s="8">
        <v>228375</v>
      </c>
      <c r="M285" s="9">
        <v>0.45</v>
      </c>
      <c r="N285" s="3" t="s">
        <v>16</v>
      </c>
    </row>
    <row r="286" spans="2:14" x14ac:dyDescent="0.35">
      <c r="B286" s="3">
        <v>1128299</v>
      </c>
      <c r="C286" s="3" t="s">
        <v>66</v>
      </c>
      <c r="D286" s="4">
        <v>44112</v>
      </c>
      <c r="E286" s="3" t="s">
        <v>26</v>
      </c>
      <c r="F286" s="3" t="s">
        <v>33</v>
      </c>
      <c r="G286" s="3" t="s">
        <v>34</v>
      </c>
      <c r="H286" s="5" t="s">
        <v>17</v>
      </c>
      <c r="I286" s="6">
        <v>75.000000000000014</v>
      </c>
      <c r="J286" s="7">
        <v>675</v>
      </c>
      <c r="K286" s="8">
        <v>506250.00000000012</v>
      </c>
      <c r="L286" s="8">
        <v>151875.00000000003</v>
      </c>
      <c r="M286" s="9">
        <v>0.3</v>
      </c>
      <c r="N286" s="3" t="s">
        <v>16</v>
      </c>
    </row>
    <row r="287" spans="2:14" x14ac:dyDescent="0.35">
      <c r="B287" s="3">
        <v>1128299</v>
      </c>
      <c r="C287" s="3" t="s">
        <v>66</v>
      </c>
      <c r="D287" s="4">
        <v>44113</v>
      </c>
      <c r="E287" s="3" t="s">
        <v>26</v>
      </c>
      <c r="F287" s="3" t="s">
        <v>33</v>
      </c>
      <c r="G287" s="3" t="s">
        <v>34</v>
      </c>
      <c r="H287" s="5" t="s">
        <v>18</v>
      </c>
      <c r="I287" s="6">
        <v>70</v>
      </c>
      <c r="J287" s="7">
        <v>550</v>
      </c>
      <c r="K287" s="8">
        <v>385000</v>
      </c>
      <c r="L287" s="8">
        <v>173250</v>
      </c>
      <c r="M287" s="9">
        <v>0.45</v>
      </c>
      <c r="N287" s="3" t="s">
        <v>16</v>
      </c>
    </row>
    <row r="288" spans="2:14" x14ac:dyDescent="0.35">
      <c r="B288" s="3">
        <v>1128299</v>
      </c>
      <c r="C288" s="3" t="s">
        <v>66</v>
      </c>
      <c r="D288" s="4">
        <v>44114</v>
      </c>
      <c r="E288" s="3" t="s">
        <v>26</v>
      </c>
      <c r="F288" s="3" t="s">
        <v>33</v>
      </c>
      <c r="G288" s="3" t="s">
        <v>34</v>
      </c>
      <c r="H288" s="5" t="s">
        <v>19</v>
      </c>
      <c r="I288" s="6">
        <v>70</v>
      </c>
      <c r="J288" s="7">
        <v>500</v>
      </c>
      <c r="K288" s="8">
        <v>350000</v>
      </c>
      <c r="L288" s="8">
        <v>140000</v>
      </c>
      <c r="M288" s="9">
        <v>0.39999999999999997</v>
      </c>
      <c r="N288" s="3" t="s">
        <v>16</v>
      </c>
    </row>
    <row r="289" spans="2:14" x14ac:dyDescent="0.35">
      <c r="B289" s="3">
        <v>1128299</v>
      </c>
      <c r="C289" s="3" t="s">
        <v>66</v>
      </c>
      <c r="D289" s="4">
        <v>44115</v>
      </c>
      <c r="E289" s="3" t="s">
        <v>26</v>
      </c>
      <c r="F289" s="3" t="s">
        <v>33</v>
      </c>
      <c r="G289" s="3" t="s">
        <v>34</v>
      </c>
      <c r="H289" s="5" t="s">
        <v>20</v>
      </c>
      <c r="I289" s="6">
        <v>75</v>
      </c>
      <c r="J289" s="7">
        <v>500</v>
      </c>
      <c r="K289" s="8">
        <v>375000</v>
      </c>
      <c r="L289" s="8">
        <v>225000.00000000003</v>
      </c>
      <c r="M289" s="9">
        <v>0.60000000000000009</v>
      </c>
      <c r="N289" s="3" t="s">
        <v>16</v>
      </c>
    </row>
    <row r="290" spans="2:14" x14ac:dyDescent="0.35">
      <c r="B290" s="3">
        <v>1128299</v>
      </c>
      <c r="C290" s="3" t="s">
        <v>66</v>
      </c>
      <c r="D290" s="4">
        <v>44116</v>
      </c>
      <c r="E290" s="3" t="s">
        <v>26</v>
      </c>
      <c r="F290" s="3" t="s">
        <v>33</v>
      </c>
      <c r="G290" s="3" t="s">
        <v>34</v>
      </c>
      <c r="H290" s="5" t="s">
        <v>21</v>
      </c>
      <c r="I290" s="6">
        <v>80</v>
      </c>
      <c r="J290" s="7">
        <v>400</v>
      </c>
      <c r="K290" s="8">
        <v>320000</v>
      </c>
      <c r="L290" s="8">
        <v>80000</v>
      </c>
      <c r="M290" s="9">
        <v>0.25</v>
      </c>
      <c r="N290" s="3" t="s">
        <v>16</v>
      </c>
    </row>
    <row r="291" spans="2:14" x14ac:dyDescent="0.35">
      <c r="B291" s="3">
        <v>1128299</v>
      </c>
      <c r="C291" s="3" t="s">
        <v>66</v>
      </c>
      <c r="D291" s="4">
        <v>44117</v>
      </c>
      <c r="E291" s="3" t="s">
        <v>26</v>
      </c>
      <c r="F291" s="3" t="s">
        <v>33</v>
      </c>
      <c r="G291" s="3" t="s">
        <v>34</v>
      </c>
      <c r="H291" s="5" t="s">
        <v>15</v>
      </c>
      <c r="I291" s="6">
        <v>65.000000000000014</v>
      </c>
      <c r="J291" s="7">
        <v>600</v>
      </c>
      <c r="K291" s="8">
        <v>390000.00000000006</v>
      </c>
      <c r="L291" s="8">
        <v>156000.00000000003</v>
      </c>
      <c r="M291" s="9">
        <v>0.4</v>
      </c>
      <c r="N291" s="3" t="s">
        <v>16</v>
      </c>
    </row>
    <row r="292" spans="2:14" x14ac:dyDescent="0.35">
      <c r="B292" s="3">
        <v>1128299</v>
      </c>
      <c r="C292" s="3" t="s">
        <v>66</v>
      </c>
      <c r="D292" s="4">
        <v>44118</v>
      </c>
      <c r="E292" s="3" t="s">
        <v>26</v>
      </c>
      <c r="F292" s="3" t="s">
        <v>33</v>
      </c>
      <c r="G292" s="3" t="s">
        <v>34</v>
      </c>
      <c r="H292" s="5" t="s">
        <v>17</v>
      </c>
      <c r="I292" s="6">
        <v>70.000000000000014</v>
      </c>
      <c r="J292" s="7">
        <v>600</v>
      </c>
      <c r="K292" s="8">
        <v>420000.00000000006</v>
      </c>
      <c r="L292" s="8">
        <v>105000.00000000001</v>
      </c>
      <c r="M292" s="9">
        <v>0.25</v>
      </c>
      <c r="N292" s="3" t="s">
        <v>16</v>
      </c>
    </row>
    <row r="293" spans="2:14" x14ac:dyDescent="0.35">
      <c r="B293" s="3">
        <v>1128299</v>
      </c>
      <c r="C293" s="3" t="s">
        <v>66</v>
      </c>
      <c r="D293" s="4">
        <v>44119</v>
      </c>
      <c r="E293" s="3" t="s">
        <v>26</v>
      </c>
      <c r="F293" s="3" t="s">
        <v>33</v>
      </c>
      <c r="G293" s="3" t="s">
        <v>34</v>
      </c>
      <c r="H293" s="5" t="s">
        <v>18</v>
      </c>
      <c r="I293" s="6">
        <v>65.000000000000014</v>
      </c>
      <c r="J293" s="7">
        <v>450</v>
      </c>
      <c r="K293" s="8">
        <v>292500.00000000006</v>
      </c>
      <c r="L293" s="8">
        <v>117000.00000000003</v>
      </c>
      <c r="M293" s="9">
        <v>0.4</v>
      </c>
      <c r="N293" s="3" t="s">
        <v>16</v>
      </c>
    </row>
    <row r="294" spans="2:14" x14ac:dyDescent="0.35">
      <c r="B294" s="3">
        <v>1128299</v>
      </c>
      <c r="C294" s="3" t="s">
        <v>66</v>
      </c>
      <c r="D294" s="4">
        <v>44120</v>
      </c>
      <c r="E294" s="3" t="s">
        <v>26</v>
      </c>
      <c r="F294" s="3" t="s">
        <v>33</v>
      </c>
      <c r="G294" s="3" t="s">
        <v>34</v>
      </c>
      <c r="H294" s="5" t="s">
        <v>19</v>
      </c>
      <c r="I294" s="6">
        <v>65.000000000000014</v>
      </c>
      <c r="J294" s="7">
        <v>400</v>
      </c>
      <c r="K294" s="8">
        <v>260000.00000000006</v>
      </c>
      <c r="L294" s="8">
        <v>91000.000000000015</v>
      </c>
      <c r="M294" s="9">
        <v>0.35</v>
      </c>
      <c r="N294" s="3" t="s">
        <v>16</v>
      </c>
    </row>
    <row r="295" spans="2:14" x14ac:dyDescent="0.35">
      <c r="B295" s="3">
        <v>1128299</v>
      </c>
      <c r="C295" s="3" t="s">
        <v>66</v>
      </c>
      <c r="D295" s="4">
        <v>44121</v>
      </c>
      <c r="E295" s="3" t="s">
        <v>26</v>
      </c>
      <c r="F295" s="3" t="s">
        <v>33</v>
      </c>
      <c r="G295" s="3" t="s">
        <v>34</v>
      </c>
      <c r="H295" s="5" t="s">
        <v>20</v>
      </c>
      <c r="I295" s="6">
        <v>75.000000000000014</v>
      </c>
      <c r="J295" s="7">
        <v>400</v>
      </c>
      <c r="K295" s="8">
        <v>300000.00000000006</v>
      </c>
      <c r="L295" s="8">
        <v>165000.00000000009</v>
      </c>
      <c r="M295" s="9">
        <v>0.55000000000000016</v>
      </c>
      <c r="N295" s="3" t="s">
        <v>16</v>
      </c>
    </row>
    <row r="296" spans="2:14" x14ac:dyDescent="0.35">
      <c r="B296" s="3">
        <v>1128299</v>
      </c>
      <c r="C296" s="3" t="s">
        <v>66</v>
      </c>
      <c r="D296" s="4">
        <v>44122</v>
      </c>
      <c r="E296" s="3" t="s">
        <v>26</v>
      </c>
      <c r="F296" s="3" t="s">
        <v>33</v>
      </c>
      <c r="G296" s="3" t="s">
        <v>34</v>
      </c>
      <c r="H296" s="5" t="s">
        <v>21</v>
      </c>
      <c r="I296" s="6">
        <v>70</v>
      </c>
      <c r="J296" s="7">
        <v>425</v>
      </c>
      <c r="K296" s="8">
        <v>297500</v>
      </c>
      <c r="L296" s="8">
        <v>59500</v>
      </c>
      <c r="M296" s="9">
        <v>0.2</v>
      </c>
      <c r="N296" s="3" t="s">
        <v>16</v>
      </c>
    </row>
    <row r="297" spans="2:14" x14ac:dyDescent="0.35">
      <c r="B297" s="3">
        <v>1128299</v>
      </c>
      <c r="C297" s="3" t="s">
        <v>66</v>
      </c>
      <c r="D297" s="4">
        <v>44123</v>
      </c>
      <c r="E297" s="3" t="s">
        <v>26</v>
      </c>
      <c r="F297" s="3" t="s">
        <v>33</v>
      </c>
      <c r="G297" s="3" t="s">
        <v>34</v>
      </c>
      <c r="H297" s="5" t="s">
        <v>15</v>
      </c>
      <c r="I297" s="6">
        <v>55.000000000000007</v>
      </c>
      <c r="J297" s="7">
        <v>525</v>
      </c>
      <c r="K297" s="8">
        <v>288750.00000000006</v>
      </c>
      <c r="L297" s="8">
        <v>115500.00000000003</v>
      </c>
      <c r="M297" s="9">
        <v>0.4</v>
      </c>
      <c r="N297" s="3" t="s">
        <v>16</v>
      </c>
    </row>
    <row r="298" spans="2:14" x14ac:dyDescent="0.35">
      <c r="B298" s="3">
        <v>1128299</v>
      </c>
      <c r="C298" s="3" t="s">
        <v>66</v>
      </c>
      <c r="D298" s="4">
        <v>44124</v>
      </c>
      <c r="E298" s="3" t="s">
        <v>26</v>
      </c>
      <c r="F298" s="3" t="s">
        <v>33</v>
      </c>
      <c r="G298" s="3" t="s">
        <v>34</v>
      </c>
      <c r="H298" s="5" t="s">
        <v>17</v>
      </c>
      <c r="I298" s="6">
        <v>60.000000000000007</v>
      </c>
      <c r="J298" s="7">
        <v>525</v>
      </c>
      <c r="K298" s="8">
        <v>315000.00000000006</v>
      </c>
      <c r="L298" s="8">
        <v>78750.000000000015</v>
      </c>
      <c r="M298" s="9">
        <v>0.25</v>
      </c>
      <c r="N298" s="3" t="s">
        <v>16</v>
      </c>
    </row>
    <row r="299" spans="2:14" x14ac:dyDescent="0.35">
      <c r="B299" s="3">
        <v>1128299</v>
      </c>
      <c r="C299" s="3" t="s">
        <v>66</v>
      </c>
      <c r="D299" s="4">
        <v>44125</v>
      </c>
      <c r="E299" s="3" t="s">
        <v>26</v>
      </c>
      <c r="F299" s="3" t="s">
        <v>33</v>
      </c>
      <c r="G299" s="3" t="s">
        <v>34</v>
      </c>
      <c r="H299" s="5" t="s">
        <v>18</v>
      </c>
      <c r="I299" s="6">
        <v>55.000000000000007</v>
      </c>
      <c r="J299" s="7">
        <v>350</v>
      </c>
      <c r="K299" s="8">
        <v>192500.00000000003</v>
      </c>
      <c r="L299" s="8">
        <v>77000.000000000015</v>
      </c>
      <c r="M299" s="9">
        <v>0.4</v>
      </c>
      <c r="N299" s="3" t="s">
        <v>16</v>
      </c>
    </row>
    <row r="300" spans="2:14" x14ac:dyDescent="0.35">
      <c r="B300" s="3">
        <v>1128299</v>
      </c>
      <c r="C300" s="3" t="s">
        <v>66</v>
      </c>
      <c r="D300" s="4">
        <v>44126</v>
      </c>
      <c r="E300" s="3" t="s">
        <v>26</v>
      </c>
      <c r="F300" s="3" t="s">
        <v>33</v>
      </c>
      <c r="G300" s="3" t="s">
        <v>34</v>
      </c>
      <c r="H300" s="5" t="s">
        <v>19</v>
      </c>
      <c r="I300" s="6">
        <v>55.000000000000007</v>
      </c>
      <c r="J300" s="7">
        <v>325</v>
      </c>
      <c r="K300" s="8">
        <v>178750.00000000003</v>
      </c>
      <c r="L300" s="8">
        <v>62562.500000000007</v>
      </c>
      <c r="M300" s="9">
        <v>0.35</v>
      </c>
      <c r="N300" s="3" t="s">
        <v>16</v>
      </c>
    </row>
    <row r="301" spans="2:14" x14ac:dyDescent="0.35">
      <c r="B301" s="3">
        <v>1128299</v>
      </c>
      <c r="C301" s="3" t="s">
        <v>66</v>
      </c>
      <c r="D301" s="4">
        <v>44127</v>
      </c>
      <c r="E301" s="3" t="s">
        <v>26</v>
      </c>
      <c r="F301" s="3" t="s">
        <v>33</v>
      </c>
      <c r="G301" s="3" t="s">
        <v>34</v>
      </c>
      <c r="H301" s="5" t="s">
        <v>20</v>
      </c>
      <c r="I301" s="6">
        <v>65</v>
      </c>
      <c r="J301" s="7">
        <v>300</v>
      </c>
      <c r="K301" s="8">
        <v>195000</v>
      </c>
      <c r="L301" s="8">
        <v>107250.00000000003</v>
      </c>
      <c r="M301" s="9">
        <v>0.55000000000000016</v>
      </c>
      <c r="N301" s="3" t="s">
        <v>16</v>
      </c>
    </row>
    <row r="302" spans="2:14" x14ac:dyDescent="0.35">
      <c r="B302" s="3">
        <v>1128299</v>
      </c>
      <c r="C302" s="3" t="s">
        <v>66</v>
      </c>
      <c r="D302" s="4">
        <v>44128</v>
      </c>
      <c r="E302" s="3" t="s">
        <v>26</v>
      </c>
      <c r="F302" s="3" t="s">
        <v>33</v>
      </c>
      <c r="G302" s="3" t="s">
        <v>34</v>
      </c>
      <c r="H302" s="5" t="s">
        <v>21</v>
      </c>
      <c r="I302" s="6">
        <v>70</v>
      </c>
      <c r="J302" s="7">
        <v>350</v>
      </c>
      <c r="K302" s="8">
        <v>245000</v>
      </c>
      <c r="L302" s="8">
        <v>49000</v>
      </c>
      <c r="M302" s="9">
        <v>0.2</v>
      </c>
      <c r="N302" s="3" t="s">
        <v>16</v>
      </c>
    </row>
    <row r="303" spans="2:14" x14ac:dyDescent="0.35">
      <c r="B303" s="3">
        <v>1128299</v>
      </c>
      <c r="C303" s="3" t="s">
        <v>66</v>
      </c>
      <c r="D303" s="4">
        <v>44129</v>
      </c>
      <c r="E303" s="3" t="s">
        <v>26</v>
      </c>
      <c r="F303" s="3" t="s">
        <v>33</v>
      </c>
      <c r="G303" s="3" t="s">
        <v>34</v>
      </c>
      <c r="H303" s="5" t="s">
        <v>15</v>
      </c>
      <c r="I303" s="6">
        <v>55.000000000000007</v>
      </c>
      <c r="J303" s="7">
        <v>575</v>
      </c>
      <c r="K303" s="8">
        <v>316250.00000000006</v>
      </c>
      <c r="L303" s="8">
        <v>126500.00000000003</v>
      </c>
      <c r="M303" s="9">
        <v>0.4</v>
      </c>
      <c r="N303" s="3" t="s">
        <v>16</v>
      </c>
    </row>
    <row r="304" spans="2:14" x14ac:dyDescent="0.35">
      <c r="B304" s="3">
        <v>1128299</v>
      </c>
      <c r="C304" s="3" t="s">
        <v>66</v>
      </c>
      <c r="D304" s="4">
        <v>44130</v>
      </c>
      <c r="E304" s="3" t="s">
        <v>26</v>
      </c>
      <c r="F304" s="3" t="s">
        <v>33</v>
      </c>
      <c r="G304" s="3" t="s">
        <v>34</v>
      </c>
      <c r="H304" s="5" t="s">
        <v>17</v>
      </c>
      <c r="I304" s="6">
        <v>60.000000000000007</v>
      </c>
      <c r="J304" s="7">
        <v>575</v>
      </c>
      <c r="K304" s="8">
        <v>345000.00000000006</v>
      </c>
      <c r="L304" s="8">
        <v>86250.000000000015</v>
      </c>
      <c r="M304" s="9">
        <v>0.25</v>
      </c>
      <c r="N304" s="3" t="s">
        <v>16</v>
      </c>
    </row>
    <row r="305" spans="2:14" x14ac:dyDescent="0.35">
      <c r="B305" s="3">
        <v>1128299</v>
      </c>
      <c r="C305" s="3" t="s">
        <v>66</v>
      </c>
      <c r="D305" s="4">
        <v>44131</v>
      </c>
      <c r="E305" s="3" t="s">
        <v>26</v>
      </c>
      <c r="F305" s="3" t="s">
        <v>33</v>
      </c>
      <c r="G305" s="3" t="s">
        <v>34</v>
      </c>
      <c r="H305" s="5" t="s">
        <v>18</v>
      </c>
      <c r="I305" s="6">
        <v>55.000000000000007</v>
      </c>
      <c r="J305" s="7">
        <v>425</v>
      </c>
      <c r="K305" s="8">
        <v>233750.00000000003</v>
      </c>
      <c r="L305" s="8">
        <v>93500.000000000015</v>
      </c>
      <c r="M305" s="9">
        <v>0.4</v>
      </c>
      <c r="N305" s="3" t="s">
        <v>16</v>
      </c>
    </row>
    <row r="306" spans="2:14" x14ac:dyDescent="0.35">
      <c r="B306" s="3">
        <v>1128299</v>
      </c>
      <c r="C306" s="3" t="s">
        <v>66</v>
      </c>
      <c r="D306" s="4">
        <v>44132</v>
      </c>
      <c r="E306" s="3" t="s">
        <v>26</v>
      </c>
      <c r="F306" s="3" t="s">
        <v>33</v>
      </c>
      <c r="G306" s="3" t="s">
        <v>34</v>
      </c>
      <c r="H306" s="5" t="s">
        <v>19</v>
      </c>
      <c r="I306" s="6">
        <v>65.000000000000014</v>
      </c>
      <c r="J306" s="7">
        <v>400</v>
      </c>
      <c r="K306" s="8">
        <v>260000.00000000006</v>
      </c>
      <c r="L306" s="8">
        <v>91000.000000000015</v>
      </c>
      <c r="M306" s="9">
        <v>0.35</v>
      </c>
      <c r="N306" s="3" t="s">
        <v>16</v>
      </c>
    </row>
    <row r="307" spans="2:14" x14ac:dyDescent="0.35">
      <c r="B307" s="3">
        <v>1128299</v>
      </c>
      <c r="C307" s="3" t="s">
        <v>66</v>
      </c>
      <c r="D307" s="4">
        <v>44133</v>
      </c>
      <c r="E307" s="3" t="s">
        <v>26</v>
      </c>
      <c r="F307" s="3" t="s">
        <v>33</v>
      </c>
      <c r="G307" s="3" t="s">
        <v>34</v>
      </c>
      <c r="H307" s="5" t="s">
        <v>20</v>
      </c>
      <c r="I307" s="6">
        <v>75.000000000000014</v>
      </c>
      <c r="J307" s="7">
        <v>375</v>
      </c>
      <c r="K307" s="8">
        <v>281250.00000000006</v>
      </c>
      <c r="L307" s="8">
        <v>154687.50000000009</v>
      </c>
      <c r="M307" s="9">
        <v>0.55000000000000016</v>
      </c>
      <c r="N307" s="3" t="s">
        <v>16</v>
      </c>
    </row>
    <row r="308" spans="2:14" x14ac:dyDescent="0.35">
      <c r="B308" s="3">
        <v>1128299</v>
      </c>
      <c r="C308" s="3" t="s">
        <v>66</v>
      </c>
      <c r="D308" s="4">
        <v>44134</v>
      </c>
      <c r="E308" s="3" t="s">
        <v>26</v>
      </c>
      <c r="F308" s="3" t="s">
        <v>33</v>
      </c>
      <c r="G308" s="3" t="s">
        <v>34</v>
      </c>
      <c r="H308" s="5" t="s">
        <v>21</v>
      </c>
      <c r="I308" s="6">
        <v>80.000000000000014</v>
      </c>
      <c r="J308" s="7">
        <v>500</v>
      </c>
      <c r="K308" s="8">
        <v>400000.00000000006</v>
      </c>
      <c r="L308" s="8">
        <v>80000.000000000015</v>
      </c>
      <c r="M308" s="9">
        <v>0.2</v>
      </c>
      <c r="N308" s="3" t="s">
        <v>16</v>
      </c>
    </row>
    <row r="309" spans="2:14" x14ac:dyDescent="0.35">
      <c r="B309" s="3">
        <v>1128299</v>
      </c>
      <c r="C309" s="3" t="s">
        <v>66</v>
      </c>
      <c r="D309" s="4">
        <v>44135</v>
      </c>
      <c r="E309" s="3" t="s">
        <v>26</v>
      </c>
      <c r="F309" s="3" t="s">
        <v>33</v>
      </c>
      <c r="G309" s="3" t="s">
        <v>34</v>
      </c>
      <c r="H309" s="5" t="s">
        <v>15</v>
      </c>
      <c r="I309" s="6">
        <v>65.000000000000014</v>
      </c>
      <c r="J309" s="7">
        <v>700</v>
      </c>
      <c r="K309" s="8">
        <v>455000.00000000012</v>
      </c>
      <c r="L309" s="8">
        <v>182000.00000000006</v>
      </c>
      <c r="M309" s="9">
        <v>0.4</v>
      </c>
      <c r="N309" s="3" t="s">
        <v>16</v>
      </c>
    </row>
    <row r="310" spans="2:14" x14ac:dyDescent="0.35">
      <c r="B310" s="3">
        <v>1128299</v>
      </c>
      <c r="C310" s="3" t="s">
        <v>66</v>
      </c>
      <c r="D310" s="4">
        <v>44136</v>
      </c>
      <c r="E310" s="3" t="s">
        <v>26</v>
      </c>
      <c r="F310" s="3" t="s">
        <v>33</v>
      </c>
      <c r="G310" s="3" t="s">
        <v>34</v>
      </c>
      <c r="H310" s="5" t="s">
        <v>17</v>
      </c>
      <c r="I310" s="6">
        <v>70.000000000000014</v>
      </c>
      <c r="J310" s="7">
        <v>700</v>
      </c>
      <c r="K310" s="8">
        <v>490000.00000000012</v>
      </c>
      <c r="L310" s="8">
        <v>122500.00000000003</v>
      </c>
      <c r="M310" s="9">
        <v>0.25</v>
      </c>
      <c r="N310" s="3" t="s">
        <v>16</v>
      </c>
    </row>
    <row r="311" spans="2:14" x14ac:dyDescent="0.35">
      <c r="B311" s="3">
        <v>1128299</v>
      </c>
      <c r="C311" s="3" t="s">
        <v>66</v>
      </c>
      <c r="D311" s="4">
        <v>44137</v>
      </c>
      <c r="E311" s="3" t="s">
        <v>26</v>
      </c>
      <c r="F311" s="3" t="s">
        <v>33</v>
      </c>
      <c r="G311" s="3" t="s">
        <v>34</v>
      </c>
      <c r="H311" s="5" t="s">
        <v>18</v>
      </c>
      <c r="I311" s="6">
        <v>65.000000000000014</v>
      </c>
      <c r="J311" s="7">
        <v>500</v>
      </c>
      <c r="K311" s="8">
        <v>325000.00000000006</v>
      </c>
      <c r="L311" s="8">
        <v>130000.00000000003</v>
      </c>
      <c r="M311" s="9">
        <v>0.4</v>
      </c>
      <c r="N311" s="3" t="s">
        <v>16</v>
      </c>
    </row>
    <row r="312" spans="2:14" x14ac:dyDescent="0.35">
      <c r="B312" s="3">
        <v>1128299</v>
      </c>
      <c r="C312" s="3" t="s">
        <v>66</v>
      </c>
      <c r="D312" s="4">
        <v>44138</v>
      </c>
      <c r="E312" s="3" t="s">
        <v>26</v>
      </c>
      <c r="F312" s="3" t="s">
        <v>33</v>
      </c>
      <c r="G312" s="3" t="s">
        <v>34</v>
      </c>
      <c r="H312" s="5" t="s">
        <v>19</v>
      </c>
      <c r="I312" s="6">
        <v>65.000000000000014</v>
      </c>
      <c r="J312" s="7">
        <v>500</v>
      </c>
      <c r="K312" s="8">
        <v>325000.00000000006</v>
      </c>
      <c r="L312" s="8">
        <v>113750.00000000001</v>
      </c>
      <c r="M312" s="9">
        <v>0.35</v>
      </c>
      <c r="N312" s="3" t="s">
        <v>16</v>
      </c>
    </row>
    <row r="313" spans="2:14" x14ac:dyDescent="0.35">
      <c r="B313" s="3">
        <v>1128299</v>
      </c>
      <c r="C313" s="3" t="s">
        <v>66</v>
      </c>
      <c r="D313" s="4">
        <v>44139</v>
      </c>
      <c r="E313" s="3" t="s">
        <v>26</v>
      </c>
      <c r="F313" s="3" t="s">
        <v>33</v>
      </c>
      <c r="G313" s="3" t="s">
        <v>34</v>
      </c>
      <c r="H313" s="5" t="s">
        <v>20</v>
      </c>
      <c r="I313" s="6">
        <v>75.000000000000014</v>
      </c>
      <c r="J313" s="7">
        <v>425</v>
      </c>
      <c r="K313" s="8">
        <v>318750.00000000006</v>
      </c>
      <c r="L313" s="8">
        <v>175312.50000000009</v>
      </c>
      <c r="M313" s="9">
        <v>0.55000000000000016</v>
      </c>
      <c r="N313" s="3" t="s">
        <v>16</v>
      </c>
    </row>
    <row r="314" spans="2:14" x14ac:dyDescent="0.35">
      <c r="B314" s="3">
        <v>1128299</v>
      </c>
      <c r="C314" s="3" t="s">
        <v>66</v>
      </c>
      <c r="D314" s="4">
        <v>44140</v>
      </c>
      <c r="E314" s="3" t="s">
        <v>26</v>
      </c>
      <c r="F314" s="3" t="s">
        <v>33</v>
      </c>
      <c r="G314" s="3" t="s">
        <v>34</v>
      </c>
      <c r="H314" s="5" t="s">
        <v>21</v>
      </c>
      <c r="I314" s="6">
        <v>80.000000000000014</v>
      </c>
      <c r="J314" s="7">
        <v>525</v>
      </c>
      <c r="K314" s="8">
        <v>420000.00000000006</v>
      </c>
      <c r="L314" s="8">
        <v>84000.000000000015</v>
      </c>
      <c r="M314" s="9">
        <v>0.2</v>
      </c>
      <c r="N314" s="3" t="s">
        <v>16</v>
      </c>
    </row>
    <row r="315" spans="2:14" x14ac:dyDescent="0.35">
      <c r="B315" s="3">
        <v>1128299</v>
      </c>
      <c r="C315" s="3" t="s">
        <v>66</v>
      </c>
      <c r="D315" s="4">
        <v>44141</v>
      </c>
      <c r="E315" s="3" t="s">
        <v>26</v>
      </c>
      <c r="F315" s="3" t="s">
        <v>33</v>
      </c>
      <c r="G315" s="3" t="s">
        <v>34</v>
      </c>
      <c r="H315" s="5" t="s">
        <v>15</v>
      </c>
      <c r="I315" s="6">
        <v>40</v>
      </c>
      <c r="J315" s="7">
        <v>450</v>
      </c>
      <c r="K315" s="8">
        <v>180000</v>
      </c>
      <c r="L315" s="8">
        <v>54000</v>
      </c>
      <c r="M315" s="9">
        <v>0.3</v>
      </c>
      <c r="N315" s="3" t="s">
        <v>16</v>
      </c>
    </row>
    <row r="316" spans="2:14" x14ac:dyDescent="0.35">
      <c r="B316" s="3">
        <v>1128299</v>
      </c>
      <c r="C316" s="3" t="s">
        <v>66</v>
      </c>
      <c r="D316" s="4">
        <v>44142</v>
      </c>
      <c r="E316" s="3" t="s">
        <v>26</v>
      </c>
      <c r="F316" s="3" t="s">
        <v>33</v>
      </c>
      <c r="G316" s="3" t="s">
        <v>34</v>
      </c>
      <c r="H316" s="5" t="s">
        <v>17</v>
      </c>
      <c r="I316" s="6">
        <v>50</v>
      </c>
      <c r="J316" s="7">
        <v>450</v>
      </c>
      <c r="K316" s="8">
        <v>225000</v>
      </c>
      <c r="L316" s="8">
        <v>56250</v>
      </c>
      <c r="M316" s="9">
        <v>0.25</v>
      </c>
      <c r="N316" s="3" t="s">
        <v>16</v>
      </c>
    </row>
    <row r="317" spans="2:14" x14ac:dyDescent="0.35">
      <c r="B317" s="3">
        <v>1128299</v>
      </c>
      <c r="C317" s="3" t="s">
        <v>66</v>
      </c>
      <c r="D317" s="4">
        <v>44143</v>
      </c>
      <c r="E317" s="3" t="s">
        <v>26</v>
      </c>
      <c r="F317" s="3" t="s">
        <v>33</v>
      </c>
      <c r="G317" s="3" t="s">
        <v>34</v>
      </c>
      <c r="H317" s="5" t="s">
        <v>18</v>
      </c>
      <c r="I317" s="6">
        <v>50</v>
      </c>
      <c r="J317" s="7">
        <v>450</v>
      </c>
      <c r="K317" s="8">
        <v>225000</v>
      </c>
      <c r="L317" s="8">
        <v>56250</v>
      </c>
      <c r="M317" s="9">
        <v>0.25</v>
      </c>
      <c r="N317" s="3" t="s">
        <v>16</v>
      </c>
    </row>
    <row r="318" spans="2:14" x14ac:dyDescent="0.35">
      <c r="B318" s="3">
        <v>1128299</v>
      </c>
      <c r="C318" s="3" t="s">
        <v>66</v>
      </c>
      <c r="D318" s="4">
        <v>44144</v>
      </c>
      <c r="E318" s="3" t="s">
        <v>26</v>
      </c>
      <c r="F318" s="3" t="s">
        <v>33</v>
      </c>
      <c r="G318" s="3" t="s">
        <v>34</v>
      </c>
      <c r="H318" s="5" t="s">
        <v>19</v>
      </c>
      <c r="I318" s="6">
        <v>50</v>
      </c>
      <c r="J318" s="7">
        <v>300</v>
      </c>
      <c r="K318" s="8">
        <v>150000</v>
      </c>
      <c r="L318" s="8">
        <v>45000</v>
      </c>
      <c r="M318" s="9">
        <v>0.3</v>
      </c>
      <c r="N318" s="3" t="s">
        <v>16</v>
      </c>
    </row>
    <row r="319" spans="2:14" x14ac:dyDescent="0.35">
      <c r="B319" s="3">
        <v>1128299</v>
      </c>
      <c r="C319" s="3" t="s">
        <v>66</v>
      </c>
      <c r="D319" s="4">
        <v>44145</v>
      </c>
      <c r="E319" s="3" t="s">
        <v>26</v>
      </c>
      <c r="F319" s="3" t="s">
        <v>35</v>
      </c>
      <c r="G319" s="3" t="s">
        <v>36</v>
      </c>
      <c r="H319" s="5" t="s">
        <v>20</v>
      </c>
      <c r="I319" s="6">
        <v>55.000000000000007</v>
      </c>
      <c r="J319" s="7">
        <v>250</v>
      </c>
      <c r="K319" s="8">
        <v>137500.00000000003</v>
      </c>
      <c r="L319" s="8">
        <v>34375.000000000007</v>
      </c>
      <c r="M319" s="9">
        <v>0.25</v>
      </c>
      <c r="N319" s="3" t="s">
        <v>16</v>
      </c>
    </row>
    <row r="320" spans="2:14" x14ac:dyDescent="0.35">
      <c r="B320" s="3">
        <v>1128299</v>
      </c>
      <c r="C320" s="3" t="s">
        <v>66</v>
      </c>
      <c r="D320" s="4">
        <v>44146</v>
      </c>
      <c r="E320" s="3" t="s">
        <v>26</v>
      </c>
      <c r="F320" s="3" t="s">
        <v>35</v>
      </c>
      <c r="G320" s="3" t="s">
        <v>36</v>
      </c>
      <c r="H320" s="5" t="s">
        <v>21</v>
      </c>
      <c r="I320" s="6">
        <v>50</v>
      </c>
      <c r="J320" s="7">
        <v>500</v>
      </c>
      <c r="K320" s="8">
        <v>250000</v>
      </c>
      <c r="L320" s="8">
        <v>50000</v>
      </c>
      <c r="M320" s="9">
        <v>0.2</v>
      </c>
      <c r="N320" s="3" t="s">
        <v>16</v>
      </c>
    </row>
    <row r="321" spans="2:14" x14ac:dyDescent="0.35">
      <c r="B321" s="3">
        <v>1128299</v>
      </c>
      <c r="C321" s="3" t="s">
        <v>66</v>
      </c>
      <c r="D321" s="4">
        <v>44147</v>
      </c>
      <c r="E321" s="3" t="s">
        <v>26</v>
      </c>
      <c r="F321" s="3" t="s">
        <v>35</v>
      </c>
      <c r="G321" s="3" t="s">
        <v>36</v>
      </c>
      <c r="H321" s="5" t="s">
        <v>15</v>
      </c>
      <c r="I321" s="6">
        <v>40</v>
      </c>
      <c r="J321" s="7">
        <v>550</v>
      </c>
      <c r="K321" s="8">
        <v>220000</v>
      </c>
      <c r="L321" s="8">
        <v>66000</v>
      </c>
      <c r="M321" s="9">
        <v>0.3</v>
      </c>
      <c r="N321" s="3" t="s">
        <v>16</v>
      </c>
    </row>
    <row r="322" spans="2:14" x14ac:dyDescent="0.35">
      <c r="B322" s="3">
        <v>1128299</v>
      </c>
      <c r="C322" s="3" t="s">
        <v>66</v>
      </c>
      <c r="D322" s="4">
        <v>44148</v>
      </c>
      <c r="E322" s="3" t="s">
        <v>26</v>
      </c>
      <c r="F322" s="3" t="s">
        <v>35</v>
      </c>
      <c r="G322" s="3" t="s">
        <v>36</v>
      </c>
      <c r="H322" s="5" t="s">
        <v>17</v>
      </c>
      <c r="I322" s="6">
        <v>50</v>
      </c>
      <c r="J322" s="7">
        <v>450</v>
      </c>
      <c r="K322" s="8">
        <v>225000</v>
      </c>
      <c r="L322" s="8">
        <v>56250</v>
      </c>
      <c r="M322" s="9">
        <v>0.25</v>
      </c>
      <c r="N322" s="3" t="s">
        <v>16</v>
      </c>
    </row>
    <row r="323" spans="2:14" x14ac:dyDescent="0.35">
      <c r="B323" s="3">
        <v>1128299</v>
      </c>
      <c r="C323" s="3" t="s">
        <v>66</v>
      </c>
      <c r="D323" s="4">
        <v>44149</v>
      </c>
      <c r="E323" s="3" t="s">
        <v>26</v>
      </c>
      <c r="F323" s="3" t="s">
        <v>35</v>
      </c>
      <c r="G323" s="3" t="s">
        <v>36</v>
      </c>
      <c r="H323" s="5" t="s">
        <v>18</v>
      </c>
      <c r="I323" s="6">
        <v>50</v>
      </c>
      <c r="J323" s="7">
        <v>450</v>
      </c>
      <c r="K323" s="8">
        <v>225000</v>
      </c>
      <c r="L323" s="8">
        <v>56250</v>
      </c>
      <c r="M323" s="9">
        <v>0.25</v>
      </c>
      <c r="N323" s="3" t="s">
        <v>16</v>
      </c>
    </row>
    <row r="324" spans="2:14" x14ac:dyDescent="0.35">
      <c r="B324" s="3">
        <v>1128299</v>
      </c>
      <c r="C324" s="3" t="s">
        <v>66</v>
      </c>
      <c r="D324" s="4">
        <v>44150</v>
      </c>
      <c r="E324" s="3" t="s">
        <v>26</v>
      </c>
      <c r="F324" s="3" t="s">
        <v>35</v>
      </c>
      <c r="G324" s="3" t="s">
        <v>36</v>
      </c>
      <c r="H324" s="5" t="s">
        <v>19</v>
      </c>
      <c r="I324" s="6">
        <v>50</v>
      </c>
      <c r="J324" s="7">
        <v>300</v>
      </c>
      <c r="K324" s="8">
        <v>150000</v>
      </c>
      <c r="L324" s="8">
        <v>45000</v>
      </c>
      <c r="M324" s="9">
        <v>0.3</v>
      </c>
      <c r="N324" s="3" t="s">
        <v>16</v>
      </c>
    </row>
    <row r="325" spans="2:14" x14ac:dyDescent="0.35">
      <c r="B325" s="3">
        <v>1128299</v>
      </c>
      <c r="C325" s="3" t="s">
        <v>66</v>
      </c>
      <c r="D325" s="4">
        <v>44151</v>
      </c>
      <c r="E325" s="3" t="s">
        <v>26</v>
      </c>
      <c r="F325" s="3" t="s">
        <v>35</v>
      </c>
      <c r="G325" s="3" t="s">
        <v>36</v>
      </c>
      <c r="H325" s="5" t="s">
        <v>20</v>
      </c>
      <c r="I325" s="6">
        <v>55.000000000000007</v>
      </c>
      <c r="J325" s="7">
        <v>225</v>
      </c>
      <c r="K325" s="8">
        <v>123750.00000000001</v>
      </c>
      <c r="L325" s="8">
        <v>30937.500000000004</v>
      </c>
      <c r="M325" s="9">
        <v>0.25</v>
      </c>
      <c r="N325" s="3" t="s">
        <v>16</v>
      </c>
    </row>
    <row r="326" spans="2:14" x14ac:dyDescent="0.35">
      <c r="B326" s="3">
        <v>1128299</v>
      </c>
      <c r="C326" s="3" t="s">
        <v>66</v>
      </c>
      <c r="D326" s="4">
        <v>44152</v>
      </c>
      <c r="E326" s="3" t="s">
        <v>26</v>
      </c>
      <c r="F326" s="3" t="s">
        <v>35</v>
      </c>
      <c r="G326" s="3" t="s">
        <v>36</v>
      </c>
      <c r="H326" s="5" t="s">
        <v>21</v>
      </c>
      <c r="I326" s="6">
        <v>50</v>
      </c>
      <c r="J326" s="7">
        <v>425</v>
      </c>
      <c r="K326" s="8">
        <v>212500</v>
      </c>
      <c r="L326" s="8">
        <v>42500</v>
      </c>
      <c r="M326" s="9">
        <v>0.2</v>
      </c>
      <c r="N326" s="3" t="s">
        <v>16</v>
      </c>
    </row>
    <row r="327" spans="2:14" x14ac:dyDescent="0.35">
      <c r="B327" s="3">
        <v>1128299</v>
      </c>
      <c r="C327" s="3" t="s">
        <v>66</v>
      </c>
      <c r="D327" s="4">
        <v>44153</v>
      </c>
      <c r="E327" s="3" t="s">
        <v>26</v>
      </c>
      <c r="F327" s="3" t="s">
        <v>35</v>
      </c>
      <c r="G327" s="3" t="s">
        <v>36</v>
      </c>
      <c r="H327" s="5" t="s">
        <v>15</v>
      </c>
      <c r="I327" s="6">
        <v>50</v>
      </c>
      <c r="J327" s="7">
        <v>575</v>
      </c>
      <c r="K327" s="8">
        <v>287500</v>
      </c>
      <c r="L327" s="8">
        <v>86250</v>
      </c>
      <c r="M327" s="9">
        <v>0.3</v>
      </c>
      <c r="N327" s="3" t="s">
        <v>16</v>
      </c>
    </row>
    <row r="328" spans="2:14" x14ac:dyDescent="0.35">
      <c r="B328" s="3">
        <v>1128299</v>
      </c>
      <c r="C328" s="3" t="s">
        <v>66</v>
      </c>
      <c r="D328" s="4">
        <v>44154</v>
      </c>
      <c r="E328" s="3" t="s">
        <v>26</v>
      </c>
      <c r="F328" s="3" t="s">
        <v>35</v>
      </c>
      <c r="G328" s="3" t="s">
        <v>36</v>
      </c>
      <c r="H328" s="5" t="s">
        <v>17</v>
      </c>
      <c r="I328" s="6">
        <v>60</v>
      </c>
      <c r="J328" s="7">
        <v>425</v>
      </c>
      <c r="K328" s="8">
        <v>255000</v>
      </c>
      <c r="L328" s="8">
        <v>63750</v>
      </c>
      <c r="M328" s="9">
        <v>0.25</v>
      </c>
      <c r="N328" s="3" t="s">
        <v>16</v>
      </c>
    </row>
    <row r="329" spans="2:14" x14ac:dyDescent="0.35">
      <c r="B329" s="3">
        <v>1128299</v>
      </c>
      <c r="C329" s="3" t="s">
        <v>66</v>
      </c>
      <c r="D329" s="4">
        <v>44155</v>
      </c>
      <c r="E329" s="3" t="s">
        <v>26</v>
      </c>
      <c r="F329" s="3" t="s">
        <v>35</v>
      </c>
      <c r="G329" s="3" t="s">
        <v>36</v>
      </c>
      <c r="H329" s="5" t="s">
        <v>18</v>
      </c>
      <c r="I329" s="6">
        <v>64.999999999999986</v>
      </c>
      <c r="J329" s="7">
        <v>425</v>
      </c>
      <c r="K329" s="8">
        <v>276249.99999999994</v>
      </c>
      <c r="L329" s="8">
        <v>69062.499999999985</v>
      </c>
      <c r="M329" s="9">
        <v>0.25</v>
      </c>
      <c r="N329" s="3" t="s">
        <v>16</v>
      </c>
    </row>
    <row r="330" spans="2:14" x14ac:dyDescent="0.35">
      <c r="B330" s="3">
        <v>1128299</v>
      </c>
      <c r="C330" s="3" t="s">
        <v>66</v>
      </c>
      <c r="D330" s="4">
        <v>44156</v>
      </c>
      <c r="E330" s="3" t="s">
        <v>26</v>
      </c>
      <c r="F330" s="3" t="s">
        <v>35</v>
      </c>
      <c r="G330" s="3" t="s">
        <v>36</v>
      </c>
      <c r="H330" s="5" t="s">
        <v>19</v>
      </c>
      <c r="I330" s="6">
        <v>64.999999999999986</v>
      </c>
      <c r="J330" s="7">
        <v>325</v>
      </c>
      <c r="K330" s="8">
        <v>211249.99999999994</v>
      </c>
      <c r="L330" s="8">
        <v>63374.999999999978</v>
      </c>
      <c r="M330" s="9">
        <v>0.3</v>
      </c>
      <c r="N330" s="3" t="s">
        <v>16</v>
      </c>
    </row>
    <row r="331" spans="2:14" x14ac:dyDescent="0.35">
      <c r="B331" s="3">
        <v>1128299</v>
      </c>
      <c r="C331" s="3" t="s">
        <v>66</v>
      </c>
      <c r="D331" s="4">
        <v>44157</v>
      </c>
      <c r="E331" s="3" t="s">
        <v>26</v>
      </c>
      <c r="F331" s="3" t="s">
        <v>35</v>
      </c>
      <c r="G331" s="3" t="s">
        <v>36</v>
      </c>
      <c r="H331" s="5" t="s">
        <v>20</v>
      </c>
      <c r="I331" s="6">
        <v>70</v>
      </c>
      <c r="J331" s="7">
        <v>175</v>
      </c>
      <c r="K331" s="8">
        <v>122500</v>
      </c>
      <c r="L331" s="8">
        <v>30625</v>
      </c>
      <c r="M331" s="9">
        <v>0.25</v>
      </c>
      <c r="N331" s="3" t="s">
        <v>16</v>
      </c>
    </row>
    <row r="332" spans="2:14" x14ac:dyDescent="0.35">
      <c r="B332" s="3">
        <v>1128299</v>
      </c>
      <c r="C332" s="3" t="s">
        <v>66</v>
      </c>
      <c r="D332" s="4">
        <v>44158</v>
      </c>
      <c r="E332" s="3" t="s">
        <v>26</v>
      </c>
      <c r="F332" s="3" t="s">
        <v>35</v>
      </c>
      <c r="G332" s="3" t="s">
        <v>36</v>
      </c>
      <c r="H332" s="5" t="s">
        <v>21</v>
      </c>
      <c r="I332" s="6">
        <v>64.999999999999986</v>
      </c>
      <c r="J332" s="7">
        <v>375</v>
      </c>
      <c r="K332" s="8">
        <v>243749.99999999994</v>
      </c>
      <c r="L332" s="8">
        <v>48749.999999999993</v>
      </c>
      <c r="M332" s="9">
        <v>0.2</v>
      </c>
      <c r="N332" s="3" t="s">
        <v>16</v>
      </c>
    </row>
    <row r="333" spans="2:14" x14ac:dyDescent="0.35">
      <c r="B333" s="3">
        <v>1128299</v>
      </c>
      <c r="C333" s="3" t="s">
        <v>66</v>
      </c>
      <c r="D333" s="4">
        <v>44159</v>
      </c>
      <c r="E333" s="3" t="s">
        <v>26</v>
      </c>
      <c r="F333" s="3" t="s">
        <v>35</v>
      </c>
      <c r="G333" s="3" t="s">
        <v>36</v>
      </c>
      <c r="H333" s="5" t="s">
        <v>15</v>
      </c>
      <c r="I333" s="6">
        <v>70</v>
      </c>
      <c r="J333" s="7">
        <v>550</v>
      </c>
      <c r="K333" s="8">
        <v>385000</v>
      </c>
      <c r="L333" s="8">
        <v>115500</v>
      </c>
      <c r="M333" s="9">
        <v>0.3</v>
      </c>
      <c r="N333" s="3" t="s">
        <v>16</v>
      </c>
    </row>
    <row r="334" spans="2:14" x14ac:dyDescent="0.35">
      <c r="B334" s="3">
        <v>1128299</v>
      </c>
      <c r="C334" s="3" t="s">
        <v>66</v>
      </c>
      <c r="D334" s="4">
        <v>44160</v>
      </c>
      <c r="E334" s="3" t="s">
        <v>26</v>
      </c>
      <c r="F334" s="3" t="s">
        <v>35</v>
      </c>
      <c r="G334" s="3" t="s">
        <v>36</v>
      </c>
      <c r="H334" s="5" t="s">
        <v>17</v>
      </c>
      <c r="I334" s="6">
        <v>75</v>
      </c>
      <c r="J334" s="7">
        <v>350</v>
      </c>
      <c r="K334" s="8">
        <v>262500</v>
      </c>
      <c r="L334" s="8">
        <v>65625</v>
      </c>
      <c r="M334" s="9">
        <v>0.25</v>
      </c>
      <c r="N334" s="3" t="s">
        <v>16</v>
      </c>
    </row>
    <row r="335" spans="2:14" x14ac:dyDescent="0.35">
      <c r="B335" s="3">
        <v>1128299</v>
      </c>
      <c r="C335" s="3" t="s">
        <v>66</v>
      </c>
      <c r="D335" s="4">
        <v>44161</v>
      </c>
      <c r="E335" s="3" t="s">
        <v>26</v>
      </c>
      <c r="F335" s="3" t="s">
        <v>35</v>
      </c>
      <c r="G335" s="3" t="s">
        <v>36</v>
      </c>
      <c r="H335" s="5" t="s">
        <v>18</v>
      </c>
      <c r="I335" s="6">
        <v>75</v>
      </c>
      <c r="J335" s="7">
        <v>400</v>
      </c>
      <c r="K335" s="8">
        <v>300000</v>
      </c>
      <c r="L335" s="8">
        <v>75000</v>
      </c>
      <c r="M335" s="9">
        <v>0.25</v>
      </c>
      <c r="N335" s="3" t="s">
        <v>16</v>
      </c>
    </row>
    <row r="336" spans="2:14" x14ac:dyDescent="0.35">
      <c r="B336" s="3">
        <v>1128299</v>
      </c>
      <c r="C336" s="3" t="s">
        <v>66</v>
      </c>
      <c r="D336" s="4">
        <v>44162</v>
      </c>
      <c r="E336" s="3" t="s">
        <v>26</v>
      </c>
      <c r="F336" s="3" t="s">
        <v>35</v>
      </c>
      <c r="G336" s="3" t="s">
        <v>36</v>
      </c>
      <c r="H336" s="5" t="s">
        <v>19</v>
      </c>
      <c r="I336" s="6">
        <v>60</v>
      </c>
      <c r="J336" s="7">
        <v>300</v>
      </c>
      <c r="K336" s="8">
        <v>180000</v>
      </c>
      <c r="L336" s="8">
        <v>54000</v>
      </c>
      <c r="M336" s="9">
        <v>0.3</v>
      </c>
      <c r="N336" s="3" t="s">
        <v>16</v>
      </c>
    </row>
    <row r="337" spans="2:14" x14ac:dyDescent="0.35">
      <c r="B337" s="3">
        <v>1128299</v>
      </c>
      <c r="C337" s="3" t="s">
        <v>66</v>
      </c>
      <c r="D337" s="4">
        <v>44163</v>
      </c>
      <c r="E337" s="3" t="s">
        <v>26</v>
      </c>
      <c r="F337" s="3" t="s">
        <v>35</v>
      </c>
      <c r="G337" s="3" t="s">
        <v>36</v>
      </c>
      <c r="H337" s="5" t="s">
        <v>20</v>
      </c>
      <c r="I337" s="6">
        <v>65</v>
      </c>
      <c r="J337" s="7">
        <v>200</v>
      </c>
      <c r="K337" s="8">
        <v>130000</v>
      </c>
      <c r="L337" s="8">
        <v>32500</v>
      </c>
      <c r="M337" s="9">
        <v>0.25</v>
      </c>
      <c r="N337" s="3" t="s">
        <v>16</v>
      </c>
    </row>
    <row r="338" spans="2:14" x14ac:dyDescent="0.35">
      <c r="B338" s="3">
        <v>1128299</v>
      </c>
      <c r="C338" s="3" t="s">
        <v>66</v>
      </c>
      <c r="D338" s="4">
        <v>44164</v>
      </c>
      <c r="E338" s="3" t="s">
        <v>26</v>
      </c>
      <c r="F338" s="3" t="s">
        <v>35</v>
      </c>
      <c r="G338" s="3" t="s">
        <v>36</v>
      </c>
      <c r="H338" s="5" t="s">
        <v>21</v>
      </c>
      <c r="I338" s="6">
        <v>80</v>
      </c>
      <c r="J338" s="7">
        <v>350</v>
      </c>
      <c r="K338" s="8">
        <v>280000</v>
      </c>
      <c r="L338" s="8">
        <v>56000</v>
      </c>
      <c r="M338" s="9">
        <v>0.2</v>
      </c>
      <c r="N338" s="3" t="s">
        <v>16</v>
      </c>
    </row>
    <row r="339" spans="2:14" x14ac:dyDescent="0.35">
      <c r="B339" s="3">
        <v>1128299</v>
      </c>
      <c r="C339" s="3" t="s">
        <v>66</v>
      </c>
      <c r="D339" s="4">
        <v>44165</v>
      </c>
      <c r="E339" s="3" t="s">
        <v>26</v>
      </c>
      <c r="F339" s="3" t="s">
        <v>35</v>
      </c>
      <c r="G339" s="3" t="s">
        <v>36</v>
      </c>
      <c r="H339" s="5" t="s">
        <v>15</v>
      </c>
      <c r="I339" s="6">
        <v>60</v>
      </c>
      <c r="J339" s="7">
        <v>550</v>
      </c>
      <c r="K339" s="8">
        <v>330000</v>
      </c>
      <c r="L339" s="8">
        <v>99000</v>
      </c>
      <c r="M339" s="9">
        <v>0.3</v>
      </c>
      <c r="N339" s="3" t="s">
        <v>16</v>
      </c>
    </row>
    <row r="340" spans="2:14" x14ac:dyDescent="0.35">
      <c r="B340" s="3">
        <v>1128299</v>
      </c>
      <c r="C340" s="3" t="s">
        <v>66</v>
      </c>
      <c r="D340" s="4">
        <v>44166</v>
      </c>
      <c r="E340" s="3" t="s">
        <v>26</v>
      </c>
      <c r="F340" s="3" t="s">
        <v>35</v>
      </c>
      <c r="G340" s="3" t="s">
        <v>36</v>
      </c>
      <c r="H340" s="5" t="s">
        <v>17</v>
      </c>
      <c r="I340" s="6">
        <v>65</v>
      </c>
      <c r="J340" s="7">
        <v>400</v>
      </c>
      <c r="K340" s="8">
        <v>260000</v>
      </c>
      <c r="L340" s="8">
        <v>65000</v>
      </c>
      <c r="M340" s="9">
        <v>0.25</v>
      </c>
      <c r="N340" s="3" t="s">
        <v>16</v>
      </c>
    </row>
    <row r="341" spans="2:14" x14ac:dyDescent="0.35">
      <c r="B341" s="3">
        <v>1128299</v>
      </c>
      <c r="C341" s="3" t="s">
        <v>66</v>
      </c>
      <c r="D341" s="4">
        <v>44167</v>
      </c>
      <c r="E341" s="3" t="s">
        <v>26</v>
      </c>
      <c r="F341" s="3" t="s">
        <v>35</v>
      </c>
      <c r="G341" s="3" t="s">
        <v>36</v>
      </c>
      <c r="H341" s="5" t="s">
        <v>18</v>
      </c>
      <c r="I341" s="6">
        <v>65</v>
      </c>
      <c r="J341" s="7">
        <v>400</v>
      </c>
      <c r="K341" s="8">
        <v>260000</v>
      </c>
      <c r="L341" s="8">
        <v>65000</v>
      </c>
      <c r="M341" s="9">
        <v>0.25</v>
      </c>
      <c r="N341" s="3" t="s">
        <v>16</v>
      </c>
    </row>
    <row r="342" spans="2:14" x14ac:dyDescent="0.35">
      <c r="B342" s="3">
        <v>1128299</v>
      </c>
      <c r="C342" s="3" t="s">
        <v>66</v>
      </c>
      <c r="D342" s="4">
        <v>44168</v>
      </c>
      <c r="E342" s="3" t="s">
        <v>26</v>
      </c>
      <c r="F342" s="3" t="s">
        <v>35</v>
      </c>
      <c r="G342" s="3" t="s">
        <v>36</v>
      </c>
      <c r="H342" s="5" t="s">
        <v>19</v>
      </c>
      <c r="I342" s="6">
        <v>60</v>
      </c>
      <c r="J342" s="7">
        <v>300</v>
      </c>
      <c r="K342" s="8">
        <v>180000</v>
      </c>
      <c r="L342" s="8">
        <v>54000</v>
      </c>
      <c r="M342" s="9">
        <v>0.3</v>
      </c>
      <c r="N342" s="3" t="s">
        <v>16</v>
      </c>
    </row>
    <row r="343" spans="2:14" x14ac:dyDescent="0.35">
      <c r="B343" s="3">
        <v>1128299</v>
      </c>
      <c r="C343" s="3" t="s">
        <v>66</v>
      </c>
      <c r="D343" s="4">
        <v>44169</v>
      </c>
      <c r="E343" s="3" t="s">
        <v>26</v>
      </c>
      <c r="F343" s="3" t="s">
        <v>35</v>
      </c>
      <c r="G343" s="3" t="s">
        <v>36</v>
      </c>
      <c r="H343" s="5" t="s">
        <v>20</v>
      </c>
      <c r="I343" s="6">
        <v>65</v>
      </c>
      <c r="J343" s="7">
        <v>200</v>
      </c>
      <c r="K343" s="8">
        <v>130000</v>
      </c>
      <c r="L343" s="8">
        <v>32500</v>
      </c>
      <c r="M343" s="9">
        <v>0.25</v>
      </c>
      <c r="N343" s="3" t="s">
        <v>16</v>
      </c>
    </row>
    <row r="344" spans="2:14" x14ac:dyDescent="0.35">
      <c r="B344" s="3">
        <v>1128299</v>
      </c>
      <c r="C344" s="3" t="s">
        <v>66</v>
      </c>
      <c r="D344" s="4">
        <v>44170</v>
      </c>
      <c r="E344" s="3" t="s">
        <v>26</v>
      </c>
      <c r="F344" s="3" t="s">
        <v>35</v>
      </c>
      <c r="G344" s="3" t="s">
        <v>36</v>
      </c>
      <c r="H344" s="5" t="s">
        <v>21</v>
      </c>
      <c r="I344" s="6">
        <v>80</v>
      </c>
      <c r="J344" s="7">
        <v>500</v>
      </c>
      <c r="K344" s="8">
        <v>400000</v>
      </c>
      <c r="L344" s="8">
        <v>80000</v>
      </c>
      <c r="M344" s="9">
        <v>0.2</v>
      </c>
      <c r="N344" s="3" t="s">
        <v>16</v>
      </c>
    </row>
    <row r="345" spans="2:14" x14ac:dyDescent="0.35">
      <c r="B345" s="3">
        <v>1128299</v>
      </c>
      <c r="C345" s="3" t="s">
        <v>66</v>
      </c>
      <c r="D345" s="4">
        <v>44171</v>
      </c>
      <c r="E345" s="3" t="s">
        <v>26</v>
      </c>
      <c r="F345" s="3" t="s">
        <v>35</v>
      </c>
      <c r="G345" s="3" t="s">
        <v>36</v>
      </c>
      <c r="H345" s="5" t="s">
        <v>15</v>
      </c>
      <c r="I345" s="6">
        <v>75</v>
      </c>
      <c r="J345" s="7">
        <v>750</v>
      </c>
      <c r="K345" s="8">
        <v>562500</v>
      </c>
      <c r="L345" s="8">
        <v>168750</v>
      </c>
      <c r="M345" s="9">
        <v>0.3</v>
      </c>
      <c r="N345" s="3" t="s">
        <v>16</v>
      </c>
    </row>
    <row r="346" spans="2:14" x14ac:dyDescent="0.35">
      <c r="B346" s="3">
        <v>1128299</v>
      </c>
      <c r="C346" s="3" t="s">
        <v>66</v>
      </c>
      <c r="D346" s="4">
        <v>44172</v>
      </c>
      <c r="E346" s="3" t="s">
        <v>26</v>
      </c>
      <c r="F346" s="3" t="s">
        <v>35</v>
      </c>
      <c r="G346" s="3" t="s">
        <v>36</v>
      </c>
      <c r="H346" s="5" t="s">
        <v>17</v>
      </c>
      <c r="I346" s="6">
        <v>80</v>
      </c>
      <c r="J346" s="7">
        <v>625</v>
      </c>
      <c r="K346" s="8">
        <v>500000</v>
      </c>
      <c r="L346" s="8">
        <v>125000</v>
      </c>
      <c r="M346" s="9">
        <v>0.25</v>
      </c>
      <c r="N346" s="3" t="s">
        <v>16</v>
      </c>
    </row>
    <row r="347" spans="2:14" x14ac:dyDescent="0.35">
      <c r="B347" s="3">
        <v>1128299</v>
      </c>
      <c r="C347" s="3" t="s">
        <v>66</v>
      </c>
      <c r="D347" s="4">
        <v>44173</v>
      </c>
      <c r="E347" s="3" t="s">
        <v>26</v>
      </c>
      <c r="F347" s="3" t="s">
        <v>35</v>
      </c>
      <c r="G347" s="3" t="s">
        <v>36</v>
      </c>
      <c r="H347" s="5" t="s">
        <v>18</v>
      </c>
      <c r="I347" s="6">
        <v>80</v>
      </c>
      <c r="J347" s="7">
        <v>625</v>
      </c>
      <c r="K347" s="8">
        <v>500000</v>
      </c>
      <c r="L347" s="8">
        <v>125000</v>
      </c>
      <c r="M347" s="9">
        <v>0.25</v>
      </c>
      <c r="N347" s="3" t="s">
        <v>16</v>
      </c>
    </row>
    <row r="348" spans="2:14" x14ac:dyDescent="0.35">
      <c r="B348" s="3">
        <v>1128299</v>
      </c>
      <c r="C348" s="3" t="s">
        <v>66</v>
      </c>
      <c r="D348" s="4">
        <v>44174</v>
      </c>
      <c r="E348" s="3" t="s">
        <v>26</v>
      </c>
      <c r="F348" s="3" t="s">
        <v>35</v>
      </c>
      <c r="G348" s="3" t="s">
        <v>36</v>
      </c>
      <c r="H348" s="5" t="s">
        <v>19</v>
      </c>
      <c r="I348" s="6">
        <v>80</v>
      </c>
      <c r="J348" s="7">
        <v>500</v>
      </c>
      <c r="K348" s="8">
        <v>400000</v>
      </c>
      <c r="L348" s="8">
        <v>120000</v>
      </c>
      <c r="M348" s="9">
        <v>0.3</v>
      </c>
      <c r="N348" s="3" t="s">
        <v>16</v>
      </c>
    </row>
    <row r="349" spans="2:14" x14ac:dyDescent="0.35">
      <c r="B349" s="3">
        <v>1128299</v>
      </c>
      <c r="C349" s="3" t="s">
        <v>66</v>
      </c>
      <c r="D349" s="4">
        <v>44175</v>
      </c>
      <c r="E349" s="3" t="s">
        <v>26</v>
      </c>
      <c r="F349" s="3" t="s">
        <v>35</v>
      </c>
      <c r="G349" s="3" t="s">
        <v>36</v>
      </c>
      <c r="H349" s="5" t="s">
        <v>20</v>
      </c>
      <c r="I349" s="6">
        <v>85.000000000000014</v>
      </c>
      <c r="J349" s="7">
        <v>375</v>
      </c>
      <c r="K349" s="8">
        <v>318750.00000000006</v>
      </c>
      <c r="L349" s="8">
        <v>79687.500000000015</v>
      </c>
      <c r="M349" s="9">
        <v>0.25</v>
      </c>
      <c r="N349" s="3" t="s">
        <v>16</v>
      </c>
    </row>
    <row r="350" spans="2:14" x14ac:dyDescent="0.35">
      <c r="B350" s="3">
        <v>1128299</v>
      </c>
      <c r="C350" s="3" t="s">
        <v>66</v>
      </c>
      <c r="D350" s="4">
        <v>44176</v>
      </c>
      <c r="E350" s="3" t="s">
        <v>26</v>
      </c>
      <c r="F350" s="3" t="s">
        <v>35</v>
      </c>
      <c r="G350" s="3" t="s">
        <v>36</v>
      </c>
      <c r="H350" s="5" t="s">
        <v>21</v>
      </c>
      <c r="I350" s="6">
        <v>100</v>
      </c>
      <c r="J350" s="7">
        <v>675</v>
      </c>
      <c r="K350" s="8">
        <v>675000</v>
      </c>
      <c r="L350" s="8">
        <v>135000</v>
      </c>
      <c r="M350" s="9">
        <v>0.2</v>
      </c>
      <c r="N350" s="3" t="s">
        <v>16</v>
      </c>
    </row>
    <row r="351" spans="2:14" x14ac:dyDescent="0.35">
      <c r="B351" s="3">
        <v>1128299</v>
      </c>
      <c r="C351" s="3" t="s">
        <v>66</v>
      </c>
      <c r="D351" s="4">
        <v>44177</v>
      </c>
      <c r="E351" s="3" t="s">
        <v>26</v>
      </c>
      <c r="F351" s="3" t="s">
        <v>35</v>
      </c>
      <c r="G351" s="3" t="s">
        <v>36</v>
      </c>
      <c r="H351" s="5" t="s">
        <v>15</v>
      </c>
      <c r="I351" s="6">
        <v>80</v>
      </c>
      <c r="J351" s="7">
        <v>825</v>
      </c>
      <c r="K351" s="8">
        <v>660000</v>
      </c>
      <c r="L351" s="8">
        <v>198000</v>
      </c>
      <c r="M351" s="9">
        <v>0.3</v>
      </c>
      <c r="N351" s="3" t="s">
        <v>16</v>
      </c>
    </row>
    <row r="352" spans="2:14" x14ac:dyDescent="0.35">
      <c r="B352" s="3">
        <v>1128299</v>
      </c>
      <c r="C352" s="3" t="s">
        <v>66</v>
      </c>
      <c r="D352" s="4">
        <v>44178</v>
      </c>
      <c r="E352" s="3" t="s">
        <v>26</v>
      </c>
      <c r="F352" s="3" t="s">
        <v>35</v>
      </c>
      <c r="G352" s="3" t="s">
        <v>36</v>
      </c>
      <c r="H352" s="5" t="s">
        <v>17</v>
      </c>
      <c r="I352" s="6">
        <v>85.000000000000014</v>
      </c>
      <c r="J352" s="7">
        <v>675</v>
      </c>
      <c r="K352" s="8">
        <v>573750.00000000012</v>
      </c>
      <c r="L352" s="8">
        <v>143437.50000000003</v>
      </c>
      <c r="M352" s="9">
        <v>0.25</v>
      </c>
      <c r="N352" s="3" t="s">
        <v>16</v>
      </c>
    </row>
    <row r="353" spans="2:14" x14ac:dyDescent="0.35">
      <c r="B353" s="3">
        <v>1128299</v>
      </c>
      <c r="C353" s="3" t="s">
        <v>66</v>
      </c>
      <c r="D353" s="4">
        <v>44179</v>
      </c>
      <c r="E353" s="3" t="s">
        <v>26</v>
      </c>
      <c r="F353" s="3" t="s">
        <v>35</v>
      </c>
      <c r="G353" s="3" t="s">
        <v>36</v>
      </c>
      <c r="H353" s="5" t="s">
        <v>18</v>
      </c>
      <c r="I353" s="6">
        <v>85.000000000000014</v>
      </c>
      <c r="J353" s="7">
        <v>625</v>
      </c>
      <c r="K353" s="8">
        <v>531250.00000000012</v>
      </c>
      <c r="L353" s="8">
        <v>132812.50000000003</v>
      </c>
      <c r="M353" s="9">
        <v>0.25</v>
      </c>
      <c r="N353" s="3" t="s">
        <v>16</v>
      </c>
    </row>
    <row r="354" spans="2:14" x14ac:dyDescent="0.35">
      <c r="B354" s="3">
        <v>1128299</v>
      </c>
      <c r="C354" s="3" t="s">
        <v>66</v>
      </c>
      <c r="D354" s="4">
        <v>44180</v>
      </c>
      <c r="E354" s="3" t="s">
        <v>26</v>
      </c>
      <c r="F354" s="3" t="s">
        <v>35</v>
      </c>
      <c r="G354" s="3" t="s">
        <v>36</v>
      </c>
      <c r="H354" s="5" t="s">
        <v>19</v>
      </c>
      <c r="I354" s="6">
        <v>80</v>
      </c>
      <c r="J354" s="7">
        <v>525</v>
      </c>
      <c r="K354" s="8">
        <v>420000</v>
      </c>
      <c r="L354" s="8">
        <v>126000</v>
      </c>
      <c r="M354" s="9">
        <v>0.3</v>
      </c>
      <c r="N354" s="3" t="s">
        <v>16</v>
      </c>
    </row>
    <row r="355" spans="2:14" x14ac:dyDescent="0.35">
      <c r="B355" s="3">
        <v>1128299</v>
      </c>
      <c r="C355" s="3" t="s">
        <v>66</v>
      </c>
      <c r="D355" s="4">
        <v>44181</v>
      </c>
      <c r="E355" s="3" t="s">
        <v>26</v>
      </c>
      <c r="F355" s="3" t="s">
        <v>35</v>
      </c>
      <c r="G355" s="3" t="s">
        <v>36</v>
      </c>
      <c r="H355" s="5" t="s">
        <v>20</v>
      </c>
      <c r="I355" s="6">
        <v>85.000000000000014</v>
      </c>
      <c r="J355" s="7">
        <v>575</v>
      </c>
      <c r="K355" s="8">
        <v>488750.00000000006</v>
      </c>
      <c r="L355" s="8">
        <v>122187.50000000001</v>
      </c>
      <c r="M355" s="9">
        <v>0.25</v>
      </c>
      <c r="N355" s="3" t="s">
        <v>16</v>
      </c>
    </row>
    <row r="356" spans="2:14" x14ac:dyDescent="0.35">
      <c r="B356" s="3">
        <v>1128299</v>
      </c>
      <c r="C356" s="3" t="s">
        <v>66</v>
      </c>
      <c r="D356" s="4">
        <v>44182</v>
      </c>
      <c r="E356" s="3" t="s">
        <v>26</v>
      </c>
      <c r="F356" s="3" t="s">
        <v>35</v>
      </c>
      <c r="G356" s="3" t="s">
        <v>36</v>
      </c>
      <c r="H356" s="5" t="s">
        <v>21</v>
      </c>
      <c r="I356" s="6">
        <v>100</v>
      </c>
      <c r="J356" s="7">
        <v>575</v>
      </c>
      <c r="K356" s="8">
        <v>575000</v>
      </c>
      <c r="L356" s="8">
        <v>115000</v>
      </c>
      <c r="M356" s="9">
        <v>0.2</v>
      </c>
      <c r="N356" s="3" t="s">
        <v>16</v>
      </c>
    </row>
    <row r="357" spans="2:14" x14ac:dyDescent="0.35">
      <c r="B357" s="3">
        <v>1128299</v>
      </c>
      <c r="C357" s="3" t="s">
        <v>66</v>
      </c>
      <c r="D357" s="4">
        <v>44183</v>
      </c>
      <c r="E357" s="3" t="s">
        <v>26</v>
      </c>
      <c r="F357" s="3" t="s">
        <v>35</v>
      </c>
      <c r="G357" s="3" t="s">
        <v>36</v>
      </c>
      <c r="H357" s="5" t="s">
        <v>15</v>
      </c>
      <c r="I357" s="6">
        <v>85.000000000000014</v>
      </c>
      <c r="J357" s="7">
        <v>775</v>
      </c>
      <c r="K357" s="8">
        <v>658750.00000000012</v>
      </c>
      <c r="L357" s="8">
        <v>197625.00000000003</v>
      </c>
      <c r="M357" s="9">
        <v>0.3</v>
      </c>
      <c r="N357" s="3" t="s">
        <v>16</v>
      </c>
    </row>
    <row r="358" spans="2:14" x14ac:dyDescent="0.35">
      <c r="B358" s="3">
        <v>1128299</v>
      </c>
      <c r="C358" s="3" t="s">
        <v>66</v>
      </c>
      <c r="D358" s="4">
        <v>44184</v>
      </c>
      <c r="E358" s="3" t="s">
        <v>26</v>
      </c>
      <c r="F358" s="3" t="s">
        <v>35</v>
      </c>
      <c r="G358" s="3" t="s">
        <v>36</v>
      </c>
      <c r="H358" s="5" t="s">
        <v>17</v>
      </c>
      <c r="I358" s="6">
        <v>80.000000000000014</v>
      </c>
      <c r="J358" s="7">
        <v>750</v>
      </c>
      <c r="K358" s="8">
        <v>600000.00000000012</v>
      </c>
      <c r="L358" s="8">
        <v>150000.00000000003</v>
      </c>
      <c r="M358" s="9">
        <v>0.25</v>
      </c>
      <c r="N358" s="3" t="s">
        <v>16</v>
      </c>
    </row>
    <row r="359" spans="2:14" x14ac:dyDescent="0.35">
      <c r="B359" s="3">
        <v>1128299</v>
      </c>
      <c r="C359" s="3" t="s">
        <v>66</v>
      </c>
      <c r="D359" s="4">
        <v>44185</v>
      </c>
      <c r="E359" s="3" t="s">
        <v>26</v>
      </c>
      <c r="F359" s="3" t="s">
        <v>35</v>
      </c>
      <c r="G359" s="3" t="s">
        <v>36</v>
      </c>
      <c r="H359" s="5" t="s">
        <v>18</v>
      </c>
      <c r="I359" s="6">
        <v>75.000000000000014</v>
      </c>
      <c r="J359" s="7">
        <v>625</v>
      </c>
      <c r="K359" s="8">
        <v>468750.00000000012</v>
      </c>
      <c r="L359" s="8">
        <v>117187.50000000003</v>
      </c>
      <c r="M359" s="9">
        <v>0.25</v>
      </c>
      <c r="N359" s="3" t="s">
        <v>16</v>
      </c>
    </row>
    <row r="360" spans="2:14" x14ac:dyDescent="0.35">
      <c r="B360" s="3">
        <v>1128299</v>
      </c>
      <c r="C360" s="3" t="s">
        <v>66</v>
      </c>
      <c r="D360" s="4">
        <v>44186</v>
      </c>
      <c r="E360" s="3" t="s">
        <v>26</v>
      </c>
      <c r="F360" s="3" t="s">
        <v>35</v>
      </c>
      <c r="G360" s="3" t="s">
        <v>36</v>
      </c>
      <c r="H360" s="5" t="s">
        <v>19</v>
      </c>
      <c r="I360" s="6">
        <v>75.000000000000014</v>
      </c>
      <c r="J360" s="7">
        <v>575</v>
      </c>
      <c r="K360" s="8">
        <v>431250.00000000006</v>
      </c>
      <c r="L360" s="8">
        <v>129375.00000000001</v>
      </c>
      <c r="M360" s="9">
        <v>0.3</v>
      </c>
      <c r="N360" s="3" t="s">
        <v>16</v>
      </c>
    </row>
    <row r="361" spans="2:14" x14ac:dyDescent="0.35">
      <c r="B361" s="3">
        <v>1128299</v>
      </c>
      <c r="C361" s="3" t="s">
        <v>66</v>
      </c>
      <c r="D361" s="4">
        <v>44187</v>
      </c>
      <c r="E361" s="3" t="s">
        <v>26</v>
      </c>
      <c r="F361" s="3" t="s">
        <v>35</v>
      </c>
      <c r="G361" s="3" t="s">
        <v>36</v>
      </c>
      <c r="H361" s="5" t="s">
        <v>20</v>
      </c>
      <c r="I361" s="6">
        <v>75</v>
      </c>
      <c r="J361" s="7">
        <v>575</v>
      </c>
      <c r="K361" s="8">
        <v>431250</v>
      </c>
      <c r="L361" s="8">
        <v>107812.5</v>
      </c>
      <c r="M361" s="9">
        <v>0.25</v>
      </c>
      <c r="N361" s="3" t="s">
        <v>16</v>
      </c>
    </row>
    <row r="362" spans="2:14" x14ac:dyDescent="0.35">
      <c r="B362" s="3">
        <v>1128299</v>
      </c>
      <c r="C362" s="3" t="s">
        <v>66</v>
      </c>
      <c r="D362" s="4">
        <v>44188</v>
      </c>
      <c r="E362" s="3" t="s">
        <v>26</v>
      </c>
      <c r="F362" s="3" t="s">
        <v>35</v>
      </c>
      <c r="G362" s="3" t="s">
        <v>36</v>
      </c>
      <c r="H362" s="5" t="s">
        <v>21</v>
      </c>
      <c r="I362" s="6">
        <v>80</v>
      </c>
      <c r="J362" s="7">
        <v>400</v>
      </c>
      <c r="K362" s="8">
        <v>320000</v>
      </c>
      <c r="L362" s="8">
        <v>64000</v>
      </c>
      <c r="M362" s="9">
        <v>0.2</v>
      </c>
      <c r="N362" s="3" t="s">
        <v>16</v>
      </c>
    </row>
    <row r="363" spans="2:14" x14ac:dyDescent="0.35">
      <c r="B363" s="3">
        <v>1128299</v>
      </c>
      <c r="C363" s="3" t="s">
        <v>66</v>
      </c>
      <c r="D363" s="4">
        <v>44189</v>
      </c>
      <c r="E363" s="3" t="s">
        <v>26</v>
      </c>
      <c r="F363" s="3" t="s">
        <v>35</v>
      </c>
      <c r="G363" s="3" t="s">
        <v>36</v>
      </c>
      <c r="H363" s="5" t="s">
        <v>15</v>
      </c>
      <c r="I363" s="6">
        <v>70.000000000000014</v>
      </c>
      <c r="J363" s="7">
        <v>600</v>
      </c>
      <c r="K363" s="8">
        <v>420000.00000000006</v>
      </c>
      <c r="L363" s="8">
        <v>126000.00000000001</v>
      </c>
      <c r="M363" s="9">
        <v>0.3</v>
      </c>
      <c r="N363" s="3" t="s">
        <v>16</v>
      </c>
    </row>
    <row r="364" spans="2:14" x14ac:dyDescent="0.35">
      <c r="B364" s="3">
        <v>1128299</v>
      </c>
      <c r="C364" s="3" t="s">
        <v>66</v>
      </c>
      <c r="D364" s="4">
        <v>44190</v>
      </c>
      <c r="E364" s="3" t="s">
        <v>26</v>
      </c>
      <c r="F364" s="3" t="s">
        <v>35</v>
      </c>
      <c r="G364" s="3" t="s">
        <v>36</v>
      </c>
      <c r="H364" s="5" t="s">
        <v>17</v>
      </c>
      <c r="I364" s="6">
        <v>75.000000000000028</v>
      </c>
      <c r="J364" s="7">
        <v>600</v>
      </c>
      <c r="K364" s="8">
        <v>450000.00000000017</v>
      </c>
      <c r="L364" s="8">
        <v>112500.00000000004</v>
      </c>
      <c r="M364" s="9">
        <v>0.25</v>
      </c>
      <c r="N364" s="3" t="s">
        <v>16</v>
      </c>
    </row>
    <row r="365" spans="2:14" x14ac:dyDescent="0.35">
      <c r="B365" s="3">
        <v>1128299</v>
      </c>
      <c r="C365" s="3" t="s">
        <v>66</v>
      </c>
      <c r="D365" s="4">
        <v>44191</v>
      </c>
      <c r="E365" s="3" t="s">
        <v>26</v>
      </c>
      <c r="F365" s="3" t="s">
        <v>35</v>
      </c>
      <c r="G365" s="3" t="s">
        <v>36</v>
      </c>
      <c r="H365" s="5" t="s">
        <v>18</v>
      </c>
      <c r="I365" s="6">
        <v>70.000000000000014</v>
      </c>
      <c r="J365" s="7">
        <v>450</v>
      </c>
      <c r="K365" s="8">
        <v>315000.00000000006</v>
      </c>
      <c r="L365" s="8">
        <v>78750.000000000015</v>
      </c>
      <c r="M365" s="9">
        <v>0.25</v>
      </c>
      <c r="N365" s="3" t="s">
        <v>16</v>
      </c>
    </row>
    <row r="366" spans="2:14" x14ac:dyDescent="0.35">
      <c r="B366" s="3">
        <v>1128299</v>
      </c>
      <c r="C366" s="3" t="s">
        <v>66</v>
      </c>
      <c r="D366" s="4">
        <v>44192</v>
      </c>
      <c r="E366" s="3" t="s">
        <v>26</v>
      </c>
      <c r="F366" s="3" t="s">
        <v>35</v>
      </c>
      <c r="G366" s="3" t="s">
        <v>36</v>
      </c>
      <c r="H366" s="5" t="s">
        <v>19</v>
      </c>
      <c r="I366" s="6">
        <v>70.000000000000014</v>
      </c>
      <c r="J366" s="7">
        <v>400</v>
      </c>
      <c r="K366" s="8">
        <v>280000.00000000006</v>
      </c>
      <c r="L366" s="8">
        <v>84000.000000000015</v>
      </c>
      <c r="M366" s="9">
        <v>0.3</v>
      </c>
      <c r="N366" s="3" t="s">
        <v>16</v>
      </c>
    </row>
    <row r="367" spans="2:14" x14ac:dyDescent="0.35">
      <c r="B367" s="3">
        <v>1128299</v>
      </c>
      <c r="C367" s="3" t="s">
        <v>66</v>
      </c>
      <c r="D367" s="4">
        <v>44193</v>
      </c>
      <c r="E367" s="3" t="s">
        <v>26</v>
      </c>
      <c r="F367" s="3" t="s">
        <v>35</v>
      </c>
      <c r="G367" s="3" t="s">
        <v>36</v>
      </c>
      <c r="H367" s="5" t="s">
        <v>20</v>
      </c>
      <c r="I367" s="6">
        <v>80.000000000000014</v>
      </c>
      <c r="J367" s="7">
        <v>425</v>
      </c>
      <c r="K367" s="8">
        <v>340000.00000000006</v>
      </c>
      <c r="L367" s="8">
        <v>85000.000000000015</v>
      </c>
      <c r="M367" s="9">
        <v>0.25</v>
      </c>
      <c r="N367" s="3" t="s">
        <v>16</v>
      </c>
    </row>
    <row r="368" spans="2:14" x14ac:dyDescent="0.35">
      <c r="B368" s="3">
        <v>1128299</v>
      </c>
      <c r="C368" s="3" t="s">
        <v>66</v>
      </c>
      <c r="D368" s="4">
        <v>44194</v>
      </c>
      <c r="E368" s="3" t="s">
        <v>26</v>
      </c>
      <c r="F368" s="3" t="s">
        <v>35</v>
      </c>
      <c r="G368" s="3" t="s">
        <v>36</v>
      </c>
      <c r="H368" s="5" t="s">
        <v>21</v>
      </c>
      <c r="I368" s="6">
        <v>65</v>
      </c>
      <c r="J368" s="7">
        <v>450</v>
      </c>
      <c r="K368" s="8">
        <v>292500</v>
      </c>
      <c r="L368" s="8">
        <v>58500</v>
      </c>
      <c r="M368" s="9">
        <v>0.2</v>
      </c>
      <c r="N368" s="3" t="s">
        <v>16</v>
      </c>
    </row>
    <row r="369" spans="2:14" x14ac:dyDescent="0.35">
      <c r="B369" s="3">
        <v>1128299</v>
      </c>
      <c r="C369" s="3" t="s">
        <v>66</v>
      </c>
      <c r="D369" s="4">
        <v>44195</v>
      </c>
      <c r="E369" s="3" t="s">
        <v>26</v>
      </c>
      <c r="F369" s="3" t="s">
        <v>35</v>
      </c>
      <c r="G369" s="3" t="s">
        <v>36</v>
      </c>
      <c r="H369" s="5" t="s">
        <v>15</v>
      </c>
      <c r="I369" s="6">
        <v>60.000000000000007</v>
      </c>
      <c r="J369" s="7">
        <v>550</v>
      </c>
      <c r="K369" s="8">
        <v>330000.00000000006</v>
      </c>
      <c r="L369" s="8">
        <v>99000.000000000015</v>
      </c>
      <c r="M369" s="9">
        <v>0.3</v>
      </c>
      <c r="N369" s="3" t="s">
        <v>16</v>
      </c>
    </row>
    <row r="370" spans="2:14" x14ac:dyDescent="0.35">
      <c r="B370" s="3">
        <v>1128299</v>
      </c>
      <c r="C370" s="3" t="s">
        <v>66</v>
      </c>
      <c r="D370" s="4">
        <v>44196</v>
      </c>
      <c r="E370" s="3" t="s">
        <v>26</v>
      </c>
      <c r="F370" s="3" t="s">
        <v>35</v>
      </c>
      <c r="G370" s="3" t="s">
        <v>36</v>
      </c>
      <c r="H370" s="5" t="s">
        <v>17</v>
      </c>
      <c r="I370" s="6">
        <v>65.000000000000014</v>
      </c>
      <c r="J370" s="7">
        <v>550</v>
      </c>
      <c r="K370" s="8">
        <v>357500.00000000006</v>
      </c>
      <c r="L370" s="8">
        <v>89375.000000000015</v>
      </c>
      <c r="M370" s="9">
        <v>0.25</v>
      </c>
      <c r="N370" s="3" t="s">
        <v>16</v>
      </c>
    </row>
  </sheetData>
  <autoFilter ref="B4:N370" xr:uid="{DC068F5C-44F8-4DE8-8E80-55654B834AC2}"/>
  <mergeCells count="1">
    <mergeCell ref="B1: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1E5B0-A93E-450C-93D2-CEFF323CFB77}">
  <dimension ref="A1:B18"/>
  <sheetViews>
    <sheetView workbookViewId="0">
      <selection activeCell="C20" sqref="C20"/>
    </sheetView>
  </sheetViews>
  <sheetFormatPr defaultRowHeight="14.5" x14ac:dyDescent="0.35"/>
  <cols>
    <col min="1" max="1" width="12.36328125" bestFit="1" customWidth="1"/>
    <col min="2" max="2" width="20.81640625" bestFit="1" customWidth="1"/>
    <col min="3" max="3" width="16.08984375" bestFit="1" customWidth="1"/>
  </cols>
  <sheetData>
    <row r="1" spans="1:2" x14ac:dyDescent="0.35">
      <c r="A1" s="10" t="s">
        <v>5</v>
      </c>
      <c r="B1" t="s">
        <v>39</v>
      </c>
    </row>
    <row r="2" spans="1:2" x14ac:dyDescent="0.35">
      <c r="A2" s="10" t="s">
        <v>4</v>
      </c>
      <c r="B2" t="s">
        <v>39</v>
      </c>
    </row>
    <row r="3" spans="1:2" x14ac:dyDescent="0.35">
      <c r="A3" s="10" t="s">
        <v>3</v>
      </c>
      <c r="B3" t="s">
        <v>39</v>
      </c>
    </row>
    <row r="5" spans="1:2" x14ac:dyDescent="0.35">
      <c r="A5" s="10" t="s">
        <v>37</v>
      </c>
      <c r="B5" t="s">
        <v>52</v>
      </c>
    </row>
    <row r="6" spans="1:2" x14ac:dyDescent="0.35">
      <c r="A6" s="12" t="s">
        <v>40</v>
      </c>
      <c r="B6" s="13">
        <v>5460875</v>
      </c>
    </row>
    <row r="7" spans="1:2" x14ac:dyDescent="0.35">
      <c r="A7" s="12" t="s">
        <v>41</v>
      </c>
      <c r="B7" s="13">
        <v>5646037.5</v>
      </c>
    </row>
    <row r="8" spans="1:2" x14ac:dyDescent="0.35">
      <c r="A8" s="12" t="s">
        <v>42</v>
      </c>
      <c r="B8" s="13">
        <v>3816812.5</v>
      </c>
    </row>
    <row r="9" spans="1:2" x14ac:dyDescent="0.35">
      <c r="A9" s="12" t="s">
        <v>43</v>
      </c>
      <c r="B9" s="13">
        <v>4156000</v>
      </c>
    </row>
    <row r="10" spans="1:2" x14ac:dyDescent="0.35">
      <c r="A10" s="12" t="s">
        <v>44</v>
      </c>
      <c r="B10" s="13">
        <v>4100625</v>
      </c>
    </row>
    <row r="11" spans="1:2" x14ac:dyDescent="0.35">
      <c r="A11" s="12" t="s">
        <v>45</v>
      </c>
      <c r="B11" s="13">
        <v>2779937.5</v>
      </c>
    </row>
    <row r="12" spans="1:2" x14ac:dyDescent="0.35">
      <c r="A12" s="12" t="s">
        <v>46</v>
      </c>
      <c r="B12" s="13">
        <v>3472000</v>
      </c>
    </row>
    <row r="13" spans="1:2" x14ac:dyDescent="0.35">
      <c r="A13" s="12" t="s">
        <v>47</v>
      </c>
      <c r="B13" s="13">
        <v>2503750.0000000005</v>
      </c>
    </row>
    <row r="14" spans="1:2" x14ac:dyDescent="0.35">
      <c r="A14" s="12" t="s">
        <v>48</v>
      </c>
      <c r="B14" s="13">
        <v>2552125</v>
      </c>
    </row>
    <row r="15" spans="1:2" x14ac:dyDescent="0.35">
      <c r="A15" s="12" t="s">
        <v>49</v>
      </c>
      <c r="B15" s="13">
        <v>3990625</v>
      </c>
    </row>
    <row r="16" spans="1:2" x14ac:dyDescent="0.35">
      <c r="A16" s="12" t="s">
        <v>50</v>
      </c>
      <c r="B16" s="13">
        <v>2077812.5</v>
      </c>
    </row>
    <row r="17" spans="1:2" x14ac:dyDescent="0.35">
      <c r="A17" s="12" t="s">
        <v>51</v>
      </c>
      <c r="B17" s="13">
        <v>3386500</v>
      </c>
    </row>
    <row r="18" spans="1:2" x14ac:dyDescent="0.35">
      <c r="A18" s="12" t="s">
        <v>38</v>
      </c>
      <c r="B18" s="13">
        <v>43943100</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F2569-C42C-42C3-AE49-0273F2C6D89B}">
  <dimension ref="A2:B9"/>
  <sheetViews>
    <sheetView topLeftCell="A2" workbookViewId="0">
      <selection activeCell="M9" sqref="M9"/>
    </sheetView>
  </sheetViews>
  <sheetFormatPr defaultRowHeight="14.5" x14ac:dyDescent="0.35"/>
  <cols>
    <col min="1" max="1" width="12.36328125" bestFit="1" customWidth="1"/>
    <col min="2" max="3" width="16.08984375" bestFit="1" customWidth="1"/>
  </cols>
  <sheetData>
    <row r="2" spans="1:2" x14ac:dyDescent="0.35">
      <c r="A2" s="10" t="s">
        <v>5</v>
      </c>
      <c r="B2" t="s">
        <v>39</v>
      </c>
    </row>
    <row r="3" spans="1:2" x14ac:dyDescent="0.35">
      <c r="A3" s="10" t="s">
        <v>4</v>
      </c>
      <c r="B3" t="s">
        <v>39</v>
      </c>
    </row>
    <row r="5" spans="1:2" x14ac:dyDescent="0.35">
      <c r="A5" s="10" t="s">
        <v>37</v>
      </c>
      <c r="B5" t="s">
        <v>62</v>
      </c>
    </row>
    <row r="6" spans="1:2" x14ac:dyDescent="0.35">
      <c r="A6" s="11" t="s">
        <v>13</v>
      </c>
      <c r="B6" s="13">
        <v>38820500</v>
      </c>
    </row>
    <row r="7" spans="1:2" x14ac:dyDescent="0.35">
      <c r="A7" s="11" t="s">
        <v>23</v>
      </c>
      <c r="B7" s="13">
        <v>24252500</v>
      </c>
    </row>
    <row r="8" spans="1:2" x14ac:dyDescent="0.35">
      <c r="A8" s="11" t="s">
        <v>26</v>
      </c>
      <c r="B8" s="13">
        <v>66568750</v>
      </c>
    </row>
    <row r="9" spans="1:2" x14ac:dyDescent="0.35">
      <c r="A9" s="11" t="s">
        <v>38</v>
      </c>
      <c r="B9" s="13">
        <v>129641750</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78E48-719C-49B1-911D-304B8D890959}">
  <dimension ref="A1:B13"/>
  <sheetViews>
    <sheetView workbookViewId="0">
      <selection activeCell="B6" sqref="B6:B13"/>
    </sheetView>
  </sheetViews>
  <sheetFormatPr defaultRowHeight="14.5" x14ac:dyDescent="0.35"/>
  <cols>
    <col min="1" max="1" width="13.54296875" bestFit="1" customWidth="1"/>
    <col min="2" max="2" width="17.08984375" bestFit="1" customWidth="1"/>
    <col min="3" max="3" width="16.08984375" bestFit="1" customWidth="1"/>
  </cols>
  <sheetData>
    <row r="1" spans="1:2" x14ac:dyDescent="0.35">
      <c r="A1" s="10" t="s">
        <v>5</v>
      </c>
      <c r="B1" t="s">
        <v>39</v>
      </c>
    </row>
    <row r="2" spans="1:2" x14ac:dyDescent="0.35">
      <c r="A2" s="10" t="s">
        <v>4</v>
      </c>
      <c r="B2" t="s">
        <v>39</v>
      </c>
    </row>
    <row r="3" spans="1:2" x14ac:dyDescent="0.35">
      <c r="A3" s="10" t="s">
        <v>3</v>
      </c>
      <c r="B3" t="s">
        <v>39</v>
      </c>
    </row>
    <row r="5" spans="1:2" x14ac:dyDescent="0.35">
      <c r="A5" s="10" t="s">
        <v>37</v>
      </c>
      <c r="B5" t="s">
        <v>61</v>
      </c>
    </row>
    <row r="6" spans="1:2" x14ac:dyDescent="0.35">
      <c r="A6" s="15" t="s">
        <v>54</v>
      </c>
      <c r="B6" s="24">
        <v>41</v>
      </c>
    </row>
    <row r="7" spans="1:2" x14ac:dyDescent="0.35">
      <c r="A7" s="15" t="s">
        <v>55</v>
      </c>
      <c r="B7" s="24">
        <v>96</v>
      </c>
    </row>
    <row r="8" spans="1:2" x14ac:dyDescent="0.35">
      <c r="A8" s="15" t="s">
        <v>56</v>
      </c>
      <c r="B8" s="24">
        <v>97</v>
      </c>
    </row>
    <row r="9" spans="1:2" x14ac:dyDescent="0.35">
      <c r="A9" s="15" t="s">
        <v>57</v>
      </c>
      <c r="B9" s="24">
        <v>67</v>
      </c>
    </row>
    <row r="10" spans="1:2" x14ac:dyDescent="0.35">
      <c r="A10" s="15" t="s">
        <v>58</v>
      </c>
      <c r="B10" s="24">
        <v>42</v>
      </c>
    </row>
    <row r="11" spans="1:2" x14ac:dyDescent="0.35">
      <c r="A11" s="15" t="s">
        <v>59</v>
      </c>
      <c r="B11" s="24">
        <v>12</v>
      </c>
    </row>
    <row r="12" spans="1:2" x14ac:dyDescent="0.35">
      <c r="A12" s="15" t="s">
        <v>60</v>
      </c>
      <c r="B12" s="24">
        <v>11</v>
      </c>
    </row>
    <row r="13" spans="1:2" x14ac:dyDescent="0.35">
      <c r="A13" s="15" t="s">
        <v>38</v>
      </c>
      <c r="B13" s="24">
        <v>366</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AEDEE-D9EF-4D37-A361-5DA94ABAF96D}">
  <dimension ref="A2:B9"/>
  <sheetViews>
    <sheetView topLeftCell="A2" workbookViewId="0">
      <selection activeCell="A6" sqref="A6:A8"/>
    </sheetView>
  </sheetViews>
  <sheetFormatPr defaultRowHeight="14.5" x14ac:dyDescent="0.35"/>
  <cols>
    <col min="1" max="1" width="12.36328125" bestFit="1" customWidth="1"/>
    <col min="2" max="2" width="15.54296875" bestFit="1" customWidth="1"/>
    <col min="3" max="3" width="16.08984375" bestFit="1" customWidth="1"/>
  </cols>
  <sheetData>
    <row r="2" spans="1:2" x14ac:dyDescent="0.35">
      <c r="A2" s="10" t="s">
        <v>5</v>
      </c>
      <c r="B2" t="s">
        <v>39</v>
      </c>
    </row>
    <row r="3" spans="1:2" x14ac:dyDescent="0.35">
      <c r="A3" s="10" t="s">
        <v>4</v>
      </c>
      <c r="B3" t="s">
        <v>39</v>
      </c>
    </row>
    <row r="5" spans="1:2" x14ac:dyDescent="0.35">
      <c r="A5" s="10" t="s">
        <v>37</v>
      </c>
      <c r="B5" t="s">
        <v>67</v>
      </c>
    </row>
    <row r="6" spans="1:2" x14ac:dyDescent="0.35">
      <c r="A6" s="11" t="s">
        <v>64</v>
      </c>
      <c r="B6" s="13">
        <v>66985</v>
      </c>
    </row>
    <row r="7" spans="1:2" x14ac:dyDescent="0.35">
      <c r="A7" s="11" t="s">
        <v>65</v>
      </c>
      <c r="B7" s="13">
        <v>56600</v>
      </c>
    </row>
    <row r="8" spans="1:2" x14ac:dyDescent="0.35">
      <c r="A8" s="11" t="s">
        <v>66</v>
      </c>
      <c r="B8" s="13">
        <v>108925</v>
      </c>
    </row>
    <row r="9" spans="1:2" x14ac:dyDescent="0.35">
      <c r="A9" s="11" t="s">
        <v>38</v>
      </c>
      <c r="B9" s="13">
        <v>232510</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4C26A-CCB5-446A-B72E-4600CAFD0F97}">
  <dimension ref="A1:B12"/>
  <sheetViews>
    <sheetView topLeftCell="A2" workbookViewId="0">
      <selection activeCell="A6" sqref="A6:A11"/>
    </sheetView>
  </sheetViews>
  <sheetFormatPr defaultRowHeight="14.5" x14ac:dyDescent="0.35"/>
  <cols>
    <col min="1" max="1" width="24.08984375" bestFit="1" customWidth="1"/>
    <col min="2" max="2" width="15.54296875" bestFit="1" customWidth="1"/>
    <col min="3" max="3" width="16.08984375" bestFit="1" customWidth="1"/>
  </cols>
  <sheetData>
    <row r="1" spans="1:2" x14ac:dyDescent="0.35">
      <c r="A1" s="10" t="s">
        <v>5</v>
      </c>
      <c r="B1" t="s">
        <v>39</v>
      </c>
    </row>
    <row r="2" spans="1:2" x14ac:dyDescent="0.35">
      <c r="A2" s="10" t="s">
        <v>4</v>
      </c>
      <c r="B2" t="s">
        <v>39</v>
      </c>
    </row>
    <row r="3" spans="1:2" x14ac:dyDescent="0.35">
      <c r="A3" s="10" t="s">
        <v>3</v>
      </c>
      <c r="B3" t="s">
        <v>39</v>
      </c>
    </row>
    <row r="5" spans="1:2" x14ac:dyDescent="0.35">
      <c r="A5" s="10" t="s">
        <v>37</v>
      </c>
      <c r="B5" t="s">
        <v>67</v>
      </c>
    </row>
    <row r="6" spans="1:2" x14ac:dyDescent="0.35">
      <c r="A6" s="11" t="s">
        <v>20</v>
      </c>
      <c r="B6" s="13">
        <v>30450</v>
      </c>
    </row>
    <row r="7" spans="1:2" x14ac:dyDescent="0.35">
      <c r="A7" s="11" t="s">
        <v>17</v>
      </c>
      <c r="B7" s="13">
        <v>42050</v>
      </c>
    </row>
    <row r="8" spans="1:2" x14ac:dyDescent="0.35">
      <c r="A8" s="11" t="s">
        <v>15</v>
      </c>
      <c r="B8" s="13">
        <v>48940</v>
      </c>
    </row>
    <row r="9" spans="1:2" x14ac:dyDescent="0.35">
      <c r="A9" s="11" t="s">
        <v>21</v>
      </c>
      <c r="B9" s="13">
        <v>40250</v>
      </c>
    </row>
    <row r="10" spans="1:2" x14ac:dyDescent="0.35">
      <c r="A10" s="11" t="s">
        <v>19</v>
      </c>
      <c r="B10" s="13">
        <v>32375</v>
      </c>
    </row>
    <row r="11" spans="1:2" x14ac:dyDescent="0.35">
      <c r="A11" s="11" t="s">
        <v>18</v>
      </c>
      <c r="B11" s="13">
        <v>38445</v>
      </c>
    </row>
    <row r="12" spans="1:2" x14ac:dyDescent="0.35">
      <c r="A12" s="11" t="s">
        <v>38</v>
      </c>
      <c r="B12" s="13">
        <v>232510</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5B7E-DA48-4567-9DBA-0852C0AF489A}">
  <dimension ref="A3:B11"/>
  <sheetViews>
    <sheetView topLeftCell="A2" workbookViewId="0">
      <selection activeCell="A6" sqref="A6:A10"/>
    </sheetView>
  </sheetViews>
  <sheetFormatPr defaultRowHeight="14.5" x14ac:dyDescent="0.35"/>
  <cols>
    <col min="1" max="1" width="12.36328125" bestFit="1" customWidth="1"/>
    <col min="2" max="2" width="15.54296875" bestFit="1" customWidth="1"/>
    <col min="3" max="3" width="16.08984375" bestFit="1" customWidth="1"/>
  </cols>
  <sheetData>
    <row r="3" spans="1:2" x14ac:dyDescent="0.35">
      <c r="A3" s="10" t="s">
        <v>5</v>
      </c>
      <c r="B3" t="s">
        <v>39</v>
      </c>
    </row>
    <row r="5" spans="1:2" x14ac:dyDescent="0.35">
      <c r="A5" s="10" t="s">
        <v>37</v>
      </c>
      <c r="B5" t="s">
        <v>67</v>
      </c>
    </row>
    <row r="6" spans="1:2" x14ac:dyDescent="0.35">
      <c r="A6" s="11" t="s">
        <v>35</v>
      </c>
      <c r="B6" s="13">
        <v>25025</v>
      </c>
    </row>
    <row r="7" spans="1:2" x14ac:dyDescent="0.35">
      <c r="A7" s="11" t="s">
        <v>31</v>
      </c>
      <c r="B7" s="13">
        <v>32300</v>
      </c>
    </row>
    <row r="8" spans="1:2" x14ac:dyDescent="0.35">
      <c r="A8" s="11" t="s">
        <v>33</v>
      </c>
      <c r="B8" s="13">
        <v>32525</v>
      </c>
    </row>
    <row r="9" spans="1:2" x14ac:dyDescent="0.35">
      <c r="A9" s="11" t="s">
        <v>24</v>
      </c>
      <c r="B9" s="13">
        <v>56350</v>
      </c>
    </row>
    <row r="10" spans="1:2" x14ac:dyDescent="0.35">
      <c r="A10" s="11" t="s">
        <v>14</v>
      </c>
      <c r="B10" s="13">
        <v>69910</v>
      </c>
    </row>
    <row r="11" spans="1:2" x14ac:dyDescent="0.35">
      <c r="A11" s="11" t="s">
        <v>38</v>
      </c>
      <c r="B11" s="13">
        <v>216110</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41748-D5E8-4C34-B37E-F1A173CFE5CF}">
  <dimension ref="C2:G21"/>
  <sheetViews>
    <sheetView zoomScaleNormal="100" workbookViewId="0">
      <selection activeCell="E16" sqref="E16"/>
    </sheetView>
  </sheetViews>
  <sheetFormatPr defaultRowHeight="14.5" x14ac:dyDescent="0.35"/>
  <cols>
    <col min="3" max="3" width="22.08984375" customWidth="1"/>
    <col min="4" max="4" width="9.81640625" bestFit="1" customWidth="1"/>
    <col min="5" max="5" width="23.90625" customWidth="1"/>
    <col min="6" max="6" width="24" customWidth="1"/>
  </cols>
  <sheetData>
    <row r="2" spans="3:7" x14ac:dyDescent="0.35">
      <c r="C2" t="s">
        <v>9</v>
      </c>
      <c r="D2" s="13">
        <f>SUM(Total_Sales)</f>
        <v>129641750</v>
      </c>
      <c r="F2" t="s">
        <v>13</v>
      </c>
      <c r="G2">
        <f>SUMIFS(Total_Sales, Region,F2)</f>
        <v>38820500</v>
      </c>
    </row>
    <row r="3" spans="3:7" x14ac:dyDescent="0.35">
      <c r="C3" t="s">
        <v>71</v>
      </c>
      <c r="D3" s="13">
        <f>SUM(Operating_Profit)</f>
        <v>43943100</v>
      </c>
      <c r="F3" t="s">
        <v>23</v>
      </c>
      <c r="G3">
        <f>SUMIFS(Total_Sales, Region,F3)</f>
        <v>24252500</v>
      </c>
    </row>
    <row r="4" spans="3:7" x14ac:dyDescent="0.35">
      <c r="C4" t="s">
        <v>68</v>
      </c>
      <c r="D4" s="13">
        <f>MAX(G2:G4)</f>
        <v>66568750</v>
      </c>
      <c r="E4" t="str">
        <f>INDEX(F2:F4, MATCH(D4,G2:G4))</f>
        <v>West</v>
      </c>
      <c r="F4" t="s">
        <v>26</v>
      </c>
      <c r="G4">
        <f>SUMIFS(Total_Sales, Region,F4)</f>
        <v>66568750</v>
      </c>
    </row>
    <row r="5" spans="3:7" x14ac:dyDescent="0.35">
      <c r="C5" t="s">
        <v>69</v>
      </c>
      <c r="D5" s="13">
        <f>MAX(G6:G11)</f>
        <v>25840750</v>
      </c>
      <c r="E5" t="str">
        <f>INDEX(F6:F11, MATCH(D5,G6:G11))</f>
        <v>Men's Street Footwear</v>
      </c>
    </row>
    <row r="6" spans="3:7" x14ac:dyDescent="0.35">
      <c r="C6" t="s">
        <v>70</v>
      </c>
      <c r="D6" s="13">
        <f>MAX(G13:G15)</f>
        <v>68663750</v>
      </c>
      <c r="E6" t="str">
        <f>INDEX(F13:F15,MATCH(D6,G13:G15))</f>
        <v>West Gear</v>
      </c>
      <c r="F6" s="11" t="s">
        <v>20</v>
      </c>
      <c r="G6">
        <f>SUMIFS(Total_Sales, Product,F6)</f>
        <v>18236250</v>
      </c>
    </row>
    <row r="7" spans="3:7" x14ac:dyDescent="0.35">
      <c r="C7" t="s">
        <v>72</v>
      </c>
      <c r="D7" s="13">
        <f>MAX(G17:G21)</f>
        <v>37916750</v>
      </c>
      <c r="E7" t="str">
        <f>INDEX(F17:F21,MATCH(D7,G17:G21))</f>
        <v>New York</v>
      </c>
      <c r="F7" s="11" t="s">
        <v>17</v>
      </c>
      <c r="G7">
        <f>SUMIFS(Total_Sales, Product,F7)</f>
        <v>23287500</v>
      </c>
    </row>
    <row r="8" spans="3:7" x14ac:dyDescent="0.35">
      <c r="F8" s="11" t="s">
        <v>15</v>
      </c>
      <c r="G8">
        <f>SUMIFS(Total_Sales, Product,F8)</f>
        <v>25840750</v>
      </c>
    </row>
    <row r="9" spans="3:7" x14ac:dyDescent="0.35">
      <c r="F9" s="11" t="s">
        <v>21</v>
      </c>
      <c r="G9">
        <f>SUMIFS(Total_Sales, Product,F9)</f>
        <v>24963750</v>
      </c>
    </row>
    <row r="10" spans="3:7" x14ac:dyDescent="0.35">
      <c r="F10" s="11" t="s">
        <v>19</v>
      </c>
      <c r="G10">
        <f>SUMIFS(Total_Sales, Product,F10)</f>
        <v>17106250</v>
      </c>
    </row>
    <row r="11" spans="3:7" x14ac:dyDescent="0.35">
      <c r="F11" s="11" t="s">
        <v>18</v>
      </c>
      <c r="G11">
        <f>SUMIFS(Total_Sales, Product,F11)</f>
        <v>20207250</v>
      </c>
    </row>
    <row r="13" spans="3:7" x14ac:dyDescent="0.35">
      <c r="F13" s="11" t="s">
        <v>64</v>
      </c>
      <c r="G13">
        <f>SUMIFS(Total_Sales, Retailers,F13)</f>
        <v>37093000</v>
      </c>
    </row>
    <row r="14" spans="3:7" x14ac:dyDescent="0.35">
      <c r="F14" s="11" t="s">
        <v>65</v>
      </c>
      <c r="G14">
        <f>SUMIFS(Total_Sales, Retailers,F14)</f>
        <v>23885000</v>
      </c>
    </row>
    <row r="15" spans="3:7" x14ac:dyDescent="0.35">
      <c r="F15" s="11" t="s">
        <v>66</v>
      </c>
      <c r="G15">
        <f>SUMIFS(Total_Sales, Retailers,F15)</f>
        <v>68663750</v>
      </c>
    </row>
    <row r="17" spans="6:7" x14ac:dyDescent="0.35">
      <c r="F17" s="11" t="s">
        <v>35</v>
      </c>
      <c r="G17">
        <f>SUMIFS(Total_Sales, State,F17)</f>
        <v>17937500</v>
      </c>
    </row>
    <row r="18" spans="6:7" x14ac:dyDescent="0.35">
      <c r="F18" s="11" t="s">
        <v>31</v>
      </c>
      <c r="G18">
        <f>SUMIFS(Total_Sales, State,F18)</f>
        <v>19863750</v>
      </c>
    </row>
    <row r="19" spans="6:7" x14ac:dyDescent="0.35">
      <c r="F19" s="11" t="s">
        <v>33</v>
      </c>
      <c r="G19">
        <f>SUMIFS(Total_Sales, State,F19)</f>
        <v>20475000</v>
      </c>
    </row>
    <row r="20" spans="6:7" x14ac:dyDescent="0.35">
      <c r="F20" s="11" t="s">
        <v>24</v>
      </c>
      <c r="G20">
        <f>SUMIFS(Total_Sales, State,F20)</f>
        <v>24252500</v>
      </c>
    </row>
    <row r="21" spans="6:7" x14ac:dyDescent="0.35">
      <c r="F21" s="11" t="s">
        <v>14</v>
      </c>
      <c r="G21">
        <f>SUMIFS(Total_Sales, State,F21)</f>
        <v>37916750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Dashboard</vt:lpstr>
      <vt:lpstr>Adidas Sales Database</vt:lpstr>
      <vt:lpstr>Sales Profit Trend Month-Wise</vt:lpstr>
      <vt:lpstr>Sales By Region</vt:lpstr>
      <vt:lpstr>Deal Count By Sales </vt:lpstr>
      <vt:lpstr>Sales By Retailers</vt:lpstr>
      <vt:lpstr>Products</vt:lpstr>
      <vt:lpstr>Top 5 States</vt:lpstr>
      <vt:lpstr>Workings</vt:lpstr>
      <vt:lpstr>City</vt:lpstr>
      <vt:lpstr>Invoice_Date</vt:lpstr>
      <vt:lpstr>Operating_Margin</vt:lpstr>
      <vt:lpstr>Operating_Profit</vt:lpstr>
      <vt:lpstr>Price_per_Unit</vt:lpstr>
      <vt:lpstr>Product</vt:lpstr>
      <vt:lpstr>Region</vt:lpstr>
      <vt:lpstr>Retailer_ID</vt:lpstr>
      <vt:lpstr>Retailers</vt:lpstr>
      <vt:lpstr>Sales_Method</vt:lpstr>
      <vt:lpstr>State</vt:lpstr>
      <vt:lpstr>Total_Sales</vt:lpstr>
      <vt:lpstr>Units_Sold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Harshali</dc:creator>
  <cp:lastModifiedBy>Harshali</cp:lastModifiedBy>
  <dcterms:created xsi:type="dcterms:W3CDTF">2023-02-01T17:27:03Z</dcterms:created>
  <dcterms:modified xsi:type="dcterms:W3CDTF">2023-02-01T22:13:25Z</dcterms:modified>
</cp:coreProperties>
</file>