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mish\Desktop\MU\Financial Analytics\"/>
    </mc:Choice>
  </mc:AlternateContent>
  <xr:revisionPtr revIDLastSave="0" documentId="13_ncr:1_{B04D1B47-5C58-498F-B78F-CE5F609F827A}" xr6:coauthVersionLast="47" xr6:coauthVersionMax="47" xr10:uidLastSave="{00000000-0000-0000-0000-000000000000}"/>
  <bookViews>
    <workbookView xWindow="-110" yWindow="-110" windowWidth="19420" windowHeight="11500" activeTab="1" xr2:uid="{00000000-000D-0000-FFFF-FFFF00000000}"/>
  </bookViews>
  <sheets>
    <sheet name="Income Statement" sheetId="2" r:id="rId1"/>
    <sheet name="Projected IS" sheetId="5" r:id="rId2"/>
    <sheet name="CS IS" sheetId="4" r:id="rId3"/>
    <sheet name="Balance Sheet" sheetId="1" r:id="rId4"/>
  </sheets>
  <definedNames>
    <definedName name="_xlnm._FilterDatabase" localSheetId="2" hidden="1">'CS IS'!$B$11:$K$45</definedName>
    <definedName name="_xlnm._FilterDatabase" localSheetId="0" hidden="1">'Income Statement'!$B$27:$K$56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5" l="1"/>
  <c r="E26" i="5"/>
  <c r="F26" i="5"/>
  <c r="D26" i="5"/>
  <c r="D10" i="5"/>
  <c r="E10" i="5"/>
  <c r="F10" i="5" s="1"/>
  <c r="M12" i="2"/>
  <c r="M11" i="2"/>
  <c r="M10" i="2"/>
  <c r="M24" i="2"/>
  <c r="M23" i="2"/>
  <c r="M22" i="2"/>
  <c r="M21" i="2"/>
  <c r="M20" i="2"/>
  <c r="M19" i="2"/>
  <c r="M18" i="2"/>
  <c r="M17" i="2"/>
  <c r="M16" i="2"/>
  <c r="M15" i="2"/>
  <c r="M14" i="2"/>
  <c r="M13" i="2"/>
  <c r="M9" i="2"/>
  <c r="C14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C10" i="2"/>
  <c r="D10" i="2"/>
  <c r="E10" i="2"/>
  <c r="F10" i="2"/>
  <c r="G10" i="2"/>
  <c r="H10" i="2"/>
  <c r="I10" i="2"/>
  <c r="J10" i="2"/>
  <c r="K10" i="2"/>
  <c r="L10" i="2"/>
  <c r="D11" i="2"/>
  <c r="E11" i="2"/>
  <c r="F11" i="2"/>
  <c r="G11" i="2"/>
  <c r="H11" i="2"/>
  <c r="I11" i="2"/>
  <c r="J11" i="2"/>
  <c r="K11" i="2"/>
  <c r="L11" i="2"/>
  <c r="D12" i="2"/>
  <c r="E12" i="2"/>
  <c r="F12" i="2"/>
  <c r="G12" i="2"/>
  <c r="H12" i="2"/>
  <c r="I12" i="2"/>
  <c r="J12" i="2"/>
  <c r="K12" i="2"/>
  <c r="L12" i="2"/>
  <c r="D13" i="2"/>
  <c r="E13" i="2"/>
  <c r="F13" i="2"/>
  <c r="G13" i="2"/>
  <c r="H13" i="2"/>
  <c r="I13" i="2"/>
  <c r="J13" i="2"/>
  <c r="K13" i="2"/>
  <c r="L13" i="2"/>
  <c r="D14" i="2"/>
  <c r="E14" i="2"/>
  <c r="F14" i="2"/>
  <c r="G14" i="2"/>
  <c r="H14" i="2"/>
  <c r="I14" i="2"/>
  <c r="J14" i="2"/>
  <c r="K14" i="2"/>
  <c r="L14" i="2"/>
  <c r="D15" i="2"/>
  <c r="E15" i="2"/>
  <c r="F15" i="2"/>
  <c r="G15" i="2"/>
  <c r="H15" i="2"/>
  <c r="I15" i="2"/>
  <c r="J15" i="2"/>
  <c r="K15" i="2"/>
  <c r="L15" i="2"/>
  <c r="D16" i="2"/>
  <c r="E16" i="2"/>
  <c r="F16" i="2"/>
  <c r="G16" i="2"/>
  <c r="H16" i="2"/>
  <c r="I16" i="2"/>
  <c r="J16" i="2"/>
  <c r="K16" i="2"/>
  <c r="L16" i="2"/>
  <c r="D17" i="2"/>
  <c r="E17" i="2"/>
  <c r="F17" i="2"/>
  <c r="G17" i="2"/>
  <c r="H17" i="2"/>
  <c r="I17" i="2"/>
  <c r="J17" i="2"/>
  <c r="K17" i="2"/>
  <c r="L17" i="2"/>
  <c r="D18" i="2"/>
  <c r="E18" i="2"/>
  <c r="F18" i="2"/>
  <c r="G18" i="2"/>
  <c r="H18" i="2"/>
  <c r="I18" i="2"/>
  <c r="J18" i="2"/>
  <c r="K18" i="2"/>
  <c r="L18" i="2"/>
  <c r="D19" i="2"/>
  <c r="E19" i="2"/>
  <c r="F19" i="2"/>
  <c r="G19" i="2"/>
  <c r="H19" i="2"/>
  <c r="I19" i="2"/>
  <c r="J19" i="2"/>
  <c r="K19" i="2"/>
  <c r="L19" i="2"/>
  <c r="D20" i="2"/>
  <c r="E20" i="2"/>
  <c r="F20" i="2"/>
  <c r="G20" i="2"/>
  <c r="H20" i="2"/>
  <c r="I20" i="2"/>
  <c r="J20" i="2"/>
  <c r="K20" i="2"/>
  <c r="L20" i="2"/>
  <c r="D21" i="2"/>
  <c r="E21" i="2"/>
  <c r="F21" i="2"/>
  <c r="G21" i="2"/>
  <c r="H21" i="2"/>
  <c r="I21" i="2"/>
  <c r="J21" i="2"/>
  <c r="K21" i="2"/>
  <c r="L21" i="2"/>
  <c r="D22" i="2"/>
  <c r="E22" i="2"/>
  <c r="F22" i="2"/>
  <c r="G22" i="2"/>
  <c r="H22" i="2"/>
  <c r="I22" i="2"/>
  <c r="J22" i="2"/>
  <c r="K22" i="2"/>
  <c r="L22" i="2"/>
  <c r="D23" i="2"/>
  <c r="E23" i="2"/>
  <c r="F23" i="2"/>
  <c r="G23" i="2"/>
  <c r="H23" i="2"/>
  <c r="I23" i="2"/>
  <c r="J23" i="2"/>
  <c r="K23" i="2"/>
  <c r="L23" i="2"/>
  <c r="D24" i="2"/>
  <c r="E24" i="2"/>
  <c r="F24" i="2"/>
  <c r="G24" i="2"/>
  <c r="H24" i="2"/>
  <c r="I24" i="2"/>
  <c r="J24" i="2"/>
  <c r="K24" i="2"/>
  <c r="L24" i="2"/>
  <c r="C11" i="2"/>
  <c r="C12" i="2"/>
  <c r="C13" i="2"/>
  <c r="C15" i="2"/>
  <c r="C16" i="2"/>
  <c r="C17" i="2"/>
  <c r="C18" i="2"/>
  <c r="C19" i="2"/>
  <c r="C20" i="2"/>
  <c r="C21" i="2"/>
  <c r="C22" i="2"/>
  <c r="C23" i="2"/>
  <c r="C24" i="2"/>
  <c r="D9" i="2"/>
  <c r="E9" i="2"/>
  <c r="F9" i="2"/>
  <c r="G9" i="2"/>
  <c r="H9" i="2"/>
  <c r="I9" i="2"/>
  <c r="J9" i="2"/>
  <c r="K9" i="2"/>
  <c r="L9" i="2"/>
  <c r="C9" i="2"/>
  <c r="C10" i="5"/>
  <c r="C9" i="5"/>
  <c r="D9" i="5"/>
  <c r="E9" i="5"/>
  <c r="F9" i="5"/>
  <c r="B9" i="5"/>
  <c r="C8" i="5"/>
  <c r="D8" i="5"/>
  <c r="E8" i="5"/>
  <c r="F8" i="5"/>
  <c r="B8" i="5"/>
  <c r="D7" i="5"/>
  <c r="E7" i="5"/>
  <c r="F7" i="5"/>
  <c r="C7" i="5"/>
  <c r="B7" i="5"/>
  <c r="B26" i="2" l="1"/>
  <c r="C26" i="2"/>
  <c r="D26" i="2"/>
  <c r="E26" i="2"/>
  <c r="F26" i="2"/>
  <c r="G26" i="2"/>
  <c r="H26" i="2"/>
  <c r="I26" i="2"/>
  <c r="J26" i="2"/>
  <c r="C10" i="4"/>
  <c r="D10" i="4"/>
  <c r="E10" i="4"/>
  <c r="F10" i="4"/>
  <c r="G10" i="4"/>
  <c r="H10" i="4"/>
  <c r="I10" i="4"/>
  <c r="J10" i="4"/>
  <c r="K10" i="4"/>
  <c r="B10" i="4"/>
  <c r="C16" i="4"/>
  <c r="D16" i="4"/>
  <c r="E16" i="4"/>
  <c r="F16" i="4"/>
  <c r="G16" i="4"/>
  <c r="H16" i="4"/>
  <c r="I16" i="4"/>
  <c r="J16" i="4"/>
  <c r="K16" i="4"/>
  <c r="C17" i="4"/>
  <c r="D17" i="4"/>
  <c r="E17" i="4"/>
  <c r="F17" i="4"/>
  <c r="G17" i="4"/>
  <c r="H17" i="4"/>
  <c r="I17" i="4"/>
  <c r="J17" i="4"/>
  <c r="K17" i="4"/>
  <c r="C18" i="4"/>
  <c r="D18" i="4"/>
  <c r="E18" i="4"/>
  <c r="F18" i="4"/>
  <c r="G18" i="4"/>
  <c r="H18" i="4"/>
  <c r="I18" i="4"/>
  <c r="J18" i="4"/>
  <c r="K18" i="4"/>
  <c r="C19" i="4"/>
  <c r="D19" i="4"/>
  <c r="E19" i="4"/>
  <c r="F19" i="4"/>
  <c r="G19" i="4"/>
  <c r="H19" i="4"/>
  <c r="I19" i="4"/>
  <c r="J19" i="4"/>
  <c r="K19" i="4"/>
  <c r="C20" i="4"/>
  <c r="D20" i="4"/>
  <c r="E20" i="4"/>
  <c r="F20" i="4"/>
  <c r="G20" i="4"/>
  <c r="H20" i="4"/>
  <c r="I20" i="4"/>
  <c r="J20" i="4"/>
  <c r="K20" i="4"/>
  <c r="C21" i="4"/>
  <c r="D21" i="4"/>
  <c r="E21" i="4"/>
  <c r="F21" i="4"/>
  <c r="G21" i="4"/>
  <c r="H21" i="4"/>
  <c r="I21" i="4"/>
  <c r="J21" i="4"/>
  <c r="K21" i="4"/>
  <c r="C22" i="4"/>
  <c r="D22" i="4"/>
  <c r="E22" i="4"/>
  <c r="F22" i="4"/>
  <c r="G22" i="4"/>
  <c r="H22" i="4"/>
  <c r="I22" i="4"/>
  <c r="J22" i="4"/>
  <c r="K22" i="4"/>
  <c r="C23" i="4"/>
  <c r="D23" i="4"/>
  <c r="E23" i="4"/>
  <c r="F23" i="4"/>
  <c r="G23" i="4"/>
  <c r="H23" i="4"/>
  <c r="I23" i="4"/>
  <c r="J23" i="4"/>
  <c r="K23" i="4"/>
  <c r="C24" i="4"/>
  <c r="D24" i="4"/>
  <c r="E24" i="4"/>
  <c r="F24" i="4"/>
  <c r="G24" i="4"/>
  <c r="H24" i="4"/>
  <c r="I24" i="4"/>
  <c r="J24" i="4"/>
  <c r="K24" i="4"/>
  <c r="C25" i="4"/>
  <c r="D25" i="4"/>
  <c r="E25" i="4"/>
  <c r="F25" i="4"/>
  <c r="G25" i="4"/>
  <c r="H25" i="4"/>
  <c r="I25" i="4"/>
  <c r="J25" i="4"/>
  <c r="K25" i="4"/>
  <c r="C26" i="4"/>
  <c r="D26" i="4"/>
  <c r="E26" i="4"/>
  <c r="F26" i="4"/>
  <c r="G26" i="4"/>
  <c r="H26" i="4"/>
  <c r="I26" i="4"/>
  <c r="J26" i="4"/>
  <c r="K26" i="4"/>
  <c r="C27" i="4"/>
  <c r="D27" i="4"/>
  <c r="E27" i="4"/>
  <c r="F27" i="4"/>
  <c r="G27" i="4"/>
  <c r="H27" i="4"/>
  <c r="I27" i="4"/>
  <c r="J27" i="4"/>
  <c r="K27" i="4"/>
  <c r="C28" i="4"/>
  <c r="D28" i="4"/>
  <c r="E28" i="4"/>
  <c r="F28" i="4"/>
  <c r="G28" i="4"/>
  <c r="H28" i="4"/>
  <c r="I28" i="4"/>
  <c r="J28" i="4"/>
  <c r="K28" i="4"/>
  <c r="C29" i="4"/>
  <c r="D29" i="4"/>
  <c r="E29" i="4"/>
  <c r="F29" i="4"/>
  <c r="G29" i="4"/>
  <c r="H29" i="4"/>
  <c r="I29" i="4"/>
  <c r="J29" i="4"/>
  <c r="K29" i="4"/>
  <c r="C30" i="4"/>
  <c r="D30" i="4"/>
  <c r="E30" i="4"/>
  <c r="F30" i="4"/>
  <c r="G30" i="4"/>
  <c r="H30" i="4"/>
  <c r="I30" i="4"/>
  <c r="J30" i="4"/>
  <c r="K30" i="4"/>
  <c r="C31" i="4"/>
  <c r="D31" i="4"/>
  <c r="E31" i="4"/>
  <c r="F31" i="4"/>
  <c r="G31" i="4"/>
  <c r="H31" i="4"/>
  <c r="I31" i="4"/>
  <c r="J31" i="4"/>
  <c r="K31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16" i="4"/>
</calcChain>
</file>

<file path=xl/sharedStrings.xml><?xml version="1.0" encoding="utf-8"?>
<sst xmlns="http://schemas.openxmlformats.org/spreadsheetml/2006/main" count="348" uniqueCount="78">
  <si>
    <t>Powered by Clearbit</t>
  </si>
  <si>
    <t>American Express Co.  (NYS: AXP)</t>
  </si>
  <si>
    <t xml:space="preserve">Exchange rate used is that of the Year End reported date </t>
  </si>
  <si>
    <t xml:space="preserve">Standardized Annual Balance Sheet </t>
  </si>
  <si>
    <t>Report Date</t>
  </si>
  <si>
    <t>12/31/2023</t>
  </si>
  <si>
    <t>12/31/2022</t>
  </si>
  <si>
    <t>12/31/2021</t>
  </si>
  <si>
    <t>12/31/2020</t>
  </si>
  <si>
    <t>12/31/2019</t>
  </si>
  <si>
    <t>12/31/2018</t>
  </si>
  <si>
    <t>12/31/2017</t>
  </si>
  <si>
    <t>12/31/2016</t>
  </si>
  <si>
    <t>12/31/2015</t>
  </si>
  <si>
    <t>12/31/2014</t>
  </si>
  <si>
    <t>Currency</t>
  </si>
  <si>
    <t>USD</t>
  </si>
  <si>
    <t>Audit Status</t>
  </si>
  <si>
    <t>Not Qualified</t>
  </si>
  <si>
    <t>Consolidated</t>
  </si>
  <si>
    <t>Yes</t>
  </si>
  <si>
    <t>Scale</t>
  </si>
  <si>
    <t>Thousands</t>
  </si>
  <si>
    <t>Cash &amp; Equivalents</t>
  </si>
  <si>
    <t>Gross Property Plant &amp; Equip</t>
  </si>
  <si>
    <t>Accumulated Depreciation</t>
  </si>
  <si>
    <t>Net Property Plant &amp; Equip</t>
  </si>
  <si>
    <t>Intangible Assets</t>
  </si>
  <si>
    <t>Gross Loan Portfolio</t>
  </si>
  <si>
    <t>Net Loans &amp; Leases</t>
  </si>
  <si>
    <t>Securities</t>
  </si>
  <si>
    <t>Other Assets</t>
  </si>
  <si>
    <t>Total Assets</t>
  </si>
  <si>
    <t>Debt &amp; Leases</t>
  </si>
  <si>
    <t>Pensions &amp; OPEB</t>
  </si>
  <si>
    <t>-</t>
  </si>
  <si>
    <t>Minority Interests</t>
  </si>
  <si>
    <t>Total Deposits</t>
  </si>
  <si>
    <t>Other Liabilities</t>
  </si>
  <si>
    <t>Total Liabilities</t>
  </si>
  <si>
    <t>Common Share Capital</t>
  </si>
  <si>
    <t>Additional Paid-In Capital</t>
  </si>
  <si>
    <t>Retained Earnings</t>
  </si>
  <si>
    <t>Accum Other Comprehensive Income</t>
  </si>
  <si>
    <t>Treasury Stock</t>
  </si>
  <si>
    <t>For Curr Trans (BS)</t>
  </si>
  <si>
    <t>Other Equity</t>
  </si>
  <si>
    <t>Total Equity</t>
  </si>
  <si>
    <t>Total Liabilities &amp; Equity</t>
  </si>
  <si>
    <t xml:space="preserve">Standardized Annual Income Statement </t>
  </si>
  <si>
    <t>Total Revenue</t>
  </si>
  <si>
    <t>Interest Income</t>
  </si>
  <si>
    <t>Interest Expense</t>
  </si>
  <si>
    <t>Net Interest Before Provs</t>
  </si>
  <si>
    <t>Loan Loss Provisions</t>
  </si>
  <si>
    <t>Net Interest After Provs</t>
  </si>
  <si>
    <t>Non-Interest Income</t>
  </si>
  <si>
    <t>Employee Costs</t>
  </si>
  <si>
    <t>Marketing &amp; Advertising</t>
  </si>
  <si>
    <t>Other Non-Interest Expense</t>
  </si>
  <si>
    <t>Non-Interest Expense</t>
  </si>
  <si>
    <t>Earnings Before Tax</t>
  </si>
  <si>
    <t>Taxation</t>
  </si>
  <si>
    <t>Extraordinary Items</t>
  </si>
  <si>
    <t>Accounting Changes</t>
  </si>
  <si>
    <t>Net Income</t>
  </si>
  <si>
    <t>Preference Dividends &amp; Similar</t>
  </si>
  <si>
    <t>Net Income to Common</t>
  </si>
  <si>
    <t>Average Shares Basic</t>
  </si>
  <si>
    <t>EPS Net Basic</t>
  </si>
  <si>
    <t>EPS Continuing Basic</t>
  </si>
  <si>
    <t>Average Shares Diluted</t>
  </si>
  <si>
    <t>EPS Net Diluted</t>
  </si>
  <si>
    <t>EPS Continuing Diluted</t>
  </si>
  <si>
    <t>Shares Outstanding</t>
  </si>
  <si>
    <t>Revenue Growth</t>
  </si>
  <si>
    <t>Everything in terms of Revenue</t>
  </si>
  <si>
    <t>GROWTH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</si>
</sst>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5" x14ac:knownFonts="1">
    <font>
      <sz val="10"/>
      <color rgb="FF000000"/>
      <name val="Arial"/>
    </font>
    <font>
      <sz val="8"/>
      <color rgb="FF000000"/>
      <name val="Arial"/>
      <family val="2"/>
    </font>
    <font>
      <b/>
      <sz val="16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</cellStyleXfs>
  <cellXfs count="30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Alignment="1">
      <alignment horizontal="left" vertical="top" wrapText="1"/>
    </xf>
    <xf numFmtId="0" fontId="3" fillId="0" borderId="0" xfId="0" applyFont="1" applyAlignment="1">
      <alignment vertical="top" wrapText="1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right" vertical="top" wrapText="1"/>
    </xf>
    <xf numFmtId="0" fontId="0" fillId="0" borderId="0" xfId="0" applyAlignment="1">
      <alignment horizontal="left"/>
    </xf>
    <xf numFmtId="1" fontId="0" fillId="0" borderId="0" xfId="0" applyNumberFormat="1"/>
    <xf numFmtId="0" fontId="0" fillId="0" borderId="0" xfId="0" applyAlignment="1">
      <alignment horizontal="right"/>
    </xf>
    <xf numFmtId="0" fontId="4" fillId="0" borderId="0" xfId="3"/>
    <xf numFmtId="0" fontId="1" fillId="0" borderId="0" xfId="3" applyFont="1" applyAlignment="1">
      <alignment horizontal="left"/>
    </xf>
    <xf numFmtId="0" fontId="2" fillId="0" borderId="0" xfId="3" applyFont="1" applyAlignment="1">
      <alignment horizontal="left"/>
    </xf>
    <xf numFmtId="0" fontId="4" fillId="0" borderId="0" xfId="3" applyAlignment="1">
      <alignment horizontal="left" vertical="top" wrapText="1"/>
    </xf>
    <xf numFmtId="0" fontId="3" fillId="0" borderId="0" xfId="3" applyFont="1" applyAlignment="1">
      <alignment vertical="top" wrapText="1"/>
    </xf>
    <xf numFmtId="0" fontId="3" fillId="0" borderId="0" xfId="3" applyFont="1" applyAlignment="1">
      <alignment horizontal="left" vertical="top"/>
    </xf>
    <xf numFmtId="0" fontId="3" fillId="0" borderId="0" xfId="3" applyFont="1" applyAlignment="1">
      <alignment horizontal="right" vertical="top" wrapText="1"/>
    </xf>
    <xf numFmtId="0" fontId="4" fillId="0" borderId="0" xfId="3" applyAlignment="1">
      <alignment horizontal="left"/>
    </xf>
    <xf numFmtId="1" fontId="4" fillId="0" borderId="0" xfId="3" applyNumberFormat="1"/>
    <xf numFmtId="0" fontId="4" fillId="0" borderId="0" xfId="3" applyAlignment="1">
      <alignment horizontal="right"/>
    </xf>
    <xf numFmtId="2" fontId="4" fillId="0" borderId="0" xfId="3" applyNumberFormat="1"/>
    <xf numFmtId="9" fontId="4" fillId="0" borderId="0" xfId="2"/>
    <xf numFmtId="10" fontId="4" fillId="0" borderId="0" xfId="2" applyNumberFormat="1"/>
    <xf numFmtId="0" fontId="3" fillId="0" borderId="0" xfId="3" applyFont="1" applyAlignment="1">
      <alignment horizontal="right" vertical="top"/>
    </xf>
    <xf numFmtId="43" fontId="0" fillId="0" borderId="0" xfId="1" applyFont="1"/>
    <xf numFmtId="43" fontId="4" fillId="0" borderId="0" xfId="1"/>
    <xf numFmtId="14" fontId="3" fillId="0" borderId="0" xfId="0" applyNumberFormat="1" applyFont="1"/>
    <xf numFmtId="10" fontId="4" fillId="0" borderId="0" xfId="3" applyNumberFormat="1" applyAlignment="1">
      <alignment horizontal="center"/>
    </xf>
    <xf numFmtId="9" fontId="4" fillId="0" borderId="0" xfId="3" applyNumberFormat="1"/>
    <xf numFmtId="10" fontId="4" fillId="0" borderId="0" xfId="3" applyNumberFormat="1"/>
  </cellXfs>
  <cellStyles count="4">
    <cellStyle name="Comma" xfId="1" builtinId="3"/>
    <cellStyle name="Normal" xfId="0" builtinId="0"/>
    <cellStyle name="Normal 2" xfId="3" xr:uid="{272F1BB5-C831-481D-A104-F8945DFCF1A7}"/>
    <cellStyle name="Percent" xfId="2" builtinId="5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476250" cy="476250"/>
    <xdr:pic>
      <xdr:nvPicPr>
        <xdr:cNvPr id="2" name="Logo" descr="Logo">
          <a:extLst>
            <a:ext uri="{FF2B5EF4-FFF2-40B4-BE49-F238E27FC236}">
              <a16:creationId xmlns:a16="http://schemas.microsoft.com/office/drawing/2014/main" id="{C795A89E-8180-4C92-B28F-AB22CD61D0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76250" cy="47625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476250" cy="476250"/>
    <xdr:pic>
      <xdr:nvPicPr>
        <xdr:cNvPr id="2" name="Logo" descr="Logo">
          <a:extLst>
            <a:ext uri="{FF2B5EF4-FFF2-40B4-BE49-F238E27FC236}">
              <a16:creationId xmlns:a16="http://schemas.microsoft.com/office/drawing/2014/main" id="{09891A1A-221A-485A-AD36-3D779976D1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76250" cy="476250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476250" cy="476250"/>
    <xdr:pic>
      <xdr:nvPicPr>
        <xdr:cNvPr id="2" name="Logo" descr="Logo">
          <a:extLst>
            <a:ext uri="{FF2B5EF4-FFF2-40B4-BE49-F238E27FC236}">
              <a16:creationId xmlns:a16="http://schemas.microsoft.com/office/drawing/2014/main" id="{E3FB3513-5043-40E0-A061-1E90FF5FCC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76250" cy="476250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476250" cy="476250"/>
    <xdr:pic>
      <xdr:nvPicPr>
        <xdr:cNvPr id="2" name="Logo" descr="Log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41A8F-37A5-4A1E-AD29-A2069D99C0A6}">
  <dimension ref="A4:M56"/>
  <sheetViews>
    <sheetView topLeftCell="A5" workbookViewId="0">
      <selection activeCell="B12" sqref="B12"/>
    </sheetView>
  </sheetViews>
  <sheetFormatPr defaultRowHeight="12.5" x14ac:dyDescent="0.25"/>
  <cols>
    <col min="1" max="1" width="50" style="10" customWidth="1"/>
    <col min="2" max="191" width="12" style="10" customWidth="1"/>
    <col min="192" max="16384" width="8.7265625" style="10"/>
  </cols>
  <sheetData>
    <row r="4" spans="1:13" x14ac:dyDescent="0.25">
      <c r="A4" s="11" t="s">
        <v>0</v>
      </c>
    </row>
    <row r="5" spans="1:13" ht="20" x14ac:dyDescent="0.4">
      <c r="A5" s="12" t="s">
        <v>1</v>
      </c>
    </row>
    <row r="7" spans="1:13" x14ac:dyDescent="0.25">
      <c r="A7" s="13" t="s">
        <v>2</v>
      </c>
    </row>
    <row r="8" spans="1:13" x14ac:dyDescent="0.25">
      <c r="M8" s="10" t="s">
        <v>77</v>
      </c>
    </row>
    <row r="9" spans="1:13" x14ac:dyDescent="0.25">
      <c r="A9" s="17" t="s">
        <v>50</v>
      </c>
      <c r="B9" s="27">
        <f>AVERAGE(C9:L9)</f>
        <v>1</v>
      </c>
      <c r="C9" s="21">
        <f>B32/B32</f>
        <v>1</v>
      </c>
      <c r="D9" s="21">
        <f t="shared" ref="D9:L9" si="0">C32/C32</f>
        <v>1</v>
      </c>
      <c r="E9" s="21">
        <f t="shared" si="0"/>
        <v>1</v>
      </c>
      <c r="F9" s="21">
        <f t="shared" si="0"/>
        <v>1</v>
      </c>
      <c r="G9" s="21">
        <f t="shared" si="0"/>
        <v>1</v>
      </c>
      <c r="H9" s="21">
        <f t="shared" si="0"/>
        <v>1</v>
      </c>
      <c r="I9" s="21">
        <f t="shared" si="0"/>
        <v>1</v>
      </c>
      <c r="J9" s="21">
        <f t="shared" si="0"/>
        <v>1</v>
      </c>
      <c r="K9" s="21">
        <f t="shared" si="0"/>
        <v>1</v>
      </c>
      <c r="L9" s="21">
        <f t="shared" si="0"/>
        <v>1</v>
      </c>
      <c r="M9" s="28">
        <f>(L9-C9)/C9</f>
        <v>0</v>
      </c>
    </row>
    <row r="10" spans="1:13" x14ac:dyDescent="0.25">
      <c r="A10" s="17" t="s">
        <v>51</v>
      </c>
      <c r="B10" s="27">
        <f t="shared" ref="B10:B24" si="1">AVERAGE(C10:L10)</f>
        <v>0.2377048571879524</v>
      </c>
      <c r="C10" s="22">
        <f>B33/B$32</f>
        <v>0.19942220617239367</v>
      </c>
      <c r="D10" s="22">
        <f>C33/C$32</f>
        <v>0.21907029412618681</v>
      </c>
      <c r="E10" s="22">
        <f>D33/D$32</f>
        <v>0.22100345918457853</v>
      </c>
      <c r="F10" s="22">
        <f>E33/E$32</f>
        <v>0.24036759126549195</v>
      </c>
      <c r="G10" s="22">
        <f>F33/F$32</f>
        <v>0.24504979090131929</v>
      </c>
      <c r="H10" s="22">
        <f>G33/G$32</f>
        <v>0.25699702254359846</v>
      </c>
      <c r="I10" s="22">
        <f>H33/H$32</f>
        <v>0.26405656671467853</v>
      </c>
      <c r="J10" s="22">
        <f>I33/I$32</f>
        <v>0.20687996702013145</v>
      </c>
      <c r="K10" s="22">
        <f>J33/J$32</f>
        <v>0.22755955056179775</v>
      </c>
      <c r="L10" s="22">
        <f>K33/K$32</f>
        <v>0.29664212338934742</v>
      </c>
      <c r="M10" s="29">
        <f>(L10-C10)/C10</f>
        <v>0.4875079815981499</v>
      </c>
    </row>
    <row r="11" spans="1:13" x14ac:dyDescent="0.25">
      <c r="A11" s="17" t="s">
        <v>52</v>
      </c>
      <c r="B11" s="27">
        <f t="shared" si="1"/>
        <v>5.8161505240386893E-2</v>
      </c>
      <c r="C11" s="22">
        <f t="shared" ref="C11:L24" si="2">B34/B$32</f>
        <v>4.7417983832884245E-2</v>
      </c>
      <c r="D11" s="22">
        <f t="shared" si="2"/>
        <v>4.712406724543422E-2</v>
      </c>
      <c r="E11" s="22">
        <f t="shared" si="2"/>
        <v>5.0379918990036368E-2</v>
      </c>
      <c r="F11" s="22">
        <f t="shared" si="2"/>
        <v>5.9354185987690752E-2</v>
      </c>
      <c r="G11" s="22">
        <f t="shared" si="2"/>
        <v>6.799750467872738E-2</v>
      </c>
      <c r="H11" s="22">
        <f t="shared" si="2"/>
        <v>7.367077839217355E-2</v>
      </c>
      <c r="I11" s="22">
        <f t="shared" si="2"/>
        <v>5.4943040460913972E-2</v>
      </c>
      <c r="J11" s="22">
        <f t="shared" si="2"/>
        <v>2.9384146760414998E-2</v>
      </c>
      <c r="K11" s="22">
        <f t="shared" si="2"/>
        <v>4.9671910112359552E-2</v>
      </c>
      <c r="L11" s="22">
        <f t="shared" si="2"/>
        <v>0.10167151594323377</v>
      </c>
      <c r="M11" s="29">
        <f>(L11-C11)/C11</f>
        <v>1.1441551859639558</v>
      </c>
    </row>
    <row r="12" spans="1:13" x14ac:dyDescent="0.25">
      <c r="A12" s="17" t="s">
        <v>53</v>
      </c>
      <c r="B12" s="27">
        <f t="shared" si="1"/>
        <v>0.17954335194756554</v>
      </c>
      <c r="C12" s="22">
        <f t="shared" si="2"/>
        <v>0.15200422233950944</v>
      </c>
      <c r="D12" s="22">
        <f t="shared" si="2"/>
        <v>0.17194622688075259</v>
      </c>
      <c r="E12" s="22">
        <f t="shared" si="2"/>
        <v>0.17062354019454218</v>
      </c>
      <c r="F12" s="22">
        <f t="shared" si="2"/>
        <v>0.18101340527780119</v>
      </c>
      <c r="G12" s="22">
        <f t="shared" si="2"/>
        <v>0.17705228622259189</v>
      </c>
      <c r="H12" s="22">
        <f t="shared" si="2"/>
        <v>0.18332624415142493</v>
      </c>
      <c r="I12" s="22">
        <f t="shared" si="2"/>
        <v>0.20911352625376456</v>
      </c>
      <c r="J12" s="22">
        <f t="shared" si="2"/>
        <v>0.17749582025971647</v>
      </c>
      <c r="K12" s="22">
        <f t="shared" si="2"/>
        <v>0.17788764044943819</v>
      </c>
      <c r="L12" s="22">
        <f t="shared" si="2"/>
        <v>0.19497060744611366</v>
      </c>
      <c r="M12" s="29">
        <f>(L12-C12)/C12</f>
        <v>0.28266573418359747</v>
      </c>
    </row>
    <row r="13" spans="1:13" x14ac:dyDescent="0.25">
      <c r="A13" s="17" t="s">
        <v>54</v>
      </c>
      <c r="B13" s="27">
        <f t="shared" si="1"/>
        <v>6.0905393110823158E-2</v>
      </c>
      <c r="C13" s="22">
        <f t="shared" si="2"/>
        <v>5.6779354982082836E-2</v>
      </c>
      <c r="D13" s="22">
        <f t="shared" si="2"/>
        <v>5.7721901222380301E-2</v>
      </c>
      <c r="E13" s="22">
        <f t="shared" si="2"/>
        <v>5.9900068001064365E-2</v>
      </c>
      <c r="F13" s="22">
        <f t="shared" si="2"/>
        <v>7.7537026107972903E-2</v>
      </c>
      <c r="G13" s="22">
        <f t="shared" si="2"/>
        <v>7.7447378757422428E-2</v>
      </c>
      <c r="H13" s="22">
        <f t="shared" si="2"/>
        <v>7.5988940876222891E-2</v>
      </c>
      <c r="I13" s="22">
        <f t="shared" si="2"/>
        <v>0.12387062982846668</v>
      </c>
      <c r="J13" s="22">
        <f t="shared" si="2"/>
        <v>-3.2498912122391956E-2</v>
      </c>
      <c r="K13" s="22">
        <f t="shared" si="2"/>
        <v>3.9226966292134832E-2</v>
      </c>
      <c r="L13" s="22">
        <f t="shared" si="2"/>
        <v>7.3080577162876317E-2</v>
      </c>
      <c r="M13" s="29">
        <f t="shared" ref="M10:M24" si="3">(L13-C13)/C13</f>
        <v>0.28709769925948364</v>
      </c>
    </row>
    <row r="14" spans="1:13" x14ac:dyDescent="0.25">
      <c r="A14" s="17" t="s">
        <v>55</v>
      </c>
      <c r="B14" s="27">
        <f t="shared" si="1"/>
        <v>0.11863795883674236</v>
      </c>
      <c r="C14" s="22">
        <f t="shared" si="2"/>
        <v>9.5224867357426593E-2</v>
      </c>
      <c r="D14" s="22">
        <f t="shared" si="2"/>
        <v>0.11422432565837229</v>
      </c>
      <c r="E14" s="22">
        <f t="shared" si="2"/>
        <v>0.11072347219347781</v>
      </c>
      <c r="F14" s="22">
        <f t="shared" si="2"/>
        <v>0.10347637916982828</v>
      </c>
      <c r="G14" s="22">
        <f t="shared" si="2"/>
        <v>9.9604907465169479E-2</v>
      </c>
      <c r="H14" s="22">
        <f t="shared" si="2"/>
        <v>0.10733730327520204</v>
      </c>
      <c r="I14" s="22">
        <f t="shared" si="2"/>
        <v>8.5242896425297893E-2</v>
      </c>
      <c r="J14" s="22">
        <f t="shared" si="2"/>
        <v>0.20999473238210842</v>
      </c>
      <c r="K14" s="22">
        <f t="shared" si="2"/>
        <v>0.13866067415730338</v>
      </c>
      <c r="L14" s="22">
        <f t="shared" si="2"/>
        <v>0.12189003028323733</v>
      </c>
      <c r="M14" s="29">
        <f t="shared" si="3"/>
        <v>0.28002310389914259</v>
      </c>
    </row>
    <row r="15" spans="1:13" x14ac:dyDescent="0.25">
      <c r="A15" s="17" t="s">
        <v>56</v>
      </c>
      <c r="B15" s="27">
        <f t="shared" si="1"/>
        <v>0.76229514281204769</v>
      </c>
      <c r="C15" s="22">
        <f t="shared" si="2"/>
        <v>0.8005777938276063</v>
      </c>
      <c r="D15" s="22">
        <f t="shared" si="2"/>
        <v>0.78092970587381316</v>
      </c>
      <c r="E15" s="22">
        <f t="shared" si="2"/>
        <v>0.77899654081542147</v>
      </c>
      <c r="F15" s="22">
        <f t="shared" si="2"/>
        <v>0.7596324087345081</v>
      </c>
      <c r="G15" s="22">
        <f t="shared" si="2"/>
        <v>0.75495020909868071</v>
      </c>
      <c r="H15" s="22">
        <f t="shared" si="2"/>
        <v>0.74300297745640154</v>
      </c>
      <c r="I15" s="22">
        <f t="shared" si="2"/>
        <v>0.73594343328532141</v>
      </c>
      <c r="J15" s="22">
        <f t="shared" si="2"/>
        <v>0.79312003297986855</v>
      </c>
      <c r="K15" s="22">
        <f t="shared" si="2"/>
        <v>0.77244044943820223</v>
      </c>
      <c r="L15" s="22">
        <f t="shared" si="2"/>
        <v>0.70335787661065252</v>
      </c>
      <c r="M15" s="29">
        <f t="shared" si="3"/>
        <v>-0.12143718944806103</v>
      </c>
    </row>
    <row r="16" spans="1:13" x14ac:dyDescent="0.25">
      <c r="A16" s="17" t="s">
        <v>57</v>
      </c>
      <c r="B16" s="27">
        <f t="shared" si="1"/>
        <v>0.14068379807291706</v>
      </c>
      <c r="C16" s="22">
        <f t="shared" si="2"/>
        <v>0.16931025861829496</v>
      </c>
      <c r="D16" s="22">
        <f t="shared" si="2"/>
        <v>0.14447896402543481</v>
      </c>
      <c r="E16" s="22">
        <f t="shared" si="2"/>
        <v>0.1554859119534045</v>
      </c>
      <c r="F16" s="22">
        <f t="shared" si="2"/>
        <v>0.14776719219852177</v>
      </c>
      <c r="G16" s="22">
        <f t="shared" si="2"/>
        <v>0.12130033964095099</v>
      </c>
      <c r="H16" s="22">
        <f t="shared" si="2"/>
        <v>0.12571246278179499</v>
      </c>
      <c r="I16" s="22">
        <f t="shared" si="2"/>
        <v>0.1497446641351316</v>
      </c>
      <c r="J16" s="22">
        <f t="shared" si="2"/>
        <v>0.14291276366717817</v>
      </c>
      <c r="K16" s="22">
        <f t="shared" si="2"/>
        <v>0.13037303370786518</v>
      </c>
      <c r="L16" s="22">
        <f t="shared" si="2"/>
        <v>0.11975239000059379</v>
      </c>
      <c r="M16" s="29">
        <f t="shared" si="3"/>
        <v>-0.29270446470362993</v>
      </c>
    </row>
    <row r="17" spans="1:13" x14ac:dyDescent="0.25">
      <c r="A17" s="17" t="s">
        <v>58</v>
      </c>
      <c r="B17" s="27" t="e">
        <f t="shared" si="1"/>
        <v>#VALUE!</v>
      </c>
      <c r="C17" s="22" t="e">
        <f t="shared" si="2"/>
        <v>#VALUE!</v>
      </c>
      <c r="D17" s="22">
        <f t="shared" si="2"/>
        <v>9.0270317354316079E-2</v>
      </c>
      <c r="E17" s="22">
        <f t="shared" si="2"/>
        <v>0.10791473257842296</v>
      </c>
      <c r="F17" s="22">
        <f t="shared" si="2"/>
        <v>9.0408341061742961E-2</v>
      </c>
      <c r="G17" s="22">
        <f t="shared" si="2"/>
        <v>0.14948822809084819</v>
      </c>
      <c r="H17" s="22" t="e">
        <f t="shared" si="2"/>
        <v>#VALUE!</v>
      </c>
      <c r="I17" s="22" t="e">
        <f t="shared" si="2"/>
        <v>#VALUE!</v>
      </c>
      <c r="J17" s="22" t="e">
        <f t="shared" si="2"/>
        <v>#VALUE!</v>
      </c>
      <c r="K17" s="22">
        <f t="shared" si="2"/>
        <v>9.8121348314606741E-2</v>
      </c>
      <c r="L17" s="22">
        <f t="shared" si="2"/>
        <v>7.7385547176533453E-2</v>
      </c>
      <c r="M17" s="29" t="e">
        <f t="shared" si="3"/>
        <v>#VALUE!</v>
      </c>
    </row>
    <row r="18" spans="1:13" x14ac:dyDescent="0.25">
      <c r="A18" s="17" t="s">
        <v>59</v>
      </c>
      <c r="B18" s="27">
        <f t="shared" si="1"/>
        <v>0.48717265713115576</v>
      </c>
      <c r="C18" s="22">
        <f t="shared" si="2"/>
        <v>0.49423595099863887</v>
      </c>
      <c r="D18" s="22">
        <f t="shared" si="2"/>
        <v>0.42992363752504281</v>
      </c>
      <c r="E18" s="22">
        <f t="shared" si="2"/>
        <v>0.42296662034710109</v>
      </c>
      <c r="F18" s="22">
        <f t="shared" si="2"/>
        <v>0.41657533091644888</v>
      </c>
      <c r="G18" s="22">
        <f t="shared" si="2"/>
        <v>0.39610914720085028</v>
      </c>
      <c r="H18" s="22">
        <f t="shared" si="2"/>
        <v>0.54536367503190131</v>
      </c>
      <c r="I18" s="22">
        <f t="shared" si="2"/>
        <v>0.5589367552703941</v>
      </c>
      <c r="J18" s="22">
        <f t="shared" si="2"/>
        <v>0.63296154638939151</v>
      </c>
      <c r="K18" s="22">
        <f t="shared" si="2"/>
        <v>0.50486292134831456</v>
      </c>
      <c r="L18" s="22">
        <f t="shared" si="2"/>
        <v>0.46979098628347488</v>
      </c>
      <c r="M18" s="29">
        <f t="shared" si="3"/>
        <v>-4.9460110430597386E-2</v>
      </c>
    </row>
    <row r="19" spans="1:13" x14ac:dyDescent="0.25">
      <c r="A19" s="17" t="s">
        <v>60</v>
      </c>
      <c r="B19" s="27">
        <f t="shared" si="1"/>
        <v>0.68921530666172004</v>
      </c>
      <c r="C19" s="22">
        <f t="shared" si="2"/>
        <v>0.66354620961693378</v>
      </c>
      <c r="D19" s="22">
        <f t="shared" si="2"/>
        <v>0.66467291890479374</v>
      </c>
      <c r="E19" s="22">
        <f t="shared" si="2"/>
        <v>0.68636726487892852</v>
      </c>
      <c r="F19" s="22">
        <f t="shared" si="2"/>
        <v>0.65475086417671358</v>
      </c>
      <c r="G19" s="22">
        <f t="shared" si="2"/>
        <v>0.66689771493264938</v>
      </c>
      <c r="H19" s="22">
        <f t="shared" si="2"/>
        <v>0.67107613781369635</v>
      </c>
      <c r="I19" s="22">
        <f t="shared" si="2"/>
        <v>0.70868141940552576</v>
      </c>
      <c r="J19" s="22">
        <f t="shared" si="2"/>
        <v>0.77587431005656959</v>
      </c>
      <c r="K19" s="22">
        <f t="shared" si="2"/>
        <v>0.73335730337078653</v>
      </c>
      <c r="L19" s="22">
        <f t="shared" si="2"/>
        <v>0.66692892346060206</v>
      </c>
      <c r="M19" s="29">
        <f t="shared" si="3"/>
        <v>5.0979325850133775E-3</v>
      </c>
    </row>
    <row r="20" spans="1:13" x14ac:dyDescent="0.25">
      <c r="A20" s="17" t="s">
        <v>61</v>
      </c>
      <c r="B20" s="27">
        <f t="shared" si="1"/>
        <v>0.19805701834031547</v>
      </c>
      <c r="C20" s="22">
        <f t="shared" si="2"/>
        <v>0.24975693769271368</v>
      </c>
      <c r="D20" s="22">
        <f t="shared" si="2"/>
        <v>0.23048111262739177</v>
      </c>
      <c r="E20" s="22">
        <f t="shared" si="2"/>
        <v>0.23936374656298967</v>
      </c>
      <c r="F20" s="22">
        <f t="shared" si="2"/>
        <v>0.20835792372762274</v>
      </c>
      <c r="G20" s="22">
        <f t="shared" si="2"/>
        <v>0.18765740163120076</v>
      </c>
      <c r="H20" s="22">
        <f t="shared" si="2"/>
        <v>0.17926414291790727</v>
      </c>
      <c r="I20" s="22">
        <f t="shared" si="2"/>
        <v>0.11250491030509362</v>
      </c>
      <c r="J20" s="22">
        <f t="shared" si="2"/>
        <v>0.24480681583949798</v>
      </c>
      <c r="K20" s="22">
        <f t="shared" si="2"/>
        <v>0.17231460674157303</v>
      </c>
      <c r="L20" s="22">
        <f t="shared" si="2"/>
        <v>0.15606258535716405</v>
      </c>
      <c r="M20" s="29">
        <f t="shared" si="3"/>
        <v>-0.3751421409996053</v>
      </c>
    </row>
    <row r="21" spans="1:13" x14ac:dyDescent="0.25">
      <c r="A21" s="17" t="s">
        <v>62</v>
      </c>
      <c r="B21" s="27">
        <f t="shared" si="1"/>
        <v>6.0065836552043353E-2</v>
      </c>
      <c r="C21" s="22">
        <f t="shared" si="2"/>
        <v>8.6280174449290259E-2</v>
      </c>
      <c r="D21" s="22">
        <f t="shared" si="2"/>
        <v>8.0572573386370902E-2</v>
      </c>
      <c r="E21" s="22">
        <f t="shared" si="2"/>
        <v>7.9472548265972859E-2</v>
      </c>
      <c r="F21" s="22">
        <f t="shared" si="2"/>
        <v>0.13146727369811426</v>
      </c>
      <c r="G21" s="22">
        <f t="shared" si="2"/>
        <v>2.7748896744529933E-2</v>
      </c>
      <c r="H21" s="22">
        <f t="shared" si="2"/>
        <v>3.5516801361122924E-2</v>
      </c>
      <c r="I21" s="22">
        <f t="shared" si="2"/>
        <v>3.0404609139714548E-2</v>
      </c>
      <c r="J21" s="22">
        <f t="shared" si="2"/>
        <v>6.0211162769392847E-2</v>
      </c>
      <c r="K21" s="22">
        <f t="shared" si="2"/>
        <v>3.72314606741573E-2</v>
      </c>
      <c r="L21" s="22">
        <f t="shared" si="2"/>
        <v>3.1752865031767712E-2</v>
      </c>
      <c r="M21" s="29">
        <f t="shared" si="3"/>
        <v>-0.63197959166818873</v>
      </c>
    </row>
    <row r="22" spans="1:13" x14ac:dyDescent="0.25">
      <c r="A22" s="17" t="s">
        <v>63</v>
      </c>
      <c r="B22" s="27">
        <f t="shared" si="1"/>
        <v>0</v>
      </c>
      <c r="C22" s="22">
        <f t="shared" si="2"/>
        <v>0</v>
      </c>
      <c r="D22" s="22">
        <f t="shared" si="2"/>
        <v>0</v>
      </c>
      <c r="E22" s="22">
        <f t="shared" si="2"/>
        <v>0</v>
      </c>
      <c r="F22" s="22">
        <f t="shared" si="2"/>
        <v>0</v>
      </c>
      <c r="G22" s="22">
        <f t="shared" si="2"/>
        <v>0</v>
      </c>
      <c r="H22" s="22">
        <f t="shared" si="2"/>
        <v>0</v>
      </c>
      <c r="I22" s="22">
        <f t="shared" si="2"/>
        <v>0</v>
      </c>
      <c r="J22" s="22">
        <f t="shared" si="2"/>
        <v>0</v>
      </c>
      <c r="K22" s="22">
        <f t="shared" si="2"/>
        <v>0</v>
      </c>
      <c r="L22" s="22">
        <f t="shared" si="2"/>
        <v>0</v>
      </c>
      <c r="M22" s="29" t="e">
        <f t="shared" si="3"/>
        <v>#DIV/0!</v>
      </c>
    </row>
    <row r="23" spans="1:13" x14ac:dyDescent="0.25">
      <c r="A23" s="17" t="s">
        <v>64</v>
      </c>
      <c r="B23" s="27">
        <f t="shared" si="1"/>
        <v>0</v>
      </c>
      <c r="C23" s="22">
        <f t="shared" si="2"/>
        <v>0</v>
      </c>
      <c r="D23" s="22">
        <f t="shared" si="2"/>
        <v>0</v>
      </c>
      <c r="E23" s="22">
        <f t="shared" si="2"/>
        <v>0</v>
      </c>
      <c r="F23" s="22">
        <f t="shared" si="2"/>
        <v>0</v>
      </c>
      <c r="G23" s="22">
        <f t="shared" si="2"/>
        <v>0</v>
      </c>
      <c r="H23" s="22">
        <f t="shared" si="2"/>
        <v>0</v>
      </c>
      <c r="I23" s="22">
        <f t="shared" si="2"/>
        <v>0</v>
      </c>
      <c r="J23" s="22">
        <f t="shared" si="2"/>
        <v>0</v>
      </c>
      <c r="K23" s="22">
        <f t="shared" si="2"/>
        <v>0</v>
      </c>
      <c r="L23" s="22">
        <f t="shared" si="2"/>
        <v>0</v>
      </c>
      <c r="M23" s="29" t="e">
        <f t="shared" si="3"/>
        <v>#DIV/0!</v>
      </c>
    </row>
    <row r="24" spans="1:13" x14ac:dyDescent="0.25">
      <c r="A24" s="17" t="s">
        <v>65</v>
      </c>
      <c r="B24" s="27">
        <f t="shared" si="1"/>
        <v>0.13799118178827213</v>
      </c>
      <c r="C24" s="22">
        <f t="shared" si="2"/>
        <v>0.16347676324342342</v>
      </c>
      <c r="D24" s="22">
        <f t="shared" si="2"/>
        <v>0.14990853924102088</v>
      </c>
      <c r="E24" s="22">
        <f t="shared" si="2"/>
        <v>0.15989119829701681</v>
      </c>
      <c r="F24" s="22">
        <f t="shared" si="2"/>
        <v>7.689065002950847E-2</v>
      </c>
      <c r="G24" s="22">
        <f t="shared" si="2"/>
        <v>0.15990850488667083</v>
      </c>
      <c r="H24" s="22">
        <f t="shared" si="2"/>
        <v>0.14374734155678434</v>
      </c>
      <c r="I24" s="22">
        <f t="shared" si="2"/>
        <v>8.2100301165379072E-2</v>
      </c>
      <c r="J24" s="22">
        <f t="shared" si="2"/>
        <v>0.18459565307010511</v>
      </c>
      <c r="K24" s="22">
        <f t="shared" si="2"/>
        <v>0.13508314606741573</v>
      </c>
      <c r="L24" s="22">
        <f t="shared" si="2"/>
        <v>0.12430972032539635</v>
      </c>
      <c r="M24" s="29">
        <f t="shared" si="3"/>
        <v>-0.23958782973764767</v>
      </c>
    </row>
    <row r="26" spans="1:13" ht="13" x14ac:dyDescent="0.25">
      <c r="A26" s="14" t="s">
        <v>49</v>
      </c>
      <c r="B26" s="22">
        <f>(C32-B32)/B32</f>
        <v>-4.3278979971665882E-2</v>
      </c>
      <c r="C26" s="22">
        <f>(D32-C32)/C32</f>
        <v>-1.7943729856856654E-2</v>
      </c>
      <c r="D26" s="22">
        <f>(E32-D32)/D32</f>
        <v>5.2035597078910797E-2</v>
      </c>
      <c r="E26" s="22">
        <f>(F32-E32)/E32</f>
        <v>0.21633926313127055</v>
      </c>
      <c r="F26" s="22">
        <f>(G32-F32)/F32</f>
        <v>8.6388946650955381E-2</v>
      </c>
      <c r="G26" s="22">
        <f>(H32-G32)/G32</f>
        <v>-0.18789876648234793</v>
      </c>
      <c r="H26" s="22">
        <f>(I32-H32)/H32</f>
        <v>0.14345947361529396</v>
      </c>
      <c r="I26" s="22">
        <f>(J32-I32)/I32</f>
        <v>0.27396193573506172</v>
      </c>
      <c r="J26" s="22">
        <f>(K32-J32)/J32</f>
        <v>0.211038202247191</v>
      </c>
    </row>
    <row r="27" spans="1:13" ht="13" x14ac:dyDescent="0.25">
      <c r="A27" s="15" t="s">
        <v>4</v>
      </c>
      <c r="B27" s="16" t="s">
        <v>14</v>
      </c>
      <c r="C27" s="16" t="s">
        <v>13</v>
      </c>
      <c r="D27" s="16" t="s">
        <v>12</v>
      </c>
      <c r="E27" s="16" t="s">
        <v>11</v>
      </c>
      <c r="F27" s="16" t="s">
        <v>10</v>
      </c>
      <c r="G27" s="16" t="s">
        <v>9</v>
      </c>
      <c r="H27" s="16" t="s">
        <v>8</v>
      </c>
      <c r="I27" s="16" t="s">
        <v>7</v>
      </c>
      <c r="J27" s="16" t="s">
        <v>6</v>
      </c>
      <c r="K27" s="16" t="s">
        <v>5</v>
      </c>
      <c r="L27" s="15"/>
    </row>
    <row r="28" spans="1:13" ht="13" x14ac:dyDescent="0.25">
      <c r="A28" s="15" t="s">
        <v>15</v>
      </c>
      <c r="B28" s="16" t="s">
        <v>16</v>
      </c>
      <c r="C28" s="16" t="s">
        <v>16</v>
      </c>
      <c r="D28" s="16" t="s">
        <v>16</v>
      </c>
      <c r="E28" s="16" t="s">
        <v>16</v>
      </c>
      <c r="F28" s="16" t="s">
        <v>16</v>
      </c>
      <c r="G28" s="16" t="s">
        <v>16</v>
      </c>
      <c r="H28" s="16" t="s">
        <v>16</v>
      </c>
      <c r="I28" s="16" t="s">
        <v>16</v>
      </c>
      <c r="J28" s="16" t="s">
        <v>16</v>
      </c>
      <c r="K28" s="16" t="s">
        <v>16</v>
      </c>
      <c r="L28" s="15"/>
    </row>
    <row r="29" spans="1:13" ht="13" x14ac:dyDescent="0.25">
      <c r="A29" s="15" t="s">
        <v>17</v>
      </c>
      <c r="B29" s="16" t="s">
        <v>18</v>
      </c>
      <c r="C29" s="16" t="s">
        <v>18</v>
      </c>
      <c r="D29" s="16" t="s">
        <v>18</v>
      </c>
      <c r="E29" s="16" t="s">
        <v>18</v>
      </c>
      <c r="F29" s="16" t="s">
        <v>18</v>
      </c>
      <c r="G29" s="16" t="s">
        <v>18</v>
      </c>
      <c r="H29" s="16" t="s">
        <v>18</v>
      </c>
      <c r="I29" s="16" t="s">
        <v>18</v>
      </c>
      <c r="J29" s="16" t="s">
        <v>18</v>
      </c>
      <c r="K29" s="16" t="s">
        <v>18</v>
      </c>
      <c r="L29" s="15"/>
    </row>
    <row r="30" spans="1:13" ht="13" x14ac:dyDescent="0.25">
      <c r="A30" s="15" t="s">
        <v>19</v>
      </c>
      <c r="B30" s="16" t="s">
        <v>20</v>
      </c>
      <c r="C30" s="16" t="s">
        <v>20</v>
      </c>
      <c r="D30" s="16" t="s">
        <v>20</v>
      </c>
      <c r="E30" s="16" t="s">
        <v>20</v>
      </c>
      <c r="F30" s="16" t="s">
        <v>20</v>
      </c>
      <c r="G30" s="16" t="s">
        <v>20</v>
      </c>
      <c r="H30" s="16" t="s">
        <v>20</v>
      </c>
      <c r="I30" s="16" t="s">
        <v>20</v>
      </c>
      <c r="J30" s="16" t="s">
        <v>20</v>
      </c>
      <c r="K30" s="16" t="s">
        <v>20</v>
      </c>
      <c r="L30" s="15"/>
    </row>
    <row r="31" spans="1:13" ht="13" x14ac:dyDescent="0.25">
      <c r="A31" s="15" t="s">
        <v>21</v>
      </c>
      <c r="B31" s="16" t="s">
        <v>22</v>
      </c>
      <c r="C31" s="16" t="s">
        <v>22</v>
      </c>
      <c r="D31" s="16" t="s">
        <v>22</v>
      </c>
      <c r="E31" s="16" t="s">
        <v>22</v>
      </c>
      <c r="F31" s="16" t="s">
        <v>22</v>
      </c>
      <c r="G31" s="16" t="s">
        <v>22</v>
      </c>
      <c r="H31" s="16" t="s">
        <v>22</v>
      </c>
      <c r="I31" s="16" t="s">
        <v>22</v>
      </c>
      <c r="J31" s="16" t="s">
        <v>22</v>
      </c>
      <c r="K31" s="16" t="s">
        <v>22</v>
      </c>
      <c r="L31" s="15"/>
    </row>
    <row r="32" spans="1:13" x14ac:dyDescent="0.25">
      <c r="A32" s="17" t="s">
        <v>50</v>
      </c>
      <c r="B32" s="18">
        <v>35999000</v>
      </c>
      <c r="C32" s="18">
        <v>34441000</v>
      </c>
      <c r="D32" s="18">
        <v>33823000</v>
      </c>
      <c r="E32" s="18">
        <v>35583000</v>
      </c>
      <c r="F32" s="18">
        <v>43281000</v>
      </c>
      <c r="G32" s="18">
        <v>47020000</v>
      </c>
      <c r="H32" s="18">
        <v>38185000</v>
      </c>
      <c r="I32" s="18">
        <v>43663000</v>
      </c>
      <c r="J32" s="18">
        <v>55625000</v>
      </c>
      <c r="K32" s="18">
        <v>67364000</v>
      </c>
      <c r="L32" s="17"/>
    </row>
    <row r="33" spans="1:12" x14ac:dyDescent="0.25">
      <c r="A33" s="17" t="s">
        <v>51</v>
      </c>
      <c r="B33" s="18">
        <v>7179000</v>
      </c>
      <c r="C33" s="18">
        <v>7545000</v>
      </c>
      <c r="D33" s="18">
        <v>7475000</v>
      </c>
      <c r="E33" s="18">
        <v>8553000</v>
      </c>
      <c r="F33" s="18">
        <v>10606000</v>
      </c>
      <c r="G33" s="18">
        <v>12084000</v>
      </c>
      <c r="H33" s="18">
        <v>10083000</v>
      </c>
      <c r="I33" s="18">
        <v>9033000</v>
      </c>
      <c r="J33" s="18">
        <v>12658000</v>
      </c>
      <c r="K33" s="18">
        <v>19983000</v>
      </c>
      <c r="L33" s="17"/>
    </row>
    <row r="34" spans="1:12" x14ac:dyDescent="0.25">
      <c r="A34" s="17" t="s">
        <v>52</v>
      </c>
      <c r="B34" s="18">
        <v>1707000</v>
      </c>
      <c r="C34" s="18">
        <v>1623000</v>
      </c>
      <c r="D34" s="18">
        <v>1704000</v>
      </c>
      <c r="E34" s="18">
        <v>2112000</v>
      </c>
      <c r="F34" s="18">
        <v>2943000</v>
      </c>
      <c r="G34" s="18">
        <v>3464000</v>
      </c>
      <c r="H34" s="18">
        <v>2098000</v>
      </c>
      <c r="I34" s="18">
        <v>1283000</v>
      </c>
      <c r="J34" s="18">
        <v>2763000</v>
      </c>
      <c r="K34" s="18">
        <v>6849000</v>
      </c>
      <c r="L34" s="17"/>
    </row>
    <row r="35" spans="1:12" x14ac:dyDescent="0.25">
      <c r="A35" s="17" t="s">
        <v>53</v>
      </c>
      <c r="B35" s="18">
        <v>5472000</v>
      </c>
      <c r="C35" s="18">
        <v>5922000</v>
      </c>
      <c r="D35" s="18">
        <v>5771000</v>
      </c>
      <c r="E35" s="18">
        <v>6441000</v>
      </c>
      <c r="F35" s="18">
        <v>7663000</v>
      </c>
      <c r="G35" s="18">
        <v>8620000</v>
      </c>
      <c r="H35" s="18">
        <v>7985000</v>
      </c>
      <c r="I35" s="18">
        <v>7750000</v>
      </c>
      <c r="J35" s="18">
        <v>9895000</v>
      </c>
      <c r="K35" s="18">
        <v>13134000</v>
      </c>
      <c r="L35" s="17"/>
    </row>
    <row r="36" spans="1:12" x14ac:dyDescent="0.25">
      <c r="A36" s="17" t="s">
        <v>54</v>
      </c>
      <c r="B36" s="18">
        <v>2044000</v>
      </c>
      <c r="C36" s="18">
        <v>1988000</v>
      </c>
      <c r="D36" s="18">
        <v>2026000</v>
      </c>
      <c r="E36" s="18">
        <v>2759000</v>
      </c>
      <c r="F36" s="18">
        <v>3352000</v>
      </c>
      <c r="G36" s="18">
        <v>3573000</v>
      </c>
      <c r="H36" s="18">
        <v>4730000</v>
      </c>
      <c r="I36" s="18">
        <v>-1419000</v>
      </c>
      <c r="J36" s="18">
        <v>2182000</v>
      </c>
      <c r="K36" s="18">
        <v>4923000</v>
      </c>
      <c r="L36" s="17"/>
    </row>
    <row r="37" spans="1:12" x14ac:dyDescent="0.25">
      <c r="A37" s="17" t="s">
        <v>55</v>
      </c>
      <c r="B37" s="18">
        <v>3428000</v>
      </c>
      <c r="C37" s="18">
        <v>3934000</v>
      </c>
      <c r="D37" s="18">
        <v>3745000</v>
      </c>
      <c r="E37" s="18">
        <v>3682000</v>
      </c>
      <c r="F37" s="18">
        <v>4311000</v>
      </c>
      <c r="G37" s="18">
        <v>5047000</v>
      </c>
      <c r="H37" s="18">
        <v>3255000</v>
      </c>
      <c r="I37" s="18">
        <v>9169000</v>
      </c>
      <c r="J37" s="18">
        <v>7713000</v>
      </c>
      <c r="K37" s="18">
        <v>8211000</v>
      </c>
      <c r="L37" s="17"/>
    </row>
    <row r="38" spans="1:12" x14ac:dyDescent="0.25">
      <c r="A38" s="17" t="s">
        <v>56</v>
      </c>
      <c r="B38" s="18">
        <v>28820000</v>
      </c>
      <c r="C38" s="18">
        <v>26896000</v>
      </c>
      <c r="D38" s="18">
        <v>26348000</v>
      </c>
      <c r="E38" s="18">
        <v>27030000</v>
      </c>
      <c r="F38" s="18">
        <v>32675000</v>
      </c>
      <c r="G38" s="18">
        <v>34936000</v>
      </c>
      <c r="H38" s="18">
        <v>28102000</v>
      </c>
      <c r="I38" s="18">
        <v>34630000</v>
      </c>
      <c r="J38" s="18">
        <v>42967000</v>
      </c>
      <c r="K38" s="18">
        <v>47381000</v>
      </c>
      <c r="L38" s="17"/>
    </row>
    <row r="39" spans="1:12" x14ac:dyDescent="0.25">
      <c r="A39" s="17" t="s">
        <v>57</v>
      </c>
      <c r="B39" s="18">
        <v>6095000</v>
      </c>
      <c r="C39" s="18">
        <v>4976000</v>
      </c>
      <c r="D39" s="18">
        <v>5259000</v>
      </c>
      <c r="E39" s="18">
        <v>5258000</v>
      </c>
      <c r="F39" s="18">
        <v>5250000</v>
      </c>
      <c r="G39" s="18">
        <v>5911000</v>
      </c>
      <c r="H39" s="18">
        <v>5718000</v>
      </c>
      <c r="I39" s="18">
        <v>6240000</v>
      </c>
      <c r="J39" s="18">
        <v>7252000</v>
      </c>
      <c r="K39" s="18">
        <v>8067000</v>
      </c>
      <c r="L39" s="17"/>
    </row>
    <row r="40" spans="1:12" x14ac:dyDescent="0.25">
      <c r="A40" s="17" t="s">
        <v>58</v>
      </c>
      <c r="B40" s="19" t="s">
        <v>35</v>
      </c>
      <c r="C40" s="18">
        <v>3109000</v>
      </c>
      <c r="D40" s="18">
        <v>3650000</v>
      </c>
      <c r="E40" s="18">
        <v>3217000</v>
      </c>
      <c r="F40" s="18">
        <v>6470000</v>
      </c>
      <c r="G40" s="19" t="s">
        <v>35</v>
      </c>
      <c r="H40" s="19" t="s">
        <v>35</v>
      </c>
      <c r="I40" s="19" t="s">
        <v>35</v>
      </c>
      <c r="J40" s="18">
        <v>5458000</v>
      </c>
      <c r="K40" s="18">
        <v>5213000</v>
      </c>
      <c r="L40" s="17"/>
    </row>
    <row r="41" spans="1:12" x14ac:dyDescent="0.25">
      <c r="A41" s="17" t="s">
        <v>59</v>
      </c>
      <c r="B41" s="18">
        <v>17792000</v>
      </c>
      <c r="C41" s="18">
        <v>14807000</v>
      </c>
      <c r="D41" s="18">
        <v>14306000</v>
      </c>
      <c r="E41" s="18">
        <v>14823000</v>
      </c>
      <c r="F41" s="18">
        <v>17144000</v>
      </c>
      <c r="G41" s="18">
        <v>25643000</v>
      </c>
      <c r="H41" s="18">
        <v>21343000</v>
      </c>
      <c r="I41" s="18">
        <v>27637000</v>
      </c>
      <c r="J41" s="18">
        <v>28083000</v>
      </c>
      <c r="K41" s="18">
        <v>31647000</v>
      </c>
      <c r="L41" s="17"/>
    </row>
    <row r="42" spans="1:12" x14ac:dyDescent="0.25">
      <c r="A42" s="17" t="s">
        <v>60</v>
      </c>
      <c r="B42" s="18">
        <v>23887000</v>
      </c>
      <c r="C42" s="18">
        <v>22892000</v>
      </c>
      <c r="D42" s="18">
        <v>23215000</v>
      </c>
      <c r="E42" s="18">
        <v>23298000</v>
      </c>
      <c r="F42" s="18">
        <v>28864000</v>
      </c>
      <c r="G42" s="18">
        <v>31554000</v>
      </c>
      <c r="H42" s="18">
        <v>27061000</v>
      </c>
      <c r="I42" s="18">
        <v>33877000</v>
      </c>
      <c r="J42" s="18">
        <v>40793000</v>
      </c>
      <c r="K42" s="18">
        <v>44927000</v>
      </c>
      <c r="L42" s="17"/>
    </row>
    <row r="43" spans="1:12" x14ac:dyDescent="0.25">
      <c r="A43" s="17" t="s">
        <v>61</v>
      </c>
      <c r="B43" s="18">
        <v>8991000</v>
      </c>
      <c r="C43" s="18">
        <v>7938000</v>
      </c>
      <c r="D43" s="18">
        <v>8096000</v>
      </c>
      <c r="E43" s="18">
        <v>7414000</v>
      </c>
      <c r="F43" s="18">
        <v>8122000</v>
      </c>
      <c r="G43" s="18">
        <v>8429000</v>
      </c>
      <c r="H43" s="18">
        <v>4296000</v>
      </c>
      <c r="I43" s="18">
        <v>10689000</v>
      </c>
      <c r="J43" s="18">
        <v>9585000</v>
      </c>
      <c r="K43" s="18">
        <v>10513000</v>
      </c>
      <c r="L43" s="17"/>
    </row>
    <row r="44" spans="1:12" x14ac:dyDescent="0.25">
      <c r="A44" s="17" t="s">
        <v>62</v>
      </c>
      <c r="B44" s="18">
        <v>3106000</v>
      </c>
      <c r="C44" s="18">
        <v>2775000</v>
      </c>
      <c r="D44" s="18">
        <v>2688000</v>
      </c>
      <c r="E44" s="18">
        <v>4678000</v>
      </c>
      <c r="F44" s="18">
        <v>1201000</v>
      </c>
      <c r="G44" s="18">
        <v>1670000</v>
      </c>
      <c r="H44" s="18">
        <v>1161000</v>
      </c>
      <c r="I44" s="18">
        <v>2629000</v>
      </c>
      <c r="J44" s="18">
        <v>2071000</v>
      </c>
      <c r="K44" s="18">
        <v>2139000</v>
      </c>
      <c r="L44" s="17"/>
    </row>
    <row r="45" spans="1:12" x14ac:dyDescent="0.25">
      <c r="A45" s="17" t="s">
        <v>63</v>
      </c>
      <c r="B45" s="18">
        <v>0</v>
      </c>
      <c r="C45" s="18">
        <v>0</v>
      </c>
      <c r="D45" s="18">
        <v>0</v>
      </c>
      <c r="E45" s="18">
        <v>0</v>
      </c>
      <c r="F45" s="18">
        <v>0</v>
      </c>
      <c r="G45" s="18">
        <v>0</v>
      </c>
      <c r="H45" s="18">
        <v>0</v>
      </c>
      <c r="I45" s="18">
        <v>0</v>
      </c>
      <c r="J45" s="18">
        <v>0</v>
      </c>
      <c r="K45" s="18">
        <v>0</v>
      </c>
      <c r="L45" s="17"/>
    </row>
    <row r="46" spans="1:12" x14ac:dyDescent="0.25">
      <c r="A46" s="17" t="s">
        <v>64</v>
      </c>
      <c r="B46" s="18">
        <v>0</v>
      </c>
      <c r="C46" s="18">
        <v>0</v>
      </c>
      <c r="D46" s="18">
        <v>0</v>
      </c>
      <c r="E46" s="18">
        <v>0</v>
      </c>
      <c r="F46" s="18">
        <v>0</v>
      </c>
      <c r="G46" s="18">
        <v>0</v>
      </c>
      <c r="H46" s="18">
        <v>0</v>
      </c>
      <c r="I46" s="18">
        <v>0</v>
      </c>
      <c r="J46" s="18">
        <v>0</v>
      </c>
      <c r="K46" s="18">
        <v>0</v>
      </c>
      <c r="L46" s="17"/>
    </row>
    <row r="47" spans="1:12" x14ac:dyDescent="0.25">
      <c r="A47" s="17" t="s">
        <v>65</v>
      </c>
      <c r="B47" s="18">
        <v>5885000</v>
      </c>
      <c r="C47" s="18">
        <v>5163000</v>
      </c>
      <c r="D47" s="18">
        <v>5408000</v>
      </c>
      <c r="E47" s="18">
        <v>2736000</v>
      </c>
      <c r="F47" s="18">
        <v>6921000</v>
      </c>
      <c r="G47" s="18">
        <v>6759000</v>
      </c>
      <c r="H47" s="18">
        <v>3135000</v>
      </c>
      <c r="I47" s="18">
        <v>8060000</v>
      </c>
      <c r="J47" s="18">
        <v>7514000</v>
      </c>
      <c r="K47" s="18">
        <v>8374000</v>
      </c>
      <c r="L47" s="17"/>
    </row>
    <row r="48" spans="1:12" x14ac:dyDescent="0.25">
      <c r="A48" s="17" t="s">
        <v>66</v>
      </c>
      <c r="B48" s="18">
        <v>-46000</v>
      </c>
      <c r="C48" s="18">
        <v>-100000</v>
      </c>
      <c r="D48" s="18">
        <v>-123000</v>
      </c>
      <c r="E48" s="18">
        <v>-102000</v>
      </c>
      <c r="F48" s="18">
        <v>-134000</v>
      </c>
      <c r="G48" s="18">
        <v>-128000</v>
      </c>
      <c r="H48" s="18">
        <v>-99000</v>
      </c>
      <c r="I48" s="18">
        <v>-143000</v>
      </c>
      <c r="J48" s="18">
        <v>-114000</v>
      </c>
      <c r="K48" s="18">
        <v>-122000</v>
      </c>
      <c r="L48" s="17"/>
    </row>
    <row r="49" spans="1:12" x14ac:dyDescent="0.25">
      <c r="A49" s="17" t="s">
        <v>67</v>
      </c>
      <c r="B49" s="18">
        <v>5839000</v>
      </c>
      <c r="C49" s="18">
        <v>5063000</v>
      </c>
      <c r="D49" s="18">
        <v>5285000</v>
      </c>
      <c r="E49" s="18">
        <v>2634000</v>
      </c>
      <c r="F49" s="18">
        <v>6787000</v>
      </c>
      <c r="G49" s="18">
        <v>6631000</v>
      </c>
      <c r="H49" s="18">
        <v>3036000</v>
      </c>
      <c r="I49" s="18">
        <v>7917000</v>
      </c>
      <c r="J49" s="18">
        <v>7400000</v>
      </c>
      <c r="K49" s="18">
        <v>8252000</v>
      </c>
      <c r="L49" s="17"/>
    </row>
    <row r="50" spans="1:12" x14ac:dyDescent="0.25">
      <c r="A50" s="17" t="s">
        <v>68</v>
      </c>
      <c r="B50" s="18">
        <v>1045000</v>
      </c>
      <c r="C50" s="18">
        <v>999000</v>
      </c>
      <c r="D50" s="18">
        <v>933000</v>
      </c>
      <c r="E50" s="18">
        <v>883000</v>
      </c>
      <c r="F50" s="18">
        <v>856000</v>
      </c>
      <c r="G50" s="18">
        <v>828000</v>
      </c>
      <c r="H50" s="18">
        <v>805000</v>
      </c>
      <c r="I50" s="18">
        <v>789000</v>
      </c>
      <c r="J50" s="18">
        <v>751000</v>
      </c>
      <c r="K50" s="18">
        <v>735000</v>
      </c>
      <c r="L50" s="17"/>
    </row>
    <row r="51" spans="1:12" x14ac:dyDescent="0.25">
      <c r="A51" s="17" t="s">
        <v>69</v>
      </c>
      <c r="B51" s="20">
        <v>5.58</v>
      </c>
      <c r="C51" s="20">
        <v>5.07</v>
      </c>
      <c r="D51" s="20">
        <v>5.67</v>
      </c>
      <c r="E51" s="20">
        <v>2.98</v>
      </c>
      <c r="F51" s="20">
        <v>7.93</v>
      </c>
      <c r="G51" s="18">
        <v>8</v>
      </c>
      <c r="H51" s="20">
        <v>3.77</v>
      </c>
      <c r="I51" s="20">
        <v>10.039999999999999</v>
      </c>
      <c r="J51" s="20">
        <v>9.86</v>
      </c>
      <c r="K51" s="20">
        <v>11.23</v>
      </c>
      <c r="L51" s="17"/>
    </row>
    <row r="52" spans="1:12" x14ac:dyDescent="0.25">
      <c r="A52" s="17" t="s">
        <v>70</v>
      </c>
      <c r="B52" s="20">
        <v>5.58</v>
      </c>
      <c r="C52" s="20">
        <v>5.07</v>
      </c>
      <c r="D52" s="20">
        <v>5.67</v>
      </c>
      <c r="E52" s="20">
        <v>2.98</v>
      </c>
      <c r="F52" s="20">
        <v>7.93</v>
      </c>
      <c r="G52" s="18">
        <v>8</v>
      </c>
      <c r="H52" s="20">
        <v>3.77</v>
      </c>
      <c r="I52" s="20">
        <v>10.039999999999999</v>
      </c>
      <c r="J52" s="20">
        <v>9.86</v>
      </c>
      <c r="K52" s="20">
        <v>11.23</v>
      </c>
      <c r="L52" s="17"/>
    </row>
    <row r="53" spans="1:12" x14ac:dyDescent="0.25">
      <c r="A53" s="17" t="s">
        <v>71</v>
      </c>
      <c r="B53" s="18">
        <v>1051000</v>
      </c>
      <c r="C53" s="18">
        <v>1003000</v>
      </c>
      <c r="D53" s="18">
        <v>935000</v>
      </c>
      <c r="E53" s="18">
        <v>886000</v>
      </c>
      <c r="F53" s="18">
        <v>859000</v>
      </c>
      <c r="G53" s="18">
        <v>830000</v>
      </c>
      <c r="H53" s="18">
        <v>806000</v>
      </c>
      <c r="I53" s="18">
        <v>790000</v>
      </c>
      <c r="J53" s="18">
        <v>752000</v>
      </c>
      <c r="K53" s="18">
        <v>736000</v>
      </c>
      <c r="L53" s="17"/>
    </row>
    <row r="54" spans="1:12" x14ac:dyDescent="0.25">
      <c r="A54" s="17" t="s">
        <v>72</v>
      </c>
      <c r="B54" s="20">
        <v>5.56</v>
      </c>
      <c r="C54" s="20">
        <v>5.05</v>
      </c>
      <c r="D54" s="20">
        <v>5.65</v>
      </c>
      <c r="E54" s="20">
        <v>2.97</v>
      </c>
      <c r="F54" s="20">
        <v>7.91</v>
      </c>
      <c r="G54" s="20">
        <v>7.99</v>
      </c>
      <c r="H54" s="20">
        <v>3.77</v>
      </c>
      <c r="I54" s="20">
        <v>10.02</v>
      </c>
      <c r="J54" s="20">
        <v>9.85</v>
      </c>
      <c r="K54" s="20">
        <v>11.21</v>
      </c>
      <c r="L54" s="17"/>
    </row>
    <row r="55" spans="1:12" x14ac:dyDescent="0.25">
      <c r="A55" s="17" t="s">
        <v>73</v>
      </c>
      <c r="B55" s="20">
        <v>5.56</v>
      </c>
      <c r="C55" s="20">
        <v>5.05</v>
      </c>
      <c r="D55" s="20">
        <v>5.65</v>
      </c>
      <c r="E55" s="20">
        <v>2.97</v>
      </c>
      <c r="F55" s="20">
        <v>7.91</v>
      </c>
      <c r="G55" s="20">
        <v>7.99</v>
      </c>
      <c r="H55" s="20">
        <v>3.77</v>
      </c>
      <c r="I55" s="20">
        <v>10.02</v>
      </c>
      <c r="J55" s="20">
        <v>9.85</v>
      </c>
      <c r="K55" s="20">
        <v>11.21</v>
      </c>
      <c r="L55" s="17"/>
    </row>
    <row r="56" spans="1:12" x14ac:dyDescent="0.25">
      <c r="A56" s="17" t="s">
        <v>74</v>
      </c>
      <c r="B56" s="18">
        <v>1023000</v>
      </c>
      <c r="C56" s="18">
        <v>969000</v>
      </c>
      <c r="D56" s="18">
        <v>904000</v>
      </c>
      <c r="E56" s="18">
        <v>859000</v>
      </c>
      <c r="F56" s="18">
        <v>847000</v>
      </c>
      <c r="G56" s="18">
        <v>810000</v>
      </c>
      <c r="H56" s="18">
        <v>805000</v>
      </c>
      <c r="I56" s="18">
        <v>761000</v>
      </c>
      <c r="J56" s="18">
        <v>743000</v>
      </c>
      <c r="K56" s="18">
        <v>723000</v>
      </c>
      <c r="L56" s="17"/>
    </row>
  </sheetData>
  <sheetProtection formatCells="0" formatColumns="0" formatRows="0" insertColumns="0" insertRows="0" insertHyperlinks="0" deleteColumns="0" deleteRows="0" sort="0" autoFilter="0" pivotTables="0"/>
  <sortState xmlns:xlrd2="http://schemas.microsoft.com/office/spreadsheetml/2017/richdata2" columnSort="1" ref="B27:K56">
    <sortCondition ref="B27:K27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3C9EBB-E7B4-4021-8B2D-F7E6B6F3FE9A}">
  <dimension ref="A4:F57"/>
  <sheetViews>
    <sheetView tabSelected="1" topLeftCell="A3" zoomScale="91" workbookViewId="0">
      <selection activeCell="H18" sqref="H18"/>
    </sheetView>
  </sheetViews>
  <sheetFormatPr defaultRowHeight="12.5" x14ac:dyDescent="0.25"/>
  <cols>
    <col min="1" max="1" width="50" style="10" customWidth="1"/>
    <col min="2" max="3" width="13.81640625" style="10" bestFit="1" customWidth="1"/>
    <col min="4" max="4" width="13.54296875" customWidth="1"/>
    <col min="5" max="6" width="13.81640625" bestFit="1" customWidth="1"/>
  </cols>
  <sheetData>
    <row r="4" spans="1:6" x14ac:dyDescent="0.25">
      <c r="A4" s="11" t="s">
        <v>0</v>
      </c>
    </row>
    <row r="5" spans="1:6" ht="20" x14ac:dyDescent="0.4">
      <c r="A5" s="12" t="s">
        <v>1</v>
      </c>
    </row>
    <row r="6" spans="1:6" x14ac:dyDescent="0.25">
      <c r="A6" s="10" t="s">
        <v>76</v>
      </c>
      <c r="B6" s="10">
        <v>2022</v>
      </c>
      <c r="C6" s="10">
        <v>2023</v>
      </c>
      <c r="D6">
        <v>2024</v>
      </c>
      <c r="E6">
        <v>2025</v>
      </c>
      <c r="F6">
        <v>2026</v>
      </c>
    </row>
    <row r="7" spans="1:6" x14ac:dyDescent="0.25">
      <c r="A7" s="10" t="s">
        <v>75</v>
      </c>
      <c r="B7" s="22">
        <f>(B23-'Income Statement'!I32)/'Income Statement'!I32</f>
        <v>0.27396193573506172</v>
      </c>
      <c r="C7" s="22">
        <f>(C23-B23)/B23</f>
        <v>0.211038202247191</v>
      </c>
      <c r="D7" s="22">
        <f t="shared" ref="D7:F7" si="0">(D23-C23)/C23</f>
        <v>-6.450341428656256E-2</v>
      </c>
      <c r="E7" s="22">
        <f t="shared" si="0"/>
        <v>-9.9141697289278408E-2</v>
      </c>
      <c r="F7" s="22">
        <f t="shared" si="0"/>
        <v>-5.5026226241347655E-2</v>
      </c>
    </row>
    <row r="8" spans="1:6" x14ac:dyDescent="0.25">
      <c r="A8" s="10" t="s">
        <v>51</v>
      </c>
      <c r="B8" s="22">
        <f>B24/B23</f>
        <v>0.22755955056179775</v>
      </c>
      <c r="C8" s="22">
        <f t="shared" ref="C8:F8" si="1">C24/C23</f>
        <v>0.29664212338934742</v>
      </c>
      <c r="D8" s="22">
        <f t="shared" si="1"/>
        <v>0.28580379642948406</v>
      </c>
      <c r="E8" s="22">
        <f t="shared" si="1"/>
        <v>0.27508210970100544</v>
      </c>
      <c r="F8" s="22">
        <f t="shared" si="1"/>
        <v>0.26878477773676074</v>
      </c>
    </row>
    <row r="9" spans="1:6" x14ac:dyDescent="0.25">
      <c r="A9" s="10" t="s">
        <v>52</v>
      </c>
      <c r="B9" s="22">
        <f>B25/B23</f>
        <v>4.9671910112359552E-2</v>
      </c>
      <c r="C9" s="22">
        <f t="shared" ref="C9:F9" si="2">C25/C23</f>
        <v>0.10167151594323377</v>
      </c>
      <c r="D9" s="22">
        <f t="shared" si="2"/>
        <v>9.4051945648212357E-2</v>
      </c>
      <c r="E9" s="22">
        <f t="shared" si="2"/>
        <v>8.5978683272139533E-2</v>
      </c>
      <c r="F9" s="22">
        <f t="shared" si="2"/>
        <v>8.1236886059170232E-2</v>
      </c>
    </row>
    <row r="10" spans="1:6" x14ac:dyDescent="0.25">
      <c r="A10" s="10" t="s">
        <v>53</v>
      </c>
      <c r="B10" s="22">
        <f>B26/B23</f>
        <v>0.17788764044943819</v>
      </c>
      <c r="C10" s="22">
        <f t="shared" ref="C10:F10" si="3">C26/C23</f>
        <v>0.19497060744611366</v>
      </c>
      <c r="D10" s="22">
        <f>C10+(C10*0.12)</f>
        <v>0.2183670803396473</v>
      </c>
      <c r="E10" s="22">
        <f t="shared" ref="E10:F10" si="4">D10+(D10*1.5%)</f>
        <v>0.221642586544742</v>
      </c>
      <c r="F10" s="22">
        <f t="shared" si="4"/>
        <v>0.22496722534291314</v>
      </c>
    </row>
    <row r="11" spans="1:6" x14ac:dyDescent="0.25">
      <c r="A11" s="17" t="s">
        <v>54</v>
      </c>
    </row>
    <row r="12" spans="1:6" x14ac:dyDescent="0.25">
      <c r="A12" s="17" t="s">
        <v>55</v>
      </c>
    </row>
    <row r="13" spans="1:6" x14ac:dyDescent="0.25">
      <c r="A13" s="17" t="s">
        <v>56</v>
      </c>
    </row>
    <row r="14" spans="1:6" x14ac:dyDescent="0.25">
      <c r="A14" s="17" t="s">
        <v>57</v>
      </c>
    </row>
    <row r="15" spans="1:6" x14ac:dyDescent="0.25">
      <c r="A15" s="17" t="s">
        <v>58</v>
      </c>
    </row>
    <row r="17" spans="1:6" ht="13" x14ac:dyDescent="0.25">
      <c r="A17" s="14" t="s">
        <v>49</v>
      </c>
      <c r="B17" s="22"/>
    </row>
    <row r="18" spans="1:6" ht="13" x14ac:dyDescent="0.3">
      <c r="A18" s="15" t="s">
        <v>4</v>
      </c>
      <c r="B18" s="16" t="s">
        <v>6</v>
      </c>
      <c r="C18" s="16" t="s">
        <v>5</v>
      </c>
      <c r="D18" s="26">
        <v>45657</v>
      </c>
      <c r="E18" s="26">
        <v>46022</v>
      </c>
      <c r="F18" s="26">
        <v>46387</v>
      </c>
    </row>
    <row r="19" spans="1:6" ht="13" x14ac:dyDescent="0.25">
      <c r="A19" s="15" t="s">
        <v>15</v>
      </c>
      <c r="B19" s="23" t="s">
        <v>16</v>
      </c>
      <c r="C19" s="16" t="s">
        <v>16</v>
      </c>
      <c r="D19" s="23" t="s">
        <v>16</v>
      </c>
      <c r="E19" s="23" t="s">
        <v>16</v>
      </c>
      <c r="F19" s="23" t="s">
        <v>16</v>
      </c>
    </row>
    <row r="20" spans="1:6" ht="13" x14ac:dyDescent="0.25">
      <c r="A20" s="15" t="s">
        <v>17</v>
      </c>
      <c r="B20" s="16" t="s">
        <v>18</v>
      </c>
      <c r="C20" s="16" t="s">
        <v>18</v>
      </c>
      <c r="D20" s="23" t="s">
        <v>18</v>
      </c>
      <c r="E20" s="23" t="s">
        <v>18</v>
      </c>
      <c r="F20" s="23" t="s">
        <v>18</v>
      </c>
    </row>
    <row r="21" spans="1:6" ht="13" x14ac:dyDescent="0.25">
      <c r="A21" s="15" t="s">
        <v>19</v>
      </c>
      <c r="B21" s="16" t="s">
        <v>20</v>
      </c>
      <c r="C21" s="16" t="s">
        <v>20</v>
      </c>
      <c r="D21" s="23" t="s">
        <v>20</v>
      </c>
      <c r="E21" s="23" t="s">
        <v>20</v>
      </c>
      <c r="F21" s="23" t="s">
        <v>20</v>
      </c>
    </row>
    <row r="22" spans="1:6" ht="13" x14ac:dyDescent="0.25">
      <c r="A22" s="15" t="s">
        <v>21</v>
      </c>
      <c r="B22" s="16" t="s">
        <v>22</v>
      </c>
      <c r="C22" s="16" t="s">
        <v>22</v>
      </c>
      <c r="D22" s="23" t="s">
        <v>22</v>
      </c>
      <c r="E22" s="23" t="s">
        <v>22</v>
      </c>
      <c r="F22" s="23" t="s">
        <v>22</v>
      </c>
    </row>
    <row r="23" spans="1:6" x14ac:dyDescent="0.25">
      <c r="A23" s="17" t="s">
        <v>50</v>
      </c>
      <c r="B23" s="25">
        <v>55625000</v>
      </c>
      <c r="C23" s="25">
        <v>67364000</v>
      </c>
      <c r="D23" s="24">
        <v>63018792</v>
      </c>
      <c r="E23" s="24">
        <v>56771002</v>
      </c>
      <c r="F23" s="24">
        <v>53647108</v>
      </c>
    </row>
    <row r="24" spans="1:6" x14ac:dyDescent="0.25">
      <c r="A24" s="17" t="s">
        <v>51</v>
      </c>
      <c r="B24" s="25">
        <v>12658000</v>
      </c>
      <c r="C24" s="25">
        <v>19983000</v>
      </c>
      <c r="D24" s="24">
        <v>18011010</v>
      </c>
      <c r="E24" s="24">
        <v>15616687</v>
      </c>
      <c r="F24" s="24">
        <v>14419526</v>
      </c>
    </row>
    <row r="25" spans="1:6" x14ac:dyDescent="0.25">
      <c r="A25" s="17" t="s">
        <v>52</v>
      </c>
      <c r="B25" s="25">
        <v>2763000</v>
      </c>
      <c r="C25" s="25">
        <v>6849000</v>
      </c>
      <c r="D25" s="24">
        <v>5927040</v>
      </c>
      <c r="E25" s="24">
        <v>4881096</v>
      </c>
      <c r="F25" s="24">
        <v>4358124</v>
      </c>
    </row>
    <row r="26" spans="1:6" x14ac:dyDescent="0.25">
      <c r="A26" s="17" t="s">
        <v>53</v>
      </c>
      <c r="B26" s="25">
        <v>9895000</v>
      </c>
      <c r="C26" s="25">
        <v>13134000</v>
      </c>
      <c r="D26" s="24">
        <f>D23*D10</f>
        <v>13761229.615571523</v>
      </c>
      <c r="E26" s="24">
        <f t="shared" ref="E26:F26" si="5">E23*E10</f>
        <v>12582871.724016722</v>
      </c>
      <c r="F26" s="24">
        <f t="shared" si="5"/>
        <v>12068841.034431597</v>
      </c>
    </row>
    <row r="27" spans="1:6" x14ac:dyDescent="0.25">
      <c r="A27" s="17" t="s">
        <v>54</v>
      </c>
      <c r="B27" s="25">
        <v>2182000</v>
      </c>
      <c r="C27" s="25">
        <v>4923000</v>
      </c>
      <c r="D27" s="24"/>
    </row>
    <row r="28" spans="1:6" x14ac:dyDescent="0.25">
      <c r="A28" s="17" t="s">
        <v>55</v>
      </c>
      <c r="B28" s="25">
        <v>7713000</v>
      </c>
      <c r="C28" s="25">
        <v>8211000</v>
      </c>
      <c r="D28" s="24"/>
    </row>
    <row r="29" spans="1:6" x14ac:dyDescent="0.25">
      <c r="A29" s="17" t="s">
        <v>56</v>
      </c>
      <c r="B29" s="25">
        <v>42967000</v>
      </c>
      <c r="C29" s="25">
        <v>47381000</v>
      </c>
      <c r="D29" s="24"/>
    </row>
    <row r="30" spans="1:6" x14ac:dyDescent="0.25">
      <c r="A30" s="17" t="s">
        <v>57</v>
      </c>
      <c r="B30" s="25">
        <v>7252000</v>
      </c>
      <c r="C30" s="25">
        <v>8067000</v>
      </c>
      <c r="D30" s="24"/>
    </row>
    <row r="31" spans="1:6" x14ac:dyDescent="0.25">
      <c r="A31" s="17" t="s">
        <v>58</v>
      </c>
      <c r="B31" s="25">
        <v>5458000</v>
      </c>
      <c r="C31" s="25">
        <v>5213000</v>
      </c>
      <c r="D31" s="24"/>
    </row>
    <row r="32" spans="1:6" x14ac:dyDescent="0.25">
      <c r="A32" s="17" t="s">
        <v>59</v>
      </c>
      <c r="B32" s="25">
        <v>28083000</v>
      </c>
      <c r="C32" s="25">
        <v>31647000</v>
      </c>
      <c r="D32" s="24"/>
    </row>
    <row r="33" spans="1:4" x14ac:dyDescent="0.25">
      <c r="A33" s="17" t="s">
        <v>60</v>
      </c>
      <c r="B33" s="25">
        <v>40793000</v>
      </c>
      <c r="C33" s="25">
        <v>44927000</v>
      </c>
      <c r="D33" s="24"/>
    </row>
    <row r="34" spans="1:4" x14ac:dyDescent="0.25">
      <c r="A34" s="17" t="s">
        <v>61</v>
      </c>
      <c r="B34" s="25">
        <v>9585000</v>
      </c>
      <c r="C34" s="25">
        <v>10513000</v>
      </c>
      <c r="D34" s="24"/>
    </row>
    <row r="35" spans="1:4" x14ac:dyDescent="0.25">
      <c r="A35" s="17" t="s">
        <v>62</v>
      </c>
      <c r="B35" s="25">
        <v>2071000</v>
      </c>
      <c r="C35" s="25">
        <v>2139000</v>
      </c>
      <c r="D35" s="24"/>
    </row>
    <row r="36" spans="1:4" x14ac:dyDescent="0.25">
      <c r="A36" s="17" t="s">
        <v>63</v>
      </c>
      <c r="B36" s="25">
        <v>0</v>
      </c>
      <c r="C36" s="25">
        <v>0</v>
      </c>
      <c r="D36" s="24"/>
    </row>
    <row r="37" spans="1:4" x14ac:dyDescent="0.25">
      <c r="A37" s="17" t="s">
        <v>64</v>
      </c>
      <c r="B37" s="25">
        <v>0</v>
      </c>
      <c r="C37" s="25">
        <v>0</v>
      </c>
      <c r="D37" s="24"/>
    </row>
    <row r="38" spans="1:4" x14ac:dyDescent="0.25">
      <c r="A38" s="17" t="s">
        <v>65</v>
      </c>
      <c r="B38" s="25">
        <v>7514000</v>
      </c>
      <c r="C38" s="25">
        <v>8374000</v>
      </c>
      <c r="D38" s="24"/>
    </row>
    <row r="39" spans="1:4" x14ac:dyDescent="0.25">
      <c r="A39" s="17"/>
      <c r="B39" s="25"/>
      <c r="C39" s="25"/>
      <c r="D39" s="24"/>
    </row>
    <row r="40" spans="1:4" x14ac:dyDescent="0.25">
      <c r="A40" s="17"/>
      <c r="B40" s="25"/>
      <c r="C40" s="25"/>
      <c r="D40" s="24"/>
    </row>
    <row r="41" spans="1:4" x14ac:dyDescent="0.25">
      <c r="A41" s="17"/>
      <c r="B41" s="25"/>
      <c r="C41" s="25"/>
      <c r="D41" s="24"/>
    </row>
    <row r="42" spans="1:4" x14ac:dyDescent="0.25">
      <c r="A42" s="17"/>
      <c r="B42" s="25"/>
      <c r="C42" s="25"/>
      <c r="D42" s="24"/>
    </row>
    <row r="43" spans="1:4" x14ac:dyDescent="0.25">
      <c r="A43" s="17"/>
      <c r="B43" s="25"/>
      <c r="C43" s="25"/>
      <c r="D43" s="24"/>
    </row>
    <row r="44" spans="1:4" x14ac:dyDescent="0.25">
      <c r="A44" s="17"/>
      <c r="B44" s="25"/>
      <c r="C44" s="25"/>
      <c r="D44" s="24"/>
    </row>
    <row r="45" spans="1:4" x14ac:dyDescent="0.25">
      <c r="A45" s="17"/>
      <c r="B45" s="25"/>
      <c r="C45" s="25"/>
      <c r="D45" s="24"/>
    </row>
    <row r="46" spans="1:4" x14ac:dyDescent="0.25">
      <c r="A46" s="17"/>
      <c r="B46" s="25"/>
      <c r="C46" s="25"/>
      <c r="D46" s="24"/>
    </row>
    <row r="47" spans="1:4" x14ac:dyDescent="0.25">
      <c r="A47" s="17"/>
      <c r="B47" s="25"/>
      <c r="C47" s="25"/>
      <c r="D47" s="24"/>
    </row>
    <row r="48" spans="1:4" x14ac:dyDescent="0.25">
      <c r="A48" s="17"/>
      <c r="B48" s="25"/>
      <c r="C48" s="25"/>
      <c r="D48" s="24"/>
    </row>
    <row r="49" spans="1:3" x14ac:dyDescent="0.25">
      <c r="A49" s="17" t="s">
        <v>66</v>
      </c>
      <c r="B49" s="18">
        <v>-114000</v>
      </c>
      <c r="C49" s="18">
        <v>-122000</v>
      </c>
    </row>
    <row r="50" spans="1:3" x14ac:dyDescent="0.25">
      <c r="A50" s="17" t="s">
        <v>67</v>
      </c>
      <c r="B50" s="18">
        <v>7400000</v>
      </c>
      <c r="C50" s="18">
        <v>8252000</v>
      </c>
    </row>
    <row r="51" spans="1:3" x14ac:dyDescent="0.25">
      <c r="A51" s="17" t="s">
        <v>68</v>
      </c>
      <c r="B51" s="18">
        <v>751000</v>
      </c>
      <c r="C51" s="18">
        <v>735000</v>
      </c>
    </row>
    <row r="52" spans="1:3" x14ac:dyDescent="0.25">
      <c r="A52" s="17" t="s">
        <v>69</v>
      </c>
      <c r="B52" s="20">
        <v>9.86</v>
      </c>
      <c r="C52" s="20">
        <v>11.23</v>
      </c>
    </row>
    <row r="53" spans="1:3" x14ac:dyDescent="0.25">
      <c r="A53" s="17" t="s">
        <v>70</v>
      </c>
      <c r="B53" s="20">
        <v>9.86</v>
      </c>
      <c r="C53" s="20">
        <v>11.23</v>
      </c>
    </row>
    <row r="54" spans="1:3" x14ac:dyDescent="0.25">
      <c r="A54" s="17" t="s">
        <v>71</v>
      </c>
      <c r="B54" s="18">
        <v>752000</v>
      </c>
      <c r="C54" s="18">
        <v>736000</v>
      </c>
    </row>
    <row r="55" spans="1:3" x14ac:dyDescent="0.25">
      <c r="A55" s="17" t="s">
        <v>72</v>
      </c>
      <c r="B55" s="20">
        <v>9.85</v>
      </c>
      <c r="C55" s="20">
        <v>11.21</v>
      </c>
    </row>
    <row r="56" spans="1:3" x14ac:dyDescent="0.25">
      <c r="A56" s="17" t="s">
        <v>73</v>
      </c>
      <c r="B56" s="20">
        <v>9.85</v>
      </c>
      <c r="C56" s="20">
        <v>11.21</v>
      </c>
    </row>
    <row r="57" spans="1:3" x14ac:dyDescent="0.25">
      <c r="A57" s="17" t="s">
        <v>74</v>
      </c>
      <c r="B57" s="18">
        <v>743000</v>
      </c>
      <c r="C57" s="18">
        <v>723000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CCB96-6EB7-4C7F-B4F0-C775E528C907}">
  <dimension ref="A4:L45"/>
  <sheetViews>
    <sheetView zoomScale="96" workbookViewId="0">
      <selection activeCell="B19" sqref="B19:K19"/>
    </sheetView>
  </sheetViews>
  <sheetFormatPr defaultRowHeight="12.5" x14ac:dyDescent="0.25"/>
  <cols>
    <col min="1" max="1" width="50" style="10" customWidth="1"/>
    <col min="2" max="191" width="12" style="10" customWidth="1"/>
    <col min="192" max="16384" width="8.7265625" style="10"/>
  </cols>
  <sheetData>
    <row r="4" spans="1:12" x14ac:dyDescent="0.25">
      <c r="A4" s="11" t="s">
        <v>0</v>
      </c>
    </row>
    <row r="5" spans="1:12" ht="20" x14ac:dyDescent="0.4">
      <c r="A5" s="12" t="s">
        <v>1</v>
      </c>
    </row>
    <row r="7" spans="1:12" x14ac:dyDescent="0.25">
      <c r="A7" s="13" t="s">
        <v>2</v>
      </c>
    </row>
    <row r="10" spans="1:12" ht="13" x14ac:dyDescent="0.25">
      <c r="A10" s="14" t="s">
        <v>49</v>
      </c>
      <c r="B10" s="10">
        <f>YEAR(B11)</f>
        <v>2014</v>
      </c>
      <c r="C10" s="10">
        <f t="shared" ref="C10:K10" si="0">YEAR(C11)</f>
        <v>2015</v>
      </c>
      <c r="D10" s="10">
        <f t="shared" si="0"/>
        <v>2016</v>
      </c>
      <c r="E10" s="10">
        <f t="shared" si="0"/>
        <v>2017</v>
      </c>
      <c r="F10" s="10">
        <f t="shared" si="0"/>
        <v>2018</v>
      </c>
      <c r="G10" s="10">
        <f t="shared" si="0"/>
        <v>2019</v>
      </c>
      <c r="H10" s="10">
        <f t="shared" si="0"/>
        <v>2020</v>
      </c>
      <c r="I10" s="10">
        <f t="shared" si="0"/>
        <v>2021</v>
      </c>
      <c r="J10" s="10">
        <f t="shared" si="0"/>
        <v>2022</v>
      </c>
      <c r="K10" s="10">
        <f t="shared" si="0"/>
        <v>2023</v>
      </c>
    </row>
    <row r="11" spans="1:12" ht="13" x14ac:dyDescent="0.25">
      <c r="A11" s="15" t="s">
        <v>4</v>
      </c>
      <c r="B11" s="16" t="s">
        <v>14</v>
      </c>
      <c r="C11" s="16" t="s">
        <v>13</v>
      </c>
      <c r="D11" s="16" t="s">
        <v>12</v>
      </c>
      <c r="E11" s="16" t="s">
        <v>11</v>
      </c>
      <c r="F11" s="16" t="s">
        <v>10</v>
      </c>
      <c r="G11" s="16" t="s">
        <v>9</v>
      </c>
      <c r="H11" s="16" t="s">
        <v>8</v>
      </c>
      <c r="I11" s="16" t="s">
        <v>7</v>
      </c>
      <c r="J11" s="16" t="s">
        <v>6</v>
      </c>
      <c r="K11" s="16" t="s">
        <v>5</v>
      </c>
      <c r="L11" s="15"/>
    </row>
    <row r="12" spans="1:12" ht="13" x14ac:dyDescent="0.25">
      <c r="A12" s="15" t="s">
        <v>15</v>
      </c>
      <c r="B12" s="16" t="s">
        <v>16</v>
      </c>
      <c r="C12" s="16" t="s">
        <v>16</v>
      </c>
      <c r="D12" s="16" t="s">
        <v>16</v>
      </c>
      <c r="E12" s="16" t="s">
        <v>16</v>
      </c>
      <c r="F12" s="16" t="s">
        <v>16</v>
      </c>
      <c r="G12" s="16" t="s">
        <v>16</v>
      </c>
      <c r="H12" s="16" t="s">
        <v>16</v>
      </c>
      <c r="I12" s="16" t="s">
        <v>16</v>
      </c>
      <c r="J12" s="16" t="s">
        <v>16</v>
      </c>
      <c r="K12" s="16" t="s">
        <v>16</v>
      </c>
      <c r="L12" s="15"/>
    </row>
    <row r="13" spans="1:12" ht="13" x14ac:dyDescent="0.25">
      <c r="A13" s="15" t="s">
        <v>17</v>
      </c>
      <c r="B13" s="16" t="s">
        <v>18</v>
      </c>
      <c r="C13" s="16" t="s">
        <v>18</v>
      </c>
      <c r="D13" s="16" t="s">
        <v>18</v>
      </c>
      <c r="E13" s="16" t="s">
        <v>18</v>
      </c>
      <c r="F13" s="16" t="s">
        <v>18</v>
      </c>
      <c r="G13" s="16" t="s">
        <v>18</v>
      </c>
      <c r="H13" s="16" t="s">
        <v>18</v>
      </c>
      <c r="I13" s="16" t="s">
        <v>18</v>
      </c>
      <c r="J13" s="16" t="s">
        <v>18</v>
      </c>
      <c r="K13" s="16" t="s">
        <v>18</v>
      </c>
      <c r="L13" s="15"/>
    </row>
    <row r="14" spans="1:12" ht="13" x14ac:dyDescent="0.25">
      <c r="A14" s="15" t="s">
        <v>19</v>
      </c>
      <c r="B14" s="16" t="s">
        <v>20</v>
      </c>
      <c r="C14" s="16" t="s">
        <v>20</v>
      </c>
      <c r="D14" s="16" t="s">
        <v>20</v>
      </c>
      <c r="E14" s="16" t="s">
        <v>20</v>
      </c>
      <c r="F14" s="16" t="s">
        <v>20</v>
      </c>
      <c r="G14" s="16" t="s">
        <v>20</v>
      </c>
      <c r="H14" s="16" t="s">
        <v>20</v>
      </c>
      <c r="I14" s="16" t="s">
        <v>20</v>
      </c>
      <c r="J14" s="16" t="s">
        <v>20</v>
      </c>
      <c r="K14" s="16" t="s">
        <v>20</v>
      </c>
      <c r="L14" s="15"/>
    </row>
    <row r="15" spans="1:12" ht="13" x14ac:dyDescent="0.25">
      <c r="A15" s="15" t="s">
        <v>21</v>
      </c>
      <c r="B15" s="16" t="s">
        <v>22</v>
      </c>
      <c r="C15" s="16" t="s">
        <v>22</v>
      </c>
      <c r="D15" s="16" t="s">
        <v>22</v>
      </c>
      <c r="E15" s="16" t="s">
        <v>22</v>
      </c>
      <c r="F15" s="16" t="s">
        <v>22</v>
      </c>
      <c r="G15" s="16" t="s">
        <v>22</v>
      </c>
      <c r="H15" s="16" t="s">
        <v>22</v>
      </c>
      <c r="I15" s="16" t="s">
        <v>22</v>
      </c>
      <c r="J15" s="16" t="s">
        <v>22</v>
      </c>
      <c r="K15" s="16" t="s">
        <v>22</v>
      </c>
      <c r="L15" s="15"/>
    </row>
    <row r="16" spans="1:12" x14ac:dyDescent="0.25">
      <c r="A16" s="17" t="s">
        <v>50</v>
      </c>
      <c r="B16" s="21">
        <f>IFERROR('Income Statement'!B32/'Income Statement'!B$32,"")</f>
        <v>1</v>
      </c>
      <c r="C16" s="21">
        <f>IFERROR('Income Statement'!C32/'Income Statement'!C$32,"")</f>
        <v>1</v>
      </c>
      <c r="D16" s="21">
        <f>IFERROR('Income Statement'!D32/'Income Statement'!D$32,"")</f>
        <v>1</v>
      </c>
      <c r="E16" s="21">
        <f>IFERROR('Income Statement'!E32/'Income Statement'!E$32,"")</f>
        <v>1</v>
      </c>
      <c r="F16" s="21">
        <f>IFERROR('Income Statement'!F32/'Income Statement'!F$32,"")</f>
        <v>1</v>
      </c>
      <c r="G16" s="21">
        <f>IFERROR('Income Statement'!G32/'Income Statement'!G$32,"")</f>
        <v>1</v>
      </c>
      <c r="H16" s="21">
        <f>IFERROR('Income Statement'!H32/'Income Statement'!H$32,"")</f>
        <v>1</v>
      </c>
      <c r="I16" s="21">
        <f>IFERROR('Income Statement'!I32/'Income Statement'!I$32,"")</f>
        <v>1</v>
      </c>
      <c r="J16" s="21">
        <f>IFERROR('Income Statement'!J32/'Income Statement'!J$32,"")</f>
        <v>1</v>
      </c>
      <c r="K16" s="21">
        <f>IFERROR('Income Statement'!K32/'Income Statement'!K$32,"")</f>
        <v>1</v>
      </c>
      <c r="L16" s="17"/>
    </row>
    <row r="17" spans="1:12" x14ac:dyDescent="0.25">
      <c r="A17" s="17" t="s">
        <v>51</v>
      </c>
      <c r="B17" s="21">
        <f>IFERROR('Income Statement'!B33/'Income Statement'!B$32,"")</f>
        <v>0.19942220617239367</v>
      </c>
      <c r="C17" s="21">
        <f>IFERROR('Income Statement'!C33/'Income Statement'!C$32,"")</f>
        <v>0.21907029412618681</v>
      </c>
      <c r="D17" s="21">
        <f>IFERROR('Income Statement'!D33/'Income Statement'!D$32,"")</f>
        <v>0.22100345918457853</v>
      </c>
      <c r="E17" s="21">
        <f>IFERROR('Income Statement'!E33/'Income Statement'!E$32,"")</f>
        <v>0.24036759126549195</v>
      </c>
      <c r="F17" s="21">
        <f>IFERROR('Income Statement'!F33/'Income Statement'!F$32,"")</f>
        <v>0.24504979090131929</v>
      </c>
      <c r="G17" s="21">
        <f>IFERROR('Income Statement'!G33/'Income Statement'!G$32,"")</f>
        <v>0.25699702254359846</v>
      </c>
      <c r="H17" s="21">
        <f>IFERROR('Income Statement'!H33/'Income Statement'!H$32,"")</f>
        <v>0.26405656671467853</v>
      </c>
      <c r="I17" s="21">
        <f>IFERROR('Income Statement'!I33/'Income Statement'!I$32,"")</f>
        <v>0.20687996702013145</v>
      </c>
      <c r="J17" s="21">
        <f>IFERROR('Income Statement'!J33/'Income Statement'!J$32,"")</f>
        <v>0.22755955056179775</v>
      </c>
      <c r="K17" s="21">
        <f>IFERROR('Income Statement'!K33/'Income Statement'!K$32,"")</f>
        <v>0.29664212338934742</v>
      </c>
      <c r="L17" s="17"/>
    </row>
    <row r="18" spans="1:12" x14ac:dyDescent="0.25">
      <c r="A18" s="17" t="s">
        <v>52</v>
      </c>
      <c r="B18" s="21">
        <f>IFERROR('Income Statement'!B34/'Income Statement'!B$32,"")</f>
        <v>4.7417983832884245E-2</v>
      </c>
      <c r="C18" s="21">
        <f>IFERROR('Income Statement'!C34/'Income Statement'!C$32,"")</f>
        <v>4.712406724543422E-2</v>
      </c>
      <c r="D18" s="21">
        <f>IFERROR('Income Statement'!D34/'Income Statement'!D$32,"")</f>
        <v>5.0379918990036368E-2</v>
      </c>
      <c r="E18" s="21">
        <f>IFERROR('Income Statement'!E34/'Income Statement'!E$32,"")</f>
        <v>5.9354185987690752E-2</v>
      </c>
      <c r="F18" s="21">
        <f>IFERROR('Income Statement'!F34/'Income Statement'!F$32,"")</f>
        <v>6.799750467872738E-2</v>
      </c>
      <c r="G18" s="21">
        <f>IFERROR('Income Statement'!G34/'Income Statement'!G$32,"")</f>
        <v>7.367077839217355E-2</v>
      </c>
      <c r="H18" s="21">
        <f>IFERROR('Income Statement'!H34/'Income Statement'!H$32,"")</f>
        <v>5.4943040460913972E-2</v>
      </c>
      <c r="I18" s="21">
        <f>IFERROR('Income Statement'!I34/'Income Statement'!I$32,"")</f>
        <v>2.9384146760414998E-2</v>
      </c>
      <c r="J18" s="21">
        <f>IFERROR('Income Statement'!J34/'Income Statement'!J$32,"")</f>
        <v>4.9671910112359552E-2</v>
      </c>
      <c r="K18" s="21">
        <f>IFERROR('Income Statement'!K34/'Income Statement'!K$32,"")</f>
        <v>0.10167151594323377</v>
      </c>
      <c r="L18" s="17"/>
    </row>
    <row r="19" spans="1:12" x14ac:dyDescent="0.25">
      <c r="A19" s="17" t="s">
        <v>53</v>
      </c>
      <c r="B19" s="21">
        <f>IFERROR('Income Statement'!B35/'Income Statement'!B$32,"")</f>
        <v>0.15200422233950944</v>
      </c>
      <c r="C19" s="21">
        <f>IFERROR('Income Statement'!C35/'Income Statement'!C$32,"")</f>
        <v>0.17194622688075259</v>
      </c>
      <c r="D19" s="21">
        <f>IFERROR('Income Statement'!D35/'Income Statement'!D$32,"")</f>
        <v>0.17062354019454218</v>
      </c>
      <c r="E19" s="21">
        <f>IFERROR('Income Statement'!E35/'Income Statement'!E$32,"")</f>
        <v>0.18101340527780119</v>
      </c>
      <c r="F19" s="21">
        <f>IFERROR('Income Statement'!F35/'Income Statement'!F$32,"")</f>
        <v>0.17705228622259189</v>
      </c>
      <c r="G19" s="21">
        <f>IFERROR('Income Statement'!G35/'Income Statement'!G$32,"")</f>
        <v>0.18332624415142493</v>
      </c>
      <c r="H19" s="21">
        <f>IFERROR('Income Statement'!H35/'Income Statement'!H$32,"")</f>
        <v>0.20911352625376456</v>
      </c>
      <c r="I19" s="21">
        <f>IFERROR('Income Statement'!I35/'Income Statement'!I$32,"")</f>
        <v>0.17749582025971647</v>
      </c>
      <c r="J19" s="21">
        <f>IFERROR('Income Statement'!J35/'Income Statement'!J$32,"")</f>
        <v>0.17788764044943819</v>
      </c>
      <c r="K19" s="21">
        <f>IFERROR('Income Statement'!K35/'Income Statement'!K$32,"")</f>
        <v>0.19497060744611366</v>
      </c>
      <c r="L19" s="17"/>
    </row>
    <row r="20" spans="1:12" x14ac:dyDescent="0.25">
      <c r="A20" s="17" t="s">
        <v>54</v>
      </c>
      <c r="B20" s="21">
        <f>IFERROR('Income Statement'!B36/'Income Statement'!B$32,"")</f>
        <v>5.6779354982082836E-2</v>
      </c>
      <c r="C20" s="21">
        <f>IFERROR('Income Statement'!C36/'Income Statement'!C$32,"")</f>
        <v>5.7721901222380301E-2</v>
      </c>
      <c r="D20" s="21">
        <f>IFERROR('Income Statement'!D36/'Income Statement'!D$32,"")</f>
        <v>5.9900068001064365E-2</v>
      </c>
      <c r="E20" s="21">
        <f>IFERROR('Income Statement'!E36/'Income Statement'!E$32,"")</f>
        <v>7.7537026107972903E-2</v>
      </c>
      <c r="F20" s="21">
        <f>IFERROR('Income Statement'!F36/'Income Statement'!F$32,"")</f>
        <v>7.7447378757422428E-2</v>
      </c>
      <c r="G20" s="21">
        <f>IFERROR('Income Statement'!G36/'Income Statement'!G$32,"")</f>
        <v>7.5988940876222891E-2</v>
      </c>
      <c r="H20" s="21">
        <f>IFERROR('Income Statement'!H36/'Income Statement'!H$32,"")</f>
        <v>0.12387062982846668</v>
      </c>
      <c r="I20" s="21">
        <f>IFERROR('Income Statement'!I36/'Income Statement'!I$32,"")</f>
        <v>-3.2498912122391956E-2</v>
      </c>
      <c r="J20" s="21">
        <f>IFERROR('Income Statement'!J36/'Income Statement'!J$32,"")</f>
        <v>3.9226966292134832E-2</v>
      </c>
      <c r="K20" s="21">
        <f>IFERROR('Income Statement'!K36/'Income Statement'!K$32,"")</f>
        <v>7.3080577162876317E-2</v>
      </c>
      <c r="L20" s="17"/>
    </row>
    <row r="21" spans="1:12" x14ac:dyDescent="0.25">
      <c r="A21" s="17" t="s">
        <v>55</v>
      </c>
      <c r="B21" s="21">
        <f>IFERROR('Income Statement'!B37/'Income Statement'!B$32,"")</f>
        <v>9.5224867357426593E-2</v>
      </c>
      <c r="C21" s="21">
        <f>IFERROR('Income Statement'!C37/'Income Statement'!C$32,"")</f>
        <v>0.11422432565837229</v>
      </c>
      <c r="D21" s="21">
        <f>IFERROR('Income Statement'!D37/'Income Statement'!D$32,"")</f>
        <v>0.11072347219347781</v>
      </c>
      <c r="E21" s="21">
        <f>IFERROR('Income Statement'!E37/'Income Statement'!E$32,"")</f>
        <v>0.10347637916982828</v>
      </c>
      <c r="F21" s="21">
        <f>IFERROR('Income Statement'!F37/'Income Statement'!F$32,"")</f>
        <v>9.9604907465169479E-2</v>
      </c>
      <c r="G21" s="21">
        <f>IFERROR('Income Statement'!G37/'Income Statement'!G$32,"")</f>
        <v>0.10733730327520204</v>
      </c>
      <c r="H21" s="21">
        <f>IFERROR('Income Statement'!H37/'Income Statement'!H$32,"")</f>
        <v>8.5242896425297893E-2</v>
      </c>
      <c r="I21" s="21">
        <f>IFERROR('Income Statement'!I37/'Income Statement'!I$32,"")</f>
        <v>0.20999473238210842</v>
      </c>
      <c r="J21" s="21">
        <f>IFERROR('Income Statement'!J37/'Income Statement'!J$32,"")</f>
        <v>0.13866067415730338</v>
      </c>
      <c r="K21" s="21">
        <f>IFERROR('Income Statement'!K37/'Income Statement'!K$32,"")</f>
        <v>0.12189003028323733</v>
      </c>
      <c r="L21" s="17"/>
    </row>
    <row r="22" spans="1:12" x14ac:dyDescent="0.25">
      <c r="A22" s="17" t="s">
        <v>56</v>
      </c>
      <c r="B22" s="21">
        <f>IFERROR('Income Statement'!B38/'Income Statement'!B$32,"")</f>
        <v>0.8005777938276063</v>
      </c>
      <c r="C22" s="21">
        <f>IFERROR('Income Statement'!C38/'Income Statement'!C$32,"")</f>
        <v>0.78092970587381316</v>
      </c>
      <c r="D22" s="21">
        <f>IFERROR('Income Statement'!D38/'Income Statement'!D$32,"")</f>
        <v>0.77899654081542147</v>
      </c>
      <c r="E22" s="21">
        <f>IFERROR('Income Statement'!E38/'Income Statement'!E$32,"")</f>
        <v>0.7596324087345081</v>
      </c>
      <c r="F22" s="21">
        <f>IFERROR('Income Statement'!F38/'Income Statement'!F$32,"")</f>
        <v>0.75495020909868071</v>
      </c>
      <c r="G22" s="21">
        <f>IFERROR('Income Statement'!G38/'Income Statement'!G$32,"")</f>
        <v>0.74300297745640154</v>
      </c>
      <c r="H22" s="21">
        <f>IFERROR('Income Statement'!H38/'Income Statement'!H$32,"")</f>
        <v>0.73594343328532141</v>
      </c>
      <c r="I22" s="21">
        <f>IFERROR('Income Statement'!I38/'Income Statement'!I$32,"")</f>
        <v>0.79312003297986855</v>
      </c>
      <c r="J22" s="21">
        <f>IFERROR('Income Statement'!J38/'Income Statement'!J$32,"")</f>
        <v>0.77244044943820223</v>
      </c>
      <c r="K22" s="21">
        <f>IFERROR('Income Statement'!K38/'Income Statement'!K$32,"")</f>
        <v>0.70335787661065252</v>
      </c>
      <c r="L22" s="17"/>
    </row>
    <row r="23" spans="1:12" x14ac:dyDescent="0.25">
      <c r="A23" s="17" t="s">
        <v>57</v>
      </c>
      <c r="B23" s="21">
        <f>IFERROR('Income Statement'!B39/'Income Statement'!B$32,"")</f>
        <v>0.16931025861829496</v>
      </c>
      <c r="C23" s="21">
        <f>IFERROR('Income Statement'!C39/'Income Statement'!C$32,"")</f>
        <v>0.14447896402543481</v>
      </c>
      <c r="D23" s="21">
        <f>IFERROR('Income Statement'!D39/'Income Statement'!D$32,"")</f>
        <v>0.1554859119534045</v>
      </c>
      <c r="E23" s="21">
        <f>IFERROR('Income Statement'!E39/'Income Statement'!E$32,"")</f>
        <v>0.14776719219852177</v>
      </c>
      <c r="F23" s="21">
        <f>IFERROR('Income Statement'!F39/'Income Statement'!F$32,"")</f>
        <v>0.12130033964095099</v>
      </c>
      <c r="G23" s="21">
        <f>IFERROR('Income Statement'!G39/'Income Statement'!G$32,"")</f>
        <v>0.12571246278179499</v>
      </c>
      <c r="H23" s="21">
        <f>IFERROR('Income Statement'!H39/'Income Statement'!H$32,"")</f>
        <v>0.1497446641351316</v>
      </c>
      <c r="I23" s="21">
        <f>IFERROR('Income Statement'!I39/'Income Statement'!I$32,"")</f>
        <v>0.14291276366717817</v>
      </c>
      <c r="J23" s="21">
        <f>IFERROR('Income Statement'!J39/'Income Statement'!J$32,"")</f>
        <v>0.13037303370786518</v>
      </c>
      <c r="K23" s="21">
        <f>IFERROR('Income Statement'!K39/'Income Statement'!K$32,"")</f>
        <v>0.11975239000059379</v>
      </c>
      <c r="L23" s="17"/>
    </row>
    <row r="24" spans="1:12" x14ac:dyDescent="0.25">
      <c r="A24" s="17" t="s">
        <v>58</v>
      </c>
      <c r="B24" s="21" t="str">
        <f>IFERROR('Income Statement'!B40/'Income Statement'!B$32,"")</f>
        <v/>
      </c>
      <c r="C24" s="21">
        <f>IFERROR('Income Statement'!C40/'Income Statement'!C$32,"")</f>
        <v>9.0270317354316079E-2</v>
      </c>
      <c r="D24" s="21">
        <f>IFERROR('Income Statement'!D40/'Income Statement'!D$32,"")</f>
        <v>0.10791473257842296</v>
      </c>
      <c r="E24" s="21">
        <f>IFERROR('Income Statement'!E40/'Income Statement'!E$32,"")</f>
        <v>9.0408341061742961E-2</v>
      </c>
      <c r="F24" s="21">
        <f>IFERROR('Income Statement'!F40/'Income Statement'!F$32,"")</f>
        <v>0.14948822809084819</v>
      </c>
      <c r="G24" s="21" t="str">
        <f>IFERROR('Income Statement'!G40/'Income Statement'!G$32,"")</f>
        <v/>
      </c>
      <c r="H24" s="21" t="str">
        <f>IFERROR('Income Statement'!H40/'Income Statement'!H$32,"")</f>
        <v/>
      </c>
      <c r="I24" s="21" t="str">
        <f>IFERROR('Income Statement'!I40/'Income Statement'!I$32,"")</f>
        <v/>
      </c>
      <c r="J24" s="21">
        <f>IFERROR('Income Statement'!J40/'Income Statement'!J$32,"")</f>
        <v>9.8121348314606741E-2</v>
      </c>
      <c r="K24" s="21">
        <f>IFERROR('Income Statement'!K40/'Income Statement'!K$32,"")</f>
        <v>7.7385547176533453E-2</v>
      </c>
      <c r="L24" s="17"/>
    </row>
    <row r="25" spans="1:12" x14ac:dyDescent="0.25">
      <c r="A25" s="17" t="s">
        <v>59</v>
      </c>
      <c r="B25" s="21">
        <f>IFERROR('Income Statement'!B41/'Income Statement'!B$32,"")</f>
        <v>0.49423595099863887</v>
      </c>
      <c r="C25" s="21">
        <f>IFERROR('Income Statement'!C41/'Income Statement'!C$32,"")</f>
        <v>0.42992363752504281</v>
      </c>
      <c r="D25" s="21">
        <f>IFERROR('Income Statement'!D41/'Income Statement'!D$32,"")</f>
        <v>0.42296662034710109</v>
      </c>
      <c r="E25" s="21">
        <f>IFERROR('Income Statement'!E41/'Income Statement'!E$32,"")</f>
        <v>0.41657533091644888</v>
      </c>
      <c r="F25" s="21">
        <f>IFERROR('Income Statement'!F41/'Income Statement'!F$32,"")</f>
        <v>0.39610914720085028</v>
      </c>
      <c r="G25" s="21">
        <f>IFERROR('Income Statement'!G41/'Income Statement'!G$32,"")</f>
        <v>0.54536367503190131</v>
      </c>
      <c r="H25" s="21">
        <f>IFERROR('Income Statement'!H41/'Income Statement'!H$32,"")</f>
        <v>0.5589367552703941</v>
      </c>
      <c r="I25" s="21">
        <f>IFERROR('Income Statement'!I41/'Income Statement'!I$32,"")</f>
        <v>0.63296154638939151</v>
      </c>
      <c r="J25" s="21">
        <f>IFERROR('Income Statement'!J41/'Income Statement'!J$32,"")</f>
        <v>0.50486292134831456</v>
      </c>
      <c r="K25" s="21">
        <f>IFERROR('Income Statement'!K41/'Income Statement'!K$32,"")</f>
        <v>0.46979098628347488</v>
      </c>
      <c r="L25" s="17"/>
    </row>
    <row r="26" spans="1:12" x14ac:dyDescent="0.25">
      <c r="A26" s="17" t="s">
        <v>60</v>
      </c>
      <c r="B26" s="21">
        <f>IFERROR('Income Statement'!B42/'Income Statement'!B$32,"")</f>
        <v>0.66354620961693378</v>
      </c>
      <c r="C26" s="21">
        <f>IFERROR('Income Statement'!C42/'Income Statement'!C$32,"")</f>
        <v>0.66467291890479374</v>
      </c>
      <c r="D26" s="21">
        <f>IFERROR('Income Statement'!D42/'Income Statement'!D$32,"")</f>
        <v>0.68636726487892852</v>
      </c>
      <c r="E26" s="21">
        <f>IFERROR('Income Statement'!E42/'Income Statement'!E$32,"")</f>
        <v>0.65475086417671358</v>
      </c>
      <c r="F26" s="21">
        <f>IFERROR('Income Statement'!F42/'Income Statement'!F$32,"")</f>
        <v>0.66689771493264938</v>
      </c>
      <c r="G26" s="21">
        <f>IFERROR('Income Statement'!G42/'Income Statement'!G$32,"")</f>
        <v>0.67107613781369635</v>
      </c>
      <c r="H26" s="21">
        <f>IFERROR('Income Statement'!H42/'Income Statement'!H$32,"")</f>
        <v>0.70868141940552576</v>
      </c>
      <c r="I26" s="21">
        <f>IFERROR('Income Statement'!I42/'Income Statement'!I$32,"")</f>
        <v>0.77587431005656959</v>
      </c>
      <c r="J26" s="21">
        <f>IFERROR('Income Statement'!J42/'Income Statement'!J$32,"")</f>
        <v>0.73335730337078653</v>
      </c>
      <c r="K26" s="21">
        <f>IFERROR('Income Statement'!K42/'Income Statement'!K$32,"")</f>
        <v>0.66692892346060206</v>
      </c>
      <c r="L26" s="17"/>
    </row>
    <row r="27" spans="1:12" x14ac:dyDescent="0.25">
      <c r="A27" s="17" t="s">
        <v>61</v>
      </c>
      <c r="B27" s="21">
        <f>IFERROR('Income Statement'!B43/'Income Statement'!B$32,"")</f>
        <v>0.24975693769271368</v>
      </c>
      <c r="C27" s="21">
        <f>IFERROR('Income Statement'!C43/'Income Statement'!C$32,"")</f>
        <v>0.23048111262739177</v>
      </c>
      <c r="D27" s="21">
        <f>IFERROR('Income Statement'!D43/'Income Statement'!D$32,"")</f>
        <v>0.23936374656298967</v>
      </c>
      <c r="E27" s="21">
        <f>IFERROR('Income Statement'!E43/'Income Statement'!E$32,"")</f>
        <v>0.20835792372762274</v>
      </c>
      <c r="F27" s="21">
        <f>IFERROR('Income Statement'!F43/'Income Statement'!F$32,"")</f>
        <v>0.18765740163120076</v>
      </c>
      <c r="G27" s="21">
        <f>IFERROR('Income Statement'!G43/'Income Statement'!G$32,"")</f>
        <v>0.17926414291790727</v>
      </c>
      <c r="H27" s="21">
        <f>IFERROR('Income Statement'!H43/'Income Statement'!H$32,"")</f>
        <v>0.11250491030509362</v>
      </c>
      <c r="I27" s="21">
        <f>IFERROR('Income Statement'!I43/'Income Statement'!I$32,"")</f>
        <v>0.24480681583949798</v>
      </c>
      <c r="J27" s="21">
        <f>IFERROR('Income Statement'!J43/'Income Statement'!J$32,"")</f>
        <v>0.17231460674157303</v>
      </c>
      <c r="K27" s="21">
        <f>IFERROR('Income Statement'!K43/'Income Statement'!K$32,"")</f>
        <v>0.15606258535716405</v>
      </c>
      <c r="L27" s="17"/>
    </row>
    <row r="28" spans="1:12" x14ac:dyDescent="0.25">
      <c r="A28" s="17" t="s">
        <v>62</v>
      </c>
      <c r="B28" s="21">
        <f>IFERROR('Income Statement'!B44/'Income Statement'!B$32,"")</f>
        <v>8.6280174449290259E-2</v>
      </c>
      <c r="C28" s="21">
        <f>IFERROR('Income Statement'!C44/'Income Statement'!C$32,"")</f>
        <v>8.0572573386370902E-2</v>
      </c>
      <c r="D28" s="21">
        <f>IFERROR('Income Statement'!D44/'Income Statement'!D$32,"")</f>
        <v>7.9472548265972859E-2</v>
      </c>
      <c r="E28" s="21">
        <f>IFERROR('Income Statement'!E44/'Income Statement'!E$32,"")</f>
        <v>0.13146727369811426</v>
      </c>
      <c r="F28" s="21">
        <f>IFERROR('Income Statement'!F44/'Income Statement'!F$32,"")</f>
        <v>2.7748896744529933E-2</v>
      </c>
      <c r="G28" s="21">
        <f>IFERROR('Income Statement'!G44/'Income Statement'!G$32,"")</f>
        <v>3.5516801361122924E-2</v>
      </c>
      <c r="H28" s="21">
        <f>IFERROR('Income Statement'!H44/'Income Statement'!H$32,"")</f>
        <v>3.0404609139714548E-2</v>
      </c>
      <c r="I28" s="21">
        <f>IFERROR('Income Statement'!I44/'Income Statement'!I$32,"")</f>
        <v>6.0211162769392847E-2</v>
      </c>
      <c r="J28" s="21">
        <f>IFERROR('Income Statement'!J44/'Income Statement'!J$32,"")</f>
        <v>3.72314606741573E-2</v>
      </c>
      <c r="K28" s="21">
        <f>IFERROR('Income Statement'!K44/'Income Statement'!K$32,"")</f>
        <v>3.1752865031767712E-2</v>
      </c>
      <c r="L28" s="17"/>
    </row>
    <row r="29" spans="1:12" x14ac:dyDescent="0.25">
      <c r="A29" s="17" t="s">
        <v>63</v>
      </c>
      <c r="B29" s="21">
        <f>IFERROR('Income Statement'!B45/'Income Statement'!B$32,"")</f>
        <v>0</v>
      </c>
      <c r="C29" s="21">
        <f>IFERROR('Income Statement'!C45/'Income Statement'!C$32,"")</f>
        <v>0</v>
      </c>
      <c r="D29" s="21">
        <f>IFERROR('Income Statement'!D45/'Income Statement'!D$32,"")</f>
        <v>0</v>
      </c>
      <c r="E29" s="21">
        <f>IFERROR('Income Statement'!E45/'Income Statement'!E$32,"")</f>
        <v>0</v>
      </c>
      <c r="F29" s="21">
        <f>IFERROR('Income Statement'!F45/'Income Statement'!F$32,"")</f>
        <v>0</v>
      </c>
      <c r="G29" s="21">
        <f>IFERROR('Income Statement'!G45/'Income Statement'!G$32,"")</f>
        <v>0</v>
      </c>
      <c r="H29" s="21">
        <f>IFERROR('Income Statement'!H45/'Income Statement'!H$32,"")</f>
        <v>0</v>
      </c>
      <c r="I29" s="21">
        <f>IFERROR('Income Statement'!I45/'Income Statement'!I$32,"")</f>
        <v>0</v>
      </c>
      <c r="J29" s="21">
        <f>IFERROR('Income Statement'!J45/'Income Statement'!J$32,"")</f>
        <v>0</v>
      </c>
      <c r="K29" s="21">
        <f>IFERROR('Income Statement'!K45/'Income Statement'!K$32,"")</f>
        <v>0</v>
      </c>
      <c r="L29" s="17"/>
    </row>
    <row r="30" spans="1:12" x14ac:dyDescent="0.25">
      <c r="A30" s="17" t="s">
        <v>64</v>
      </c>
      <c r="B30" s="21">
        <f>IFERROR('Income Statement'!B46/'Income Statement'!B$32,"")</f>
        <v>0</v>
      </c>
      <c r="C30" s="21">
        <f>IFERROR('Income Statement'!C46/'Income Statement'!C$32,"")</f>
        <v>0</v>
      </c>
      <c r="D30" s="21">
        <f>IFERROR('Income Statement'!D46/'Income Statement'!D$32,"")</f>
        <v>0</v>
      </c>
      <c r="E30" s="21">
        <f>IFERROR('Income Statement'!E46/'Income Statement'!E$32,"")</f>
        <v>0</v>
      </c>
      <c r="F30" s="21">
        <f>IFERROR('Income Statement'!F46/'Income Statement'!F$32,"")</f>
        <v>0</v>
      </c>
      <c r="G30" s="21">
        <f>IFERROR('Income Statement'!G46/'Income Statement'!G$32,"")</f>
        <v>0</v>
      </c>
      <c r="H30" s="21">
        <f>IFERROR('Income Statement'!H46/'Income Statement'!H$32,"")</f>
        <v>0</v>
      </c>
      <c r="I30" s="21">
        <f>IFERROR('Income Statement'!I46/'Income Statement'!I$32,"")</f>
        <v>0</v>
      </c>
      <c r="J30" s="21">
        <f>IFERROR('Income Statement'!J46/'Income Statement'!J$32,"")</f>
        <v>0</v>
      </c>
      <c r="K30" s="21">
        <f>IFERROR('Income Statement'!K46/'Income Statement'!K$32,"")</f>
        <v>0</v>
      </c>
      <c r="L30" s="17"/>
    </row>
    <row r="31" spans="1:12" x14ac:dyDescent="0.25">
      <c r="A31" s="17" t="s">
        <v>65</v>
      </c>
      <c r="B31" s="21">
        <f>IFERROR('Income Statement'!B47/'Income Statement'!B$32,"")</f>
        <v>0.16347676324342342</v>
      </c>
      <c r="C31" s="21">
        <f>IFERROR('Income Statement'!C47/'Income Statement'!C$32,"")</f>
        <v>0.14990853924102088</v>
      </c>
      <c r="D31" s="21">
        <f>IFERROR('Income Statement'!D47/'Income Statement'!D$32,"")</f>
        <v>0.15989119829701681</v>
      </c>
      <c r="E31" s="21">
        <f>IFERROR('Income Statement'!E47/'Income Statement'!E$32,"")</f>
        <v>7.689065002950847E-2</v>
      </c>
      <c r="F31" s="21">
        <f>IFERROR('Income Statement'!F47/'Income Statement'!F$32,"")</f>
        <v>0.15990850488667083</v>
      </c>
      <c r="G31" s="21">
        <f>IFERROR('Income Statement'!G47/'Income Statement'!G$32,"")</f>
        <v>0.14374734155678434</v>
      </c>
      <c r="H31" s="21">
        <f>IFERROR('Income Statement'!H47/'Income Statement'!H$32,"")</f>
        <v>8.2100301165379072E-2</v>
      </c>
      <c r="I31" s="21">
        <f>IFERROR('Income Statement'!I47/'Income Statement'!I$32,"")</f>
        <v>0.18459565307010511</v>
      </c>
      <c r="J31" s="21">
        <f>IFERROR('Income Statement'!J47/'Income Statement'!J$32,"")</f>
        <v>0.13508314606741573</v>
      </c>
      <c r="K31" s="21">
        <f>IFERROR('Income Statement'!K47/'Income Statement'!K$32,"")</f>
        <v>0.12430972032539635</v>
      </c>
      <c r="L31" s="17"/>
    </row>
    <row r="32" spans="1:12" x14ac:dyDescent="0.25">
      <c r="A32" s="17"/>
      <c r="B32" s="21"/>
      <c r="C32" s="18"/>
      <c r="D32" s="18"/>
      <c r="E32" s="18"/>
      <c r="F32" s="18"/>
      <c r="G32" s="18"/>
      <c r="H32" s="18"/>
      <c r="I32" s="18"/>
      <c r="J32" s="18"/>
      <c r="K32" s="18"/>
      <c r="L32" s="17"/>
    </row>
    <row r="33" spans="1:12" x14ac:dyDescent="0.25">
      <c r="A33" s="17"/>
      <c r="B33" s="21"/>
      <c r="C33" s="18"/>
      <c r="D33" s="18"/>
      <c r="E33" s="18"/>
      <c r="F33" s="18"/>
      <c r="G33" s="18"/>
      <c r="H33" s="18"/>
      <c r="I33" s="18"/>
      <c r="J33" s="18"/>
      <c r="K33" s="18"/>
      <c r="L33" s="17"/>
    </row>
    <row r="34" spans="1:12" x14ac:dyDescent="0.25">
      <c r="A34" s="17"/>
      <c r="B34" s="21"/>
      <c r="C34" s="18"/>
      <c r="D34" s="18"/>
      <c r="E34" s="18"/>
      <c r="F34" s="18"/>
      <c r="G34" s="18"/>
      <c r="H34" s="18"/>
      <c r="I34" s="18"/>
      <c r="J34" s="18"/>
      <c r="K34" s="18"/>
      <c r="L34" s="17"/>
    </row>
    <row r="35" spans="1:12" x14ac:dyDescent="0.25">
      <c r="A35" s="17"/>
      <c r="B35" s="21"/>
      <c r="C35" s="18"/>
      <c r="D35" s="18"/>
      <c r="E35" s="18"/>
      <c r="F35" s="18"/>
      <c r="G35" s="18"/>
      <c r="H35" s="18"/>
      <c r="I35" s="18"/>
      <c r="J35" s="18"/>
      <c r="K35" s="18"/>
      <c r="L35" s="17"/>
    </row>
    <row r="36" spans="1:12" x14ac:dyDescent="0.25">
      <c r="A36" s="17"/>
      <c r="B36" s="21"/>
      <c r="C36" s="18"/>
      <c r="D36" s="18"/>
      <c r="E36" s="18"/>
      <c r="F36" s="18"/>
      <c r="G36" s="18"/>
      <c r="H36" s="18"/>
      <c r="I36" s="18"/>
      <c r="J36" s="18"/>
      <c r="K36" s="18"/>
      <c r="L36" s="17"/>
    </row>
    <row r="37" spans="1:12" x14ac:dyDescent="0.25">
      <c r="A37" s="17" t="s">
        <v>66</v>
      </c>
      <c r="B37" s="18">
        <v>-46000</v>
      </c>
      <c r="C37" s="18">
        <v>-100000</v>
      </c>
      <c r="D37" s="18">
        <v>-123000</v>
      </c>
      <c r="E37" s="18">
        <v>-102000</v>
      </c>
      <c r="F37" s="18">
        <v>-134000</v>
      </c>
      <c r="G37" s="18">
        <v>-128000</v>
      </c>
      <c r="H37" s="18">
        <v>-99000</v>
      </c>
      <c r="I37" s="18">
        <v>-143000</v>
      </c>
      <c r="J37" s="18">
        <v>-114000</v>
      </c>
      <c r="K37" s="18">
        <v>-122000</v>
      </c>
      <c r="L37" s="17"/>
    </row>
    <row r="38" spans="1:12" x14ac:dyDescent="0.25">
      <c r="A38" s="17" t="s">
        <v>67</v>
      </c>
      <c r="B38" s="18">
        <v>5839000</v>
      </c>
      <c r="C38" s="18">
        <v>5063000</v>
      </c>
      <c r="D38" s="18">
        <v>5285000</v>
      </c>
      <c r="E38" s="18">
        <v>2634000</v>
      </c>
      <c r="F38" s="18">
        <v>6787000</v>
      </c>
      <c r="G38" s="18">
        <v>6631000</v>
      </c>
      <c r="H38" s="18">
        <v>3036000</v>
      </c>
      <c r="I38" s="18">
        <v>7917000</v>
      </c>
      <c r="J38" s="18">
        <v>7400000</v>
      </c>
      <c r="K38" s="18">
        <v>8252000</v>
      </c>
      <c r="L38" s="17"/>
    </row>
    <row r="39" spans="1:12" x14ac:dyDescent="0.25">
      <c r="A39" s="17" t="s">
        <v>68</v>
      </c>
      <c r="B39" s="18">
        <v>1045000</v>
      </c>
      <c r="C39" s="18">
        <v>999000</v>
      </c>
      <c r="D39" s="18">
        <v>933000</v>
      </c>
      <c r="E39" s="18">
        <v>883000</v>
      </c>
      <c r="F39" s="18">
        <v>856000</v>
      </c>
      <c r="G39" s="18">
        <v>828000</v>
      </c>
      <c r="H39" s="18">
        <v>805000</v>
      </c>
      <c r="I39" s="18">
        <v>789000</v>
      </c>
      <c r="J39" s="18">
        <v>751000</v>
      </c>
      <c r="K39" s="18">
        <v>735000</v>
      </c>
      <c r="L39" s="17"/>
    </row>
    <row r="40" spans="1:12" x14ac:dyDescent="0.25">
      <c r="A40" s="17" t="s">
        <v>69</v>
      </c>
      <c r="B40" s="20">
        <v>5.58</v>
      </c>
      <c r="C40" s="20">
        <v>5.07</v>
      </c>
      <c r="D40" s="20">
        <v>5.67</v>
      </c>
      <c r="E40" s="20">
        <v>2.98</v>
      </c>
      <c r="F40" s="20">
        <v>7.93</v>
      </c>
      <c r="G40" s="18">
        <v>8</v>
      </c>
      <c r="H40" s="20">
        <v>3.77</v>
      </c>
      <c r="I40" s="20">
        <v>10.039999999999999</v>
      </c>
      <c r="J40" s="20">
        <v>9.86</v>
      </c>
      <c r="K40" s="20">
        <v>11.23</v>
      </c>
      <c r="L40" s="17"/>
    </row>
    <row r="41" spans="1:12" x14ac:dyDescent="0.25">
      <c r="A41" s="17" t="s">
        <v>70</v>
      </c>
      <c r="B41" s="20">
        <v>5.58</v>
      </c>
      <c r="C41" s="20">
        <v>5.07</v>
      </c>
      <c r="D41" s="20">
        <v>5.67</v>
      </c>
      <c r="E41" s="20">
        <v>2.98</v>
      </c>
      <c r="F41" s="20">
        <v>7.93</v>
      </c>
      <c r="G41" s="18">
        <v>8</v>
      </c>
      <c r="H41" s="20">
        <v>3.77</v>
      </c>
      <c r="I41" s="20">
        <v>10.039999999999999</v>
      </c>
      <c r="J41" s="20">
        <v>9.86</v>
      </c>
      <c r="K41" s="20">
        <v>11.23</v>
      </c>
      <c r="L41" s="17"/>
    </row>
    <row r="42" spans="1:12" x14ac:dyDescent="0.25">
      <c r="A42" s="17" t="s">
        <v>71</v>
      </c>
      <c r="B42" s="18">
        <v>1051000</v>
      </c>
      <c r="C42" s="18">
        <v>1003000</v>
      </c>
      <c r="D42" s="18">
        <v>935000</v>
      </c>
      <c r="E42" s="18">
        <v>886000</v>
      </c>
      <c r="F42" s="18">
        <v>859000</v>
      </c>
      <c r="G42" s="18">
        <v>830000</v>
      </c>
      <c r="H42" s="18">
        <v>806000</v>
      </c>
      <c r="I42" s="18">
        <v>790000</v>
      </c>
      <c r="J42" s="18">
        <v>752000</v>
      </c>
      <c r="K42" s="18">
        <v>736000</v>
      </c>
      <c r="L42" s="17"/>
    </row>
    <row r="43" spans="1:12" x14ac:dyDescent="0.25">
      <c r="A43" s="17" t="s">
        <v>72</v>
      </c>
      <c r="B43" s="20">
        <v>5.56</v>
      </c>
      <c r="C43" s="20">
        <v>5.05</v>
      </c>
      <c r="D43" s="20">
        <v>5.65</v>
      </c>
      <c r="E43" s="20">
        <v>2.97</v>
      </c>
      <c r="F43" s="20">
        <v>7.91</v>
      </c>
      <c r="G43" s="20">
        <v>7.99</v>
      </c>
      <c r="H43" s="20">
        <v>3.77</v>
      </c>
      <c r="I43" s="20">
        <v>10.02</v>
      </c>
      <c r="J43" s="20">
        <v>9.85</v>
      </c>
      <c r="K43" s="20">
        <v>11.21</v>
      </c>
      <c r="L43" s="17"/>
    </row>
    <row r="44" spans="1:12" x14ac:dyDescent="0.25">
      <c r="A44" s="17" t="s">
        <v>73</v>
      </c>
      <c r="B44" s="20">
        <v>5.56</v>
      </c>
      <c r="C44" s="20">
        <v>5.05</v>
      </c>
      <c r="D44" s="20">
        <v>5.65</v>
      </c>
      <c r="E44" s="20">
        <v>2.97</v>
      </c>
      <c r="F44" s="20">
        <v>7.91</v>
      </c>
      <c r="G44" s="20">
        <v>7.99</v>
      </c>
      <c r="H44" s="20">
        <v>3.77</v>
      </c>
      <c r="I44" s="20">
        <v>10.02</v>
      </c>
      <c r="J44" s="20">
        <v>9.85</v>
      </c>
      <c r="K44" s="20">
        <v>11.21</v>
      </c>
      <c r="L44" s="17"/>
    </row>
    <row r="45" spans="1:12" x14ac:dyDescent="0.25">
      <c r="A45" s="17" t="s">
        <v>74</v>
      </c>
      <c r="B45" s="18">
        <v>1023000</v>
      </c>
      <c r="C45" s="18">
        <v>969000</v>
      </c>
      <c r="D45" s="18">
        <v>904000</v>
      </c>
      <c r="E45" s="18">
        <v>859000</v>
      </c>
      <c r="F45" s="18">
        <v>847000</v>
      </c>
      <c r="G45" s="18">
        <v>810000</v>
      </c>
      <c r="H45" s="18">
        <v>805000</v>
      </c>
      <c r="I45" s="18">
        <v>761000</v>
      </c>
      <c r="J45" s="18">
        <v>743000</v>
      </c>
      <c r="K45" s="18">
        <v>723000</v>
      </c>
      <c r="L45" s="17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K40"/>
  <sheetViews>
    <sheetView topLeftCell="A7" workbookViewId="0">
      <selection activeCell="E19" sqref="E19"/>
    </sheetView>
  </sheetViews>
  <sheetFormatPr defaultRowHeight="12.5" x14ac:dyDescent="0.25"/>
  <cols>
    <col min="1" max="1" width="50" customWidth="1"/>
    <col min="2" max="11" width="12" customWidth="1"/>
  </cols>
  <sheetData>
    <row r="4" spans="1:11" x14ac:dyDescent="0.25">
      <c r="A4" s="1" t="s">
        <v>0</v>
      </c>
    </row>
    <row r="5" spans="1:11" ht="20" x14ac:dyDescent="0.4">
      <c r="A5" s="2" t="s">
        <v>1</v>
      </c>
    </row>
    <row r="7" spans="1:11" x14ac:dyDescent="0.25">
      <c r="A7" s="3" t="s">
        <v>2</v>
      </c>
    </row>
    <row r="10" spans="1:11" ht="13" x14ac:dyDescent="0.25">
      <c r="A10" s="4" t="s">
        <v>3</v>
      </c>
    </row>
    <row r="11" spans="1:11" ht="13" x14ac:dyDescent="0.25">
      <c r="A11" s="5" t="s">
        <v>4</v>
      </c>
      <c r="B11" s="6" t="s">
        <v>14</v>
      </c>
      <c r="C11" s="6" t="s">
        <v>13</v>
      </c>
      <c r="D11" s="6" t="s">
        <v>12</v>
      </c>
      <c r="E11" s="6" t="s">
        <v>11</v>
      </c>
      <c r="F11" s="6" t="s">
        <v>10</v>
      </c>
      <c r="G11" s="6" t="s">
        <v>9</v>
      </c>
      <c r="H11" s="6" t="s">
        <v>8</v>
      </c>
      <c r="I11" s="6" t="s">
        <v>7</v>
      </c>
      <c r="J11" s="6" t="s">
        <v>6</v>
      </c>
      <c r="K11" s="6" t="s">
        <v>5</v>
      </c>
    </row>
    <row r="12" spans="1:11" ht="13" x14ac:dyDescent="0.25">
      <c r="A12" s="5" t="s">
        <v>15</v>
      </c>
      <c r="B12" s="6" t="s">
        <v>16</v>
      </c>
      <c r="C12" s="6" t="s">
        <v>16</v>
      </c>
      <c r="D12" s="6" t="s">
        <v>16</v>
      </c>
      <c r="E12" s="6" t="s">
        <v>16</v>
      </c>
      <c r="F12" s="6" t="s">
        <v>16</v>
      </c>
      <c r="G12" s="6" t="s">
        <v>16</v>
      </c>
      <c r="H12" s="6" t="s">
        <v>16</v>
      </c>
      <c r="I12" s="6" t="s">
        <v>16</v>
      </c>
      <c r="J12" s="6" t="s">
        <v>16</v>
      </c>
      <c r="K12" s="6" t="s">
        <v>16</v>
      </c>
    </row>
    <row r="13" spans="1:11" ht="13" x14ac:dyDescent="0.25">
      <c r="A13" s="5" t="s">
        <v>17</v>
      </c>
      <c r="B13" s="6" t="s">
        <v>18</v>
      </c>
      <c r="C13" s="6" t="s">
        <v>18</v>
      </c>
      <c r="D13" s="6" t="s">
        <v>18</v>
      </c>
      <c r="E13" s="6" t="s">
        <v>18</v>
      </c>
      <c r="F13" s="6" t="s">
        <v>18</v>
      </c>
      <c r="G13" s="6" t="s">
        <v>18</v>
      </c>
      <c r="H13" s="6" t="s">
        <v>18</v>
      </c>
      <c r="I13" s="6" t="s">
        <v>18</v>
      </c>
      <c r="J13" s="6" t="s">
        <v>18</v>
      </c>
      <c r="K13" s="6" t="s">
        <v>18</v>
      </c>
    </row>
    <row r="14" spans="1:11" ht="13" x14ac:dyDescent="0.25">
      <c r="A14" s="5" t="s">
        <v>19</v>
      </c>
      <c r="B14" s="6" t="s">
        <v>20</v>
      </c>
      <c r="C14" s="6" t="s">
        <v>20</v>
      </c>
      <c r="D14" s="6" t="s">
        <v>20</v>
      </c>
      <c r="E14" s="6" t="s">
        <v>20</v>
      </c>
      <c r="F14" s="6" t="s">
        <v>20</v>
      </c>
      <c r="G14" s="6" t="s">
        <v>20</v>
      </c>
      <c r="H14" s="6" t="s">
        <v>20</v>
      </c>
      <c r="I14" s="6" t="s">
        <v>20</v>
      </c>
      <c r="J14" s="6" t="s">
        <v>20</v>
      </c>
      <c r="K14" s="6" t="s">
        <v>20</v>
      </c>
    </row>
    <row r="15" spans="1:11" ht="13" x14ac:dyDescent="0.25">
      <c r="A15" s="5" t="s">
        <v>21</v>
      </c>
      <c r="B15" s="6" t="s">
        <v>22</v>
      </c>
      <c r="C15" s="6" t="s">
        <v>22</v>
      </c>
      <c r="D15" s="6" t="s">
        <v>22</v>
      </c>
      <c r="E15" s="6" t="s">
        <v>22</v>
      </c>
      <c r="F15" s="6" t="s">
        <v>22</v>
      </c>
      <c r="G15" s="6" t="s">
        <v>22</v>
      </c>
      <c r="H15" s="6" t="s">
        <v>22</v>
      </c>
      <c r="I15" s="6" t="s">
        <v>22</v>
      </c>
      <c r="J15" s="6" t="s">
        <v>22</v>
      </c>
      <c r="K15" s="6" t="s">
        <v>22</v>
      </c>
    </row>
    <row r="16" spans="1:11" x14ac:dyDescent="0.25">
      <c r="A16" s="7" t="s">
        <v>23</v>
      </c>
      <c r="B16" s="8">
        <v>22288000</v>
      </c>
      <c r="C16" s="8">
        <v>22762000</v>
      </c>
      <c r="D16" s="8">
        <v>25208000</v>
      </c>
      <c r="E16" s="8">
        <v>32927000</v>
      </c>
      <c r="F16" s="8">
        <v>27445000</v>
      </c>
      <c r="G16" s="8">
        <v>23932000</v>
      </c>
      <c r="H16" s="8">
        <v>32965000</v>
      </c>
      <c r="I16" s="8">
        <v>22028000</v>
      </c>
      <c r="J16" s="8">
        <v>33914000</v>
      </c>
      <c r="K16" s="8">
        <v>46596000</v>
      </c>
    </row>
    <row r="17" spans="1:11" x14ac:dyDescent="0.25">
      <c r="A17" s="7" t="s">
        <v>24</v>
      </c>
      <c r="B17" s="8">
        <v>10208000</v>
      </c>
      <c r="C17" s="8">
        <v>10909000</v>
      </c>
      <c r="D17" s="8">
        <v>9578000</v>
      </c>
      <c r="E17" s="8">
        <v>9784000</v>
      </c>
      <c r="F17" s="8">
        <v>10431000</v>
      </c>
      <c r="G17" s="8">
        <v>11396000</v>
      </c>
      <c r="H17" s="8">
        <v>12555000</v>
      </c>
      <c r="I17" s="8">
        <v>13590000</v>
      </c>
      <c r="J17" s="8">
        <v>15065000</v>
      </c>
      <c r="K17" s="8">
        <v>15049000</v>
      </c>
    </row>
    <row r="18" spans="1:11" x14ac:dyDescent="0.25">
      <c r="A18" s="7" t="s">
        <v>25</v>
      </c>
      <c r="B18" s="8">
        <v>6270000</v>
      </c>
      <c r="C18" s="8">
        <v>6801000</v>
      </c>
      <c r="D18" s="8">
        <v>5145000</v>
      </c>
      <c r="E18" s="8">
        <v>5455000</v>
      </c>
      <c r="F18" s="8">
        <v>6015000</v>
      </c>
      <c r="G18" s="8">
        <v>6562000</v>
      </c>
      <c r="H18" s="8">
        <v>7540000</v>
      </c>
      <c r="I18" s="8">
        <v>8602000</v>
      </c>
      <c r="J18" s="8">
        <v>9850000</v>
      </c>
      <c r="K18" s="8">
        <v>9911000</v>
      </c>
    </row>
    <row r="19" spans="1:11" x14ac:dyDescent="0.25">
      <c r="A19" s="7" t="s">
        <v>26</v>
      </c>
      <c r="B19" s="8">
        <v>3938000</v>
      </c>
      <c r="C19" s="8">
        <v>4108000</v>
      </c>
      <c r="D19" s="8">
        <v>4433000</v>
      </c>
      <c r="E19" s="8">
        <v>4329000</v>
      </c>
      <c r="F19" s="8">
        <v>4416000</v>
      </c>
      <c r="G19" s="8">
        <v>4834000</v>
      </c>
      <c r="H19" s="8">
        <v>5015000</v>
      </c>
      <c r="I19" s="8">
        <v>4988000</v>
      </c>
      <c r="J19" s="8">
        <v>5215000</v>
      </c>
      <c r="K19" s="8">
        <v>5138000</v>
      </c>
    </row>
    <row r="20" spans="1:11" x14ac:dyDescent="0.25">
      <c r="A20" s="7" t="s">
        <v>27</v>
      </c>
      <c r="B20" s="8">
        <v>3878000</v>
      </c>
      <c r="C20" s="8">
        <v>3545000</v>
      </c>
      <c r="D20" s="8">
        <v>3795000</v>
      </c>
      <c r="E20" s="8">
        <v>3908000</v>
      </c>
      <c r="F20" s="8">
        <v>3347000</v>
      </c>
      <c r="G20" s="8">
        <v>3582000</v>
      </c>
      <c r="H20" s="8">
        <v>4117000</v>
      </c>
      <c r="I20" s="8">
        <v>4005000</v>
      </c>
      <c r="J20" s="8">
        <v>3932000</v>
      </c>
      <c r="K20" s="8">
        <v>3949000</v>
      </c>
    </row>
    <row r="21" spans="1:11" x14ac:dyDescent="0.25">
      <c r="A21" s="7" t="s">
        <v>28</v>
      </c>
      <c r="B21" s="8">
        <v>71317000</v>
      </c>
      <c r="C21" s="8">
        <v>59847000</v>
      </c>
      <c r="D21" s="8">
        <v>66726000</v>
      </c>
      <c r="E21" s="8">
        <v>76086000</v>
      </c>
      <c r="F21" s="8">
        <v>85654000</v>
      </c>
      <c r="G21" s="8">
        <v>92159000</v>
      </c>
      <c r="H21" s="8">
        <v>76225000</v>
      </c>
      <c r="I21" s="8">
        <v>91473000</v>
      </c>
      <c r="J21" s="8">
        <v>113380000</v>
      </c>
      <c r="K21" s="8">
        <v>133081000</v>
      </c>
    </row>
    <row r="22" spans="1:11" x14ac:dyDescent="0.25">
      <c r="A22" s="7" t="s">
        <v>29</v>
      </c>
      <c r="B22" s="8">
        <v>70104000</v>
      </c>
      <c r="C22" s="8">
        <v>58799000</v>
      </c>
      <c r="D22" s="8">
        <v>65461000</v>
      </c>
      <c r="E22" s="8">
        <v>74300000</v>
      </c>
      <c r="F22" s="8">
        <v>83396000</v>
      </c>
      <c r="G22" s="8">
        <v>89624000</v>
      </c>
      <c r="H22" s="8">
        <v>70643000</v>
      </c>
      <c r="I22" s="8">
        <v>88116000</v>
      </c>
      <c r="J22" s="8">
        <v>109574000</v>
      </c>
      <c r="K22" s="8">
        <v>127837000</v>
      </c>
    </row>
    <row r="23" spans="1:11" x14ac:dyDescent="0.25">
      <c r="A23" s="7" t="s">
        <v>30</v>
      </c>
      <c r="B23" s="8">
        <v>4431000</v>
      </c>
      <c r="C23" s="8">
        <v>3759000</v>
      </c>
      <c r="D23" s="8">
        <v>3157000</v>
      </c>
      <c r="E23" s="8">
        <v>3159000</v>
      </c>
      <c r="F23" s="8">
        <v>4647000</v>
      </c>
      <c r="G23" s="8">
        <v>8406000</v>
      </c>
      <c r="H23" s="8">
        <v>21631000</v>
      </c>
      <c r="I23" s="8">
        <v>2591000</v>
      </c>
      <c r="J23" s="8">
        <v>4578000</v>
      </c>
      <c r="K23" s="8">
        <v>2186000</v>
      </c>
    </row>
    <row r="24" spans="1:11" x14ac:dyDescent="0.25">
      <c r="A24" s="7" t="s">
        <v>31</v>
      </c>
      <c r="B24" s="8">
        <v>54464000</v>
      </c>
      <c r="C24" s="8">
        <v>68211000</v>
      </c>
      <c r="D24" s="8">
        <v>56839000</v>
      </c>
      <c r="E24" s="8">
        <v>62536000</v>
      </c>
      <c r="F24" s="8">
        <v>65351000</v>
      </c>
      <c r="G24" s="8">
        <v>67943000</v>
      </c>
      <c r="H24" s="8">
        <v>56996000</v>
      </c>
      <c r="I24" s="8">
        <v>66820000</v>
      </c>
      <c r="J24" s="8">
        <v>71141000</v>
      </c>
      <c r="K24" s="8">
        <v>75402000</v>
      </c>
    </row>
    <row r="25" spans="1:11" x14ac:dyDescent="0.25">
      <c r="A25" s="7" t="s">
        <v>32</v>
      </c>
      <c r="B25" s="8">
        <v>159103000</v>
      </c>
      <c r="C25" s="8">
        <v>161184000</v>
      </c>
      <c r="D25" s="8">
        <v>158893000</v>
      </c>
      <c r="E25" s="8">
        <v>181159000</v>
      </c>
      <c r="F25" s="8">
        <v>188602000</v>
      </c>
      <c r="G25" s="8">
        <v>198321000</v>
      </c>
      <c r="H25" s="8">
        <v>191367000</v>
      </c>
      <c r="I25" s="8">
        <v>188548000</v>
      </c>
      <c r="J25" s="8">
        <v>228354000</v>
      </c>
      <c r="K25" s="8">
        <v>261108000</v>
      </c>
    </row>
    <row r="26" spans="1:11" x14ac:dyDescent="0.25">
      <c r="A26" s="7" t="s">
        <v>33</v>
      </c>
      <c r="B26" s="8">
        <v>57955000</v>
      </c>
      <c r="C26" s="8">
        <v>48061000</v>
      </c>
      <c r="D26" s="8">
        <v>46990000</v>
      </c>
      <c r="E26" s="8">
        <v>55804000</v>
      </c>
      <c r="F26" s="8">
        <v>58423000</v>
      </c>
      <c r="G26" s="8">
        <v>57835000</v>
      </c>
      <c r="H26" s="8">
        <v>42952000</v>
      </c>
      <c r="I26" s="8">
        <v>38675000</v>
      </c>
      <c r="J26" s="8">
        <v>42573000</v>
      </c>
      <c r="K26" s="8">
        <v>47866000</v>
      </c>
    </row>
    <row r="27" spans="1:11" x14ac:dyDescent="0.25">
      <c r="A27" s="7" t="s">
        <v>34</v>
      </c>
      <c r="B27" s="8">
        <v>2258000</v>
      </c>
      <c r="C27" s="8">
        <v>2097000</v>
      </c>
      <c r="D27" s="8">
        <v>2055000</v>
      </c>
      <c r="E27" s="8">
        <v>2277000</v>
      </c>
      <c r="F27" s="8">
        <v>2164000</v>
      </c>
      <c r="G27" s="8">
        <v>2429000</v>
      </c>
      <c r="H27" s="8">
        <v>2336000</v>
      </c>
      <c r="I27" s="8">
        <v>2528000</v>
      </c>
      <c r="J27" s="8">
        <v>2530000</v>
      </c>
      <c r="K27" s="9" t="s">
        <v>35</v>
      </c>
    </row>
    <row r="28" spans="1:11" x14ac:dyDescent="0.25">
      <c r="A28" s="7" t="s">
        <v>36</v>
      </c>
      <c r="B28" s="8">
        <v>0</v>
      </c>
      <c r="C28" s="8">
        <v>0</v>
      </c>
      <c r="D28" s="8">
        <v>0</v>
      </c>
      <c r="E28" s="8">
        <v>0</v>
      </c>
      <c r="F28" s="8">
        <v>0</v>
      </c>
      <c r="G28" s="8">
        <v>0</v>
      </c>
      <c r="H28" s="8">
        <v>0</v>
      </c>
      <c r="I28" s="8">
        <v>0</v>
      </c>
      <c r="J28" s="8">
        <v>0</v>
      </c>
      <c r="K28" s="8">
        <v>0</v>
      </c>
    </row>
    <row r="29" spans="1:11" x14ac:dyDescent="0.25">
      <c r="A29" s="7" t="s">
        <v>37</v>
      </c>
      <c r="B29" s="8">
        <v>44171000</v>
      </c>
      <c r="C29" s="8">
        <v>54997000</v>
      </c>
      <c r="D29" s="8">
        <v>53042000</v>
      </c>
      <c r="E29" s="8">
        <v>64452000</v>
      </c>
      <c r="F29" s="8">
        <v>69960000</v>
      </c>
      <c r="G29" s="8">
        <v>73287000</v>
      </c>
      <c r="H29" s="8">
        <v>86875000</v>
      </c>
      <c r="I29" s="8">
        <v>84382000</v>
      </c>
      <c r="J29" s="8">
        <v>110239000</v>
      </c>
      <c r="K29" s="8">
        <v>129144000</v>
      </c>
    </row>
    <row r="30" spans="1:11" x14ac:dyDescent="0.25">
      <c r="A30" s="7" t="s">
        <v>38</v>
      </c>
      <c r="B30" s="8">
        <v>34046000</v>
      </c>
      <c r="C30" s="8">
        <v>35356000</v>
      </c>
      <c r="D30" s="8">
        <v>36305000</v>
      </c>
      <c r="E30" s="8">
        <v>40399000</v>
      </c>
      <c r="F30" s="8">
        <v>35765000</v>
      </c>
      <c r="G30" s="8">
        <v>41699000</v>
      </c>
      <c r="H30" s="8">
        <v>36220000</v>
      </c>
      <c r="I30" s="8">
        <v>40786000</v>
      </c>
      <c r="J30" s="8">
        <v>48301000</v>
      </c>
      <c r="K30" s="8">
        <v>56041000</v>
      </c>
    </row>
    <row r="31" spans="1:11" x14ac:dyDescent="0.25">
      <c r="A31" s="7" t="s">
        <v>39</v>
      </c>
      <c r="B31" s="8">
        <v>138430000</v>
      </c>
      <c r="C31" s="8">
        <v>140511000</v>
      </c>
      <c r="D31" s="8">
        <v>138392000</v>
      </c>
      <c r="E31" s="8">
        <v>162932000</v>
      </c>
      <c r="F31" s="8">
        <v>166312000</v>
      </c>
      <c r="G31" s="8">
        <v>175250000</v>
      </c>
      <c r="H31" s="8">
        <v>168383000</v>
      </c>
      <c r="I31" s="8">
        <v>166371000</v>
      </c>
      <c r="J31" s="8">
        <v>203643000</v>
      </c>
      <c r="K31" s="8">
        <v>233051000</v>
      </c>
    </row>
    <row r="32" spans="1:11" x14ac:dyDescent="0.25">
      <c r="A32" s="7" t="s">
        <v>40</v>
      </c>
      <c r="B32" s="8">
        <v>205000</v>
      </c>
      <c r="C32" s="8">
        <v>194000</v>
      </c>
      <c r="D32" s="8">
        <v>181000</v>
      </c>
      <c r="E32" s="8">
        <v>172000</v>
      </c>
      <c r="F32" s="8">
        <v>170000</v>
      </c>
      <c r="G32" s="8">
        <v>163000</v>
      </c>
      <c r="H32" s="8">
        <v>161000</v>
      </c>
      <c r="I32" s="8">
        <v>153000</v>
      </c>
      <c r="J32" s="8">
        <v>149000</v>
      </c>
      <c r="K32" s="8">
        <v>145000</v>
      </c>
    </row>
    <row r="33" spans="1:11" x14ac:dyDescent="0.25">
      <c r="A33" s="7" t="s">
        <v>41</v>
      </c>
      <c r="B33" s="8">
        <v>12874000</v>
      </c>
      <c r="C33" s="8">
        <v>13348000</v>
      </c>
      <c r="D33" s="8">
        <v>12733000</v>
      </c>
      <c r="E33" s="8">
        <v>12210000</v>
      </c>
      <c r="F33" s="8">
        <v>12218000</v>
      </c>
      <c r="G33" s="8">
        <v>11774000</v>
      </c>
      <c r="H33" s="8">
        <v>11881000</v>
      </c>
      <c r="I33" s="8">
        <v>11495000</v>
      </c>
      <c r="J33" s="8">
        <v>11493000</v>
      </c>
      <c r="K33" s="8">
        <v>11624000</v>
      </c>
    </row>
    <row r="34" spans="1:11" x14ac:dyDescent="0.25">
      <c r="A34" s="7" t="s">
        <v>42</v>
      </c>
      <c r="B34" s="8">
        <v>9513000</v>
      </c>
      <c r="C34" s="8">
        <v>9665000</v>
      </c>
      <c r="D34" s="8">
        <v>10371000</v>
      </c>
      <c r="E34" s="8">
        <v>8273000</v>
      </c>
      <c r="F34" s="8">
        <v>12499000</v>
      </c>
      <c r="G34" s="8">
        <v>13871000</v>
      </c>
      <c r="H34" s="8">
        <v>13837000</v>
      </c>
      <c r="I34" s="8">
        <v>13474000</v>
      </c>
      <c r="J34" s="8">
        <v>16279000</v>
      </c>
      <c r="K34" s="8">
        <v>19612000</v>
      </c>
    </row>
    <row r="35" spans="1:11" x14ac:dyDescent="0.25">
      <c r="A35" s="7" t="s">
        <v>43</v>
      </c>
      <c r="B35" s="8">
        <v>-1919000</v>
      </c>
      <c r="C35" s="8">
        <v>-2534000</v>
      </c>
      <c r="D35" s="8">
        <v>-2784000</v>
      </c>
      <c r="E35" s="8">
        <v>-2428000</v>
      </c>
      <c r="F35" s="8">
        <v>-2597000</v>
      </c>
      <c r="G35" s="8">
        <v>-2737000</v>
      </c>
      <c r="H35" s="8">
        <v>-2895000</v>
      </c>
      <c r="I35" s="8">
        <v>-2945000</v>
      </c>
      <c r="J35" s="8">
        <v>-3210000</v>
      </c>
      <c r="K35" s="8">
        <v>-3072000</v>
      </c>
    </row>
    <row r="36" spans="1:11" x14ac:dyDescent="0.25">
      <c r="A36" s="7" t="s">
        <v>44</v>
      </c>
      <c r="B36" s="9" t="s">
        <v>35</v>
      </c>
      <c r="C36" s="9" t="s">
        <v>35</v>
      </c>
      <c r="D36" s="9" t="s">
        <v>35</v>
      </c>
      <c r="E36" s="9" t="s">
        <v>35</v>
      </c>
      <c r="F36" s="9" t="s">
        <v>35</v>
      </c>
      <c r="G36" s="9" t="s">
        <v>35</v>
      </c>
      <c r="H36" s="9" t="s">
        <v>35</v>
      </c>
      <c r="I36" s="9" t="s">
        <v>35</v>
      </c>
      <c r="J36" s="9" t="s">
        <v>35</v>
      </c>
      <c r="K36" s="8">
        <v>252000</v>
      </c>
    </row>
    <row r="37" spans="1:11" x14ac:dyDescent="0.25">
      <c r="A37" s="7" t="s">
        <v>45</v>
      </c>
      <c r="B37" s="8">
        <v>-1499000</v>
      </c>
      <c r="C37" s="8">
        <v>-2044000</v>
      </c>
      <c r="D37" s="8">
        <v>-2262000</v>
      </c>
      <c r="E37" s="8">
        <v>-1961000</v>
      </c>
      <c r="F37" s="8">
        <v>-2133000</v>
      </c>
      <c r="G37" s="8">
        <v>-2189000</v>
      </c>
      <c r="H37" s="8">
        <v>-2229000</v>
      </c>
      <c r="I37" s="8">
        <v>-2392000</v>
      </c>
      <c r="J37" s="8">
        <v>-2622000</v>
      </c>
      <c r="K37" s="8">
        <v>-2571000</v>
      </c>
    </row>
    <row r="38" spans="1:11" x14ac:dyDescent="0.25">
      <c r="A38" s="7" t="s">
        <v>46</v>
      </c>
      <c r="B38" s="8">
        <v>1499000</v>
      </c>
      <c r="C38" s="8">
        <v>2044000</v>
      </c>
      <c r="D38" s="8">
        <v>2262000</v>
      </c>
      <c r="E38" s="8">
        <v>1961000</v>
      </c>
      <c r="F38" s="8">
        <v>2133000</v>
      </c>
      <c r="G38" s="8">
        <v>2189000</v>
      </c>
      <c r="H38" s="8">
        <v>2229000</v>
      </c>
      <c r="I38" s="8">
        <v>2392000</v>
      </c>
      <c r="J38" s="8">
        <v>2622000</v>
      </c>
      <c r="K38" s="8">
        <v>2571000</v>
      </c>
    </row>
    <row r="39" spans="1:11" x14ac:dyDescent="0.25">
      <c r="A39" s="7" t="s">
        <v>47</v>
      </c>
      <c r="B39" s="8">
        <v>20673000</v>
      </c>
      <c r="C39" s="8">
        <v>20673000</v>
      </c>
      <c r="D39" s="8">
        <v>20501000</v>
      </c>
      <c r="E39" s="8">
        <v>18227000</v>
      </c>
      <c r="F39" s="8">
        <v>22290000</v>
      </c>
      <c r="G39" s="8">
        <v>23071000</v>
      </c>
      <c r="H39" s="8">
        <v>22984000</v>
      </c>
      <c r="I39" s="8">
        <v>22177000</v>
      </c>
      <c r="J39" s="8">
        <v>24711000</v>
      </c>
      <c r="K39" s="8">
        <v>28057000</v>
      </c>
    </row>
    <row r="40" spans="1:11" x14ac:dyDescent="0.25">
      <c r="A40" s="7" t="s">
        <v>48</v>
      </c>
      <c r="B40" s="8">
        <v>159103000</v>
      </c>
      <c r="C40" s="8">
        <v>161184000</v>
      </c>
      <c r="D40" s="8">
        <v>158893000</v>
      </c>
      <c r="E40" s="8">
        <v>181159000</v>
      </c>
      <c r="F40" s="8">
        <v>188602000</v>
      </c>
      <c r="G40" s="8">
        <v>198321000</v>
      </c>
      <c r="H40" s="8">
        <v>191367000</v>
      </c>
      <c r="I40" s="8">
        <v>188548000</v>
      </c>
      <c r="J40" s="8">
        <v>228354000</v>
      </c>
      <c r="K40" s="8">
        <v>261108000</v>
      </c>
    </row>
  </sheetData>
  <sheetProtection formatCells="0" formatColumns="0" formatRows="0" insertColumns="0" insertRows="0" insertHyperlinks="0" deleteColumns="0" deleteRows="0" sort="0" autoFilter="0" pivotTables="0"/>
  <sortState xmlns:xlrd2="http://schemas.microsoft.com/office/spreadsheetml/2017/richdata2" columnSort="1" ref="B11:K40">
    <sortCondition ref="B11:K1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Income Statement</vt:lpstr>
      <vt:lpstr>Projected IS</vt:lpstr>
      <vt:lpstr>CS IS</vt:lpstr>
      <vt:lpstr>Balance 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Amisha Sultan Gadhia</cp:lastModifiedBy>
  <dcterms:created xsi:type="dcterms:W3CDTF">2024-10-04T21:34:49Z</dcterms:created>
  <dcterms:modified xsi:type="dcterms:W3CDTF">2024-10-05T16:01:11Z</dcterms:modified>
  <cp:category/>
</cp:coreProperties>
</file>