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prabhashiperera/Desktop/Business Analyst/Healthcare_Claim_Analysis/"/>
    </mc:Choice>
  </mc:AlternateContent>
  <xr:revisionPtr revIDLastSave="0" documentId="13_ncr:1_{65DCCF7F-9F6F-9841-B3FD-CC9EFF09BE53}" xr6:coauthVersionLast="47" xr6:coauthVersionMax="47" xr10:uidLastSave="{00000000-0000-0000-0000-000000000000}"/>
  <bookViews>
    <workbookView xWindow="0" yWindow="0" windowWidth="28800" windowHeight="18000" activeTab="5" xr2:uid="{9DF2B47B-405C-0241-8214-5606BBD25A81}"/>
  </bookViews>
  <sheets>
    <sheet name="Healthcare_Claims_Data" sheetId="3" r:id="rId1"/>
    <sheet name="Provider_Details" sheetId="1" r:id="rId2"/>
    <sheet name="Drug_Formulary_Data" sheetId="2" r:id="rId3"/>
    <sheet name="Pivot_Table_Summary" sheetId="7" r:id="rId4"/>
    <sheet name="Forecast_Analysis" sheetId="12" r:id="rId5"/>
    <sheet name="Dashboard" sheetId="15" r:id="rId6"/>
  </sheets>
  <calcPr calcId="191029"/>
  <pivotCaches>
    <pivotCache cacheId="75" r:id="rId7"/>
    <pivotCache cacheId="76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2" l="1"/>
  <c r="C4" i="12"/>
  <c r="D4" i="12"/>
  <c r="E4" i="12"/>
  <c r="B4" i="12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2" i="3"/>
  <c r="M97" i="3"/>
  <c r="M12" i="3"/>
  <c r="M366" i="3"/>
  <c r="M290" i="3"/>
  <c r="M240" i="3"/>
  <c r="M27" i="3"/>
  <c r="M166" i="3"/>
  <c r="M428" i="3"/>
  <c r="M348" i="3"/>
  <c r="M227" i="3"/>
  <c r="M145" i="3"/>
  <c r="M142" i="3"/>
  <c r="M60" i="3"/>
  <c r="M379" i="3"/>
  <c r="M80" i="3"/>
  <c r="M457" i="3"/>
  <c r="M50" i="3"/>
  <c r="M444" i="3"/>
  <c r="M217" i="3"/>
  <c r="M171" i="3"/>
  <c r="M429" i="3"/>
  <c r="M58" i="3"/>
  <c r="M349" i="3"/>
  <c r="M102" i="3"/>
  <c r="M324" i="3"/>
  <c r="M371" i="3"/>
  <c r="M370" i="3"/>
  <c r="M484" i="3"/>
  <c r="M24" i="3"/>
  <c r="M454" i="3"/>
  <c r="M272" i="3"/>
  <c r="M260" i="3"/>
  <c r="M261" i="3"/>
  <c r="M252" i="3"/>
  <c r="M124" i="3"/>
  <c r="M245" i="3"/>
  <c r="M147" i="3"/>
  <c r="M236" i="3"/>
  <c r="M203" i="3"/>
  <c r="M393" i="3"/>
  <c r="M220" i="3"/>
  <c r="M37" i="3"/>
  <c r="M4" i="3"/>
  <c r="M396" i="3"/>
  <c r="M376" i="3"/>
  <c r="M183" i="3"/>
  <c r="M46" i="3"/>
  <c r="M301" i="3"/>
  <c r="M135" i="3"/>
  <c r="M181" i="3"/>
  <c r="M258" i="3"/>
  <c r="M85" i="3"/>
  <c r="M440" i="3"/>
  <c r="M154" i="3"/>
  <c r="M276" i="3"/>
  <c r="M297" i="3"/>
  <c r="M472" i="3"/>
  <c r="M300" i="3"/>
  <c r="M139" i="3"/>
  <c r="M439" i="3"/>
  <c r="M219" i="3"/>
  <c r="M242" i="3"/>
  <c r="M51" i="3"/>
  <c r="M79" i="3"/>
  <c r="M273" i="3"/>
  <c r="M52" i="3"/>
  <c r="M277" i="3"/>
  <c r="M212" i="3"/>
  <c r="M113" i="3"/>
  <c r="M338" i="3"/>
  <c r="M291" i="3"/>
  <c r="M293" i="3"/>
  <c r="M263" i="3"/>
  <c r="M250" i="3"/>
  <c r="M382" i="3"/>
  <c r="M2" i="3"/>
  <c r="M120" i="3"/>
  <c r="M500" i="3"/>
  <c r="M62" i="3"/>
  <c r="M180" i="3"/>
  <c r="M496" i="3"/>
  <c r="M475" i="3"/>
  <c r="M216" i="3"/>
  <c r="M39" i="3"/>
  <c r="M155" i="3"/>
  <c r="M223" i="3"/>
  <c r="M176" i="3"/>
  <c r="M211" i="3"/>
  <c r="M321" i="3"/>
  <c r="M91" i="3"/>
  <c r="M351" i="3"/>
  <c r="M325" i="3"/>
  <c r="M445" i="3"/>
  <c r="M94" i="3"/>
  <c r="M241" i="3"/>
  <c r="M423" i="3"/>
  <c r="M364" i="3"/>
  <c r="M6" i="3"/>
  <c r="M384" i="3"/>
  <c r="M48" i="3"/>
  <c r="M11" i="3"/>
  <c r="M310" i="3"/>
  <c r="M31" i="3"/>
  <c r="M237" i="3"/>
  <c r="M71" i="3"/>
  <c r="M292" i="3"/>
  <c r="M256" i="3"/>
  <c r="M490" i="3"/>
  <c r="M195" i="3"/>
  <c r="M149" i="3"/>
  <c r="M460" i="3"/>
  <c r="M111" i="3"/>
  <c r="M407" i="3"/>
  <c r="M298" i="3"/>
  <c r="M248" i="3"/>
  <c r="M186" i="3"/>
  <c r="M74" i="3"/>
  <c r="M232" i="3"/>
  <c r="M400" i="3"/>
  <c r="M284" i="3"/>
  <c r="M255" i="3"/>
  <c r="M228" i="3"/>
  <c r="M307" i="3"/>
  <c r="M32" i="3"/>
  <c r="M320" i="3"/>
  <c r="M21" i="3"/>
  <c r="M251" i="3"/>
  <c r="M456" i="3"/>
  <c r="M29" i="3"/>
  <c r="M403" i="3"/>
  <c r="M206" i="3"/>
  <c r="M421" i="3"/>
  <c r="M315" i="3"/>
  <c r="M488" i="3"/>
  <c r="M365" i="3"/>
  <c r="M479" i="3"/>
  <c r="M76" i="3"/>
  <c r="M75" i="3"/>
  <c r="M279" i="3"/>
  <c r="M313" i="3"/>
  <c r="M69" i="3"/>
  <c r="M367" i="3"/>
  <c r="M28" i="3"/>
  <c r="M328" i="3"/>
  <c r="M461" i="3"/>
  <c r="M425" i="3"/>
  <c r="M141" i="3"/>
  <c r="M401" i="3"/>
  <c r="M66" i="3"/>
  <c r="M96" i="3"/>
  <c r="M230" i="3"/>
  <c r="M410" i="3"/>
  <c r="M243" i="3"/>
  <c r="M447" i="3"/>
  <c r="M109" i="3"/>
  <c r="M288" i="3"/>
  <c r="M59" i="3"/>
  <c r="M152" i="3"/>
  <c r="M214" i="3"/>
  <c r="M13" i="3"/>
  <c r="M222" i="3"/>
  <c r="M494" i="3"/>
  <c r="M5" i="3"/>
  <c r="M159" i="3"/>
  <c r="M153" i="3"/>
  <c r="M482" i="3"/>
  <c r="M20" i="3"/>
  <c r="M435" i="3"/>
  <c r="M330" i="3"/>
  <c r="M497" i="3"/>
  <c r="M343" i="3"/>
  <c r="M387" i="3"/>
  <c r="M334" i="3"/>
  <c r="M372" i="3"/>
  <c r="M404" i="3"/>
  <c r="M353" i="3"/>
  <c r="M78" i="3"/>
  <c r="M411" i="3"/>
  <c r="M126" i="3"/>
  <c r="M160" i="3"/>
  <c r="M164" i="3"/>
  <c r="M322" i="3"/>
  <c r="M357" i="3"/>
  <c r="M182" i="3"/>
  <c r="M33" i="3"/>
  <c r="M104" i="3"/>
  <c r="M38" i="3"/>
  <c r="M498" i="3"/>
  <c r="M405" i="3"/>
  <c r="M198" i="3"/>
  <c r="M390" i="3"/>
  <c r="M234" i="3"/>
  <c r="M25" i="3"/>
  <c r="M442" i="3"/>
  <c r="M296" i="3"/>
  <c r="M205" i="3"/>
  <c r="M210" i="3"/>
  <c r="M391" i="3"/>
  <c r="M271" i="3"/>
  <c r="M162" i="3"/>
  <c r="M249" i="3"/>
  <c r="M70" i="3"/>
  <c r="M493" i="3"/>
  <c r="M57" i="3"/>
  <c r="M346" i="3"/>
  <c r="M356" i="3"/>
  <c r="M335" i="3"/>
  <c r="M316" i="3"/>
  <c r="M492" i="3"/>
  <c r="M23" i="3"/>
  <c r="M105" i="3"/>
  <c r="M168" i="3"/>
  <c r="M443" i="3"/>
  <c r="M477" i="3"/>
  <c r="M491" i="3"/>
  <c r="M409" i="3"/>
  <c r="M123" i="3"/>
  <c r="M40" i="3"/>
  <c r="M438" i="3"/>
  <c r="M386" i="3"/>
  <c r="M187" i="3"/>
  <c r="M341" i="3"/>
  <c r="M15" i="3"/>
  <c r="M191" i="3"/>
  <c r="M167" i="3"/>
  <c r="M83" i="3"/>
  <c r="M383" i="3"/>
  <c r="M262" i="3"/>
  <c r="M95" i="3"/>
  <c r="M106" i="3"/>
  <c r="M208" i="3"/>
  <c r="M431" i="3"/>
  <c r="M119" i="3"/>
  <c r="M67" i="3"/>
  <c r="M185" i="3"/>
  <c r="M244" i="3"/>
  <c r="M465" i="3"/>
  <c r="M286" i="3"/>
  <c r="M433" i="3"/>
  <c r="M199" i="3"/>
  <c r="M127" i="3"/>
  <c r="M287" i="3"/>
  <c r="M134" i="3"/>
  <c r="M161" i="3"/>
  <c r="M317" i="3"/>
  <c r="M193" i="3"/>
  <c r="M339" i="3"/>
  <c r="M474" i="3"/>
  <c r="M436" i="3"/>
  <c r="M45" i="3"/>
  <c r="M489" i="3"/>
  <c r="M89" i="3"/>
  <c r="M332" i="3"/>
  <c r="M267" i="3"/>
  <c r="M47" i="3"/>
  <c r="M280" i="3"/>
  <c r="M146" i="3"/>
  <c r="M125" i="3"/>
  <c r="M295" i="3"/>
  <c r="M408" i="3"/>
  <c r="M122" i="3"/>
  <c r="M8" i="3"/>
  <c r="M309" i="3"/>
  <c r="M450" i="3"/>
  <c r="M233" i="3"/>
  <c r="M257" i="3"/>
  <c r="M294" i="3"/>
  <c r="M265" i="3"/>
  <c r="M87" i="3"/>
  <c r="M17" i="3"/>
  <c r="M424" i="3"/>
  <c r="M398" i="3"/>
  <c r="M16" i="3"/>
  <c r="M449" i="3"/>
  <c r="M165" i="3"/>
  <c r="M197" i="3"/>
  <c r="M299" i="3"/>
  <c r="M481" i="3"/>
  <c r="M259" i="3"/>
  <c r="M495" i="3"/>
  <c r="M108" i="3"/>
  <c r="M459" i="3"/>
  <c r="M170" i="3"/>
  <c r="M337" i="3"/>
  <c r="M200" i="3"/>
  <c r="M151" i="3"/>
  <c r="M406" i="3"/>
  <c r="M10" i="3"/>
  <c r="M485" i="3"/>
  <c r="M175" i="3"/>
  <c r="M501" i="3"/>
  <c r="M437" i="3"/>
  <c r="M266" i="3"/>
  <c r="M253" i="3"/>
  <c r="M342" i="3"/>
  <c r="M116" i="3"/>
  <c r="M55" i="3"/>
  <c r="M414" i="3"/>
  <c r="M177" i="3"/>
  <c r="M82" i="3"/>
  <c r="M189" i="3"/>
  <c r="M289" i="3"/>
  <c r="M312" i="3"/>
  <c r="M209" i="3"/>
  <c r="M422" i="3"/>
  <c r="M194" i="3"/>
  <c r="M201" i="3"/>
  <c r="M476" i="3"/>
  <c r="M416" i="3"/>
  <c r="M380" i="3"/>
  <c r="M156" i="3"/>
  <c r="M143" i="3"/>
  <c r="M347" i="3"/>
  <c r="M394" i="3"/>
  <c r="M468" i="3"/>
  <c r="M388" i="3"/>
  <c r="M426" i="3"/>
  <c r="M136" i="3"/>
  <c r="M327" i="3"/>
  <c r="M56" i="3"/>
  <c r="M458" i="3"/>
  <c r="M133" i="3"/>
  <c r="M239" i="3"/>
  <c r="M358" i="3"/>
  <c r="M326" i="3"/>
  <c r="M150" i="3"/>
  <c r="M392" i="3"/>
  <c r="M463" i="3"/>
  <c r="M413" i="3"/>
  <c r="M419" i="3"/>
  <c r="M19" i="3"/>
  <c r="M285" i="3"/>
  <c r="M115" i="3"/>
  <c r="M483" i="3"/>
  <c r="M486" i="3"/>
  <c r="M54" i="3"/>
  <c r="M34" i="3"/>
  <c r="M412" i="3"/>
  <c r="M190" i="3"/>
  <c r="M453" i="3"/>
  <c r="M374" i="3"/>
  <c r="M100" i="3"/>
  <c r="M360" i="3"/>
  <c r="M196" i="3"/>
  <c r="M131" i="3"/>
  <c r="M452" i="3"/>
  <c r="M86" i="3"/>
  <c r="M202" i="3"/>
  <c r="M473" i="3"/>
  <c r="M44" i="3"/>
  <c r="M268" i="3"/>
  <c r="M99" i="3"/>
  <c r="M378" i="3"/>
  <c r="M72" i="3"/>
  <c r="M73" i="3"/>
  <c r="M389" i="3"/>
  <c r="M329" i="3"/>
  <c r="M107" i="3"/>
  <c r="M373" i="3"/>
  <c r="M352" i="3"/>
  <c r="M53" i="3"/>
  <c r="M163" i="3"/>
  <c r="M355" i="3"/>
  <c r="M305" i="3"/>
  <c r="M158" i="3"/>
  <c r="M344" i="3"/>
  <c r="M221" i="3"/>
  <c r="M427" i="3"/>
  <c r="M132" i="3"/>
  <c r="M63" i="3"/>
  <c r="M204" i="3"/>
  <c r="M478" i="3"/>
  <c r="M420" i="3"/>
  <c r="M283" i="3"/>
  <c r="M369" i="3"/>
  <c r="M451" i="3"/>
  <c r="M137" i="3"/>
  <c r="M402" i="3"/>
  <c r="M319" i="3"/>
  <c r="M218" i="3"/>
  <c r="M235" i="3"/>
  <c r="M368" i="3"/>
  <c r="M336" i="3"/>
  <c r="M207" i="3"/>
  <c r="M246" i="3"/>
  <c r="M36" i="3"/>
  <c r="M377" i="3"/>
  <c r="M112" i="3"/>
  <c r="M455" i="3"/>
  <c r="M61" i="3"/>
  <c r="M172" i="3"/>
  <c r="M275" i="3"/>
  <c r="M22" i="3"/>
  <c r="M138" i="3"/>
  <c r="M42" i="3"/>
  <c r="M470" i="3"/>
  <c r="M340" i="3"/>
  <c r="M98" i="3"/>
  <c r="M188" i="3"/>
  <c r="M471" i="3"/>
  <c r="M65" i="3"/>
  <c r="M117" i="3"/>
  <c r="M30" i="3"/>
  <c r="M68" i="3"/>
  <c r="M225" i="3"/>
  <c r="M308" i="3"/>
  <c r="M418" i="3"/>
  <c r="M446" i="3"/>
  <c r="M148" i="3"/>
  <c r="M467" i="3"/>
  <c r="M363" i="3"/>
  <c r="M110" i="3"/>
  <c r="M144" i="3"/>
  <c r="M130" i="3"/>
  <c r="M282" i="3"/>
  <c r="M333" i="3"/>
  <c r="M129" i="3"/>
  <c r="M302" i="3"/>
  <c r="M224" i="3"/>
  <c r="M226" i="3"/>
  <c r="M359" i="3"/>
  <c r="M157" i="3"/>
  <c r="M179" i="3"/>
  <c r="M184" i="3"/>
  <c r="M174" i="3"/>
  <c r="M238" i="3"/>
  <c r="M278" i="3"/>
  <c r="M432" i="3"/>
  <c r="M173" i="3"/>
  <c r="M90" i="3"/>
  <c r="M49" i="3"/>
  <c r="M215" i="3"/>
  <c r="M350" i="3"/>
  <c r="M318" i="3"/>
  <c r="M415" i="3"/>
  <c r="M84" i="3"/>
  <c r="M270" i="3"/>
  <c r="M114" i="3"/>
  <c r="M331" i="3"/>
  <c r="M92" i="3"/>
  <c r="M274" i="3"/>
  <c r="M381" i="3"/>
  <c r="M395" i="3"/>
  <c r="M448" i="3"/>
  <c r="M77" i="3"/>
  <c r="M399" i="3"/>
  <c r="M118" i="3"/>
  <c r="M169" i="3"/>
  <c r="M487" i="3"/>
  <c r="M397" i="3"/>
  <c r="M101" i="3"/>
  <c r="M14" i="3"/>
  <c r="M88" i="3"/>
  <c r="M466" i="3"/>
  <c r="M311" i="3"/>
  <c r="M140" i="3"/>
  <c r="M306" i="3"/>
  <c r="M354" i="3"/>
  <c r="M9" i="3"/>
  <c r="M469" i="3"/>
  <c r="M480" i="3"/>
  <c r="M464" i="3"/>
  <c r="M64" i="3"/>
  <c r="M323" i="3"/>
  <c r="M385" i="3"/>
  <c r="M247" i="3"/>
  <c r="M434" i="3"/>
  <c r="M314" i="3"/>
  <c r="M375" i="3"/>
  <c r="M213" i="3"/>
  <c r="M254" i="3"/>
  <c r="M362" i="3"/>
  <c r="M417" i="3"/>
  <c r="M499" i="3"/>
  <c r="M303" i="3"/>
  <c r="M231" i="3"/>
  <c r="M345" i="3"/>
  <c r="M93" i="3"/>
  <c r="M361" i="3"/>
  <c r="M7" i="3"/>
  <c r="M192" i="3"/>
  <c r="M441" i="3"/>
  <c r="M462" i="3"/>
  <c r="M281" i="3"/>
  <c r="M178" i="3"/>
  <c r="M43" i="3"/>
  <c r="M26" i="3"/>
  <c r="M121" i="3"/>
  <c r="M35" i="3"/>
  <c r="M18" i="3"/>
  <c r="M304" i="3"/>
  <c r="M229" i="3"/>
  <c r="M103" i="3"/>
  <c r="M269" i="3"/>
  <c r="M81" i="3"/>
  <c r="M41" i="3"/>
  <c r="M3" i="3"/>
  <c r="M264" i="3"/>
  <c r="M128" i="3"/>
  <c r="M430" i="3"/>
  <c r="L97" i="3"/>
  <c r="L12" i="3"/>
  <c r="L366" i="3"/>
  <c r="L290" i="3"/>
  <c r="L240" i="3"/>
  <c r="L27" i="3"/>
  <c r="L166" i="3"/>
  <c r="L428" i="3"/>
  <c r="L348" i="3"/>
  <c r="L227" i="3"/>
  <c r="L145" i="3"/>
  <c r="L142" i="3"/>
  <c r="L60" i="3"/>
  <c r="L379" i="3"/>
  <c r="L80" i="3"/>
  <c r="L457" i="3"/>
  <c r="L50" i="3"/>
  <c r="L444" i="3"/>
  <c r="L217" i="3"/>
  <c r="L171" i="3"/>
  <c r="L429" i="3"/>
  <c r="L58" i="3"/>
  <c r="L349" i="3"/>
  <c r="L102" i="3"/>
  <c r="L324" i="3"/>
  <c r="L371" i="3"/>
  <c r="L370" i="3"/>
  <c r="L484" i="3"/>
  <c r="L24" i="3"/>
  <c r="L454" i="3"/>
  <c r="L272" i="3"/>
  <c r="L260" i="3"/>
  <c r="L261" i="3"/>
  <c r="L252" i="3"/>
  <c r="L124" i="3"/>
  <c r="L245" i="3"/>
  <c r="L147" i="3"/>
  <c r="L236" i="3"/>
  <c r="L203" i="3"/>
  <c r="L393" i="3"/>
  <c r="L220" i="3"/>
  <c r="L37" i="3"/>
  <c r="L4" i="3"/>
  <c r="L396" i="3"/>
  <c r="L376" i="3"/>
  <c r="L183" i="3"/>
  <c r="L46" i="3"/>
  <c r="L301" i="3"/>
  <c r="L135" i="3"/>
  <c r="L181" i="3"/>
  <c r="L258" i="3"/>
  <c r="L85" i="3"/>
  <c r="L440" i="3"/>
  <c r="L154" i="3"/>
  <c r="L276" i="3"/>
  <c r="L297" i="3"/>
  <c r="L472" i="3"/>
  <c r="L300" i="3"/>
  <c r="L139" i="3"/>
  <c r="L439" i="3"/>
  <c r="L219" i="3"/>
  <c r="L242" i="3"/>
  <c r="L51" i="3"/>
  <c r="L79" i="3"/>
  <c r="L273" i="3"/>
  <c r="L52" i="3"/>
  <c r="L277" i="3"/>
  <c r="L212" i="3"/>
  <c r="L113" i="3"/>
  <c r="L338" i="3"/>
  <c r="L291" i="3"/>
  <c r="L293" i="3"/>
  <c r="L263" i="3"/>
  <c r="L250" i="3"/>
  <c r="L382" i="3"/>
  <c r="L2" i="3"/>
  <c r="L120" i="3"/>
  <c r="L500" i="3"/>
  <c r="L62" i="3"/>
  <c r="L180" i="3"/>
  <c r="L496" i="3"/>
  <c r="L475" i="3"/>
  <c r="L216" i="3"/>
  <c r="L39" i="3"/>
  <c r="L155" i="3"/>
  <c r="L223" i="3"/>
  <c r="L176" i="3"/>
  <c r="L211" i="3"/>
  <c r="L321" i="3"/>
  <c r="L91" i="3"/>
  <c r="L351" i="3"/>
  <c r="L325" i="3"/>
  <c r="L445" i="3"/>
  <c r="L94" i="3"/>
  <c r="L241" i="3"/>
  <c r="L423" i="3"/>
  <c r="L364" i="3"/>
  <c r="L6" i="3"/>
  <c r="L384" i="3"/>
  <c r="L48" i="3"/>
  <c r="L11" i="3"/>
  <c r="L310" i="3"/>
  <c r="L31" i="3"/>
  <c r="L237" i="3"/>
  <c r="L71" i="3"/>
  <c r="L292" i="3"/>
  <c r="L256" i="3"/>
  <c r="L490" i="3"/>
  <c r="L195" i="3"/>
  <c r="L149" i="3"/>
  <c r="L460" i="3"/>
  <c r="L111" i="3"/>
  <c r="L407" i="3"/>
  <c r="L298" i="3"/>
  <c r="L248" i="3"/>
  <c r="L186" i="3"/>
  <c r="L74" i="3"/>
  <c r="L232" i="3"/>
  <c r="L400" i="3"/>
  <c r="L284" i="3"/>
  <c r="L255" i="3"/>
  <c r="L228" i="3"/>
  <c r="L307" i="3"/>
  <c r="L32" i="3"/>
  <c r="L320" i="3"/>
  <c r="L21" i="3"/>
  <c r="L251" i="3"/>
  <c r="L456" i="3"/>
  <c r="L29" i="3"/>
  <c r="L403" i="3"/>
  <c r="L206" i="3"/>
  <c r="L421" i="3"/>
  <c r="L315" i="3"/>
  <c r="L488" i="3"/>
  <c r="L365" i="3"/>
  <c r="L479" i="3"/>
  <c r="L76" i="3"/>
  <c r="L75" i="3"/>
  <c r="L279" i="3"/>
  <c r="L313" i="3"/>
  <c r="L69" i="3"/>
  <c r="L367" i="3"/>
  <c r="L28" i="3"/>
  <c r="L328" i="3"/>
  <c r="L461" i="3"/>
  <c r="L425" i="3"/>
  <c r="L141" i="3"/>
  <c r="L401" i="3"/>
  <c r="L66" i="3"/>
  <c r="L96" i="3"/>
  <c r="L230" i="3"/>
  <c r="L410" i="3"/>
  <c r="L243" i="3"/>
  <c r="L447" i="3"/>
  <c r="L109" i="3"/>
  <c r="L288" i="3"/>
  <c r="L59" i="3"/>
  <c r="L152" i="3"/>
  <c r="L214" i="3"/>
  <c r="L13" i="3"/>
  <c r="L222" i="3"/>
  <c r="L494" i="3"/>
  <c r="L5" i="3"/>
  <c r="L159" i="3"/>
  <c r="L153" i="3"/>
  <c r="L482" i="3"/>
  <c r="L20" i="3"/>
  <c r="L435" i="3"/>
  <c r="L330" i="3"/>
  <c r="L497" i="3"/>
  <c r="L343" i="3"/>
  <c r="L387" i="3"/>
  <c r="L334" i="3"/>
  <c r="L372" i="3"/>
  <c r="L404" i="3"/>
  <c r="L353" i="3"/>
  <c r="L78" i="3"/>
  <c r="L411" i="3"/>
  <c r="L126" i="3"/>
  <c r="L160" i="3"/>
  <c r="L164" i="3"/>
  <c r="L322" i="3"/>
  <c r="L357" i="3"/>
  <c r="L182" i="3"/>
  <c r="L33" i="3"/>
  <c r="L104" i="3"/>
  <c r="L38" i="3"/>
  <c r="L498" i="3"/>
  <c r="L405" i="3"/>
  <c r="L198" i="3"/>
  <c r="L390" i="3"/>
  <c r="L234" i="3"/>
  <c r="L25" i="3"/>
  <c r="L442" i="3"/>
  <c r="L296" i="3"/>
  <c r="L205" i="3"/>
  <c r="L210" i="3"/>
  <c r="L391" i="3"/>
  <c r="L271" i="3"/>
  <c r="L162" i="3"/>
  <c r="L249" i="3"/>
  <c r="L70" i="3"/>
  <c r="L493" i="3"/>
  <c r="L57" i="3"/>
  <c r="L346" i="3"/>
  <c r="L356" i="3"/>
  <c r="L335" i="3"/>
  <c r="L316" i="3"/>
  <c r="L492" i="3"/>
  <c r="L23" i="3"/>
  <c r="L105" i="3"/>
  <c r="L168" i="3"/>
  <c r="L443" i="3"/>
  <c r="L477" i="3"/>
  <c r="L491" i="3"/>
  <c r="L409" i="3"/>
  <c r="L123" i="3"/>
  <c r="L40" i="3"/>
  <c r="L438" i="3"/>
  <c r="L386" i="3"/>
  <c r="L187" i="3"/>
  <c r="L341" i="3"/>
  <c r="L15" i="3"/>
  <c r="L191" i="3"/>
  <c r="L167" i="3"/>
  <c r="L83" i="3"/>
  <c r="L383" i="3"/>
  <c r="L262" i="3"/>
  <c r="L95" i="3"/>
  <c r="L106" i="3"/>
  <c r="L208" i="3"/>
  <c r="L431" i="3"/>
  <c r="L119" i="3"/>
  <c r="L67" i="3"/>
  <c r="L185" i="3"/>
  <c r="L244" i="3"/>
  <c r="L465" i="3"/>
  <c r="L286" i="3"/>
  <c r="L433" i="3"/>
  <c r="L199" i="3"/>
  <c r="L127" i="3"/>
  <c r="L287" i="3"/>
  <c r="L134" i="3"/>
  <c r="L161" i="3"/>
  <c r="L317" i="3"/>
  <c r="L193" i="3"/>
  <c r="L339" i="3"/>
  <c r="L474" i="3"/>
  <c r="L436" i="3"/>
  <c r="L45" i="3"/>
  <c r="L489" i="3"/>
  <c r="L89" i="3"/>
  <c r="L332" i="3"/>
  <c r="L267" i="3"/>
  <c r="L47" i="3"/>
  <c r="L280" i="3"/>
  <c r="L146" i="3"/>
  <c r="L125" i="3"/>
  <c r="L295" i="3"/>
  <c r="L408" i="3"/>
  <c r="L122" i="3"/>
  <c r="L8" i="3"/>
  <c r="L309" i="3"/>
  <c r="L450" i="3"/>
  <c r="L233" i="3"/>
  <c r="L257" i="3"/>
  <c r="L294" i="3"/>
  <c r="L265" i="3"/>
  <c r="L87" i="3"/>
  <c r="L17" i="3"/>
  <c r="L424" i="3"/>
  <c r="L398" i="3"/>
  <c r="L16" i="3"/>
  <c r="L449" i="3"/>
  <c r="L165" i="3"/>
  <c r="L197" i="3"/>
  <c r="L299" i="3"/>
  <c r="L481" i="3"/>
  <c r="L259" i="3"/>
  <c r="L495" i="3"/>
  <c r="L108" i="3"/>
  <c r="L459" i="3"/>
  <c r="L170" i="3"/>
  <c r="L337" i="3"/>
  <c r="L200" i="3"/>
  <c r="L151" i="3"/>
  <c r="L406" i="3"/>
  <c r="L10" i="3"/>
  <c r="L485" i="3"/>
  <c r="L175" i="3"/>
  <c r="L501" i="3"/>
  <c r="L437" i="3"/>
  <c r="L266" i="3"/>
  <c r="L253" i="3"/>
  <c r="L342" i="3"/>
  <c r="L116" i="3"/>
  <c r="L55" i="3"/>
  <c r="L414" i="3"/>
  <c r="L177" i="3"/>
  <c r="L82" i="3"/>
  <c r="L189" i="3"/>
  <c r="L289" i="3"/>
  <c r="L312" i="3"/>
  <c r="L209" i="3"/>
  <c r="L422" i="3"/>
  <c r="L194" i="3"/>
  <c r="L201" i="3"/>
  <c r="L476" i="3"/>
  <c r="L416" i="3"/>
  <c r="L380" i="3"/>
  <c r="L156" i="3"/>
  <c r="L143" i="3"/>
  <c r="L347" i="3"/>
  <c r="L394" i="3"/>
  <c r="L468" i="3"/>
  <c r="L388" i="3"/>
  <c r="L426" i="3"/>
  <c r="L136" i="3"/>
  <c r="L327" i="3"/>
  <c r="L56" i="3"/>
  <c r="L458" i="3"/>
  <c r="L133" i="3"/>
  <c r="L239" i="3"/>
  <c r="L358" i="3"/>
  <c r="L326" i="3"/>
  <c r="L150" i="3"/>
  <c r="L392" i="3"/>
  <c r="L463" i="3"/>
  <c r="L413" i="3"/>
  <c r="L419" i="3"/>
  <c r="L19" i="3"/>
  <c r="L285" i="3"/>
  <c r="L115" i="3"/>
  <c r="L483" i="3"/>
  <c r="L486" i="3"/>
  <c r="L54" i="3"/>
  <c r="L34" i="3"/>
  <c r="L412" i="3"/>
  <c r="L190" i="3"/>
  <c r="L453" i="3"/>
  <c r="L374" i="3"/>
  <c r="L100" i="3"/>
  <c r="L360" i="3"/>
  <c r="L196" i="3"/>
  <c r="L131" i="3"/>
  <c r="L452" i="3"/>
  <c r="L86" i="3"/>
  <c r="L202" i="3"/>
  <c r="L473" i="3"/>
  <c r="L44" i="3"/>
  <c r="L268" i="3"/>
  <c r="L99" i="3"/>
  <c r="L378" i="3"/>
  <c r="L72" i="3"/>
  <c r="L73" i="3"/>
  <c r="L389" i="3"/>
  <c r="L329" i="3"/>
  <c r="L107" i="3"/>
  <c r="L373" i="3"/>
  <c r="L352" i="3"/>
  <c r="L53" i="3"/>
  <c r="L163" i="3"/>
  <c r="L355" i="3"/>
  <c r="L305" i="3"/>
  <c r="L158" i="3"/>
  <c r="L344" i="3"/>
  <c r="L221" i="3"/>
  <c r="L427" i="3"/>
  <c r="L132" i="3"/>
  <c r="L63" i="3"/>
  <c r="L204" i="3"/>
  <c r="L478" i="3"/>
  <c r="L420" i="3"/>
  <c r="L283" i="3"/>
  <c r="L369" i="3"/>
  <c r="L451" i="3"/>
  <c r="L137" i="3"/>
  <c r="L402" i="3"/>
  <c r="L319" i="3"/>
  <c r="L218" i="3"/>
  <c r="L235" i="3"/>
  <c r="L368" i="3"/>
  <c r="L336" i="3"/>
  <c r="L207" i="3"/>
  <c r="L246" i="3"/>
  <c r="L36" i="3"/>
  <c r="L377" i="3"/>
  <c r="L112" i="3"/>
  <c r="L455" i="3"/>
  <c r="L61" i="3"/>
  <c r="L172" i="3"/>
  <c r="L275" i="3"/>
  <c r="L22" i="3"/>
  <c r="L138" i="3"/>
  <c r="L42" i="3"/>
  <c r="L470" i="3"/>
  <c r="L340" i="3"/>
  <c r="L98" i="3"/>
  <c r="L188" i="3"/>
  <c r="L471" i="3"/>
  <c r="L65" i="3"/>
  <c r="L117" i="3"/>
  <c r="L30" i="3"/>
  <c r="L68" i="3"/>
  <c r="L225" i="3"/>
  <c r="L308" i="3"/>
  <c r="L418" i="3"/>
  <c r="L446" i="3"/>
  <c r="L148" i="3"/>
  <c r="L467" i="3"/>
  <c r="L363" i="3"/>
  <c r="L110" i="3"/>
  <c r="L144" i="3"/>
  <c r="L130" i="3"/>
  <c r="L282" i="3"/>
  <c r="L333" i="3"/>
  <c r="L129" i="3"/>
  <c r="L302" i="3"/>
  <c r="L224" i="3"/>
  <c r="L226" i="3"/>
  <c r="L359" i="3"/>
  <c r="L157" i="3"/>
  <c r="L179" i="3"/>
  <c r="L184" i="3"/>
  <c r="L174" i="3"/>
  <c r="L238" i="3"/>
  <c r="L278" i="3"/>
  <c r="L432" i="3"/>
  <c r="L173" i="3"/>
  <c r="L90" i="3"/>
  <c r="L49" i="3"/>
  <c r="L215" i="3"/>
  <c r="L350" i="3"/>
  <c r="L318" i="3"/>
  <c r="L415" i="3"/>
  <c r="L84" i="3"/>
  <c r="L270" i="3"/>
  <c r="L114" i="3"/>
  <c r="L331" i="3"/>
  <c r="L92" i="3"/>
  <c r="L274" i="3"/>
  <c r="L381" i="3"/>
  <c r="L395" i="3"/>
  <c r="L448" i="3"/>
  <c r="L77" i="3"/>
  <c r="L399" i="3"/>
  <c r="L118" i="3"/>
  <c r="L169" i="3"/>
  <c r="L487" i="3"/>
  <c r="L397" i="3"/>
  <c r="L101" i="3"/>
  <c r="L14" i="3"/>
  <c r="L88" i="3"/>
  <c r="L466" i="3"/>
  <c r="L311" i="3"/>
  <c r="L140" i="3"/>
  <c r="L306" i="3"/>
  <c r="L354" i="3"/>
  <c r="L9" i="3"/>
  <c r="L469" i="3"/>
  <c r="L480" i="3"/>
  <c r="L464" i="3"/>
  <c r="L64" i="3"/>
  <c r="L323" i="3"/>
  <c r="L385" i="3"/>
  <c r="L247" i="3"/>
  <c r="L434" i="3"/>
  <c r="L314" i="3"/>
  <c r="L375" i="3"/>
  <c r="L213" i="3"/>
  <c r="L254" i="3"/>
  <c r="L362" i="3"/>
  <c r="L417" i="3"/>
  <c r="L499" i="3"/>
  <c r="L303" i="3"/>
  <c r="L231" i="3"/>
  <c r="L345" i="3"/>
  <c r="L93" i="3"/>
  <c r="L361" i="3"/>
  <c r="L7" i="3"/>
  <c r="L192" i="3"/>
  <c r="L441" i="3"/>
  <c r="L462" i="3"/>
  <c r="L281" i="3"/>
  <c r="L178" i="3"/>
  <c r="L43" i="3"/>
  <c r="L26" i="3"/>
  <c r="L121" i="3"/>
  <c r="L35" i="3"/>
  <c r="L18" i="3"/>
  <c r="L304" i="3"/>
  <c r="L229" i="3"/>
  <c r="L103" i="3"/>
  <c r="L269" i="3"/>
  <c r="L81" i="3"/>
  <c r="L41" i="3"/>
  <c r="L3" i="3"/>
  <c r="L264" i="3"/>
  <c r="L128" i="3"/>
  <c r="L430" i="3"/>
  <c r="K97" i="3"/>
  <c r="K12" i="3"/>
  <c r="K366" i="3"/>
  <c r="K290" i="3"/>
  <c r="K240" i="3"/>
  <c r="K27" i="3"/>
  <c r="K166" i="3"/>
  <c r="K428" i="3"/>
  <c r="K348" i="3"/>
  <c r="K227" i="3"/>
  <c r="K145" i="3"/>
  <c r="K142" i="3"/>
  <c r="K60" i="3"/>
  <c r="K379" i="3"/>
  <c r="K80" i="3"/>
  <c r="K457" i="3"/>
  <c r="K50" i="3"/>
  <c r="K444" i="3"/>
  <c r="K217" i="3"/>
  <c r="K171" i="3"/>
  <c r="K429" i="3"/>
  <c r="K58" i="3"/>
  <c r="K349" i="3"/>
  <c r="K102" i="3"/>
  <c r="K324" i="3"/>
  <c r="K371" i="3"/>
  <c r="K370" i="3"/>
  <c r="K484" i="3"/>
  <c r="K24" i="3"/>
  <c r="K454" i="3"/>
  <c r="K272" i="3"/>
  <c r="K260" i="3"/>
  <c r="K261" i="3"/>
  <c r="K252" i="3"/>
  <c r="K124" i="3"/>
  <c r="K245" i="3"/>
  <c r="K147" i="3"/>
  <c r="K236" i="3"/>
  <c r="K203" i="3"/>
  <c r="K393" i="3"/>
  <c r="K220" i="3"/>
  <c r="K37" i="3"/>
  <c r="K4" i="3"/>
  <c r="K396" i="3"/>
  <c r="K376" i="3"/>
  <c r="K183" i="3"/>
  <c r="K46" i="3"/>
  <c r="K301" i="3"/>
  <c r="K135" i="3"/>
  <c r="K181" i="3"/>
  <c r="K258" i="3"/>
  <c r="K85" i="3"/>
  <c r="K440" i="3"/>
  <c r="K154" i="3"/>
  <c r="K276" i="3"/>
  <c r="K297" i="3"/>
  <c r="K472" i="3"/>
  <c r="K300" i="3"/>
  <c r="K139" i="3"/>
  <c r="K439" i="3"/>
  <c r="K219" i="3"/>
  <c r="K242" i="3"/>
  <c r="K51" i="3"/>
  <c r="K79" i="3"/>
  <c r="K273" i="3"/>
  <c r="K52" i="3"/>
  <c r="K277" i="3"/>
  <c r="K212" i="3"/>
  <c r="K113" i="3"/>
  <c r="K338" i="3"/>
  <c r="K291" i="3"/>
  <c r="K293" i="3"/>
  <c r="K263" i="3"/>
  <c r="K250" i="3"/>
  <c r="K382" i="3"/>
  <c r="K2" i="3"/>
  <c r="K120" i="3"/>
  <c r="K500" i="3"/>
  <c r="K62" i="3"/>
  <c r="K180" i="3"/>
  <c r="K496" i="3"/>
  <c r="K475" i="3"/>
  <c r="K216" i="3"/>
  <c r="K39" i="3"/>
  <c r="K155" i="3"/>
  <c r="K223" i="3"/>
  <c r="K176" i="3"/>
  <c r="K211" i="3"/>
  <c r="K321" i="3"/>
  <c r="K91" i="3"/>
  <c r="K351" i="3"/>
  <c r="K325" i="3"/>
  <c r="K445" i="3"/>
  <c r="K94" i="3"/>
  <c r="K241" i="3"/>
  <c r="K423" i="3"/>
  <c r="K364" i="3"/>
  <c r="K6" i="3"/>
  <c r="K384" i="3"/>
  <c r="K48" i="3"/>
  <c r="K11" i="3"/>
  <c r="K310" i="3"/>
  <c r="K31" i="3"/>
  <c r="K237" i="3"/>
  <c r="K71" i="3"/>
  <c r="K292" i="3"/>
  <c r="K256" i="3"/>
  <c r="K490" i="3"/>
  <c r="K195" i="3"/>
  <c r="K149" i="3"/>
  <c r="K460" i="3"/>
  <c r="K111" i="3"/>
  <c r="K407" i="3"/>
  <c r="K298" i="3"/>
  <c r="K248" i="3"/>
  <c r="K186" i="3"/>
  <c r="K74" i="3"/>
  <c r="K232" i="3"/>
  <c r="K400" i="3"/>
  <c r="K284" i="3"/>
  <c r="K255" i="3"/>
  <c r="K228" i="3"/>
  <c r="K307" i="3"/>
  <c r="K32" i="3"/>
  <c r="K320" i="3"/>
  <c r="K21" i="3"/>
  <c r="K251" i="3"/>
  <c r="K456" i="3"/>
  <c r="K29" i="3"/>
  <c r="K403" i="3"/>
  <c r="K206" i="3"/>
  <c r="K421" i="3"/>
  <c r="K315" i="3"/>
  <c r="K488" i="3"/>
  <c r="K365" i="3"/>
  <c r="K479" i="3"/>
  <c r="K76" i="3"/>
  <c r="K75" i="3"/>
  <c r="K279" i="3"/>
  <c r="K313" i="3"/>
  <c r="K69" i="3"/>
  <c r="K367" i="3"/>
  <c r="K28" i="3"/>
  <c r="K328" i="3"/>
  <c r="K461" i="3"/>
  <c r="K425" i="3"/>
  <c r="K141" i="3"/>
  <c r="K401" i="3"/>
  <c r="K66" i="3"/>
  <c r="K96" i="3"/>
  <c r="K230" i="3"/>
  <c r="K410" i="3"/>
  <c r="K243" i="3"/>
  <c r="K447" i="3"/>
  <c r="K109" i="3"/>
  <c r="K288" i="3"/>
  <c r="K59" i="3"/>
  <c r="K152" i="3"/>
  <c r="K214" i="3"/>
  <c r="K13" i="3"/>
  <c r="K222" i="3"/>
  <c r="K494" i="3"/>
  <c r="K5" i="3"/>
  <c r="K159" i="3"/>
  <c r="K153" i="3"/>
  <c r="K482" i="3"/>
  <c r="K20" i="3"/>
  <c r="K435" i="3"/>
  <c r="K330" i="3"/>
  <c r="K497" i="3"/>
  <c r="K343" i="3"/>
  <c r="K387" i="3"/>
  <c r="K334" i="3"/>
  <c r="K372" i="3"/>
  <c r="K404" i="3"/>
  <c r="K353" i="3"/>
  <c r="K78" i="3"/>
  <c r="K411" i="3"/>
  <c r="K126" i="3"/>
  <c r="K160" i="3"/>
  <c r="K164" i="3"/>
  <c r="K322" i="3"/>
  <c r="K357" i="3"/>
  <c r="K182" i="3"/>
  <c r="K33" i="3"/>
  <c r="K104" i="3"/>
  <c r="K38" i="3"/>
  <c r="K498" i="3"/>
  <c r="K405" i="3"/>
  <c r="K198" i="3"/>
  <c r="K390" i="3"/>
  <c r="K234" i="3"/>
  <c r="K25" i="3"/>
  <c r="K442" i="3"/>
  <c r="K296" i="3"/>
  <c r="K205" i="3"/>
  <c r="K210" i="3"/>
  <c r="K391" i="3"/>
  <c r="K271" i="3"/>
  <c r="K162" i="3"/>
  <c r="K249" i="3"/>
  <c r="K70" i="3"/>
  <c r="K493" i="3"/>
  <c r="K57" i="3"/>
  <c r="K346" i="3"/>
  <c r="K356" i="3"/>
  <c r="K335" i="3"/>
  <c r="K316" i="3"/>
  <c r="K492" i="3"/>
  <c r="K23" i="3"/>
  <c r="K105" i="3"/>
  <c r="K168" i="3"/>
  <c r="K443" i="3"/>
  <c r="K477" i="3"/>
  <c r="K491" i="3"/>
  <c r="K409" i="3"/>
  <c r="K123" i="3"/>
  <c r="K40" i="3"/>
  <c r="K438" i="3"/>
  <c r="K386" i="3"/>
  <c r="K187" i="3"/>
  <c r="K341" i="3"/>
  <c r="K15" i="3"/>
  <c r="K191" i="3"/>
  <c r="K167" i="3"/>
  <c r="K83" i="3"/>
  <c r="K383" i="3"/>
  <c r="K262" i="3"/>
  <c r="K95" i="3"/>
  <c r="K106" i="3"/>
  <c r="K208" i="3"/>
  <c r="K431" i="3"/>
  <c r="K119" i="3"/>
  <c r="K67" i="3"/>
  <c r="K185" i="3"/>
  <c r="K244" i="3"/>
  <c r="K465" i="3"/>
  <c r="K286" i="3"/>
  <c r="K433" i="3"/>
  <c r="K199" i="3"/>
  <c r="K127" i="3"/>
  <c r="K287" i="3"/>
  <c r="K134" i="3"/>
  <c r="K161" i="3"/>
  <c r="K317" i="3"/>
  <c r="K193" i="3"/>
  <c r="K339" i="3"/>
  <c r="K474" i="3"/>
  <c r="K436" i="3"/>
  <c r="K45" i="3"/>
  <c r="K489" i="3"/>
  <c r="K89" i="3"/>
  <c r="K332" i="3"/>
  <c r="K267" i="3"/>
  <c r="K47" i="3"/>
  <c r="K280" i="3"/>
  <c r="K146" i="3"/>
  <c r="K125" i="3"/>
  <c r="K295" i="3"/>
  <c r="K408" i="3"/>
  <c r="K122" i="3"/>
  <c r="K8" i="3"/>
  <c r="K309" i="3"/>
  <c r="K450" i="3"/>
  <c r="K233" i="3"/>
  <c r="K257" i="3"/>
  <c r="K294" i="3"/>
  <c r="K265" i="3"/>
  <c r="K87" i="3"/>
  <c r="K17" i="3"/>
  <c r="K424" i="3"/>
  <c r="K398" i="3"/>
  <c r="K16" i="3"/>
  <c r="K449" i="3"/>
  <c r="K165" i="3"/>
  <c r="K197" i="3"/>
  <c r="K299" i="3"/>
  <c r="K481" i="3"/>
  <c r="K259" i="3"/>
  <c r="K495" i="3"/>
  <c r="K108" i="3"/>
  <c r="K459" i="3"/>
  <c r="K170" i="3"/>
  <c r="K337" i="3"/>
  <c r="K200" i="3"/>
  <c r="K151" i="3"/>
  <c r="K406" i="3"/>
  <c r="K10" i="3"/>
  <c r="K485" i="3"/>
  <c r="K175" i="3"/>
  <c r="K501" i="3"/>
  <c r="K437" i="3"/>
  <c r="K266" i="3"/>
  <c r="K253" i="3"/>
  <c r="K342" i="3"/>
  <c r="K116" i="3"/>
  <c r="K55" i="3"/>
  <c r="K414" i="3"/>
  <c r="K177" i="3"/>
  <c r="K82" i="3"/>
  <c r="K189" i="3"/>
  <c r="K289" i="3"/>
  <c r="K312" i="3"/>
  <c r="K209" i="3"/>
  <c r="K422" i="3"/>
  <c r="K194" i="3"/>
  <c r="K201" i="3"/>
  <c r="K476" i="3"/>
  <c r="K416" i="3"/>
  <c r="K380" i="3"/>
  <c r="K156" i="3"/>
  <c r="K143" i="3"/>
  <c r="K347" i="3"/>
  <c r="K394" i="3"/>
  <c r="K468" i="3"/>
  <c r="K388" i="3"/>
  <c r="K426" i="3"/>
  <c r="K136" i="3"/>
  <c r="K327" i="3"/>
  <c r="K56" i="3"/>
  <c r="K458" i="3"/>
  <c r="K133" i="3"/>
  <c r="K239" i="3"/>
  <c r="K358" i="3"/>
  <c r="K326" i="3"/>
  <c r="K150" i="3"/>
  <c r="K392" i="3"/>
  <c r="K463" i="3"/>
  <c r="K413" i="3"/>
  <c r="K419" i="3"/>
  <c r="K19" i="3"/>
  <c r="K285" i="3"/>
  <c r="K115" i="3"/>
  <c r="K483" i="3"/>
  <c r="K486" i="3"/>
  <c r="K54" i="3"/>
  <c r="K34" i="3"/>
  <c r="K412" i="3"/>
  <c r="K190" i="3"/>
  <c r="K453" i="3"/>
  <c r="K374" i="3"/>
  <c r="K100" i="3"/>
  <c r="K360" i="3"/>
  <c r="K196" i="3"/>
  <c r="K131" i="3"/>
  <c r="K452" i="3"/>
  <c r="K86" i="3"/>
  <c r="K202" i="3"/>
  <c r="K473" i="3"/>
  <c r="K44" i="3"/>
  <c r="K268" i="3"/>
  <c r="K99" i="3"/>
  <c r="K378" i="3"/>
  <c r="K72" i="3"/>
  <c r="K73" i="3"/>
  <c r="K389" i="3"/>
  <c r="K329" i="3"/>
  <c r="K107" i="3"/>
  <c r="K373" i="3"/>
  <c r="K352" i="3"/>
  <c r="K53" i="3"/>
  <c r="K163" i="3"/>
  <c r="K355" i="3"/>
  <c r="K305" i="3"/>
  <c r="K158" i="3"/>
  <c r="K344" i="3"/>
  <c r="K221" i="3"/>
  <c r="K427" i="3"/>
  <c r="K132" i="3"/>
  <c r="K63" i="3"/>
  <c r="K204" i="3"/>
  <c r="K478" i="3"/>
  <c r="K420" i="3"/>
  <c r="K283" i="3"/>
  <c r="K369" i="3"/>
  <c r="K451" i="3"/>
  <c r="K137" i="3"/>
  <c r="K402" i="3"/>
  <c r="K319" i="3"/>
  <c r="K218" i="3"/>
  <c r="K235" i="3"/>
  <c r="K368" i="3"/>
  <c r="K336" i="3"/>
  <c r="K207" i="3"/>
  <c r="K246" i="3"/>
  <c r="K36" i="3"/>
  <c r="K377" i="3"/>
  <c r="K112" i="3"/>
  <c r="K455" i="3"/>
  <c r="K61" i="3"/>
  <c r="K172" i="3"/>
  <c r="K275" i="3"/>
  <c r="K22" i="3"/>
  <c r="K138" i="3"/>
  <c r="K42" i="3"/>
  <c r="K470" i="3"/>
  <c r="K340" i="3"/>
  <c r="K98" i="3"/>
  <c r="K188" i="3"/>
  <c r="K471" i="3"/>
  <c r="K65" i="3"/>
  <c r="K117" i="3"/>
  <c r="K30" i="3"/>
  <c r="K68" i="3"/>
  <c r="K225" i="3"/>
  <c r="K308" i="3"/>
  <c r="K418" i="3"/>
  <c r="K446" i="3"/>
  <c r="K148" i="3"/>
  <c r="K467" i="3"/>
  <c r="K363" i="3"/>
  <c r="K110" i="3"/>
  <c r="K144" i="3"/>
  <c r="K130" i="3"/>
  <c r="K282" i="3"/>
  <c r="K333" i="3"/>
  <c r="K129" i="3"/>
  <c r="K302" i="3"/>
  <c r="K224" i="3"/>
  <c r="K226" i="3"/>
  <c r="K359" i="3"/>
  <c r="K157" i="3"/>
  <c r="K179" i="3"/>
  <c r="K184" i="3"/>
  <c r="K174" i="3"/>
  <c r="K238" i="3"/>
  <c r="K278" i="3"/>
  <c r="K432" i="3"/>
  <c r="K173" i="3"/>
  <c r="K90" i="3"/>
  <c r="K49" i="3"/>
  <c r="K215" i="3"/>
  <c r="K350" i="3"/>
  <c r="K318" i="3"/>
  <c r="K415" i="3"/>
  <c r="K84" i="3"/>
  <c r="K270" i="3"/>
  <c r="K114" i="3"/>
  <c r="K331" i="3"/>
  <c r="K92" i="3"/>
  <c r="K274" i="3"/>
  <c r="K381" i="3"/>
  <c r="K395" i="3"/>
  <c r="K448" i="3"/>
  <c r="K77" i="3"/>
  <c r="K399" i="3"/>
  <c r="K118" i="3"/>
  <c r="K169" i="3"/>
  <c r="K487" i="3"/>
  <c r="K397" i="3"/>
  <c r="K101" i="3"/>
  <c r="K14" i="3"/>
  <c r="K88" i="3"/>
  <c r="K466" i="3"/>
  <c r="K311" i="3"/>
  <c r="K140" i="3"/>
  <c r="K306" i="3"/>
  <c r="K354" i="3"/>
  <c r="K9" i="3"/>
  <c r="K469" i="3"/>
  <c r="K480" i="3"/>
  <c r="K464" i="3"/>
  <c r="K64" i="3"/>
  <c r="K323" i="3"/>
  <c r="K385" i="3"/>
  <c r="K247" i="3"/>
  <c r="K434" i="3"/>
  <c r="K314" i="3"/>
  <c r="K375" i="3"/>
  <c r="K213" i="3"/>
  <c r="K254" i="3"/>
  <c r="K362" i="3"/>
  <c r="K417" i="3"/>
  <c r="K499" i="3"/>
  <c r="K303" i="3"/>
  <c r="K231" i="3"/>
  <c r="K345" i="3"/>
  <c r="K93" i="3"/>
  <c r="K361" i="3"/>
  <c r="K7" i="3"/>
  <c r="K192" i="3"/>
  <c r="K441" i="3"/>
  <c r="K462" i="3"/>
  <c r="K281" i="3"/>
  <c r="K178" i="3"/>
  <c r="K43" i="3"/>
  <c r="K26" i="3"/>
  <c r="K121" i="3"/>
  <c r="K35" i="3"/>
  <c r="K18" i="3"/>
  <c r="K304" i="3"/>
  <c r="K229" i="3"/>
  <c r="K103" i="3"/>
  <c r="K269" i="3"/>
  <c r="K81" i="3"/>
  <c r="K41" i="3"/>
  <c r="K3" i="3"/>
  <c r="K264" i="3"/>
  <c r="K128" i="3"/>
  <c r="K430" i="3"/>
  <c r="J430" i="3"/>
  <c r="J97" i="3"/>
  <c r="J12" i="3"/>
  <c r="J366" i="3"/>
  <c r="J290" i="3"/>
  <c r="J240" i="3"/>
  <c r="J27" i="3"/>
  <c r="J166" i="3"/>
  <c r="J428" i="3"/>
  <c r="J348" i="3"/>
  <c r="J227" i="3"/>
  <c r="J145" i="3"/>
  <c r="J142" i="3"/>
  <c r="J60" i="3"/>
  <c r="J379" i="3"/>
  <c r="J80" i="3"/>
  <c r="J457" i="3"/>
  <c r="J50" i="3"/>
  <c r="J444" i="3"/>
  <c r="J217" i="3"/>
  <c r="J171" i="3"/>
  <c r="J429" i="3"/>
  <c r="J58" i="3"/>
  <c r="J349" i="3"/>
  <c r="J102" i="3"/>
  <c r="J324" i="3"/>
  <c r="J371" i="3"/>
  <c r="J370" i="3"/>
  <c r="J484" i="3"/>
  <c r="J24" i="3"/>
  <c r="J454" i="3"/>
  <c r="J272" i="3"/>
  <c r="J260" i="3"/>
  <c r="J261" i="3"/>
  <c r="J252" i="3"/>
  <c r="J124" i="3"/>
  <c r="J245" i="3"/>
  <c r="J147" i="3"/>
  <c r="J236" i="3"/>
  <c r="J203" i="3"/>
  <c r="J393" i="3"/>
  <c r="J220" i="3"/>
  <c r="J37" i="3"/>
  <c r="J4" i="3"/>
  <c r="J396" i="3"/>
  <c r="J376" i="3"/>
  <c r="J183" i="3"/>
  <c r="J46" i="3"/>
  <c r="J301" i="3"/>
  <c r="J135" i="3"/>
  <c r="J181" i="3"/>
  <c r="J258" i="3"/>
  <c r="J85" i="3"/>
  <c r="J440" i="3"/>
  <c r="J154" i="3"/>
  <c r="J276" i="3"/>
  <c r="J297" i="3"/>
  <c r="J472" i="3"/>
  <c r="J300" i="3"/>
  <c r="J139" i="3"/>
  <c r="J439" i="3"/>
  <c r="J219" i="3"/>
  <c r="J242" i="3"/>
  <c r="J51" i="3"/>
  <c r="J79" i="3"/>
  <c r="J273" i="3"/>
  <c r="J52" i="3"/>
  <c r="J277" i="3"/>
  <c r="J212" i="3"/>
  <c r="J113" i="3"/>
  <c r="J338" i="3"/>
  <c r="J291" i="3"/>
  <c r="J293" i="3"/>
  <c r="J263" i="3"/>
  <c r="J250" i="3"/>
  <c r="J382" i="3"/>
  <c r="J2" i="3"/>
  <c r="J120" i="3"/>
  <c r="J500" i="3"/>
  <c r="J62" i="3"/>
  <c r="J180" i="3"/>
  <c r="J496" i="3"/>
  <c r="J475" i="3"/>
  <c r="J216" i="3"/>
  <c r="J39" i="3"/>
  <c r="J155" i="3"/>
  <c r="J223" i="3"/>
  <c r="J176" i="3"/>
  <c r="J211" i="3"/>
  <c r="J321" i="3"/>
  <c r="J91" i="3"/>
  <c r="J351" i="3"/>
  <c r="J325" i="3"/>
  <c r="J445" i="3"/>
  <c r="J94" i="3"/>
  <c r="J241" i="3"/>
  <c r="J423" i="3"/>
  <c r="J364" i="3"/>
  <c r="J6" i="3"/>
  <c r="J384" i="3"/>
  <c r="J48" i="3"/>
  <c r="J11" i="3"/>
  <c r="J310" i="3"/>
  <c r="J31" i="3"/>
  <c r="J237" i="3"/>
  <c r="J71" i="3"/>
  <c r="J292" i="3"/>
  <c r="J256" i="3"/>
  <c r="J490" i="3"/>
  <c r="J195" i="3"/>
  <c r="J149" i="3"/>
  <c r="J460" i="3"/>
  <c r="J111" i="3"/>
  <c r="J407" i="3"/>
  <c r="J298" i="3"/>
  <c r="J248" i="3"/>
  <c r="J186" i="3"/>
  <c r="J74" i="3"/>
  <c r="J232" i="3"/>
  <c r="J400" i="3"/>
  <c r="J284" i="3"/>
  <c r="J255" i="3"/>
  <c r="J228" i="3"/>
  <c r="J307" i="3"/>
  <c r="J32" i="3"/>
  <c r="J320" i="3"/>
  <c r="J21" i="3"/>
  <c r="J251" i="3"/>
  <c r="J456" i="3"/>
  <c r="J29" i="3"/>
  <c r="J403" i="3"/>
  <c r="J206" i="3"/>
  <c r="J421" i="3"/>
  <c r="J315" i="3"/>
  <c r="J488" i="3"/>
  <c r="J365" i="3"/>
  <c r="J479" i="3"/>
  <c r="J76" i="3"/>
  <c r="J75" i="3"/>
  <c r="J279" i="3"/>
  <c r="J313" i="3"/>
  <c r="J69" i="3"/>
  <c r="J367" i="3"/>
  <c r="J28" i="3"/>
  <c r="J328" i="3"/>
  <c r="J461" i="3"/>
  <c r="J425" i="3"/>
  <c r="J141" i="3"/>
  <c r="J401" i="3"/>
  <c r="J66" i="3"/>
  <c r="J96" i="3"/>
  <c r="J230" i="3"/>
  <c r="J410" i="3"/>
  <c r="J243" i="3"/>
  <c r="J447" i="3"/>
  <c r="J109" i="3"/>
  <c r="J288" i="3"/>
  <c r="J59" i="3"/>
  <c r="J152" i="3"/>
  <c r="J214" i="3"/>
  <c r="J13" i="3"/>
  <c r="J222" i="3"/>
  <c r="J494" i="3"/>
  <c r="J5" i="3"/>
  <c r="J159" i="3"/>
  <c r="J153" i="3"/>
  <c r="J482" i="3"/>
  <c r="J20" i="3"/>
  <c r="J435" i="3"/>
  <c r="J330" i="3"/>
  <c r="J497" i="3"/>
  <c r="J343" i="3"/>
  <c r="J387" i="3"/>
  <c r="J334" i="3"/>
  <c r="J372" i="3"/>
  <c r="J404" i="3"/>
  <c r="J353" i="3"/>
  <c r="J78" i="3"/>
  <c r="J411" i="3"/>
  <c r="J126" i="3"/>
  <c r="J160" i="3"/>
  <c r="J164" i="3"/>
  <c r="J322" i="3"/>
  <c r="J357" i="3"/>
  <c r="J182" i="3"/>
  <c r="J33" i="3"/>
  <c r="J104" i="3"/>
  <c r="J38" i="3"/>
  <c r="J498" i="3"/>
  <c r="J405" i="3"/>
  <c r="J198" i="3"/>
  <c r="J390" i="3"/>
  <c r="J234" i="3"/>
  <c r="J25" i="3"/>
  <c r="J442" i="3"/>
  <c r="J296" i="3"/>
  <c r="J205" i="3"/>
  <c r="J210" i="3"/>
  <c r="J391" i="3"/>
  <c r="J271" i="3"/>
  <c r="J162" i="3"/>
  <c r="J249" i="3"/>
  <c r="J70" i="3"/>
  <c r="J493" i="3"/>
  <c r="J57" i="3"/>
  <c r="J346" i="3"/>
  <c r="J356" i="3"/>
  <c r="J335" i="3"/>
  <c r="J316" i="3"/>
  <c r="J492" i="3"/>
  <c r="J23" i="3"/>
  <c r="J105" i="3"/>
  <c r="J168" i="3"/>
  <c r="J443" i="3"/>
  <c r="J477" i="3"/>
  <c r="J491" i="3"/>
  <c r="J409" i="3"/>
  <c r="J123" i="3"/>
  <c r="J40" i="3"/>
  <c r="J438" i="3"/>
  <c r="J386" i="3"/>
  <c r="J187" i="3"/>
  <c r="J341" i="3"/>
  <c r="J15" i="3"/>
  <c r="J191" i="3"/>
  <c r="J167" i="3"/>
  <c r="J83" i="3"/>
  <c r="J383" i="3"/>
  <c r="J262" i="3"/>
  <c r="J95" i="3"/>
  <c r="J106" i="3"/>
  <c r="J208" i="3"/>
  <c r="J431" i="3"/>
  <c r="J119" i="3"/>
  <c r="J67" i="3"/>
  <c r="J185" i="3"/>
  <c r="J244" i="3"/>
  <c r="J465" i="3"/>
  <c r="J286" i="3"/>
  <c r="J433" i="3"/>
  <c r="J199" i="3"/>
  <c r="J127" i="3"/>
  <c r="J287" i="3"/>
  <c r="J134" i="3"/>
  <c r="J161" i="3"/>
  <c r="J317" i="3"/>
  <c r="J193" i="3"/>
  <c r="J339" i="3"/>
  <c r="J474" i="3"/>
  <c r="J436" i="3"/>
  <c r="J45" i="3"/>
  <c r="J489" i="3"/>
  <c r="J89" i="3"/>
  <c r="J332" i="3"/>
  <c r="J267" i="3"/>
  <c r="J47" i="3"/>
  <c r="J280" i="3"/>
  <c r="J146" i="3"/>
  <c r="J125" i="3"/>
  <c r="J295" i="3"/>
  <c r="J408" i="3"/>
  <c r="J122" i="3"/>
  <c r="J8" i="3"/>
  <c r="J309" i="3"/>
  <c r="J450" i="3"/>
  <c r="J233" i="3"/>
  <c r="J257" i="3"/>
  <c r="J294" i="3"/>
  <c r="J265" i="3"/>
  <c r="J87" i="3"/>
  <c r="J17" i="3"/>
  <c r="J424" i="3"/>
  <c r="J398" i="3"/>
  <c r="J16" i="3"/>
  <c r="J449" i="3"/>
  <c r="J165" i="3"/>
  <c r="J197" i="3"/>
  <c r="J299" i="3"/>
  <c r="J481" i="3"/>
  <c r="J259" i="3"/>
  <c r="J495" i="3"/>
  <c r="J108" i="3"/>
  <c r="J459" i="3"/>
  <c r="J170" i="3"/>
  <c r="J337" i="3"/>
  <c r="J200" i="3"/>
  <c r="J151" i="3"/>
  <c r="J406" i="3"/>
  <c r="J10" i="3"/>
  <c r="J485" i="3"/>
  <c r="J175" i="3"/>
  <c r="J501" i="3"/>
  <c r="J437" i="3"/>
  <c r="J266" i="3"/>
  <c r="J253" i="3"/>
  <c r="J342" i="3"/>
  <c r="J116" i="3"/>
  <c r="J55" i="3"/>
  <c r="J414" i="3"/>
  <c r="J177" i="3"/>
  <c r="J82" i="3"/>
  <c r="J189" i="3"/>
  <c r="J289" i="3"/>
  <c r="J312" i="3"/>
  <c r="J209" i="3"/>
  <c r="J422" i="3"/>
  <c r="J194" i="3"/>
  <c r="J201" i="3"/>
  <c r="J476" i="3"/>
  <c r="J416" i="3"/>
  <c r="J380" i="3"/>
  <c r="J156" i="3"/>
  <c r="J143" i="3"/>
  <c r="J347" i="3"/>
  <c r="J394" i="3"/>
  <c r="J468" i="3"/>
  <c r="J388" i="3"/>
  <c r="J426" i="3"/>
  <c r="J136" i="3"/>
  <c r="J327" i="3"/>
  <c r="J56" i="3"/>
  <c r="J458" i="3"/>
  <c r="J133" i="3"/>
  <c r="J239" i="3"/>
  <c r="J358" i="3"/>
  <c r="J326" i="3"/>
  <c r="J150" i="3"/>
  <c r="J392" i="3"/>
  <c r="J463" i="3"/>
  <c r="J413" i="3"/>
  <c r="J419" i="3"/>
  <c r="J19" i="3"/>
  <c r="J285" i="3"/>
  <c r="J115" i="3"/>
  <c r="J483" i="3"/>
  <c r="J486" i="3"/>
  <c r="J54" i="3"/>
  <c r="J34" i="3"/>
  <c r="J412" i="3"/>
  <c r="J190" i="3"/>
  <c r="J453" i="3"/>
  <c r="J374" i="3"/>
  <c r="J100" i="3"/>
  <c r="J360" i="3"/>
  <c r="J196" i="3"/>
  <c r="J131" i="3"/>
  <c r="J452" i="3"/>
  <c r="J86" i="3"/>
  <c r="J202" i="3"/>
  <c r="J473" i="3"/>
  <c r="J44" i="3"/>
  <c r="J268" i="3"/>
  <c r="J99" i="3"/>
  <c r="J378" i="3"/>
  <c r="J72" i="3"/>
  <c r="J73" i="3"/>
  <c r="J389" i="3"/>
  <c r="J329" i="3"/>
  <c r="J107" i="3"/>
  <c r="J373" i="3"/>
  <c r="J352" i="3"/>
  <c r="J53" i="3"/>
  <c r="J163" i="3"/>
  <c r="J355" i="3"/>
  <c r="J305" i="3"/>
  <c r="J158" i="3"/>
  <c r="J344" i="3"/>
  <c r="J221" i="3"/>
  <c r="J427" i="3"/>
  <c r="J132" i="3"/>
  <c r="J63" i="3"/>
  <c r="J204" i="3"/>
  <c r="J478" i="3"/>
  <c r="J420" i="3"/>
  <c r="J283" i="3"/>
  <c r="J369" i="3"/>
  <c r="J451" i="3"/>
  <c r="J137" i="3"/>
  <c r="J402" i="3"/>
  <c r="J319" i="3"/>
  <c r="J218" i="3"/>
  <c r="J235" i="3"/>
  <c r="J368" i="3"/>
  <c r="J336" i="3"/>
  <c r="J207" i="3"/>
  <c r="J246" i="3"/>
  <c r="J36" i="3"/>
  <c r="J377" i="3"/>
  <c r="J112" i="3"/>
  <c r="J455" i="3"/>
  <c r="J61" i="3"/>
  <c r="J172" i="3"/>
  <c r="J275" i="3"/>
  <c r="J22" i="3"/>
  <c r="J138" i="3"/>
  <c r="J42" i="3"/>
  <c r="J470" i="3"/>
  <c r="J340" i="3"/>
  <c r="J98" i="3"/>
  <c r="J188" i="3"/>
  <c r="J471" i="3"/>
  <c r="J65" i="3"/>
  <c r="J117" i="3"/>
  <c r="J30" i="3"/>
  <c r="J68" i="3"/>
  <c r="J225" i="3"/>
  <c r="J308" i="3"/>
  <c r="J418" i="3"/>
  <c r="J446" i="3"/>
  <c r="J148" i="3"/>
  <c r="J467" i="3"/>
  <c r="J363" i="3"/>
  <c r="J110" i="3"/>
  <c r="J144" i="3"/>
  <c r="J130" i="3"/>
  <c r="J282" i="3"/>
  <c r="J333" i="3"/>
  <c r="J129" i="3"/>
  <c r="J302" i="3"/>
  <c r="J224" i="3"/>
  <c r="J226" i="3"/>
  <c r="J359" i="3"/>
  <c r="J157" i="3"/>
  <c r="J179" i="3"/>
  <c r="J184" i="3"/>
  <c r="J174" i="3"/>
  <c r="J238" i="3"/>
  <c r="J278" i="3"/>
  <c r="J432" i="3"/>
  <c r="J173" i="3"/>
  <c r="J90" i="3"/>
  <c r="J49" i="3"/>
  <c r="J215" i="3"/>
  <c r="J350" i="3"/>
  <c r="J318" i="3"/>
  <c r="J415" i="3"/>
  <c r="J84" i="3"/>
  <c r="J270" i="3"/>
  <c r="J114" i="3"/>
  <c r="J331" i="3"/>
  <c r="J92" i="3"/>
  <c r="J274" i="3"/>
  <c r="J381" i="3"/>
  <c r="J395" i="3"/>
  <c r="J448" i="3"/>
  <c r="J77" i="3"/>
  <c r="J399" i="3"/>
  <c r="J118" i="3"/>
  <c r="J169" i="3"/>
  <c r="J487" i="3"/>
  <c r="J397" i="3"/>
  <c r="J101" i="3"/>
  <c r="J14" i="3"/>
  <c r="J88" i="3"/>
  <c r="J466" i="3"/>
  <c r="J311" i="3"/>
  <c r="J140" i="3"/>
  <c r="J306" i="3"/>
  <c r="J354" i="3"/>
  <c r="J9" i="3"/>
  <c r="J469" i="3"/>
  <c r="J480" i="3"/>
  <c r="J464" i="3"/>
  <c r="J64" i="3"/>
  <c r="J323" i="3"/>
  <c r="J385" i="3"/>
  <c r="J247" i="3"/>
  <c r="J434" i="3"/>
  <c r="J314" i="3"/>
  <c r="J375" i="3"/>
  <c r="J213" i="3"/>
  <c r="J254" i="3"/>
  <c r="J362" i="3"/>
  <c r="J417" i="3"/>
  <c r="J499" i="3"/>
  <c r="J303" i="3"/>
  <c r="J231" i="3"/>
  <c r="J345" i="3"/>
  <c r="J93" i="3"/>
  <c r="J361" i="3"/>
  <c r="J7" i="3"/>
  <c r="J192" i="3"/>
  <c r="J441" i="3"/>
  <c r="J462" i="3"/>
  <c r="J281" i="3"/>
  <c r="J178" i="3"/>
  <c r="J43" i="3"/>
  <c r="J26" i="3"/>
  <c r="J121" i="3"/>
  <c r="J35" i="3"/>
  <c r="J18" i="3"/>
  <c r="J304" i="3"/>
  <c r="J229" i="3"/>
  <c r="J103" i="3"/>
  <c r="J269" i="3"/>
  <c r="J81" i="3"/>
  <c r="J41" i="3"/>
  <c r="J3" i="3"/>
  <c r="J264" i="3"/>
  <c r="J128" i="3"/>
</calcChain>
</file>

<file path=xl/sharedStrings.xml><?xml version="1.0" encoding="utf-8"?>
<sst xmlns="http://schemas.openxmlformats.org/spreadsheetml/2006/main" count="1817" uniqueCount="67">
  <si>
    <t>Provider_ID</t>
  </si>
  <si>
    <t>Specialization</t>
  </si>
  <si>
    <t>Region</t>
  </si>
  <si>
    <t>Fraud_Score</t>
  </si>
  <si>
    <t>Approval_Rate</t>
  </si>
  <si>
    <t>General Practice</t>
  </si>
  <si>
    <t>West</t>
  </si>
  <si>
    <t>Pulmonology</t>
  </si>
  <si>
    <t>Northeast</t>
  </si>
  <si>
    <t>Oncology</t>
  </si>
  <si>
    <t>Endocrinology</t>
  </si>
  <si>
    <t>South</t>
  </si>
  <si>
    <t>Midwest</t>
  </si>
  <si>
    <t>Cardiology</t>
  </si>
  <si>
    <t>Drug_Name</t>
  </si>
  <si>
    <t>Brand_Generic</t>
  </si>
  <si>
    <t>Generic_Alternative</t>
  </si>
  <si>
    <t>Preferred_Tier</t>
  </si>
  <si>
    <t>Rebate_Amount</t>
  </si>
  <si>
    <t>Lipitor</t>
  </si>
  <si>
    <t>Brand</t>
  </si>
  <si>
    <t>Atorvastatin</t>
  </si>
  <si>
    <t>Tier 1</t>
  </si>
  <si>
    <t>Januvia</t>
  </si>
  <si>
    <t>Sitagliptin</t>
  </si>
  <si>
    <t>Tier 2</t>
  </si>
  <si>
    <t>Humira</t>
  </si>
  <si>
    <t>Adalimumab</t>
  </si>
  <si>
    <t>Tier 3</t>
  </si>
  <si>
    <t>OxyContin</t>
  </si>
  <si>
    <t>Oxycodone</t>
  </si>
  <si>
    <t>Xarelto</t>
  </si>
  <si>
    <t>Rivaroxaban</t>
  </si>
  <si>
    <t>Lantus</t>
  </si>
  <si>
    <t>Insulin Glargine</t>
  </si>
  <si>
    <t>Symbicort</t>
  </si>
  <si>
    <t>Budesonide/Formoterol</t>
  </si>
  <si>
    <t>Advair</t>
  </si>
  <si>
    <t>Fluticasone/Salmeterol</t>
  </si>
  <si>
    <t>Eliquis</t>
  </si>
  <si>
    <t>Apixaban</t>
  </si>
  <si>
    <t>Crestor</t>
  </si>
  <si>
    <t>Rosuvastatin</t>
  </si>
  <si>
    <t>Claim_ID</t>
  </si>
  <si>
    <t>Patient_ID</t>
  </si>
  <si>
    <t>Drug_Category</t>
  </si>
  <si>
    <t>Total_Cost</t>
  </si>
  <si>
    <t>Reimbursement_Amount</t>
  </si>
  <si>
    <t>Claim_Date</t>
  </si>
  <si>
    <t>Claim_Status</t>
  </si>
  <si>
    <t>Generic</t>
  </si>
  <si>
    <t>Pending</t>
  </si>
  <si>
    <t>Denied</t>
  </si>
  <si>
    <t>Approved</t>
  </si>
  <si>
    <t>Row Labels</t>
  </si>
  <si>
    <t>Grand Total</t>
  </si>
  <si>
    <t>Sum of Total_Cost</t>
  </si>
  <si>
    <t>Sum of Reimbursement_Amount</t>
  </si>
  <si>
    <t>Sum of Cost_Variance</t>
  </si>
  <si>
    <t>Cost_Variance</t>
  </si>
  <si>
    <t>Potential_savings</t>
  </si>
  <si>
    <t>Sum of Potential_savings</t>
  </si>
  <si>
    <t>2023</t>
  </si>
  <si>
    <t>2024</t>
  </si>
  <si>
    <t>Sum of Rebate_Amount</t>
  </si>
  <si>
    <t>Year</t>
  </si>
  <si>
    <t>Medicaid Claims Cost, Variance &amp; Savings Analysis (2023-2025)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</si>
</sst>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m/d/yyyy;@"/>
    <numFmt numFmtId="166" formatCode="&quot;$&quot;#,##0.00;[Red]\-&quot;$&quot;#,##0.00"/>
  </numFmts>
  <fonts count="7" x14ac:knownFonts="1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Calibri"/>
      <family val="2"/>
    </font>
    <font>
      <sz val="12"/>
      <color rgb="FF000000"/>
      <name val="Aptos Narrow"/>
      <family val="2"/>
      <scheme val="minor"/>
    </font>
    <font>
      <sz val="12"/>
      <color rgb="FF000000"/>
      <name val="Calibri"/>
      <family val="2"/>
    </font>
    <font>
      <b/>
      <sz val="2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1" xfId="0" applyNumberFormat="1" applyBorder="1"/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1" xfId="0" applyNumberFormat="1" applyBorder="1"/>
    <xf numFmtId="165" fontId="0" fillId="0" borderId="0" xfId="0" applyNumberFormat="1"/>
    <xf numFmtId="164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3" xfId="0" applyBorder="1"/>
    <xf numFmtId="166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7">
    <dxf>
      <numFmt numFmtId="166" formatCode="&quot;$&quot;#,##0.00;[Red]\-&quot;$&quot;#,##0.00"/>
    </dxf>
    <dxf>
      <numFmt numFmtId="166" formatCode="&quot;$&quot;#,##0.00;[Red]\-&quot;$&quot;#,##0.00"/>
    </dxf>
    <dxf>
      <numFmt numFmtId="166" formatCode="&quot;$&quot;#,##0.00;[Red]\-&quot;$&quot;#,##0.00"/>
    </dxf>
    <dxf>
      <numFmt numFmtId="166" formatCode="&quot;$&quot;#,##0.00;[Red]\-&quot;$&quot;#,##0.00"/>
    </dxf>
    <dxf>
      <numFmt numFmtId="166" formatCode="&quot;$&quot;#,##0.00;[Red]\-&quot;$&quot;#,##0.00"/>
    </dxf>
    <dxf>
      <numFmt numFmtId="1" formatCode="0"/>
    </dxf>
    <dxf>
      <numFmt numFmtId="164" formatCode="&quot;$&quot;#,##0.00"/>
    </dxf>
    <dxf>
      <numFmt numFmtId="4" formatCode="#,##0.00"/>
    </dxf>
    <dxf>
      <numFmt numFmtId="164" formatCode="&quot;$&quot;#,##0.00"/>
    </dxf>
    <dxf>
      <numFmt numFmtId="164" formatCode="&quot;$&quot;#,##0.00"/>
    </dxf>
    <dxf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m/d/yyyy;@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&quot;$&quot;#,##0.00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&quot;$&quot;#,##0.00"/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[Medicaid_Claims_Analysis.xlsx]Pivot_Table_Summary!PivotTable2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Total Cost vs. Reimbursement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Pivot_Table_Summary!$B$3</c:f>
              <c:strCache>
                <c:ptCount val="1"/>
                <c:pt idx="0">
                  <c:v>Sum of Total_Cost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Pivot_Table_Summary!$A$4:$A$14</c:f>
              <c:strCache>
                <c:ptCount val="10"/>
                <c:pt idx="0">
                  <c:v>Xarelto</c:v>
                </c:pt>
                <c:pt idx="1">
                  <c:v>Lantus</c:v>
                </c:pt>
                <c:pt idx="2">
                  <c:v>Humira</c:v>
                </c:pt>
                <c:pt idx="3">
                  <c:v>Crestor</c:v>
                </c:pt>
                <c:pt idx="4">
                  <c:v>OxyContin</c:v>
                </c:pt>
                <c:pt idx="5">
                  <c:v>Advair</c:v>
                </c:pt>
                <c:pt idx="6">
                  <c:v>Eliquis</c:v>
                </c:pt>
                <c:pt idx="7">
                  <c:v>Januvia</c:v>
                </c:pt>
                <c:pt idx="8">
                  <c:v>Symbicort</c:v>
                </c:pt>
                <c:pt idx="9">
                  <c:v>Lipitor</c:v>
                </c:pt>
              </c:strCache>
            </c:strRef>
          </c:cat>
          <c:val>
            <c:numRef>
              <c:f>Pivot_Table_Summary!$B$4:$B$14</c:f>
              <c:numCache>
                <c:formatCode>"$"#,##0.00</c:formatCode>
                <c:ptCount val="10"/>
                <c:pt idx="0">
                  <c:v>39081.439999999988</c:v>
                </c:pt>
                <c:pt idx="1">
                  <c:v>46823.350000000042</c:v>
                </c:pt>
                <c:pt idx="2">
                  <c:v>38771.909999999989</c:v>
                </c:pt>
                <c:pt idx="3">
                  <c:v>42896.979999999989</c:v>
                </c:pt>
                <c:pt idx="4">
                  <c:v>40833.299999999996</c:v>
                </c:pt>
                <c:pt idx="5">
                  <c:v>48009.450000000019</c:v>
                </c:pt>
                <c:pt idx="6">
                  <c:v>42664.820000000007</c:v>
                </c:pt>
                <c:pt idx="7">
                  <c:v>41068.189999999988</c:v>
                </c:pt>
                <c:pt idx="8">
                  <c:v>30084.350000000002</c:v>
                </c:pt>
                <c:pt idx="9">
                  <c:v>35556.860000000008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BC-7541-8C23-CFDF75F7963B}"/>
            </c:ext>
          </c:extLst>
        </c:ser>
        <c:ser>
          <c:idx val="1"/>
          <c:order val="1"/>
          <c:tx>
            <c:strRef>
              <c:f>Pivot_Table_Summary!$C$3</c:f>
              <c:strCache>
                <c:ptCount val="1"/>
                <c:pt idx="0">
                  <c:v>Sum of Reimbursement_Amount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Pivot_Table_Summary!$A$4:$A$14</c:f>
              <c:strCache>
                <c:ptCount val="10"/>
                <c:pt idx="0">
                  <c:v>Xarelto</c:v>
                </c:pt>
                <c:pt idx="1">
                  <c:v>Lantus</c:v>
                </c:pt>
                <c:pt idx="2">
                  <c:v>Humira</c:v>
                </c:pt>
                <c:pt idx="3">
                  <c:v>Crestor</c:v>
                </c:pt>
                <c:pt idx="4">
                  <c:v>OxyContin</c:v>
                </c:pt>
                <c:pt idx="5">
                  <c:v>Advair</c:v>
                </c:pt>
                <c:pt idx="6">
                  <c:v>Eliquis</c:v>
                </c:pt>
                <c:pt idx="7">
                  <c:v>Januvia</c:v>
                </c:pt>
                <c:pt idx="8">
                  <c:v>Symbicort</c:v>
                </c:pt>
                <c:pt idx="9">
                  <c:v>Lipitor</c:v>
                </c:pt>
              </c:strCache>
            </c:strRef>
          </c:cat>
          <c:val>
            <c:numRef>
              <c:f>Pivot_Table_Summary!$C$4:$C$14</c:f>
              <c:numCache>
                <c:formatCode>"$"#,##0.00</c:formatCode>
                <c:ptCount val="10"/>
                <c:pt idx="0">
                  <c:v>40323.040000000008</c:v>
                </c:pt>
                <c:pt idx="1">
                  <c:v>40320.79</c:v>
                </c:pt>
                <c:pt idx="2">
                  <c:v>38212.210000000006</c:v>
                </c:pt>
                <c:pt idx="3">
                  <c:v>36937.370000000003</c:v>
                </c:pt>
                <c:pt idx="4">
                  <c:v>35639.449999999997</c:v>
                </c:pt>
                <c:pt idx="5">
                  <c:v>35561.46</c:v>
                </c:pt>
                <c:pt idx="6">
                  <c:v>34891.079999999994</c:v>
                </c:pt>
                <c:pt idx="7">
                  <c:v>33676.71</c:v>
                </c:pt>
                <c:pt idx="8">
                  <c:v>32242.929999999997</c:v>
                </c:pt>
                <c:pt idx="9">
                  <c:v>29314.86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BC-7541-8C23-CFDF75F79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789008"/>
        <c:axId val="1822266832"/>
      </c:barChart>
      <c:catAx>
        <c:axId val="18227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66832"/>
        <c:crosses val="autoZero"/>
        <c:auto val="1"/>
        <c:lblAlgn val="ctr"/>
        <c:lblOffset val="100"/>
        <c:noMultiLvlLbl val="0"/>
      </c:catAx>
      <c:valAx>
        <c:axId val="18222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7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Forecasted Healthcare Costs &amp; Savings (2023-2025)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15611162101664E-2"/>
          <c:y val="0.14395262393876743"/>
          <c:w val="0.88194451153728481"/>
          <c:h val="0.71814652707517701"/>
        </c:manualLayout>
      </c:layout>
      <c:lineChart>
        <c:grouping val="stacked"/>
        <c:varyColors val="0"/>
        <c:ser>
          <c:idx val="1"/>
          <c:order val="0"/>
          <c:tx>
            <c:strRef>
              <c:f>Forecast_Analysis!$B$1</c:f>
              <c:strCache>
                <c:ptCount val="1"/>
                <c:pt idx="0">
                  <c:v>Sum of Total_Cost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0074349442379182E-2"/>
                  <c:y val="-2.0161290322580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A3-7D49-97E6-6DA6F0466D48}"/>
                </c:ext>
              </c:extLst>
            </c:dLbl>
            <c:dLbl>
              <c:idx val="1"/>
              <c:layout>
                <c:manualLayout>
                  <c:x val="-3.0074349442379182E-2"/>
                  <c:y val="1.81451612903225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A3-7D49-97E6-6DA6F0466D48}"/>
                </c:ext>
              </c:extLst>
            </c:dLbl>
            <c:dLbl>
              <c:idx val="2"/>
              <c:layout>
                <c:manualLayout>
                  <c:x val="-2.9144944823346897E-2"/>
                  <c:y val="-2.62095980441960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8066914498141253E-2"/>
                      <c:h val="2.61795148590297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3CA3-7D49-97E6-6DA6F0466D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Forecast_Analysis!$A$2:$A$4</c:f>
              <c:numCache>
                <c:formatCode>0</c:formatCod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numCache>
            </c:numRef>
          </c:cat>
          <c:val>
            <c:numRef>
              <c:f>Forecast_Analysis!$B$2:$B$4</c:f>
              <c:numCache>
                <c:formatCode>"$"#,##0.00;[Red]\-"$"#,##0.00</c:formatCode>
                <c:ptCount val="3"/>
                <c:pt idx="0">
                  <c:v>296917.34000000014</c:v>
                </c:pt>
                <c:pt idx="1">
                  <c:v>108873.31000000001</c:v>
                </c:pt>
                <c:pt idx="2">
                  <c:v>202895.32500000007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A3-7D49-97E6-6DA6F0466D48}"/>
            </c:ext>
          </c:extLst>
        </c:ser>
        <c:ser>
          <c:idx val="2"/>
          <c:order val="1"/>
          <c:tx>
            <c:strRef>
              <c:f>Forecast_Analysis!$C$1</c:f>
              <c:strCache>
                <c:ptCount val="1"/>
                <c:pt idx="0">
                  <c:v>Sum of Reimbursement_Amount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Forecast_Analysis!$A$2:$A$4</c:f>
              <c:numCache>
                <c:formatCode>0</c:formatCod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numCache>
            </c:numRef>
          </c:cat>
          <c:val>
            <c:numRef>
              <c:f>Forecast_Analysis!$C$2:$C$4</c:f>
              <c:numCache>
                <c:formatCode>"$"#,##0.00;[Red]\-"$"#,##0.00</c:formatCode>
                <c:ptCount val="3"/>
                <c:pt idx="0">
                  <c:v>264824.05000000005</c:v>
                </c:pt>
                <c:pt idx="1">
                  <c:v>92295.849999999991</c:v>
                </c:pt>
                <c:pt idx="2">
                  <c:v>178559.95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A3-7D49-97E6-6DA6F0466D48}"/>
            </c:ext>
          </c:extLst>
        </c:ser>
        <c:ser>
          <c:idx val="3"/>
          <c:order val="2"/>
          <c:tx>
            <c:strRef>
              <c:f>Forecast_Analysis!$D$1</c:f>
              <c:strCache>
                <c:ptCount val="1"/>
                <c:pt idx="0">
                  <c:v>Sum of Rebate_Amount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2.7026022304832715E-2"/>
                  <c:y val="-1.4112903225806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CA3-7D49-97E6-6DA6F0466D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Forecast_Analysis!$A$2:$A$4</c:f>
              <c:numCache>
                <c:formatCode>0</c:formatCod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numCache>
            </c:numRef>
          </c:cat>
          <c:val>
            <c:numRef>
              <c:f>Forecast_Analysis!$D$2:$D$4</c:f>
              <c:numCache>
                <c:formatCode>"$"#,##0.00;[Red]\-"$"#,##0.00</c:formatCode>
                <c:ptCount val="3"/>
                <c:pt idx="0">
                  <c:v>37087.409999999916</c:v>
                </c:pt>
                <c:pt idx="1">
                  <c:v>13968.739999999994</c:v>
                </c:pt>
                <c:pt idx="2">
                  <c:v>25528.074999999953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A3-7D49-97E6-6DA6F0466D48}"/>
            </c:ext>
          </c:extLst>
        </c:ser>
        <c:ser>
          <c:idx val="4"/>
          <c:order val="3"/>
          <c:tx>
            <c:strRef>
              <c:f>Forecast_Analysis!$E$1</c:f>
              <c:strCache>
                <c:ptCount val="1"/>
                <c:pt idx="0">
                  <c:v>Sum of Cost_Variance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2.6096654275092938E-2"/>
                  <c:y val="-1.81451612903227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CA3-7D49-97E6-6DA6F0466D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Forecast_Analysis!$A$2:$A$4</c:f>
              <c:numCache>
                <c:formatCode>0</c:formatCod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numCache>
            </c:numRef>
          </c:cat>
          <c:val>
            <c:numRef>
              <c:f>Forecast_Analysis!$E$2:$E$4</c:f>
              <c:numCache>
                <c:formatCode>"$"#,##0.00;[Red]\-"$"#,##0.00</c:formatCode>
                <c:ptCount val="3"/>
                <c:pt idx="0">
                  <c:v>32093.29000000015</c:v>
                </c:pt>
                <c:pt idx="1">
                  <c:v>16577.459999999963</c:v>
                </c:pt>
                <c:pt idx="2">
                  <c:v>24335.375000000058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A3-7D49-97E6-6DA6F0466D48}"/>
            </c:ext>
          </c:extLst>
        </c:ser>
        <c:ser>
          <c:idx val="5"/>
          <c:order val="4"/>
          <c:tx>
            <c:strRef>
              <c:f>Forecast_Analysis!$F$1</c:f>
              <c:strCache>
                <c:ptCount val="1"/>
                <c:pt idx="0">
                  <c:v>Sum of Potential_savings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Forecast_Analysis!$A$2:$A$4</c:f>
              <c:numCache>
                <c:formatCode>0</c:formatCod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numCache>
            </c:numRef>
          </c:cat>
          <c:val>
            <c:numRef>
              <c:f>Forecast_Analysis!$F$2:$F$4</c:f>
              <c:numCache>
                <c:formatCode>"$"#,##0.00;[Red]\-"$"#,##0.00</c:formatCode>
                <c:ptCount val="3"/>
                <c:pt idx="0">
                  <c:v>259829.92999999982</c:v>
                </c:pt>
                <c:pt idx="1">
                  <c:v>94904.570000000051</c:v>
                </c:pt>
                <c:pt idx="2">
                  <c:v>177367.24999999994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A3-7D49-97E6-6DA6F0466D4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73461759"/>
        <c:axId val="773471551"/>
      </c:lineChart>
      <c:catAx>
        <c:axId val="7734617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71551"/>
        <c:crosses val="autoZero"/>
        <c:auto val="1"/>
        <c:lblAlgn val="ctr"/>
        <c:lblOffset val="100"/>
        <c:noMultiLvlLbl val="0"/>
      </c:catAx>
      <c:valAx>
        <c:axId val="7734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6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[Medicaid_Claims_Analysis.xlsx]Pivot_Table_Summary!PivotTable3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Top 10 Drugs with the Highest Cost Variance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256142496751013"/>
          <c:y val="0.17386726659167603"/>
          <c:w val="0.75189144560813392"/>
          <c:h val="0.80371428571428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Pivot_Table_Summary!$B$20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9ED-304F-9FFE-6C96518A3B4E}"/>
              </c:ext>
            </c:extLst>
          </c:dPt>
          <c:cat>
            <c:strRef>
              <c:f>Pivot_Table_Summary!$A$21:$A$31</c:f>
              <c:strCache>
                <c:ptCount val="10"/>
                <c:pt idx="0">
                  <c:v>Advair</c:v>
                </c:pt>
                <c:pt idx="1">
                  <c:v>Eliquis</c:v>
                </c:pt>
                <c:pt idx="2">
                  <c:v>Januvia</c:v>
                </c:pt>
                <c:pt idx="3">
                  <c:v>Lantus</c:v>
                </c:pt>
                <c:pt idx="4">
                  <c:v>Lipitor</c:v>
                </c:pt>
                <c:pt idx="5">
                  <c:v>Crestor</c:v>
                </c:pt>
                <c:pt idx="6">
                  <c:v>OxyContin</c:v>
                </c:pt>
                <c:pt idx="7">
                  <c:v>Humira</c:v>
                </c:pt>
                <c:pt idx="8">
                  <c:v>Xarelto</c:v>
                </c:pt>
                <c:pt idx="9">
                  <c:v>Symbicort</c:v>
                </c:pt>
              </c:strCache>
            </c:strRef>
          </c:cat>
          <c:val>
            <c:numRef>
              <c:f>Pivot_Table_Summary!$B$21:$B$31</c:f>
              <c:numCache>
                <c:formatCode>"$"#,##0.00</c:formatCode>
                <c:ptCount val="10"/>
                <c:pt idx="0">
                  <c:v>12447.989999999996</c:v>
                </c:pt>
                <c:pt idx="1">
                  <c:v>7773.7400000000016</c:v>
                </c:pt>
                <c:pt idx="2">
                  <c:v>7391.48</c:v>
                </c:pt>
                <c:pt idx="3">
                  <c:v>6502.5600000000013</c:v>
                </c:pt>
                <c:pt idx="4">
                  <c:v>6242</c:v>
                </c:pt>
                <c:pt idx="5">
                  <c:v>5959.6099999999969</c:v>
                </c:pt>
                <c:pt idx="6">
                  <c:v>5193.8499999999995</c:v>
                </c:pt>
                <c:pt idx="7">
                  <c:v>559.69999999999618</c:v>
                </c:pt>
                <c:pt idx="8">
                  <c:v>-1241.5999999999997</c:v>
                </c:pt>
                <c:pt idx="9">
                  <c:v>-2158.5800000000017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D-304F-9FFE-6C96518A3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149744"/>
        <c:axId val="1621636064"/>
      </c:barChart>
      <c:catAx>
        <c:axId val="16211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36064"/>
        <c:crosses val="autoZero"/>
        <c:auto val="1"/>
        <c:lblAlgn val="ctr"/>
        <c:lblOffset val="100"/>
        <c:noMultiLvlLbl val="0"/>
      </c:catAx>
      <c:valAx>
        <c:axId val="16216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4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[Medicaid_Claims_Analysis.xlsx]Pivot_Table_Summary!PivotTable4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Potential Savings by Switching to Generics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Pivot_Table_Summary!$B$33</c:f>
              <c:strCache>
                <c:ptCount val="1"/>
                <c:pt idx="0">
                  <c:v>Sum of Potential_savings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84B-5644-B800-E413F505E1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84B-5644-B800-E413F505E1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84B-5644-B800-E413F505E1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84B-5644-B800-E413F505E1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84B-5644-B800-E413F505E1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84B-5644-B800-E413F505E1C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84B-5644-B800-E413F505E1C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84B-5644-B800-E413F505E1C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84B-5644-B800-E413F505E1C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84B-5644-B800-E413F505E1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Pivot_Table_Summary!$A$34:$A$44</c:f>
              <c:strCache>
                <c:ptCount val="10"/>
                <c:pt idx="0">
                  <c:v>Advair</c:v>
                </c:pt>
                <c:pt idx="1">
                  <c:v>Crestor</c:v>
                </c:pt>
                <c:pt idx="2">
                  <c:v>Eliquis</c:v>
                </c:pt>
                <c:pt idx="3">
                  <c:v>Humira</c:v>
                </c:pt>
                <c:pt idx="4">
                  <c:v>Januvia</c:v>
                </c:pt>
                <c:pt idx="5">
                  <c:v>Lantus</c:v>
                </c:pt>
                <c:pt idx="6">
                  <c:v>Lipitor</c:v>
                </c:pt>
                <c:pt idx="7">
                  <c:v>OxyContin</c:v>
                </c:pt>
                <c:pt idx="8">
                  <c:v>Symbicort</c:v>
                </c:pt>
                <c:pt idx="9">
                  <c:v>Xarelto</c:v>
                </c:pt>
              </c:strCache>
            </c:strRef>
          </c:cat>
          <c:val>
            <c:numRef>
              <c:f>Pivot_Table_Summary!$B$34:$B$44</c:f>
              <c:numCache>
                <c:formatCode>"$"#,##0.00</c:formatCode>
                <c:ptCount val="10"/>
                <c:pt idx="0">
                  <c:v>42319.1</c:v>
                </c:pt>
                <c:pt idx="1">
                  <c:v>37431.449999999997</c:v>
                </c:pt>
                <c:pt idx="2">
                  <c:v>37205.490000000005</c:v>
                </c:pt>
                <c:pt idx="3">
                  <c:v>34310.779999999992</c:v>
                </c:pt>
                <c:pt idx="4">
                  <c:v>36529.109999999993</c:v>
                </c:pt>
                <c:pt idx="5">
                  <c:v>40026.439999999995</c:v>
                </c:pt>
                <c:pt idx="6">
                  <c:v>30993.260000000002</c:v>
                </c:pt>
                <c:pt idx="7">
                  <c:v>35571.19999999999</c:v>
                </c:pt>
                <c:pt idx="8">
                  <c:v>26523.859999999997</c:v>
                </c:pt>
                <c:pt idx="9">
                  <c:v>33823.80999999999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26-9D48-A862-372A573802CA}"/>
            </c:ext>
          </c:extLst>
        </c:ser>
        <c:ser>
          <c:idx val="1"/>
          <c:order val="1"/>
          <c:tx>
            <c:strRef>
              <c:f>Pivot_Table_Summary!$C$33</c:f>
              <c:strCache>
                <c:ptCount val="1"/>
                <c:pt idx="0">
                  <c:v>Sum of Total_Cost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84B-5644-B800-E413F505E1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84B-5644-B800-E413F505E1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84B-5644-B800-E413F505E1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84B-5644-B800-E413F505E1C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84B-5644-B800-E413F505E1C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84B-5644-B800-E413F505E1C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84B-5644-B800-E413F505E1C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84B-5644-B800-E413F505E1C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84B-5644-B800-E413F505E1C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84B-5644-B800-E413F505E1C0}"/>
              </c:ext>
            </c:extLst>
          </c:dPt>
          <c:cat>
            <c:strRef>
              <c:f>Pivot_Table_Summary!$A$34:$A$44</c:f>
              <c:strCache>
                <c:ptCount val="10"/>
                <c:pt idx="0">
                  <c:v>Advair</c:v>
                </c:pt>
                <c:pt idx="1">
                  <c:v>Crestor</c:v>
                </c:pt>
                <c:pt idx="2">
                  <c:v>Eliquis</c:v>
                </c:pt>
                <c:pt idx="3">
                  <c:v>Humira</c:v>
                </c:pt>
                <c:pt idx="4">
                  <c:v>Januvia</c:v>
                </c:pt>
                <c:pt idx="5">
                  <c:v>Lantus</c:v>
                </c:pt>
                <c:pt idx="6">
                  <c:v>Lipitor</c:v>
                </c:pt>
                <c:pt idx="7">
                  <c:v>OxyContin</c:v>
                </c:pt>
                <c:pt idx="8">
                  <c:v>Symbicort</c:v>
                </c:pt>
                <c:pt idx="9">
                  <c:v>Xarelto</c:v>
                </c:pt>
              </c:strCache>
            </c:strRef>
          </c:cat>
          <c:val>
            <c:numRef>
              <c:f>Pivot_Table_Summary!$C$34:$C$44</c:f>
              <c:numCache>
                <c:formatCode>"$"#,##0.00</c:formatCode>
                <c:ptCount val="10"/>
                <c:pt idx="0">
                  <c:v>48009.450000000019</c:v>
                </c:pt>
                <c:pt idx="1">
                  <c:v>42896.979999999989</c:v>
                </c:pt>
                <c:pt idx="2">
                  <c:v>42664.820000000007</c:v>
                </c:pt>
                <c:pt idx="3">
                  <c:v>38771.909999999989</c:v>
                </c:pt>
                <c:pt idx="4">
                  <c:v>41068.189999999988</c:v>
                </c:pt>
                <c:pt idx="5">
                  <c:v>46823.350000000042</c:v>
                </c:pt>
                <c:pt idx="6">
                  <c:v>35556.860000000008</c:v>
                </c:pt>
                <c:pt idx="7">
                  <c:v>40833.299999999996</c:v>
                </c:pt>
                <c:pt idx="8">
                  <c:v>30084.350000000002</c:v>
                </c:pt>
                <c:pt idx="9">
                  <c:v>39081.439999999988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26-9D48-A862-372A57380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[Medicaid_Claims_Analysis.xlsx]Pivot_Table_Summary!PivotTable5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Total Cost Trend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Pivot_Table_Summary!$B$51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Pivot_Table_Summary!$A$52:$A$54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Pivot_Table_Summary!$B$52:$B$54</c:f>
              <c:numCache>
                <c:formatCode>"$"#,##0.00</c:formatCode>
                <c:ptCount val="2"/>
                <c:pt idx="0">
                  <c:v>296917.34000000014</c:v>
                </c:pt>
                <c:pt idx="1">
                  <c:v>108873.31000000001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35-874F-A9DE-1338B8F3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560944"/>
        <c:axId val="624562656"/>
      </c:lineChart>
      <c:catAx>
        <c:axId val="6245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62656"/>
        <c:crosses val="autoZero"/>
        <c:auto val="1"/>
        <c:lblAlgn val="ctr"/>
        <c:lblOffset val="100"/>
        <c:noMultiLvlLbl val="0"/>
      </c:catAx>
      <c:valAx>
        <c:axId val="6245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Forecasted Healthcare Costs &amp; Savings (2023-2025)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515611162101664E-2"/>
          <c:y val="0.14395262393876743"/>
          <c:w val="0.88194451153728481"/>
          <c:h val="0.71814652707517701"/>
        </c:manualLayout>
      </c:layout>
      <c:lineChart>
        <c:grouping val="stacked"/>
        <c:varyColors val="0"/>
        <c:ser>
          <c:idx val="1"/>
          <c:order val="0"/>
          <c:tx>
            <c:strRef>
              <c:f>Forecast_Analysis!$B$1</c:f>
              <c:strCache>
                <c:ptCount val="1"/>
                <c:pt idx="0">
                  <c:v>Sum of Total_Cost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layout>
                <c:manualLayout>
                  <c:x val="-3.0074349442379182E-2"/>
                  <c:y val="-2.01612903225805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F7B-EF44-A155-75CEB3975CB9}"/>
                </c:ext>
              </c:extLst>
            </c:dLbl>
            <c:dLbl>
              <c:idx val="1"/>
              <c:layout>
                <c:manualLayout>
                  <c:x val="-3.0074349442379182E-2"/>
                  <c:y val="1.81451612903225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7B-EF44-A155-75CEB3975CB9}"/>
                </c:ext>
              </c:extLst>
            </c:dLbl>
            <c:dLbl>
              <c:idx val="2"/>
              <c:layout>
                <c:manualLayout>
                  <c:x val="-2.9144944823346897E-2"/>
                  <c:y val="-2.62095980441960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8066914498141253E-2"/>
                      <c:h val="2.6179514859029713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4F7B-EF44-A155-75CEB3975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Forecast_Analysis!$A$2:$A$4</c:f>
              <c:numCache>
                <c:formatCode>0</c:formatCod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numCache>
            </c:numRef>
          </c:cat>
          <c:val>
            <c:numRef>
              <c:f>Forecast_Analysis!$B$2:$B$4</c:f>
              <c:numCache>
                <c:formatCode>"$"#,##0.00;[Red]\-"$"#,##0.00</c:formatCode>
                <c:ptCount val="3"/>
                <c:pt idx="0">
                  <c:v>296917.34000000014</c:v>
                </c:pt>
                <c:pt idx="1">
                  <c:v>108873.31000000001</c:v>
                </c:pt>
                <c:pt idx="2">
                  <c:v>202895.32500000007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7B-EF44-A155-75CEB3975CB9}"/>
            </c:ext>
          </c:extLst>
        </c:ser>
        <c:ser>
          <c:idx val="2"/>
          <c:order val="1"/>
          <c:tx>
            <c:strRef>
              <c:f>Forecast_Analysis!$C$1</c:f>
              <c:strCache>
                <c:ptCount val="1"/>
                <c:pt idx="0">
                  <c:v>Sum of Reimbursement_Amount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Forecast_Analysis!$A$2:$A$4</c:f>
              <c:numCache>
                <c:formatCode>0</c:formatCod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numCache>
            </c:numRef>
          </c:cat>
          <c:val>
            <c:numRef>
              <c:f>Forecast_Analysis!$C$2:$C$4</c:f>
              <c:numCache>
                <c:formatCode>"$"#,##0.00;[Red]\-"$"#,##0.00</c:formatCode>
                <c:ptCount val="3"/>
                <c:pt idx="0">
                  <c:v>264824.05000000005</c:v>
                </c:pt>
                <c:pt idx="1">
                  <c:v>92295.849999999991</c:v>
                </c:pt>
                <c:pt idx="2">
                  <c:v>178559.95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B-EF44-A155-75CEB3975CB9}"/>
            </c:ext>
          </c:extLst>
        </c:ser>
        <c:ser>
          <c:idx val="3"/>
          <c:order val="2"/>
          <c:tx>
            <c:strRef>
              <c:f>Forecast_Analysis!$D$1</c:f>
              <c:strCache>
                <c:ptCount val="1"/>
                <c:pt idx="0">
                  <c:v>Sum of Rebate_Amount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2.7026022304832715E-2"/>
                  <c:y val="-1.41129032258064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7B-EF44-A155-75CEB3975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Forecast_Analysis!$A$2:$A$4</c:f>
              <c:numCache>
                <c:formatCode>0</c:formatCod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numCache>
            </c:numRef>
          </c:cat>
          <c:val>
            <c:numRef>
              <c:f>Forecast_Analysis!$D$2:$D$4</c:f>
              <c:numCache>
                <c:formatCode>"$"#,##0.00;[Red]\-"$"#,##0.00</c:formatCode>
                <c:ptCount val="3"/>
                <c:pt idx="0">
                  <c:v>37087.409999999916</c:v>
                </c:pt>
                <c:pt idx="1">
                  <c:v>13968.739999999994</c:v>
                </c:pt>
                <c:pt idx="2">
                  <c:v>25528.074999999953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B-EF44-A155-75CEB3975CB9}"/>
            </c:ext>
          </c:extLst>
        </c:ser>
        <c:ser>
          <c:idx val="4"/>
          <c:order val="3"/>
          <c:tx>
            <c:strRef>
              <c:f>Forecast_Analysis!$E$1</c:f>
              <c:strCache>
                <c:ptCount val="1"/>
                <c:pt idx="0">
                  <c:v>Sum of Cost_Variance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1"/>
              <c:layout>
                <c:manualLayout>
                  <c:x val="-2.6096654275092938E-2"/>
                  <c:y val="-1.81451612903227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7B-EF44-A155-75CEB3975CB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Forecast_Analysis!$A$2:$A$4</c:f>
              <c:numCache>
                <c:formatCode>0</c:formatCod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numCache>
            </c:numRef>
          </c:cat>
          <c:val>
            <c:numRef>
              <c:f>Forecast_Analysis!$E$2:$E$4</c:f>
              <c:numCache>
                <c:formatCode>"$"#,##0.00;[Red]\-"$"#,##0.00</c:formatCode>
                <c:ptCount val="3"/>
                <c:pt idx="0">
                  <c:v>32093.29000000015</c:v>
                </c:pt>
                <c:pt idx="1">
                  <c:v>16577.459999999963</c:v>
                </c:pt>
                <c:pt idx="2">
                  <c:v>24335.375000000058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7B-EF44-A155-75CEB3975CB9}"/>
            </c:ext>
          </c:extLst>
        </c:ser>
        <c:ser>
          <c:idx val="5"/>
          <c:order val="4"/>
          <c:tx>
            <c:strRef>
              <c:f>Forecast_Analysis!$F$1</c:f>
              <c:strCache>
                <c:ptCount val="1"/>
                <c:pt idx="0">
                  <c:v>Sum of Potential_savings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Forecast_Analysis!$A$2:$A$4</c:f>
              <c:numCache>
                <c:formatCode>0</c:formatCode>
                <c:ptCount val="3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</c:numCache>
            </c:numRef>
          </c:cat>
          <c:val>
            <c:numRef>
              <c:f>Forecast_Analysis!$F$2:$F$4</c:f>
              <c:numCache>
                <c:formatCode>"$"#,##0.00;[Red]\-"$"#,##0.00</c:formatCode>
                <c:ptCount val="3"/>
                <c:pt idx="0">
                  <c:v>259829.92999999982</c:v>
                </c:pt>
                <c:pt idx="1">
                  <c:v>94904.570000000051</c:v>
                </c:pt>
                <c:pt idx="2">
                  <c:v>177367.24999999994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7B-EF44-A155-75CEB3975C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73461759"/>
        <c:axId val="773471551"/>
      </c:lineChart>
      <c:catAx>
        <c:axId val="77346175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71551"/>
        <c:crosses val="autoZero"/>
        <c:auto val="1"/>
        <c:lblAlgn val="ctr"/>
        <c:lblOffset val="100"/>
        <c:noMultiLvlLbl val="0"/>
      </c:catAx>
      <c:valAx>
        <c:axId val="77347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;[Red]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46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[Medicaid_Claims_Analysis.xlsx]Pivot_Table_Summary!PivotTable2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Total Cost vs. Reimbursement Amount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Pivot_Table_Summary!$B$3</c:f>
              <c:strCache>
                <c:ptCount val="1"/>
                <c:pt idx="0">
                  <c:v>Sum of Total_Cost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Pivot_Table_Summary!$A$4:$A$14</c:f>
              <c:strCache>
                <c:ptCount val="10"/>
                <c:pt idx="0">
                  <c:v>Xarelto</c:v>
                </c:pt>
                <c:pt idx="1">
                  <c:v>Lantus</c:v>
                </c:pt>
                <c:pt idx="2">
                  <c:v>Humira</c:v>
                </c:pt>
                <c:pt idx="3">
                  <c:v>Crestor</c:v>
                </c:pt>
                <c:pt idx="4">
                  <c:v>OxyContin</c:v>
                </c:pt>
                <c:pt idx="5">
                  <c:v>Advair</c:v>
                </c:pt>
                <c:pt idx="6">
                  <c:v>Eliquis</c:v>
                </c:pt>
                <c:pt idx="7">
                  <c:v>Januvia</c:v>
                </c:pt>
                <c:pt idx="8">
                  <c:v>Symbicort</c:v>
                </c:pt>
                <c:pt idx="9">
                  <c:v>Lipitor</c:v>
                </c:pt>
              </c:strCache>
            </c:strRef>
          </c:cat>
          <c:val>
            <c:numRef>
              <c:f>Pivot_Table_Summary!$B$4:$B$14</c:f>
              <c:numCache>
                <c:formatCode>"$"#,##0.00</c:formatCode>
                <c:ptCount val="10"/>
                <c:pt idx="0">
                  <c:v>39081.439999999988</c:v>
                </c:pt>
                <c:pt idx="1">
                  <c:v>46823.350000000042</c:v>
                </c:pt>
                <c:pt idx="2">
                  <c:v>38771.909999999989</c:v>
                </c:pt>
                <c:pt idx="3">
                  <c:v>42896.979999999989</c:v>
                </c:pt>
                <c:pt idx="4">
                  <c:v>40833.299999999996</c:v>
                </c:pt>
                <c:pt idx="5">
                  <c:v>48009.450000000019</c:v>
                </c:pt>
                <c:pt idx="6">
                  <c:v>42664.820000000007</c:v>
                </c:pt>
                <c:pt idx="7">
                  <c:v>41068.189999999988</c:v>
                </c:pt>
                <c:pt idx="8">
                  <c:v>30084.350000000002</c:v>
                </c:pt>
                <c:pt idx="9">
                  <c:v>35556.860000000008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C-F148-BD5F-D21EC860B5C4}"/>
            </c:ext>
          </c:extLst>
        </c:ser>
        <c:ser>
          <c:idx val="1"/>
          <c:order val="1"/>
          <c:tx>
            <c:strRef>
              <c:f>Pivot_Table_Summary!$C$3</c:f>
              <c:strCache>
                <c:ptCount val="1"/>
                <c:pt idx="0">
                  <c:v>Sum of Reimbursement_Amount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Pivot_Table_Summary!$A$4:$A$14</c:f>
              <c:strCache>
                <c:ptCount val="10"/>
                <c:pt idx="0">
                  <c:v>Xarelto</c:v>
                </c:pt>
                <c:pt idx="1">
                  <c:v>Lantus</c:v>
                </c:pt>
                <c:pt idx="2">
                  <c:v>Humira</c:v>
                </c:pt>
                <c:pt idx="3">
                  <c:v>Crestor</c:v>
                </c:pt>
                <c:pt idx="4">
                  <c:v>OxyContin</c:v>
                </c:pt>
                <c:pt idx="5">
                  <c:v>Advair</c:v>
                </c:pt>
                <c:pt idx="6">
                  <c:v>Eliquis</c:v>
                </c:pt>
                <c:pt idx="7">
                  <c:v>Januvia</c:v>
                </c:pt>
                <c:pt idx="8">
                  <c:v>Symbicort</c:v>
                </c:pt>
                <c:pt idx="9">
                  <c:v>Lipitor</c:v>
                </c:pt>
              </c:strCache>
            </c:strRef>
          </c:cat>
          <c:val>
            <c:numRef>
              <c:f>Pivot_Table_Summary!$C$4:$C$14</c:f>
              <c:numCache>
                <c:formatCode>"$"#,##0.00</c:formatCode>
                <c:ptCount val="10"/>
                <c:pt idx="0">
                  <c:v>40323.040000000008</c:v>
                </c:pt>
                <c:pt idx="1">
                  <c:v>40320.79</c:v>
                </c:pt>
                <c:pt idx="2">
                  <c:v>38212.210000000006</c:v>
                </c:pt>
                <c:pt idx="3">
                  <c:v>36937.370000000003</c:v>
                </c:pt>
                <c:pt idx="4">
                  <c:v>35639.449999999997</c:v>
                </c:pt>
                <c:pt idx="5">
                  <c:v>35561.46</c:v>
                </c:pt>
                <c:pt idx="6">
                  <c:v>34891.079999999994</c:v>
                </c:pt>
                <c:pt idx="7">
                  <c:v>33676.71</c:v>
                </c:pt>
                <c:pt idx="8">
                  <c:v>32242.929999999997</c:v>
                </c:pt>
                <c:pt idx="9">
                  <c:v>29314.86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C-F148-BD5F-D21EC860B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2789008"/>
        <c:axId val="1822266832"/>
      </c:barChart>
      <c:catAx>
        <c:axId val="182278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66832"/>
        <c:crosses val="autoZero"/>
        <c:auto val="1"/>
        <c:lblAlgn val="ctr"/>
        <c:lblOffset val="100"/>
        <c:noMultiLvlLbl val="0"/>
      </c:catAx>
      <c:valAx>
        <c:axId val="182226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78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[Medicaid_Claims_Analysis.xlsx]Pivot_Table_Summary!PivotTable3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Top 10 Drugs with the Highest Cost Variance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C00000"/>
          </a:solidFill>
          <a:ln>
            <a:noFill/>
          </a:ln>
          <a:effectLst/>
        </c:spPr>
      </c:pivotFmt>
      <c:pivotFmt>
        <c:idx val="6"/>
        <c:spPr>
          <a:solidFill>
            <a:srgbClr val="C00000"/>
          </a:solidFill>
          <a:ln>
            <a:noFill/>
          </a:ln>
          <a:effectLst/>
        </c:spPr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1256142496751013"/>
          <c:y val="0.17386726659167603"/>
          <c:w val="0.75189144560813392"/>
          <c:h val="0.803714285714285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Pivot_Table_Summary!$B$20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B6D-3348-AD4E-47F8099EC820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B6D-3348-AD4E-47F8099EC820}"/>
              </c:ext>
            </c:extLst>
          </c:dPt>
          <c:dPt>
            <c:idx val="9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B6D-3348-AD4E-47F8099EC820}"/>
              </c:ext>
            </c:extLst>
          </c:dPt>
          <c:cat>
            <c:strRef>
              <c:f>Pivot_Table_Summary!$A$21:$A$31</c:f>
              <c:strCache>
                <c:ptCount val="10"/>
                <c:pt idx="0">
                  <c:v>Advair</c:v>
                </c:pt>
                <c:pt idx="1">
                  <c:v>Eliquis</c:v>
                </c:pt>
                <c:pt idx="2">
                  <c:v>Januvia</c:v>
                </c:pt>
                <c:pt idx="3">
                  <c:v>Lantus</c:v>
                </c:pt>
                <c:pt idx="4">
                  <c:v>Lipitor</c:v>
                </c:pt>
                <c:pt idx="5">
                  <c:v>Crestor</c:v>
                </c:pt>
                <c:pt idx="6">
                  <c:v>OxyContin</c:v>
                </c:pt>
                <c:pt idx="7">
                  <c:v>Humira</c:v>
                </c:pt>
                <c:pt idx="8">
                  <c:v>Xarelto</c:v>
                </c:pt>
                <c:pt idx="9">
                  <c:v>Symbicort</c:v>
                </c:pt>
              </c:strCache>
            </c:strRef>
          </c:cat>
          <c:val>
            <c:numRef>
              <c:f>Pivot_Table_Summary!$B$21:$B$31</c:f>
              <c:numCache>
                <c:formatCode>"$"#,##0.00</c:formatCode>
                <c:ptCount val="10"/>
                <c:pt idx="0">
                  <c:v>12447.989999999996</c:v>
                </c:pt>
                <c:pt idx="1">
                  <c:v>7773.7400000000016</c:v>
                </c:pt>
                <c:pt idx="2">
                  <c:v>7391.48</c:v>
                </c:pt>
                <c:pt idx="3">
                  <c:v>6502.5600000000013</c:v>
                </c:pt>
                <c:pt idx="4">
                  <c:v>6242</c:v>
                </c:pt>
                <c:pt idx="5">
                  <c:v>5959.6099999999969</c:v>
                </c:pt>
                <c:pt idx="6">
                  <c:v>5193.8499999999995</c:v>
                </c:pt>
                <c:pt idx="7">
                  <c:v>559.69999999999618</c:v>
                </c:pt>
                <c:pt idx="8">
                  <c:v>-1241.5999999999997</c:v>
                </c:pt>
                <c:pt idx="9">
                  <c:v>-2158.5800000000017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6D-3348-AD4E-47F8099EC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1149744"/>
        <c:axId val="1621636064"/>
      </c:barChart>
      <c:catAx>
        <c:axId val="162114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636064"/>
        <c:crosses val="autoZero"/>
        <c:auto val="0"/>
        <c:lblAlgn val="ctr"/>
        <c:lblOffset val="100"/>
        <c:noMultiLvlLbl val="0"/>
      </c:catAx>
      <c:valAx>
        <c:axId val="162163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14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[Medicaid_Claims_Analysis.xlsx]Pivot_Table_Summary!PivotTable4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Potential Savings by Switching to Generics</a:t>
            </a:r>
            <a:endParaRPr lang="en-US"/>
          </a:p>
        </c:rich>
      </c:tx>
      <c:layout>
        <c:manualLayout>
          <c:xMode val="edge"/>
          <c:yMode val="edge"/>
          <c:x val="9.575071304941371E-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Pivot_Table_Summary!$B$33</c:f>
              <c:strCache>
                <c:ptCount val="1"/>
                <c:pt idx="0">
                  <c:v>Sum of Potential_savings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D-7E4E-82E2-491CD44AD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D-7E4E-82E2-491CD44AD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D-7E4E-82E2-491CD44AD1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9D-7E4E-82E2-491CD44AD1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9D-7E4E-82E2-491CD44AD1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9D-7E4E-82E2-491CD44AD1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F9D-7E4E-82E2-491CD44AD1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F9D-7E4E-82E2-491CD44AD1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F9D-7E4E-82E2-491CD44AD1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F9D-7E4E-82E2-491CD44AD1E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Pivot_Table_Summary!$A$34:$A$44</c:f>
              <c:strCache>
                <c:ptCount val="10"/>
                <c:pt idx="0">
                  <c:v>Advair</c:v>
                </c:pt>
                <c:pt idx="1">
                  <c:v>Crestor</c:v>
                </c:pt>
                <c:pt idx="2">
                  <c:v>Eliquis</c:v>
                </c:pt>
                <c:pt idx="3">
                  <c:v>Humira</c:v>
                </c:pt>
                <c:pt idx="4">
                  <c:v>Januvia</c:v>
                </c:pt>
                <c:pt idx="5">
                  <c:v>Lantus</c:v>
                </c:pt>
                <c:pt idx="6">
                  <c:v>Lipitor</c:v>
                </c:pt>
                <c:pt idx="7">
                  <c:v>OxyContin</c:v>
                </c:pt>
                <c:pt idx="8">
                  <c:v>Symbicort</c:v>
                </c:pt>
                <c:pt idx="9">
                  <c:v>Xarelto</c:v>
                </c:pt>
              </c:strCache>
            </c:strRef>
          </c:cat>
          <c:val>
            <c:numRef>
              <c:f>Pivot_Table_Summary!$B$34:$B$44</c:f>
              <c:numCache>
                <c:formatCode>"$"#,##0.00</c:formatCode>
                <c:ptCount val="10"/>
                <c:pt idx="0">
                  <c:v>42319.1</c:v>
                </c:pt>
                <c:pt idx="1">
                  <c:v>37431.449999999997</c:v>
                </c:pt>
                <c:pt idx="2">
                  <c:v>37205.490000000005</c:v>
                </c:pt>
                <c:pt idx="3">
                  <c:v>34310.779999999992</c:v>
                </c:pt>
                <c:pt idx="4">
                  <c:v>36529.109999999993</c:v>
                </c:pt>
                <c:pt idx="5">
                  <c:v>40026.439999999995</c:v>
                </c:pt>
                <c:pt idx="6">
                  <c:v>30993.260000000002</c:v>
                </c:pt>
                <c:pt idx="7">
                  <c:v>35571.19999999999</c:v>
                </c:pt>
                <c:pt idx="8">
                  <c:v>26523.859999999997</c:v>
                </c:pt>
                <c:pt idx="9">
                  <c:v>33823.80999999999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F9D-7E4E-82E2-491CD44AD1E0}"/>
            </c:ext>
          </c:extLst>
        </c:ser>
        <c:ser>
          <c:idx val="1"/>
          <c:order val="1"/>
          <c:tx>
            <c:strRef>
              <c:f>Pivot_Table_Summary!$C$33</c:f>
              <c:strCache>
                <c:ptCount val="1"/>
                <c:pt idx="0">
                  <c:v>Sum of Total_Cost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F9D-7E4E-82E2-491CD44AD1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5F9D-7E4E-82E2-491CD44AD1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5F9D-7E4E-82E2-491CD44AD1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5F9D-7E4E-82E2-491CD44AD1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5F9D-7E4E-82E2-491CD44AD1E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5F9D-7E4E-82E2-491CD44AD1E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5F9D-7E4E-82E2-491CD44AD1E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5F9D-7E4E-82E2-491CD44AD1E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5F9D-7E4E-82E2-491CD44AD1E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5F9D-7E4E-82E2-491CD44AD1E0}"/>
              </c:ext>
            </c:extLst>
          </c:dPt>
          <c:cat>
            <c:strRef>
              <c:f>Pivot_Table_Summary!$A$34:$A$44</c:f>
              <c:strCache>
                <c:ptCount val="10"/>
                <c:pt idx="0">
                  <c:v>Advair</c:v>
                </c:pt>
                <c:pt idx="1">
                  <c:v>Crestor</c:v>
                </c:pt>
                <c:pt idx="2">
                  <c:v>Eliquis</c:v>
                </c:pt>
                <c:pt idx="3">
                  <c:v>Humira</c:v>
                </c:pt>
                <c:pt idx="4">
                  <c:v>Januvia</c:v>
                </c:pt>
                <c:pt idx="5">
                  <c:v>Lantus</c:v>
                </c:pt>
                <c:pt idx="6">
                  <c:v>Lipitor</c:v>
                </c:pt>
                <c:pt idx="7">
                  <c:v>OxyContin</c:v>
                </c:pt>
                <c:pt idx="8">
                  <c:v>Symbicort</c:v>
                </c:pt>
                <c:pt idx="9">
                  <c:v>Xarelto</c:v>
                </c:pt>
              </c:strCache>
            </c:strRef>
          </c:cat>
          <c:val>
            <c:numRef>
              <c:f>Pivot_Table_Summary!$C$34:$C$44</c:f>
              <c:numCache>
                <c:formatCode>"$"#,##0.00</c:formatCode>
                <c:ptCount val="10"/>
                <c:pt idx="0">
                  <c:v>48009.450000000019</c:v>
                </c:pt>
                <c:pt idx="1">
                  <c:v>42896.979999999989</c:v>
                </c:pt>
                <c:pt idx="2">
                  <c:v>42664.820000000007</c:v>
                </c:pt>
                <c:pt idx="3">
                  <c:v>38771.909999999989</c:v>
                </c:pt>
                <c:pt idx="4">
                  <c:v>41068.189999999988</c:v>
                </c:pt>
                <c:pt idx="5">
                  <c:v>46823.350000000042</c:v>
                </c:pt>
                <c:pt idx="6">
                  <c:v>35556.860000000008</c:v>
                </c:pt>
                <c:pt idx="7">
                  <c:v>40833.299999999996</c:v>
                </c:pt>
                <c:pt idx="8">
                  <c:v>30084.350000000002</c:v>
                </c:pt>
                <c:pt idx="9">
                  <c:v>39081.439999999988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F9D-7E4E-82E2-491CD44AD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[Medicaid_Claims_Analysis.xlsx]Pivot_Table_Summary!PivotTable5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Total Cost Trend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Pivot_Table_Summary!$B$51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Pivot_Table_Summary!$A$52:$A$54</c:f>
              <c:strCache>
                <c:ptCount val="2"/>
                <c:pt idx="0">
                  <c:v>2023</c:v>
                </c:pt>
                <c:pt idx="1">
                  <c:v>2024</c:v>
                </c:pt>
              </c:strCache>
            </c:strRef>
          </c:cat>
          <c:val>
            <c:numRef>
              <c:f>Pivot_Table_Summary!$B$52:$B$54</c:f>
              <c:numCache>
                <c:formatCode>"$"#,##0.00</c:formatCode>
                <c:ptCount val="2"/>
                <c:pt idx="0">
                  <c:v>296917.34000000014</c:v>
                </c:pt>
                <c:pt idx="1">
                  <c:v>108873.31000000001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6-FA42-AA5F-31A9C378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560944"/>
        <c:axId val="624562656"/>
      </c:lineChart>
      <c:catAx>
        <c:axId val="62456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62656"/>
        <c:crosses val="autoZero"/>
        <c:auto val="1"/>
        <c:lblAlgn val="ctr"/>
        <c:lblOffset val="100"/>
        <c:noMultiLvlLbl val="0"/>
      </c:catAx>
      <c:valAx>
        <c:axId val="62456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4560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</xdr:row>
      <xdr:rowOff>139700</xdr:rowOff>
    </xdr:from>
    <xdr:to>
      <xdr:col>8</xdr:col>
      <xdr:colOff>635000</xdr:colOff>
      <xdr:row>15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E9EC9E-09F5-BA5A-FD48-353A62FB7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1460500</xdr:colOff>
      <xdr:row>16</xdr:row>
      <xdr:rowOff>0</xdr:rowOff>
    </xdr:from>
    <xdr:to>
      <xdr:col>11</xdr:col>
      <xdr:colOff>76200</xdr:colOff>
      <xdr:row>31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D7423F1-B582-C1BA-AC1D-2769A92D4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32</xdr:row>
      <xdr:rowOff>19050</xdr:rowOff>
    </xdr:from>
    <xdr:to>
      <xdr:col>8</xdr:col>
      <xdr:colOff>190500</xdr:colOff>
      <xdr:row>45</xdr:row>
      <xdr:rowOff>120650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732E3D-969C-9355-F47A-E8FAB5F1E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76200</xdr:colOff>
      <xdr:row>47</xdr:row>
      <xdr:rowOff>19050</xdr:rowOff>
    </xdr:from>
    <xdr:to>
      <xdr:col>8</xdr:col>
      <xdr:colOff>685800</xdr:colOff>
      <xdr:row>60</xdr:row>
      <xdr:rowOff>120650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4A5BE8A-B3B7-8C80-50B8-05B09DE64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977900</xdr:colOff>
      <xdr:row>6</xdr:row>
      <xdr:rowOff>50800</xdr:rowOff>
    </xdr:from>
    <xdr:to>
      <xdr:col>11</xdr:col>
      <xdr:colOff>609600</xdr:colOff>
      <xdr:row>37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3C03F5-6171-B6D4-46AF-C5D522EE6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5</xdr:col>
      <xdr:colOff>774700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5B508B-A82C-C241-858E-FA9FB7E8D3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800100</xdr:colOff>
      <xdr:row>3</xdr:row>
      <xdr:rowOff>63500</xdr:rowOff>
    </xdr:from>
    <xdr:to>
      <xdr:col>19</xdr:col>
      <xdr:colOff>304800</xdr:colOff>
      <xdr:row>19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733F0-DA23-3E4B-8D30-930F09C05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12700</xdr:colOff>
      <xdr:row>21</xdr:row>
      <xdr:rowOff>63500</xdr:rowOff>
    </xdr:from>
    <xdr:to>
      <xdr:col>5</xdr:col>
      <xdr:colOff>736600</xdr:colOff>
      <xdr:row>38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C27084-0FB2-F54D-BBEA-E58FC9C76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12700</xdr:colOff>
      <xdr:row>20</xdr:row>
      <xdr:rowOff>165100</xdr:rowOff>
    </xdr:from>
    <xdr:to>
      <xdr:col>19</xdr:col>
      <xdr:colOff>12700</xdr:colOff>
      <xdr:row>37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DA4471-258C-3A44-8DB3-E13DACFBCE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812800</xdr:colOff>
      <xdr:row>38</xdr:row>
      <xdr:rowOff>190500</xdr:rowOff>
    </xdr:from>
    <xdr:to>
      <xdr:col>15</xdr:col>
      <xdr:colOff>431800</xdr:colOff>
      <xdr:row>65</xdr:row>
      <xdr:rowOff>190500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4B438A-555B-7843-8E52-74F4CF837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5</xdr:col>
      <xdr:colOff>749301</xdr:colOff>
      <xdr:row>3</xdr:row>
      <xdr:rowOff>50800</xdr:rowOff>
    </xdr:from>
    <xdr:ext cx="4025900" cy="121956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C6C7CD5-0206-74A2-ACF2-003C6C2FFB75}"/>
            </a:ext>
          </a:extLst>
        </xdr:cNvPr>
        <xdr:cNvSpPr txBox="1"/>
      </xdr:nvSpPr>
      <xdr:spPr>
        <a:xfrm>
          <a:off x="4876801" y="787400"/>
          <a:ext cx="4025900" cy="121956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Highlights the </a:t>
          </a:r>
          <a:r>
            <a:rPr lang="en-US" sz="1200" b="1">
              <a:latin typeface="Calibri" panose="020F0502020204030204" pitchFamily="34" charset="0"/>
              <a:cs typeface="Calibri" panose="020F0502020204030204" pitchFamily="34" charset="0"/>
            </a:rPr>
            <a:t>difference between total drug costs and reimbursement</a:t>
          </a:r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.</a:t>
          </a:r>
        </a:p>
        <a:p>
          <a:r>
            <a:rPr lang="en-US" sz="1200" b="1">
              <a:latin typeface="Calibri" panose="020F0502020204030204" pitchFamily="34" charset="0"/>
              <a:cs typeface="Calibri" panose="020F0502020204030204" pitchFamily="34" charset="0"/>
            </a:rPr>
            <a:t>Reason:</a:t>
          </a:r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 If reimbursement is significantly lower than total cost, it indicates </a:t>
          </a:r>
          <a:r>
            <a:rPr lang="en-US" sz="1200" b="1">
              <a:latin typeface="Calibri" panose="020F0502020204030204" pitchFamily="34" charset="0"/>
              <a:cs typeface="Calibri" panose="020F0502020204030204" pitchFamily="34" charset="0"/>
            </a:rPr>
            <a:t>higher financial burden on Medicaid or patients</a:t>
          </a:r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, leading to potential policy adjustments or cost-containment strategies</a:t>
          </a:r>
          <a:r>
            <a:rPr lang="en-US"/>
            <a:t>.</a:t>
          </a:r>
          <a:endParaRPr lang="en-US" sz="1100"/>
        </a:p>
      </xdr:txBody>
    </xdr:sp>
    <xdr:clientData/>
  </xdr:oneCellAnchor>
  <xdr:oneCellAnchor>
    <xdr:from>
      <xdr:col>19</xdr:col>
      <xdr:colOff>419100</xdr:colOff>
      <xdr:row>3</xdr:row>
      <xdr:rowOff>152400</xdr:rowOff>
    </xdr:from>
    <xdr:ext cx="3949700" cy="12573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E7E59ED-FA47-52B6-2A3D-C156854F4E42}"/>
            </a:ext>
          </a:extLst>
        </xdr:cNvPr>
        <xdr:cNvSpPr txBox="1"/>
      </xdr:nvSpPr>
      <xdr:spPr>
        <a:xfrm>
          <a:off x="16103600" y="889000"/>
          <a:ext cx="3949700" cy="12573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Identifies drugs where </a:t>
          </a:r>
          <a:r>
            <a:rPr lang="en-US" sz="1200" b="1">
              <a:latin typeface="Calibri" panose="020F0502020204030204" pitchFamily="34" charset="0"/>
              <a:cs typeface="Calibri" panose="020F0502020204030204" pitchFamily="34" charset="0"/>
            </a:rPr>
            <a:t>cost exceeds reimbursement the most</a:t>
          </a:r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.</a:t>
          </a:r>
        </a:p>
        <a:p>
          <a:r>
            <a:rPr lang="en-US" sz="1200" b="1">
              <a:latin typeface="Calibri" panose="020F0502020204030204" pitchFamily="34" charset="0"/>
              <a:cs typeface="Calibri" panose="020F0502020204030204" pitchFamily="34" charset="0"/>
            </a:rPr>
            <a:t>Reason:</a:t>
          </a:r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 High variance means Medicaid is paying more out-of-pocket. This could signal </a:t>
          </a:r>
          <a:r>
            <a:rPr lang="en-US" sz="1200" b="1">
              <a:latin typeface="Calibri" panose="020F0502020204030204" pitchFamily="34" charset="0"/>
              <a:cs typeface="Calibri" panose="020F0502020204030204" pitchFamily="34" charset="0"/>
            </a:rPr>
            <a:t>inefficiencies in drug pricing, potential fraud, or a need for renegotiating contracts with manufacturers</a:t>
          </a:r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.</a:t>
          </a:r>
          <a:endParaRPr lang="en-US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oneCellAnchor>
    <xdr:from>
      <xdr:col>6</xdr:col>
      <xdr:colOff>25401</xdr:colOff>
      <xdr:row>22</xdr:row>
      <xdr:rowOff>63500</xdr:rowOff>
    </xdr:from>
    <xdr:ext cx="3810000" cy="103169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C5309EA-C3E1-F420-7B0C-B3360BA10CA3}"/>
            </a:ext>
          </a:extLst>
        </xdr:cNvPr>
        <xdr:cNvSpPr txBox="1"/>
      </xdr:nvSpPr>
      <xdr:spPr>
        <a:xfrm>
          <a:off x="4978401" y="4660900"/>
          <a:ext cx="3810000" cy="1031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Displays </a:t>
          </a:r>
          <a:r>
            <a:rPr lang="en-US" sz="1200" b="1">
              <a:latin typeface="Calibri" panose="020F0502020204030204" pitchFamily="34" charset="0"/>
              <a:cs typeface="Calibri" panose="020F0502020204030204" pitchFamily="34" charset="0"/>
            </a:rPr>
            <a:t>cost savings opportunities by choosing generics</a:t>
          </a:r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.</a:t>
          </a:r>
        </a:p>
        <a:p>
          <a:r>
            <a:rPr lang="en-US" sz="1200" b="1">
              <a:latin typeface="Calibri" panose="020F0502020204030204" pitchFamily="34" charset="0"/>
              <a:cs typeface="Calibri" panose="020F0502020204030204" pitchFamily="34" charset="0"/>
            </a:rPr>
            <a:t>Reason:</a:t>
          </a:r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 Generic drugs are cheaper but provide the same therapeutic effects. Shifting from </a:t>
          </a:r>
          <a:r>
            <a:rPr lang="en-US" sz="1200" b="1">
              <a:latin typeface="Calibri" panose="020F0502020204030204" pitchFamily="34" charset="0"/>
              <a:cs typeface="Calibri" panose="020F0502020204030204" pitchFamily="34" charset="0"/>
            </a:rPr>
            <a:t>brand-name to generics</a:t>
          </a:r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can </a:t>
          </a:r>
          <a:r>
            <a:rPr lang="en-US" sz="1200" b="1">
              <a:latin typeface="Calibri" panose="020F0502020204030204" pitchFamily="34" charset="0"/>
              <a:cs typeface="Calibri" panose="020F0502020204030204" pitchFamily="34" charset="0"/>
            </a:rPr>
            <a:t>reduce Medicaid expenditure and improve budget efficiency</a:t>
          </a:r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.</a:t>
          </a:r>
        </a:p>
      </xdr:txBody>
    </xdr:sp>
    <xdr:clientData/>
  </xdr:oneCellAnchor>
  <xdr:oneCellAnchor>
    <xdr:from>
      <xdr:col>19</xdr:col>
      <xdr:colOff>152400</xdr:colOff>
      <xdr:row>20</xdr:row>
      <xdr:rowOff>190500</xdr:rowOff>
    </xdr:from>
    <xdr:ext cx="3606800" cy="133350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5348837-65C0-8C4A-B0FB-0209C1A242F5}"/>
            </a:ext>
          </a:extLst>
        </xdr:cNvPr>
        <xdr:cNvSpPr txBox="1"/>
      </xdr:nvSpPr>
      <xdr:spPr>
        <a:xfrm>
          <a:off x="15836900" y="4381500"/>
          <a:ext cx="3606800" cy="13335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Shows the </a:t>
          </a:r>
          <a:r>
            <a:rPr lang="en-US" sz="1200" b="1">
              <a:latin typeface="Calibri" panose="020F0502020204030204" pitchFamily="34" charset="0"/>
              <a:cs typeface="Calibri" panose="020F0502020204030204" pitchFamily="34" charset="0"/>
            </a:rPr>
            <a:t>declining cost trend from 2023 to 2024</a:t>
          </a:r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.</a:t>
          </a:r>
        </a:p>
        <a:p>
          <a:endParaRPr lang="en-US" sz="1200" b="1"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n-US" sz="1200" b="1">
              <a:latin typeface="Calibri" panose="020F0502020204030204" pitchFamily="34" charset="0"/>
              <a:cs typeface="Calibri" panose="020F0502020204030204" pitchFamily="34" charset="0"/>
            </a:rPr>
            <a:t>Reason:</a:t>
          </a:r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 This drop could be due to </a:t>
          </a:r>
          <a:r>
            <a:rPr lang="en-US" sz="1200" b="1">
              <a:latin typeface="Calibri" panose="020F0502020204030204" pitchFamily="34" charset="0"/>
              <a:cs typeface="Calibri" panose="020F0502020204030204" pitchFamily="34" charset="0"/>
            </a:rPr>
            <a:t>policy changes, increased use of generics, negotiation of drug prices, or reduced claims</a:t>
          </a:r>
          <a:r>
            <a:rPr lang="en-US" sz="1200">
              <a:latin typeface="Calibri" panose="020F0502020204030204" pitchFamily="34" charset="0"/>
              <a:cs typeface="Calibri" panose="020F0502020204030204" pitchFamily="34" charset="0"/>
            </a:rPr>
            <a:t>. The missing 2025 forecast should be added for a complete projection.</a:t>
          </a:r>
        </a:p>
      </xdr:txBody>
    </xdr:sp>
    <xdr:clientData/>
  </xdr:oneCellAnchor>
  <xdr:oneCellAnchor>
    <xdr:from>
      <xdr:col>16</xdr:col>
      <xdr:colOff>139701</xdr:colOff>
      <xdr:row>41</xdr:row>
      <xdr:rowOff>190500</xdr:rowOff>
    </xdr:from>
    <xdr:ext cx="4787899" cy="1626407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D62320F-8527-0604-10ED-DFF3B824024C}"/>
            </a:ext>
          </a:extLst>
        </xdr:cNvPr>
        <xdr:cNvSpPr txBox="1"/>
      </xdr:nvSpPr>
      <xdr:spPr>
        <a:xfrm>
          <a:off x="13347701" y="8648700"/>
          <a:ext cx="4787899" cy="1626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>
              <a:latin typeface="Calibri" panose="020F0502020204030204" pitchFamily="34" charset="0"/>
              <a:cs typeface="Calibri" panose="020F0502020204030204" pitchFamily="34" charset="0"/>
            </a:rPr>
            <a:t>Predicts </a:t>
          </a:r>
          <a:r>
            <a:rPr lang="en-US" sz="1400" b="1">
              <a:latin typeface="Calibri" panose="020F0502020204030204" pitchFamily="34" charset="0"/>
              <a:cs typeface="Calibri" panose="020F0502020204030204" pitchFamily="34" charset="0"/>
            </a:rPr>
            <a:t>2025 total cost, reimbursements, and potential savings</a:t>
          </a:r>
          <a:r>
            <a:rPr lang="en-US" sz="1400">
              <a:latin typeface="Calibri" panose="020F0502020204030204" pitchFamily="34" charset="0"/>
              <a:cs typeface="Calibri" panose="020F0502020204030204" pitchFamily="34" charset="0"/>
            </a:rPr>
            <a:t>.</a:t>
          </a:r>
        </a:p>
        <a:p>
          <a:endParaRPr lang="en-US" sz="1400"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n-US" sz="1400" b="1">
              <a:latin typeface="Calibri" panose="020F0502020204030204" pitchFamily="34" charset="0"/>
              <a:cs typeface="Calibri" panose="020F0502020204030204" pitchFamily="34" charset="0"/>
            </a:rPr>
            <a:t>Reason:</a:t>
          </a:r>
          <a:r>
            <a:rPr lang="en-US" sz="1400">
              <a:latin typeface="Calibri" panose="020F0502020204030204" pitchFamily="34" charset="0"/>
              <a:cs typeface="Calibri" panose="020F0502020204030204" pitchFamily="34" charset="0"/>
            </a:rPr>
            <a:t> The expected </a:t>
          </a:r>
          <a:r>
            <a:rPr lang="en-US" sz="1400" b="1">
              <a:latin typeface="Calibri" panose="020F0502020204030204" pitchFamily="34" charset="0"/>
              <a:cs typeface="Calibri" panose="020F0502020204030204" pitchFamily="34" charset="0"/>
            </a:rPr>
            <a:t>increase in savings suggests that cost-management strategies (like preferring generics) are effective</a:t>
          </a:r>
          <a:r>
            <a:rPr lang="en-US" sz="1400">
              <a:latin typeface="Calibri" panose="020F0502020204030204" pitchFamily="34" charset="0"/>
              <a:cs typeface="Calibri" panose="020F0502020204030204" pitchFamily="34" charset="0"/>
            </a:rPr>
            <a:t>. If the total cost rises, Medicaid might need </a:t>
          </a:r>
          <a:r>
            <a:rPr lang="en-US" sz="1400" b="1">
              <a:latin typeface="Calibri" panose="020F0502020204030204" pitchFamily="34" charset="0"/>
              <a:cs typeface="Calibri" panose="020F0502020204030204" pitchFamily="34" charset="0"/>
            </a:rPr>
            <a:t>further cost control measures or additional funding allocations</a:t>
          </a:r>
          <a:r>
            <a:rPr lang="en-US"/>
            <a:t>.</a:t>
          </a:r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bhashi Perera" refreshedDate="45732.786376041666" createdVersion="8" refreshedVersion="8" minRefreshableVersion="3" recordCount="501" xr:uid="{735487FF-8BA1-5D44-83B7-E91AD8811D8D}">
  <cacheSource type="worksheet">
    <worksheetSource ref="A1:N1048576" sheet="Healthcare_Claims_Data"/>
  </cacheSource>
  <cacheFields count="14">
    <cacheField name="Claim_ID" numFmtId="0">
      <sharedItems containsString="0" containsBlank="1" containsNumber="1" containsInteger="1" minValue="100000" maxValue="100499"/>
    </cacheField>
    <cacheField name="Patient_ID" numFmtId="0">
      <sharedItems containsString="0" containsBlank="1" containsNumber="1" containsInteger="1" minValue="2001" maxValue="2999"/>
    </cacheField>
    <cacheField name="Provider_ID" numFmtId="0">
      <sharedItems containsString="0" containsBlank="1" containsNumber="1" containsInteger="1" minValue="500" maxValue="599"/>
    </cacheField>
    <cacheField name="Drug_Name" numFmtId="0">
      <sharedItems containsBlank="1" count="11">
        <s v="OxyContin"/>
        <s v="Symbicort"/>
        <s v="Eliquis"/>
        <s v="Crestor"/>
        <s v="Advair"/>
        <s v="Lantus"/>
        <s v="Lipitor"/>
        <s v="Januvia"/>
        <s v="Humira"/>
        <s v="Xarelto"/>
        <m/>
      </sharedItems>
    </cacheField>
    <cacheField name="Drug_Category" numFmtId="0">
      <sharedItems containsBlank="1"/>
    </cacheField>
    <cacheField name="Total_Cost" numFmtId="164">
      <sharedItems containsString="0" containsBlank="1" containsNumber="1" minValue="100.21" maxValue="1497.37"/>
    </cacheField>
    <cacheField name="Reimbursement_Amount" numFmtId="164">
      <sharedItems containsString="0" containsBlank="1" containsNumber="1" minValue="50.67" maxValue="1395.7"/>
    </cacheField>
    <cacheField name="Claim_Date" numFmtId="165">
      <sharedItems containsNonDate="0" containsDate="1" containsString="0" containsBlank="1" minDate="2023-01-01T00:00:00" maxDate="2024-05-15T00:00:00"/>
    </cacheField>
    <cacheField name="Claim_Status" numFmtId="0">
      <sharedItems containsBlank="1"/>
    </cacheField>
    <cacheField name="Brand_Generic" numFmtId="0">
      <sharedItems containsBlank="1"/>
    </cacheField>
    <cacheField name="Generic_Alternative" numFmtId="0">
      <sharedItems containsBlank="1"/>
    </cacheField>
    <cacheField name="Rebate_Amount" numFmtId="164">
      <sharedItems containsString="0" containsBlank="1" containsNumber="1" minValue="58.5" maxValue="153.69"/>
    </cacheField>
    <cacheField name="Cost_Variance" numFmtId="164">
      <sharedItems containsString="0" containsBlank="1" containsNumber="1" minValue="-1220.69" maxValue="1374.17"/>
    </cacheField>
    <cacheField name="Potential_savings" numFmtId="0">
      <sharedItems containsString="0" containsBlank="1" containsNumber="1" minValue="-50.470000000000013" maxValue="1434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bhashi Perera" refreshedDate="45732.786715046299" createdVersion="8" refreshedVersion="8" minRefreshableVersion="3" recordCount="500" xr:uid="{F90A56CF-8EA2-CF48-9E72-9B30293958EA}">
  <cacheSource type="worksheet">
    <worksheetSource name="Table4"/>
  </cacheSource>
  <cacheFields count="17">
    <cacheField name="Claim_ID" numFmtId="0">
      <sharedItems containsSemiMixedTypes="0" containsString="0" containsNumber="1" containsInteger="1" minValue="100000" maxValue="100499"/>
    </cacheField>
    <cacheField name="Patient_ID" numFmtId="0">
      <sharedItems containsSemiMixedTypes="0" containsString="0" containsNumber="1" containsInteger="1" minValue="2001" maxValue="2999"/>
    </cacheField>
    <cacheField name="Provider_ID" numFmtId="0">
      <sharedItems containsSemiMixedTypes="0" containsString="0" containsNumber="1" containsInteger="1" minValue="500" maxValue="599"/>
    </cacheField>
    <cacheField name="Drug_Name" numFmtId="0">
      <sharedItems count="10">
        <s v="OxyContin"/>
        <s v="Symbicort"/>
        <s v="Eliquis"/>
        <s v="Crestor"/>
        <s v="Advair"/>
        <s v="Lantus"/>
        <s v="Lipitor"/>
        <s v="Januvia"/>
        <s v="Humira"/>
        <s v="Xarelto"/>
      </sharedItems>
    </cacheField>
    <cacheField name="Drug_Category" numFmtId="0">
      <sharedItems/>
    </cacheField>
    <cacheField name="Total_Cost" numFmtId="164">
      <sharedItems containsSemiMixedTypes="0" containsString="0" containsNumber="1" minValue="100.21" maxValue="1497.37"/>
    </cacheField>
    <cacheField name="Reimbursement_Amount" numFmtId="164">
      <sharedItems containsSemiMixedTypes="0" containsString="0" containsNumber="1" minValue="50.67" maxValue="1395.7"/>
    </cacheField>
    <cacheField name="Claim_Date" numFmtId="165">
      <sharedItems containsSemiMixedTypes="0" containsNonDate="0" containsDate="1" containsString="0" minDate="2023-01-01T00:00:00" maxDate="2024-05-15T00:00:00" count="500">
        <d v="2023-03-18T00:00:00"/>
        <d v="2024-05-12T00:00:00"/>
        <d v="2023-02-13T00:00:00"/>
        <d v="2023-06-13T00:00:00"/>
        <d v="2023-04-09T00:00:00"/>
        <d v="2024-04-25T00:00:00"/>
        <d v="2023-09-20T00:00:00"/>
        <d v="2024-04-04T00:00:00"/>
        <d v="2023-10-16T00:00:00"/>
        <d v="2023-04-12T00:00:00"/>
        <d v="2023-01-03T00:00:00"/>
        <d v="2023-06-10T00:00:00"/>
        <d v="2024-03-28T00:00:00"/>
        <d v="2023-08-12T00:00:00"/>
        <d v="2023-10-01T00:00:00"/>
        <d v="2023-09-28T00:00:00"/>
        <d v="2024-05-05T00:00:00"/>
        <d v="2023-11-28T00:00:00"/>
        <d v="2023-06-17T00:00:00"/>
        <d v="2023-05-07T00:00:00"/>
        <d v="2024-01-29T00:00:00"/>
        <d v="2023-07-30T00:00:00"/>
        <d v="2023-01-30T00:00:00"/>
        <d v="2023-07-13T00:00:00"/>
        <d v="2024-05-02T00:00:00"/>
        <d v="2023-01-07T00:00:00"/>
        <d v="2023-05-24T00:00:00"/>
        <d v="2023-05-10T00:00:00"/>
        <d v="2024-02-08T00:00:00"/>
        <d v="2023-04-14T00:00:00"/>
        <d v="2023-05-05T00:00:00"/>
        <d v="2023-07-05T00:00:00"/>
        <d v="2023-12-04T00:00:00"/>
        <d v="2024-05-04T00:00:00"/>
        <d v="2024-01-22T00:00:00"/>
        <d v="2023-02-12T00:00:00"/>
        <d v="2023-07-07T00:00:00"/>
        <d v="2023-03-26T00:00:00"/>
        <d v="2023-08-07T00:00:00"/>
        <d v="2024-05-11T00:00:00"/>
        <d v="2024-01-31T00:00:00"/>
        <d v="2024-05-01T00:00:00"/>
        <d v="2023-12-17T00:00:00"/>
        <d v="2023-09-08T00:00:00"/>
        <d v="2023-02-17T00:00:00"/>
        <d v="2023-09-13T00:00:00"/>
        <d v="2023-04-11T00:00:00"/>
        <d v="2024-03-07T00:00:00"/>
        <d v="2023-01-18T00:00:00"/>
        <d v="2023-03-05T00:00:00"/>
        <d v="2023-03-08T00:00:00"/>
        <d v="2023-12-28T00:00:00"/>
        <d v="2023-12-03T00:00:00"/>
        <d v="2023-10-25T00:00:00"/>
        <d v="2023-11-17T00:00:00"/>
        <d v="2023-07-24T00:00:00"/>
        <d v="2023-01-23T00:00:00"/>
        <d v="2023-06-07T00:00:00"/>
        <d v="2023-01-14T00:00:00"/>
        <d v="2024-01-26T00:00:00"/>
        <d v="2023-03-21T00:00:00"/>
        <d v="2024-01-06T00:00:00"/>
        <d v="2024-04-08T00:00:00"/>
        <d v="2024-02-06T00:00:00"/>
        <d v="2023-05-30T00:00:00"/>
        <d v="2023-08-23T00:00:00"/>
        <d v="2024-02-09T00:00:00"/>
        <d v="2023-05-22T00:00:00"/>
        <d v="2023-07-22T00:00:00"/>
        <d v="2023-04-16T00:00:00"/>
        <d v="2023-12-21T00:00:00"/>
        <d v="2023-12-22T00:00:00"/>
        <d v="2023-04-28T00:00:00"/>
        <d v="2023-05-19T00:00:00"/>
        <d v="2023-05-18T00:00:00"/>
        <d v="2024-03-21T00:00:00"/>
        <d v="2023-06-27T00:00:00"/>
        <d v="2023-03-06T00:00:00"/>
        <d v="2023-01-16T00:00:00"/>
        <d v="2024-05-10T00:00:00"/>
        <d v="2023-10-28T00:00:00"/>
        <d v="2023-08-15T00:00:00"/>
        <d v="2024-03-12T00:00:00"/>
        <d v="2023-02-22T00:00:00"/>
        <d v="2023-12-14T00:00:00"/>
        <d v="2023-09-27T00:00:00"/>
        <d v="2024-03-29T00:00:00"/>
        <d v="2023-09-10T00:00:00"/>
        <d v="2024-03-06T00:00:00"/>
        <d v="2023-04-01T00:00:00"/>
        <d v="2024-03-16T00:00:00"/>
        <d v="2024-04-23T00:00:00"/>
        <d v="2023-04-05T00:00:00"/>
        <d v="2023-08-18T00:00:00"/>
        <d v="2023-05-31T00:00:00"/>
        <d v="2023-01-02T00:00:00"/>
        <d v="2024-02-03T00:00:00"/>
        <d v="2023-12-19T00:00:00"/>
        <d v="2023-12-09T00:00:00"/>
        <d v="2024-03-27T00:00:00"/>
        <d v="2023-01-25T00:00:00"/>
        <d v="2024-05-08T00:00:00"/>
        <d v="2023-07-06T00:00:00"/>
        <d v="2023-07-31T00:00:00"/>
        <d v="2023-08-19T00:00:00"/>
        <d v="2023-12-25T00:00:00"/>
        <d v="2023-10-09T00:00:00"/>
        <d v="2023-06-05T00:00:00"/>
        <d v="2024-02-17T00:00:00"/>
        <d v="2023-04-23T00:00:00"/>
        <d v="2024-01-24T00:00:00"/>
        <d v="2023-03-11T00:00:00"/>
        <d v="2024-03-14T00:00:00"/>
        <d v="2023-11-30T00:00:00"/>
        <d v="2023-10-24T00:00:00"/>
        <d v="2024-02-07T00:00:00"/>
        <d v="2024-03-23T00:00:00"/>
        <d v="2023-08-22T00:00:00"/>
        <d v="2023-03-19T00:00:00"/>
        <d v="2024-05-03T00:00:00"/>
        <d v="2023-09-19T00:00:00"/>
        <d v="2023-08-06T00:00:00"/>
        <d v="2023-02-05T00:00:00"/>
        <d v="2023-09-16T00:00:00"/>
        <d v="2023-06-29T00:00:00"/>
        <d v="2023-08-30T00:00:00"/>
        <d v="2024-05-14T00:00:00"/>
        <d v="2024-02-22T00:00:00"/>
        <d v="2024-02-19T00:00:00"/>
        <d v="2023-12-12T00:00:00"/>
        <d v="2024-01-05T00:00:00"/>
        <d v="2023-11-19T00:00:00"/>
        <d v="2023-09-01T00:00:00"/>
        <d v="2023-02-19T00:00:00"/>
        <d v="2023-11-15T00:00:00"/>
        <d v="2024-01-13T00:00:00"/>
        <d v="2024-01-30T00:00:00"/>
        <d v="2023-03-01T00:00:00"/>
        <d v="2024-04-01T00:00:00"/>
        <d v="2023-05-28T00:00:00"/>
        <d v="2023-01-13T00:00:00"/>
        <d v="2023-11-09T00:00:00"/>
        <d v="2024-02-18T00:00:00"/>
        <d v="2023-01-12T00:00:00"/>
        <d v="2023-09-15T00:00:00"/>
        <d v="2023-02-07T00:00:00"/>
        <d v="2024-02-14T00:00:00"/>
        <d v="2023-04-21T00:00:00"/>
        <d v="2023-11-23T00:00:00"/>
        <d v="2023-10-14T00:00:00"/>
        <d v="2023-06-08T00:00:00"/>
        <d v="2023-06-15T00:00:00"/>
        <d v="2023-02-24T00:00:00"/>
        <d v="2023-03-27T00:00:00"/>
        <d v="2023-11-08T00:00:00"/>
        <d v="2024-02-27T00:00:00"/>
        <d v="2024-01-01T00:00:00"/>
        <d v="2023-06-14T00:00:00"/>
        <d v="2023-06-30T00:00:00"/>
        <d v="2023-09-02T00:00:00"/>
        <d v="2023-07-20T00:00:00"/>
        <d v="2023-12-29T00:00:00"/>
        <d v="2023-07-01T00:00:00"/>
        <d v="2023-10-03T00:00:00"/>
        <d v="2023-01-08T00:00:00"/>
        <d v="2023-08-14T00:00:00"/>
        <d v="2023-08-01T00:00:00"/>
        <d v="2024-03-24T00:00:00"/>
        <d v="2023-10-11T00:00:00"/>
        <d v="2023-01-21T00:00:00"/>
        <d v="2024-01-27T00:00:00"/>
        <d v="2024-03-05T00:00:00"/>
        <d v="2024-03-01T00:00:00"/>
        <d v="2023-10-18T00:00:00"/>
        <d v="2023-03-29T00:00:00"/>
        <d v="2023-10-27T00:00:00"/>
        <d v="2024-04-30T00:00:00"/>
        <d v="2024-02-28T00:00:00"/>
        <d v="2023-03-22T00:00:00"/>
        <d v="2023-02-20T00:00:00"/>
        <d v="2023-07-04T00:00:00"/>
        <d v="2023-02-16T00:00:00"/>
        <d v="2024-02-29T00:00:00"/>
        <d v="2023-08-24T00:00:00"/>
        <d v="2023-04-27T00:00:00"/>
        <d v="2023-08-10T00:00:00"/>
        <d v="2024-02-04T00:00:00"/>
        <d v="2023-10-29T00:00:00"/>
        <d v="2023-12-06T00:00:00"/>
        <d v="2023-08-13T00:00:00"/>
        <d v="2024-04-26T00:00:00"/>
        <d v="2023-09-04T00:00:00"/>
        <d v="2023-11-03T00:00:00"/>
        <d v="2023-04-20T00:00:00"/>
        <d v="2023-12-11T00:00:00"/>
        <d v="2023-10-04T00:00:00"/>
        <d v="2023-07-10T00:00:00"/>
        <d v="2023-08-29T00:00:00"/>
        <d v="2023-10-13T00:00:00"/>
        <d v="2023-11-04T00:00:00"/>
        <d v="2023-12-15T00:00:00"/>
        <d v="2023-02-09T00:00:00"/>
        <d v="2024-01-07T00:00:00"/>
        <d v="2023-07-16T00:00:00"/>
        <d v="2023-05-12T00:00:00"/>
        <d v="2024-01-20T00:00:00"/>
        <d v="2023-08-20T00:00:00"/>
        <d v="2023-11-01T00:00:00"/>
        <d v="2023-07-17T00:00:00"/>
        <d v="2023-03-30T00:00:00"/>
        <d v="2023-03-10T00:00:00"/>
        <d v="2024-04-15T00:00:00"/>
        <d v="2023-06-09T00:00:00"/>
        <d v="2024-03-08T00:00:00"/>
        <d v="2023-03-25T00:00:00"/>
        <d v="2023-01-20T00:00:00"/>
        <d v="2024-01-16T00:00:00"/>
        <d v="2023-03-03T00:00:00"/>
        <d v="2023-02-11T00:00:00"/>
        <d v="2024-01-03T00:00:00"/>
        <d v="2023-06-11T00:00:00"/>
        <d v="2023-03-28T00:00:00"/>
        <d v="2024-02-24T00:00:00"/>
        <d v="2024-02-10T00:00:00"/>
        <d v="2024-02-25T00:00:00"/>
        <d v="2023-01-11T00:00:00"/>
        <d v="2023-05-03T00:00:00"/>
        <d v="2024-05-07T00:00:00"/>
        <d v="2023-06-01T00:00:00"/>
        <d v="2024-04-21T00:00:00"/>
        <d v="2023-04-29T00:00:00"/>
        <d v="2023-09-23T00:00:00"/>
        <d v="2023-07-12T00:00:00"/>
        <d v="2024-01-17T00:00:00"/>
        <d v="2023-02-08T00:00:00"/>
        <d v="2023-04-15T00:00:00"/>
        <d v="2024-03-02T00:00:00"/>
        <d v="2023-11-20T00:00:00"/>
        <d v="2023-01-06T00:00:00"/>
        <d v="2023-04-06T00:00:00"/>
        <d v="2023-03-04T00:00:00"/>
        <d v="2023-06-03T00:00:00"/>
        <d v="2023-08-25T00:00:00"/>
        <d v="2023-02-06T00:00:00"/>
        <d v="2024-01-21T00:00:00"/>
        <d v="2024-04-11T00:00:00"/>
        <d v="2023-04-26T00:00:00"/>
        <d v="2023-07-21T00:00:00"/>
        <d v="2023-03-16T00:00:00"/>
        <d v="2023-05-08T00:00:00"/>
        <d v="2023-02-04T00:00:00"/>
        <d v="2023-10-22T00:00:00"/>
        <d v="2024-04-16T00:00:00"/>
        <d v="2023-05-02T00:00:00"/>
        <d v="2023-04-18T00:00:00"/>
        <d v="2023-09-24T00:00:00"/>
        <d v="2023-02-21T00:00:00"/>
        <d v="2023-10-07T00:00:00"/>
        <d v="2023-02-02T00:00:00"/>
        <d v="2023-02-03T00:00:00"/>
        <d v="2023-08-17T00:00:00"/>
        <d v="2023-03-15T00:00:00"/>
        <d v="2024-05-13T00:00:00"/>
        <d v="2023-09-26T00:00:00"/>
        <d v="2023-10-21T00:00:00"/>
        <d v="2023-09-12T00:00:00"/>
        <d v="2023-12-18T00:00:00"/>
        <d v="2024-05-09T00:00:00"/>
        <d v="2024-03-13T00:00:00"/>
        <d v="2023-07-19T00:00:00"/>
        <d v="2023-02-01T00:00:00"/>
        <d v="2023-03-07T00:00:00"/>
        <d v="2024-03-17T00:00:00"/>
        <d v="2024-01-28T00:00:00"/>
        <d v="2023-02-25T00:00:00"/>
        <d v="2023-03-09T00:00:00"/>
        <d v="2024-03-03T00:00:00"/>
        <d v="2023-05-20T00:00:00"/>
        <d v="2023-09-14T00:00:00"/>
        <d v="2024-04-29T00:00:00"/>
        <d v="2024-02-20T00:00:00"/>
        <d v="2024-01-10T00:00:00"/>
        <d v="2023-05-01T00:00:00"/>
        <d v="2023-11-29T00:00:00"/>
        <d v="2023-08-27T00:00:00"/>
        <d v="2023-08-31T00:00:00"/>
        <d v="2023-06-06T00:00:00"/>
        <d v="2023-10-30T00:00:00"/>
        <d v="2023-01-05T00:00:00"/>
        <d v="2023-03-13T00:00:00"/>
        <d v="2023-04-17T00:00:00"/>
        <d v="2023-03-14T00:00:00"/>
        <d v="2023-09-25T00:00:00"/>
        <d v="2023-09-17T00:00:00"/>
        <d v="2023-07-15T00:00:00"/>
        <d v="2023-02-26T00:00:00"/>
        <d v="2023-04-25T00:00:00"/>
        <d v="2023-10-05T00:00:00"/>
        <d v="2023-02-28T00:00:00"/>
        <d v="2023-02-18T00:00:00"/>
        <d v="2024-02-23T00:00:00"/>
        <d v="2024-04-20T00:00:00"/>
        <d v="2024-05-06T00:00:00"/>
        <d v="2023-12-31T00:00:00"/>
        <d v="2024-04-02T00:00:00"/>
        <d v="2023-05-04T00:00:00"/>
        <d v="2024-02-11T00:00:00"/>
        <d v="2023-09-21T00:00:00"/>
        <d v="2023-04-13T00:00:00"/>
        <d v="2024-03-31T00:00:00"/>
        <d v="2023-10-31T00:00:00"/>
        <d v="2023-05-21T00:00:00"/>
        <d v="2024-04-13T00:00:00"/>
        <d v="2023-05-14T00:00:00"/>
        <d v="2023-07-28T00:00:00"/>
        <d v="2023-09-03T00:00:00"/>
        <d v="2024-03-10T00:00:00"/>
        <d v="2024-01-15T00:00:00"/>
        <d v="2023-05-06T00:00:00"/>
        <d v="2023-03-31T00:00:00"/>
        <d v="2023-07-02T00:00:00"/>
        <d v="2024-04-09T00:00:00"/>
        <d v="2023-01-26T00:00:00"/>
        <d v="2023-04-03T00:00:00"/>
        <d v="2023-11-22T00:00:00"/>
        <d v="2023-11-16T00:00:00"/>
        <d v="2023-05-25T00:00:00"/>
        <d v="2023-12-24T00:00:00"/>
        <d v="2023-06-19T00:00:00"/>
        <d v="2024-03-15T00:00:00"/>
        <d v="2023-09-11T00:00:00"/>
        <d v="2024-02-21T00:00:00"/>
        <d v="2023-06-23T00:00:00"/>
        <d v="2023-07-27T00:00:00"/>
        <d v="2024-01-19T00:00:00"/>
        <d v="2023-10-12T00:00:00"/>
        <d v="2023-03-12T00:00:00"/>
        <d v="2023-09-05T00:00:00"/>
        <d v="2024-02-02T00:00:00"/>
        <d v="2023-08-11T00:00:00"/>
        <d v="2023-10-23T00:00:00"/>
        <d v="2023-06-21T00:00:00"/>
        <d v="2024-01-02T00:00:00"/>
        <d v="2024-04-22T00:00:00"/>
        <d v="2023-07-25T00:00:00"/>
        <d v="2023-11-10T00:00:00"/>
        <d v="2023-01-10T00:00:00"/>
        <d v="2023-01-24T00:00:00"/>
        <d v="2024-03-09T00:00:00"/>
        <d v="2023-04-02T00:00:00"/>
        <d v="2023-12-27T00:00:00"/>
        <d v="2023-06-26T00:00:00"/>
        <d v="2024-04-03T00:00:00"/>
        <d v="2023-12-30T00:00:00"/>
        <d v="2023-07-26T00:00:00"/>
        <d v="2023-07-03T00:00:00"/>
        <d v="2023-11-21T00:00:00"/>
        <d v="2024-02-26T00:00:00"/>
        <d v="2023-12-10T00:00:00"/>
        <d v="2024-04-24T00:00:00"/>
        <d v="2024-04-17T00:00:00"/>
        <d v="2024-02-16T00:00:00"/>
        <d v="2023-04-08T00:00:00"/>
        <d v="2023-05-16T00:00:00"/>
        <d v="2023-01-04T00:00:00"/>
        <d v="2023-05-23T00:00:00"/>
        <d v="2024-01-18T00:00:00"/>
        <d v="2024-01-11T00:00:00"/>
        <d v="2023-01-28T00:00:00"/>
        <d v="2023-01-27T00:00:00"/>
        <d v="2023-06-24T00:00:00"/>
        <d v="2023-12-26T00:00:00"/>
        <d v="2023-12-08T00:00:00"/>
        <d v="2024-04-14T00:00:00"/>
        <d v="2023-02-15T00:00:00"/>
        <d v="2024-01-23T00:00:00"/>
        <d v="2023-12-20T00:00:00"/>
        <d v="2023-01-15T00:00:00"/>
        <d v="2023-11-07T00:00:00"/>
        <d v="2024-03-18T00:00:00"/>
        <d v="2023-03-17T00:00:00"/>
        <d v="2023-08-16T00:00:00"/>
        <d v="2023-04-10T00:00:00"/>
        <d v="2024-04-10T00:00:00"/>
        <d v="2023-08-09T00:00:00"/>
        <d v="2023-06-22T00:00:00"/>
        <d v="2023-11-13T00:00:00"/>
        <d v="2023-12-23T00:00:00"/>
        <d v="2023-07-11T00:00:00"/>
        <d v="2023-07-18T00:00:00"/>
        <d v="2023-11-24T00:00:00"/>
        <d v="2023-02-10T00:00:00"/>
        <d v="2023-11-11T00:00:00"/>
        <d v="2024-03-19T00:00:00"/>
        <d v="2023-02-14T00:00:00"/>
        <d v="2024-03-26T00:00:00"/>
        <d v="2023-09-30T00:00:00"/>
        <d v="2024-03-22T00:00:00"/>
        <d v="2023-04-30T00:00:00"/>
        <d v="2023-05-29T00:00:00"/>
        <d v="2024-01-14T00:00:00"/>
        <d v="2023-05-11T00:00:00"/>
        <d v="2023-06-25T00:00:00"/>
        <d v="2023-07-09T00:00:00"/>
        <d v="2023-10-15T00:00:00"/>
        <d v="2023-04-24T00:00:00"/>
        <d v="2023-09-18T00:00:00"/>
        <d v="2023-08-05T00:00:00"/>
        <d v="2023-06-02T00:00:00"/>
        <d v="2023-06-28T00:00:00"/>
        <d v="2023-12-05T00:00:00"/>
        <d v="2023-11-26T00:00:00"/>
        <d v="2023-10-26T00:00:00"/>
        <d v="2024-03-11T00:00:00"/>
        <d v="2023-11-06T00:00:00"/>
        <d v="2024-04-18T00:00:00"/>
        <d v="2024-02-12T00:00:00"/>
        <d v="2023-11-27T00:00:00"/>
        <d v="2024-01-09T00:00:00"/>
        <d v="2023-05-13T00:00:00"/>
        <d v="2023-11-02T00:00:00"/>
        <d v="2023-04-07T00:00:00"/>
        <d v="2023-09-29T00:00:00"/>
        <d v="2023-05-27T00:00:00"/>
        <d v="2023-11-14T00:00:00"/>
        <d v="2024-01-04T00:00:00"/>
        <d v="2023-01-09T00:00:00"/>
        <d v="2023-01-22T00:00:00"/>
        <d v="2023-01-01T00:00:00"/>
        <d v="2023-08-21T00:00:00"/>
        <d v="2024-03-04T00:00:00"/>
        <d v="2023-08-28T00:00:00"/>
        <d v="2024-04-12T00:00:00"/>
        <d v="2023-06-18T00:00:00"/>
        <d v="2023-09-07T00:00:00"/>
        <d v="2023-10-20T00:00:00"/>
        <d v="2023-08-08T00:00:00"/>
        <d v="2023-03-02T00:00:00"/>
        <d v="2023-02-23T00:00:00"/>
        <d v="2024-04-27T00:00:00"/>
        <d v="2023-07-14T00:00:00"/>
        <d v="2023-08-02T00:00:00"/>
        <d v="2023-01-19T00:00:00"/>
        <d v="2023-04-04T00:00:00"/>
        <d v="2024-02-13T00:00:00"/>
        <d v="2023-06-04T00:00:00"/>
        <d v="2024-03-20T00:00:00"/>
        <d v="2023-10-02T00:00:00"/>
        <d v="2023-09-22T00:00:00"/>
        <d v="2024-01-12T00:00:00"/>
        <d v="2023-12-13T00:00:00"/>
        <d v="2023-12-07T00:00:00"/>
        <d v="2023-01-31T00:00:00"/>
        <d v="2024-01-25T00:00:00"/>
        <d v="2023-05-09T00:00:00"/>
        <d v="2023-01-17T00:00:00"/>
        <d v="2023-11-18T00:00:00"/>
        <d v="2023-10-10T00:00:00"/>
        <d v="2023-04-22T00:00:00"/>
        <d v="2023-05-26T00:00:00"/>
        <d v="2024-04-28T00:00:00"/>
        <d v="2023-11-25T00:00:00"/>
        <d v="2024-04-07T00:00:00"/>
        <d v="2023-08-26T00:00:00"/>
        <d v="2024-03-30T00:00:00"/>
        <d v="2024-02-15T00:00:00"/>
        <d v="2023-11-12T00:00:00"/>
        <d v="2024-04-05T00:00:00"/>
        <d v="2024-02-01T00:00:00"/>
        <d v="2024-02-05T00:00:00"/>
        <d v="2023-02-27T00:00:00"/>
        <d v="2023-12-16T00:00:00"/>
        <d v="2023-09-06T00:00:00"/>
        <d v="2023-03-24T00:00:00"/>
        <d v="2023-11-05T00:00:00"/>
        <d v="2023-08-03T00:00:00"/>
        <d v="2024-01-08T00:00:00"/>
        <d v="2023-05-17T00:00:00"/>
        <d v="2024-04-06T00:00:00"/>
        <d v="2023-10-06T00:00:00"/>
        <d v="2023-06-16T00:00:00"/>
        <d v="2023-12-01T00:00:00"/>
        <d v="2023-01-29T00:00:00"/>
        <d v="2023-10-17T00:00:00"/>
        <d v="2023-12-02T00:00:00"/>
        <d v="2024-03-25T00:00:00"/>
        <d v="2023-05-15T00:00:00"/>
        <d v="2023-09-09T00:00:00"/>
        <d v="2023-04-19T00:00:00"/>
        <d v="2023-08-04T00:00:00"/>
        <d v="2023-07-29T00:00:00"/>
        <d v="2023-07-23T00:00:00"/>
        <d v="2023-06-12T00:00:00"/>
        <d v="2023-10-08T00:00:00"/>
        <d v="2023-03-23T00:00:00"/>
        <d v="2023-06-20T00:00:00"/>
        <d v="2023-07-08T00:00:00"/>
        <d v="2024-04-19T00:00:00"/>
        <d v="2023-03-20T00:00:00"/>
        <d v="2023-10-19T00:00:00"/>
      </sharedItems>
      <fieldGroup par="16"/>
    </cacheField>
    <cacheField name="Claim_Status" numFmtId="0">
      <sharedItems/>
    </cacheField>
    <cacheField name="Brand_Generic" numFmtId="0">
      <sharedItems/>
    </cacheField>
    <cacheField name="Generic_Alternative" numFmtId="0">
      <sharedItems/>
    </cacheField>
    <cacheField name="Rebate_Amount" numFmtId="164">
      <sharedItems containsSemiMixedTypes="0" containsString="0" containsNumber="1" minValue="58.5" maxValue="153.69"/>
    </cacheField>
    <cacheField name="Cost_Variance" numFmtId="164">
      <sharedItems containsSemiMixedTypes="0" containsString="0" containsNumber="1" minValue="-1220.69" maxValue="1374.17"/>
    </cacheField>
    <cacheField name="Potential_savings" numFmtId="164">
      <sharedItems containsSemiMixedTypes="0" containsString="0" containsNumber="1" minValue="-50.470000000000013" maxValue="1434.92"/>
    </cacheField>
    <cacheField name="Months (Claim_Date)" numFmtId="0" databaseField="0">
      <fieldGroup base="7">
        <rangePr groupBy="months" startDate="2023-01-01T00:00:00" endDate="2024-05-15T00:00:00"/>
        <groupItems count="14">
          <s v="&lt;1/1/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5/24"/>
        </groupItems>
      </fieldGroup>
    </cacheField>
    <cacheField name="Quarters (Claim_Date)" numFmtId="0" databaseField="0">
      <fieldGroup base="7">
        <rangePr groupBy="quarters" startDate="2023-01-01T00:00:00" endDate="2024-05-15T00:00:00"/>
        <groupItems count="6">
          <s v="&lt;1/1/23"/>
          <s v="Qtr1"/>
          <s v="Qtr2"/>
          <s v="Qtr3"/>
          <s v="Qtr4"/>
          <s v="&gt;5/15/24"/>
        </groupItems>
      </fieldGroup>
    </cacheField>
    <cacheField name="Years (Claim_Date)" numFmtId="0" databaseField="0">
      <fieldGroup base="7">
        <rangePr groupBy="years" startDate="2023-01-01T00:00:00" endDate="2024-05-15T00:00:00"/>
        <groupItems count="4">
          <s v="&lt;1/1/23"/>
          <s v="2023"/>
          <s v="2024"/>
          <s v="&gt;5/15/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">
  <r>
    <n v="100076"/>
    <n v="2944"/>
    <n v="552"/>
    <x v="0"/>
    <s v="Generic"/>
    <n v="1436.28"/>
    <n v="62.11"/>
    <d v="2023-03-18T00:00:00"/>
    <s v="Approved"/>
    <s v="Brand"/>
    <s v="Oxycodone"/>
    <n v="76.599999999999994"/>
    <n v="1374.17"/>
    <n v="1359.68"/>
  </r>
  <r>
    <n v="100497"/>
    <n v="2873"/>
    <n v="582"/>
    <x v="1"/>
    <s v="Generic"/>
    <n v="1402.59"/>
    <n v="80.98"/>
    <d v="2024-05-12T00:00:00"/>
    <s v="Approved"/>
    <s v="Brand"/>
    <s v="Budesonide/Formoterol"/>
    <n v="77.55"/>
    <n v="1321.61"/>
    <n v="1325.04"/>
  </r>
  <r>
    <n v="100043"/>
    <n v="2926"/>
    <n v="593"/>
    <x v="2"/>
    <s v="Brand"/>
    <n v="1492.89"/>
    <n v="174.92"/>
    <d v="2023-02-13T00:00:00"/>
    <s v="Approved"/>
    <s v="Brand"/>
    <s v="Apixaban"/>
    <n v="132.80000000000001"/>
    <n v="1317.97"/>
    <n v="1360.0900000000001"/>
  </r>
  <r>
    <n v="100163"/>
    <n v="2003"/>
    <n v="524"/>
    <x v="3"/>
    <s v="Brand"/>
    <n v="1462.68"/>
    <n v="169.72"/>
    <d v="2023-06-13T00:00:00"/>
    <s v="Denied"/>
    <s v="Brand"/>
    <s v="Rosuvastatin"/>
    <n v="132.80000000000001"/>
    <n v="1292.96"/>
    <n v="1329.88"/>
  </r>
  <r>
    <n v="100098"/>
    <n v="2600"/>
    <n v="526"/>
    <x v="4"/>
    <s v="Generic"/>
    <n v="1492.4"/>
    <n v="200.83"/>
    <d v="2023-04-09T00:00:00"/>
    <s v="Approved"/>
    <s v="Brand"/>
    <s v="Fluticasone/Salmeterol"/>
    <n v="132.80000000000001"/>
    <n v="1291.5700000000002"/>
    <n v="1359.6000000000001"/>
  </r>
  <r>
    <n v="100480"/>
    <n v="2391"/>
    <n v="566"/>
    <x v="5"/>
    <s v="Brand"/>
    <n v="1435.27"/>
    <n v="152.44999999999999"/>
    <d v="2024-04-25T00:00:00"/>
    <s v="Approved"/>
    <s v="Brand"/>
    <s v="Insulin Glargine"/>
    <n v="150.68"/>
    <n v="1282.82"/>
    <n v="1284.5899999999999"/>
  </r>
  <r>
    <n v="100262"/>
    <n v="2130"/>
    <n v="538"/>
    <x v="5"/>
    <s v="Generic"/>
    <n v="1334.02"/>
    <n v="61.29"/>
    <d v="2023-09-20T00:00:00"/>
    <s v="Pending"/>
    <s v="Brand"/>
    <s v="Insulin Glargine"/>
    <n v="98.52"/>
    <n v="1272.73"/>
    <n v="1235.5"/>
  </r>
  <r>
    <n v="100459"/>
    <n v="2287"/>
    <n v="506"/>
    <x v="6"/>
    <s v="Generic"/>
    <n v="1497.37"/>
    <n v="255.72"/>
    <d v="2024-04-04T00:00:00"/>
    <s v="Denied"/>
    <s v="Brand"/>
    <s v="Atorvastatin"/>
    <n v="65.23"/>
    <n v="1241.6499999999999"/>
    <n v="1432.1399999999999"/>
  </r>
  <r>
    <n v="100288"/>
    <n v="2218"/>
    <n v="502"/>
    <x v="0"/>
    <s v="Brand"/>
    <n v="1347.77"/>
    <n v="111.04"/>
    <d v="2023-10-16T00:00:00"/>
    <s v="Denied"/>
    <s v="Brand"/>
    <s v="Oxycodone"/>
    <n v="58.5"/>
    <n v="1236.73"/>
    <n v="1289.27"/>
  </r>
  <r>
    <n v="100101"/>
    <n v="2535"/>
    <n v="518"/>
    <x v="7"/>
    <s v="Generic"/>
    <n v="1404.66"/>
    <n v="170.92"/>
    <d v="2023-04-12T00:00:00"/>
    <s v="Pending"/>
    <s v="Brand"/>
    <s v="Sitagliptin"/>
    <n v="76.599999999999994"/>
    <n v="1233.74"/>
    <n v="1328.0600000000002"/>
  </r>
  <r>
    <n v="100002"/>
    <n v="2304"/>
    <n v="516"/>
    <x v="8"/>
    <s v="Brand"/>
    <n v="1435.17"/>
    <n v="201.71"/>
    <d v="2023-01-03T00:00:00"/>
    <s v="Pending"/>
    <s v="Brand"/>
    <s v="Adalimumab"/>
    <n v="65.23"/>
    <n v="1233.46"/>
    <n v="1369.94"/>
  </r>
  <r>
    <n v="100160"/>
    <n v="2487"/>
    <n v="501"/>
    <x v="8"/>
    <s v="Generic"/>
    <n v="1465.75"/>
    <n v="239.12"/>
    <d v="2023-06-10T00:00:00"/>
    <s v="Denied"/>
    <s v="Brand"/>
    <s v="Adalimumab"/>
    <n v="77.55"/>
    <n v="1226.6300000000001"/>
    <n v="1388.2"/>
  </r>
  <r>
    <n v="100452"/>
    <n v="2786"/>
    <n v="561"/>
    <x v="5"/>
    <s v="Brand"/>
    <n v="1292.69"/>
    <n v="101.53"/>
    <d v="2024-03-28T00:00:00"/>
    <s v="Pending"/>
    <s v="Brand"/>
    <s v="Insulin Glargine"/>
    <n v="144.75"/>
    <n v="1191.1600000000001"/>
    <n v="1147.94"/>
  </r>
  <r>
    <n v="100223"/>
    <n v="2593"/>
    <n v="545"/>
    <x v="3"/>
    <s v="Brand"/>
    <n v="1262.49"/>
    <n v="73.69"/>
    <d v="2023-08-12T00:00:00"/>
    <s v="Approved"/>
    <s v="Brand"/>
    <s v="Rosuvastatin"/>
    <n v="98.52"/>
    <n v="1188.8"/>
    <n v="1163.97"/>
  </r>
  <r>
    <n v="100273"/>
    <n v="2745"/>
    <n v="593"/>
    <x v="2"/>
    <s v="Brand"/>
    <n v="1459.41"/>
    <n v="284.06"/>
    <d v="2023-10-01T00:00:00"/>
    <s v="Approved"/>
    <s v="Brand"/>
    <s v="Apixaban"/>
    <n v="98.52"/>
    <n v="1175.3500000000001"/>
    <n v="1360.89"/>
  </r>
  <r>
    <n v="100270"/>
    <n v="2130"/>
    <n v="523"/>
    <x v="5"/>
    <s v="Brand"/>
    <n v="1402.24"/>
    <n v="235.31"/>
    <d v="2023-09-28T00:00:00"/>
    <s v="Denied"/>
    <s v="Brand"/>
    <s v="Insulin Glargine"/>
    <n v="76.599999999999994"/>
    <n v="1166.93"/>
    <n v="1325.64"/>
  </r>
  <r>
    <n v="100490"/>
    <n v="2846"/>
    <n v="573"/>
    <x v="4"/>
    <s v="Brand"/>
    <n v="1446.04"/>
    <n v="300.64"/>
    <d v="2024-05-05T00:00:00"/>
    <s v="Denied"/>
    <s v="Brand"/>
    <s v="Fluticasone/Salmeterol"/>
    <n v="153.69"/>
    <n v="1145.4000000000001"/>
    <n v="1292.3499999999999"/>
  </r>
  <r>
    <n v="100331"/>
    <n v="2252"/>
    <n v="527"/>
    <x v="7"/>
    <s v="Brand"/>
    <n v="1360.46"/>
    <n v="222.99"/>
    <d v="2023-11-28T00:00:00"/>
    <s v="Denied"/>
    <s v="Brand"/>
    <s v="Sitagliptin"/>
    <n v="98.52"/>
    <n v="1137.47"/>
    <n v="1261.94"/>
  </r>
  <r>
    <n v="100167"/>
    <n v="2226"/>
    <n v="557"/>
    <x v="6"/>
    <s v="Brand"/>
    <n v="1313.86"/>
    <n v="196.07"/>
    <d v="2023-06-17T00:00:00"/>
    <s v="Approved"/>
    <s v="Brand"/>
    <s v="Atorvastatin"/>
    <n v="132.80000000000001"/>
    <n v="1117.79"/>
    <n v="1181.06"/>
  </r>
  <r>
    <n v="100126"/>
    <n v="2646"/>
    <n v="573"/>
    <x v="4"/>
    <s v="Generic"/>
    <n v="1404.25"/>
    <n v="288.52999999999997"/>
    <d v="2023-05-07T00:00:00"/>
    <s v="Pending"/>
    <s v="Brand"/>
    <s v="Fluticasone/Salmeterol"/>
    <n v="144.75"/>
    <n v="1115.72"/>
    <n v="1259.5"/>
  </r>
  <r>
    <n v="100393"/>
    <n v="2877"/>
    <n v="589"/>
    <x v="5"/>
    <s v="Generic"/>
    <n v="1179.43"/>
    <n v="73.790000000000006"/>
    <d v="2024-01-29T00:00:00"/>
    <s v="Pending"/>
    <s v="Brand"/>
    <s v="Insulin Glargine"/>
    <n v="150.68"/>
    <n v="1105.6400000000001"/>
    <n v="1028.75"/>
  </r>
  <r>
    <n v="100210"/>
    <n v="2269"/>
    <n v="531"/>
    <x v="0"/>
    <s v="Generic"/>
    <n v="1409.77"/>
    <n v="311.98"/>
    <d v="2023-07-30T00:00:00"/>
    <s v="Denied"/>
    <s v="Brand"/>
    <s v="Oxycodone"/>
    <n v="77.959999999999994"/>
    <n v="1097.79"/>
    <n v="1331.81"/>
  </r>
  <r>
    <n v="100029"/>
    <n v="2711"/>
    <n v="500"/>
    <x v="0"/>
    <s v="Generic"/>
    <n v="1415.2"/>
    <n v="319.27"/>
    <d v="2023-01-30T00:00:00"/>
    <s v="Denied"/>
    <s v="Brand"/>
    <s v="Oxycodone"/>
    <n v="65.23"/>
    <n v="1095.93"/>
    <n v="1349.97"/>
  </r>
  <r>
    <n v="100193"/>
    <n v="2151"/>
    <n v="575"/>
    <x v="2"/>
    <s v="Brand"/>
    <n v="1303.6500000000001"/>
    <n v="226.54"/>
    <d v="2023-07-13T00:00:00"/>
    <s v="Denied"/>
    <s v="Brand"/>
    <s v="Apixaban"/>
    <n v="150.68"/>
    <n v="1077.1100000000001"/>
    <n v="1152.97"/>
  </r>
  <r>
    <n v="100487"/>
    <n v="2461"/>
    <n v="570"/>
    <x v="7"/>
    <s v="Generic"/>
    <n v="1282.21"/>
    <n v="216.88"/>
    <d v="2024-05-02T00:00:00"/>
    <s v="Pending"/>
    <s v="Brand"/>
    <s v="Sitagliptin"/>
    <n v="98.52"/>
    <n v="1065.33"/>
    <n v="1183.69"/>
  </r>
  <r>
    <n v="100006"/>
    <n v="2958"/>
    <n v="501"/>
    <x v="2"/>
    <s v="Brand"/>
    <n v="1435.48"/>
    <n v="370.8"/>
    <d v="2023-01-07T00:00:00"/>
    <s v="Denied"/>
    <s v="Brand"/>
    <s v="Apixaban"/>
    <n v="77.55"/>
    <n v="1064.68"/>
    <n v="1357.93"/>
  </r>
  <r>
    <n v="100143"/>
    <n v="2107"/>
    <n v="540"/>
    <x v="4"/>
    <s v="Generic"/>
    <n v="1402.75"/>
    <n v="353.33"/>
    <d v="2023-05-24T00:00:00"/>
    <s v="Denied"/>
    <s v="Brand"/>
    <s v="Fluticasone/Salmeterol"/>
    <n v="77.959999999999994"/>
    <n v="1049.42"/>
    <n v="1324.79"/>
  </r>
  <r>
    <n v="100129"/>
    <n v="2862"/>
    <n v="517"/>
    <x v="9"/>
    <s v="Generic"/>
    <n v="1252.32"/>
    <n v="204.22"/>
    <d v="2023-05-10T00:00:00"/>
    <s v="Denied"/>
    <s v="Brand"/>
    <s v="Rivaroxaban"/>
    <n v="150.68"/>
    <n v="1048.0999999999999"/>
    <n v="1101.6399999999999"/>
  </r>
  <r>
    <n v="100403"/>
    <n v="2365"/>
    <n v="510"/>
    <x v="7"/>
    <s v="Brand"/>
    <n v="1469.61"/>
    <n v="435.49"/>
    <d v="2024-02-08T00:00:00"/>
    <s v="Approved"/>
    <s v="Brand"/>
    <s v="Sitagliptin"/>
    <n v="132.80000000000001"/>
    <n v="1034.1199999999999"/>
    <n v="1336.81"/>
  </r>
  <r>
    <n v="100103"/>
    <n v="2144"/>
    <n v="580"/>
    <x v="2"/>
    <s v="Generic"/>
    <n v="1356.02"/>
    <n v="329.04"/>
    <d v="2023-04-14T00:00:00"/>
    <s v="Approved"/>
    <s v="Brand"/>
    <s v="Apixaban"/>
    <n v="65.23"/>
    <n v="1026.98"/>
    <n v="1290.79"/>
  </r>
  <r>
    <n v="100124"/>
    <n v="2710"/>
    <n v="545"/>
    <x v="6"/>
    <s v="Brand"/>
    <n v="1151.4100000000001"/>
    <n v="129.96"/>
    <d v="2023-05-05T00:00:00"/>
    <s v="Denied"/>
    <s v="Brand"/>
    <s v="Atorvastatin"/>
    <n v="77.959999999999994"/>
    <n v="1021.45"/>
    <n v="1073.45"/>
  </r>
  <r>
    <n v="100185"/>
    <n v="2610"/>
    <n v="535"/>
    <x v="1"/>
    <s v="Generic"/>
    <n v="1206.8900000000001"/>
    <n v="195.79"/>
    <d v="2023-07-05T00:00:00"/>
    <s v="Pending"/>
    <s v="Brand"/>
    <s v="Budesonide/Formoterol"/>
    <n v="65.23"/>
    <n v="1011.1000000000001"/>
    <n v="1141.6600000000001"/>
  </r>
  <r>
    <n v="100337"/>
    <n v="2692"/>
    <n v="531"/>
    <x v="8"/>
    <s v="Brand"/>
    <n v="1091.06"/>
    <n v="95.93"/>
    <d v="2023-12-04T00:00:00"/>
    <s v="Denied"/>
    <s v="Brand"/>
    <s v="Adalimumab"/>
    <n v="77.55"/>
    <n v="995.12999999999988"/>
    <n v="1013.51"/>
  </r>
  <r>
    <n v="100489"/>
    <n v="2845"/>
    <n v="583"/>
    <x v="4"/>
    <s v="Generic"/>
    <n v="1131.04"/>
    <n v="142.83000000000001"/>
    <d v="2024-05-04T00:00:00"/>
    <s v="Approved"/>
    <s v="Brand"/>
    <s v="Fluticasone/Salmeterol"/>
    <n v="98.52"/>
    <n v="988.20999999999992"/>
    <n v="1032.52"/>
  </r>
  <r>
    <n v="100386"/>
    <n v="2658"/>
    <n v="574"/>
    <x v="4"/>
    <s v="Generic"/>
    <n v="1322.94"/>
    <n v="350.17"/>
    <d v="2024-01-22T00:00:00"/>
    <s v="Denied"/>
    <s v="Brand"/>
    <s v="Fluticasone/Salmeterol"/>
    <n v="150.68"/>
    <n v="972.77"/>
    <n v="1172.26"/>
  </r>
  <r>
    <n v="100042"/>
    <n v="2516"/>
    <n v="546"/>
    <x v="3"/>
    <s v="Brand"/>
    <n v="1254.33"/>
    <n v="298.81"/>
    <d v="2023-02-12T00:00:00"/>
    <s v="Pending"/>
    <s v="Brand"/>
    <s v="Rosuvastatin"/>
    <n v="77.959999999999994"/>
    <n v="955.52"/>
    <n v="1176.3699999999999"/>
  </r>
  <r>
    <n v="100187"/>
    <n v="2039"/>
    <n v="525"/>
    <x v="4"/>
    <s v="Brand"/>
    <n v="1005.65"/>
    <n v="52.33"/>
    <d v="2023-07-07T00:00:00"/>
    <s v="Approved"/>
    <s v="Brand"/>
    <s v="Fluticasone/Salmeterol"/>
    <n v="58.5"/>
    <n v="953.31999999999994"/>
    <n v="947.15"/>
  </r>
  <r>
    <n v="100084"/>
    <n v="2976"/>
    <n v="592"/>
    <x v="0"/>
    <s v="Brand"/>
    <n v="1130.51"/>
    <n v="179.81"/>
    <d v="2023-03-26T00:00:00"/>
    <s v="Denied"/>
    <s v="Brand"/>
    <s v="Oxycodone"/>
    <n v="132.80000000000001"/>
    <n v="950.7"/>
    <n v="997.71"/>
  </r>
  <r>
    <n v="100218"/>
    <n v="2857"/>
    <n v="519"/>
    <x v="7"/>
    <s v="Brand"/>
    <n v="1450.66"/>
    <n v="518.53"/>
    <d v="2023-08-07T00:00:00"/>
    <s v="Pending"/>
    <s v="Brand"/>
    <s v="Sitagliptin"/>
    <n v="77.55"/>
    <n v="932.13000000000011"/>
    <n v="1373.1100000000001"/>
  </r>
  <r>
    <n v="100496"/>
    <n v="2252"/>
    <n v="506"/>
    <x v="9"/>
    <s v="Brand"/>
    <n v="983.62"/>
    <n v="56.62"/>
    <d v="2024-05-11T00:00:00"/>
    <s v="Denied"/>
    <s v="Brand"/>
    <s v="Rivaroxaban"/>
    <n v="132.80000000000001"/>
    <n v="927"/>
    <n v="850.81999999999994"/>
  </r>
  <r>
    <n v="100395"/>
    <n v="2885"/>
    <n v="534"/>
    <x v="7"/>
    <s v="Brand"/>
    <n v="1201.93"/>
    <n v="285.17"/>
    <d v="2024-01-31T00:00:00"/>
    <s v="Approved"/>
    <s v="Brand"/>
    <s v="Sitagliptin"/>
    <n v="98.52"/>
    <n v="916.76"/>
    <n v="1103.4100000000001"/>
  </r>
  <r>
    <n v="100486"/>
    <n v="2486"/>
    <n v="541"/>
    <x v="7"/>
    <s v="Generic"/>
    <n v="1067.04"/>
    <n v="157.38"/>
    <d v="2024-05-01T00:00:00"/>
    <s v="Pending"/>
    <s v="Brand"/>
    <s v="Sitagliptin"/>
    <n v="153.69"/>
    <n v="909.66"/>
    <n v="913.34999999999991"/>
  </r>
  <r>
    <n v="100350"/>
    <n v="2949"/>
    <n v="591"/>
    <x v="4"/>
    <s v="Brand"/>
    <n v="968.19"/>
    <n v="59.06"/>
    <d v="2023-12-17T00:00:00"/>
    <s v="Approved"/>
    <s v="Brand"/>
    <s v="Fluticasone/Salmeterol"/>
    <n v="153.69"/>
    <n v="909.13000000000011"/>
    <n v="814.5"/>
  </r>
  <r>
    <n v="100250"/>
    <n v="2715"/>
    <n v="558"/>
    <x v="3"/>
    <s v="Brand"/>
    <n v="1073.6400000000001"/>
    <n v="165.77"/>
    <d v="2023-09-08T00:00:00"/>
    <s v="Approved"/>
    <s v="Brand"/>
    <s v="Rosuvastatin"/>
    <n v="153.69"/>
    <n v="907.87000000000012"/>
    <n v="919.95"/>
  </r>
  <r>
    <n v="100047"/>
    <n v="2720"/>
    <n v="584"/>
    <x v="6"/>
    <s v="Brand"/>
    <n v="1254.27"/>
    <n v="346.86"/>
    <d v="2023-02-17T00:00:00"/>
    <s v="Pending"/>
    <s v="Brand"/>
    <s v="Atorvastatin"/>
    <n v="132.80000000000001"/>
    <n v="907.41"/>
    <n v="1121.47"/>
  </r>
  <r>
    <n v="100255"/>
    <n v="2742"/>
    <n v="590"/>
    <x v="5"/>
    <s v="Generic"/>
    <n v="1207.3"/>
    <n v="303.08999999999997"/>
    <d v="2023-09-13T00:00:00"/>
    <s v="Pending"/>
    <s v="Brand"/>
    <s v="Insulin Glargine"/>
    <n v="76.599999999999994"/>
    <n v="904.21"/>
    <n v="1130.7"/>
  </r>
  <r>
    <n v="100100"/>
    <n v="2149"/>
    <n v="510"/>
    <x v="4"/>
    <s v="Brand"/>
    <n v="1194.43"/>
    <n v="294.38"/>
    <d v="2023-04-11T00:00:00"/>
    <s v="Pending"/>
    <s v="Brand"/>
    <s v="Fluticasone/Salmeterol"/>
    <n v="77.55"/>
    <n v="900.05000000000007"/>
    <n v="1116.8800000000001"/>
  </r>
  <r>
    <n v="100431"/>
    <n v="2958"/>
    <n v="553"/>
    <x v="3"/>
    <s v="Generic"/>
    <n v="1079.9000000000001"/>
    <n v="180.62"/>
    <d v="2024-03-07T00:00:00"/>
    <s v="Pending"/>
    <s v="Brand"/>
    <s v="Rosuvastatin"/>
    <n v="144.75"/>
    <n v="899.28000000000009"/>
    <n v="935.15000000000009"/>
  </r>
  <r>
    <n v="100017"/>
    <n v="2242"/>
    <n v="563"/>
    <x v="5"/>
    <s v="Brand"/>
    <n v="1274.05"/>
    <n v="383.51"/>
    <d v="2023-01-18T00:00:00"/>
    <s v="Denied"/>
    <s v="Brand"/>
    <s v="Insulin Glargine"/>
    <n v="150.68"/>
    <n v="890.54"/>
    <n v="1123.3699999999999"/>
  </r>
  <r>
    <n v="100063"/>
    <n v="2401"/>
    <n v="526"/>
    <x v="3"/>
    <s v="Generic"/>
    <n v="1220.18"/>
    <n v="334.19"/>
    <d v="2023-03-05T00:00:00"/>
    <s v="Pending"/>
    <s v="Brand"/>
    <s v="Rosuvastatin"/>
    <n v="98.52"/>
    <n v="885.99"/>
    <n v="1121.6600000000001"/>
  </r>
  <r>
    <n v="100066"/>
    <n v="2080"/>
    <n v="548"/>
    <x v="8"/>
    <s v="Brand"/>
    <n v="1429.17"/>
    <n v="546.35"/>
    <d v="2023-03-08T00:00:00"/>
    <s v="Pending"/>
    <s v="Brand"/>
    <s v="Adalimumab"/>
    <n v="98.52"/>
    <n v="882.82"/>
    <n v="1330.65"/>
  </r>
  <r>
    <n v="100361"/>
    <n v="2890"/>
    <n v="574"/>
    <x v="7"/>
    <s v="Brand"/>
    <n v="1114.3800000000001"/>
    <n v="232.22"/>
    <d v="2023-12-28T00:00:00"/>
    <s v="Approved"/>
    <s v="Brand"/>
    <s v="Sitagliptin"/>
    <n v="65.23"/>
    <n v="882.16000000000008"/>
    <n v="1049.1500000000001"/>
  </r>
  <r>
    <n v="100336"/>
    <n v="2910"/>
    <n v="557"/>
    <x v="5"/>
    <s v="Brand"/>
    <n v="1475.03"/>
    <n v="595.46"/>
    <d v="2023-12-03T00:00:00"/>
    <s v="Pending"/>
    <s v="Brand"/>
    <s v="Insulin Glargine"/>
    <n v="77.55"/>
    <n v="879.56999999999994"/>
    <n v="1397.48"/>
  </r>
  <r>
    <n v="100297"/>
    <n v="2550"/>
    <n v="580"/>
    <x v="5"/>
    <s v="Brand"/>
    <n v="1175"/>
    <n v="297.86"/>
    <d v="2023-10-25T00:00:00"/>
    <s v="Denied"/>
    <s v="Brand"/>
    <s v="Insulin Glargine"/>
    <n v="153.69"/>
    <n v="877.14"/>
    <n v="1021.31"/>
  </r>
  <r>
    <n v="100320"/>
    <n v="2604"/>
    <n v="558"/>
    <x v="3"/>
    <s v="Brand"/>
    <n v="987.2"/>
    <n v="111.52"/>
    <d v="2023-11-17T00:00:00"/>
    <s v="Pending"/>
    <s v="Brand"/>
    <s v="Rosuvastatin"/>
    <n v="153.69"/>
    <n v="875.68000000000006"/>
    <n v="833.51"/>
  </r>
  <r>
    <n v="100204"/>
    <n v="2722"/>
    <n v="595"/>
    <x v="3"/>
    <s v="Brand"/>
    <n v="1277.9100000000001"/>
    <n v="417.36"/>
    <d v="2023-07-24T00:00:00"/>
    <s v="Approved"/>
    <s v="Brand"/>
    <s v="Rosuvastatin"/>
    <n v="132.80000000000001"/>
    <n v="860.55000000000007"/>
    <n v="1145.1100000000001"/>
  </r>
  <r>
    <n v="100022"/>
    <n v="2112"/>
    <n v="565"/>
    <x v="0"/>
    <s v="Generic"/>
    <n v="924.74"/>
    <n v="64.709999999999994"/>
    <d v="2023-01-23T00:00:00"/>
    <s v="Denied"/>
    <s v="Brand"/>
    <s v="Oxycodone"/>
    <n v="76.599999999999994"/>
    <n v="860.03"/>
    <n v="848.14"/>
  </r>
  <r>
    <n v="100157"/>
    <n v="2315"/>
    <n v="502"/>
    <x v="1"/>
    <s v="Brand"/>
    <n v="1480.68"/>
    <n v="621.30999999999995"/>
    <d v="2023-06-07T00:00:00"/>
    <s v="Denied"/>
    <s v="Brand"/>
    <s v="Budesonide/Formoterol"/>
    <n v="76.599999999999994"/>
    <n v="859.37000000000012"/>
    <n v="1404.0800000000002"/>
  </r>
  <r>
    <n v="100013"/>
    <n v="2527"/>
    <n v="590"/>
    <x v="6"/>
    <s v="Generic"/>
    <n v="1024.3599999999999"/>
    <n v="178.91"/>
    <d v="2023-01-14T00:00:00"/>
    <s v="Denied"/>
    <s v="Brand"/>
    <s v="Atorvastatin"/>
    <n v="132.80000000000001"/>
    <n v="845.44999999999993"/>
    <n v="891.56"/>
  </r>
  <r>
    <n v="100390"/>
    <n v="2394"/>
    <n v="522"/>
    <x v="2"/>
    <s v="Brand"/>
    <n v="1144.69"/>
    <n v="300.43"/>
    <d v="2024-01-26T00:00:00"/>
    <s v="Approved"/>
    <s v="Brand"/>
    <s v="Apixaban"/>
    <n v="98.52"/>
    <n v="844.26"/>
    <n v="1046.17"/>
  </r>
  <r>
    <n v="100079"/>
    <n v="2724"/>
    <n v="554"/>
    <x v="4"/>
    <s v="Generic"/>
    <n v="1439.69"/>
    <n v="602.04"/>
    <d v="2023-03-21T00:00:00"/>
    <s v="Pending"/>
    <s v="Brand"/>
    <s v="Fluticasone/Salmeterol"/>
    <n v="65.23"/>
    <n v="837.65000000000009"/>
    <n v="1374.46"/>
  </r>
  <r>
    <n v="100370"/>
    <n v="2321"/>
    <n v="530"/>
    <x v="0"/>
    <s v="Brand"/>
    <n v="1030.73"/>
    <n v="193.97"/>
    <d v="2024-01-06T00:00:00"/>
    <s v="Pending"/>
    <s v="Brand"/>
    <s v="Oxycodone"/>
    <n v="77.55"/>
    <n v="836.76"/>
    <n v="953.18000000000006"/>
  </r>
  <r>
    <n v="100463"/>
    <n v="2662"/>
    <n v="503"/>
    <x v="2"/>
    <s v="Brand"/>
    <n v="1262.01"/>
    <n v="443.34"/>
    <d v="2024-04-08T00:00:00"/>
    <s v="Approved"/>
    <s v="Brand"/>
    <s v="Apixaban"/>
    <n v="132.80000000000001"/>
    <n v="818.67000000000007"/>
    <n v="1129.21"/>
  </r>
  <r>
    <n v="100401"/>
    <n v="2984"/>
    <n v="527"/>
    <x v="9"/>
    <s v="Brand"/>
    <n v="1496.55"/>
    <n v="680.41"/>
    <d v="2024-02-06T00:00:00"/>
    <s v="Pending"/>
    <s v="Brand"/>
    <s v="Rivaroxaban"/>
    <n v="77.55"/>
    <n v="816.14"/>
    <n v="1419"/>
  </r>
  <r>
    <n v="100149"/>
    <n v="2262"/>
    <n v="580"/>
    <x v="7"/>
    <s v="Brand"/>
    <n v="927.14"/>
    <n v="117.29"/>
    <d v="2023-05-30T00:00:00"/>
    <s v="Pending"/>
    <s v="Brand"/>
    <s v="Sitagliptin"/>
    <n v="77.55"/>
    <n v="809.85"/>
    <n v="849.59"/>
  </r>
  <r>
    <n v="100234"/>
    <n v="2181"/>
    <n v="505"/>
    <x v="6"/>
    <s v="Brand"/>
    <n v="1425.58"/>
    <n v="639.61"/>
    <d v="2023-08-23T00:00:00"/>
    <s v="Approved"/>
    <s v="Brand"/>
    <s v="Atorvastatin"/>
    <n v="153.69"/>
    <n v="785.96999999999991"/>
    <n v="1271.8899999999999"/>
  </r>
  <r>
    <n v="100404"/>
    <n v="2428"/>
    <n v="586"/>
    <x v="9"/>
    <s v="Generic"/>
    <n v="838.63"/>
    <n v="64.900000000000006"/>
    <d v="2024-02-09T00:00:00"/>
    <s v="Approved"/>
    <s v="Brand"/>
    <s v="Rivaroxaban"/>
    <n v="77.55"/>
    <n v="773.73"/>
    <n v="761.08"/>
  </r>
  <r>
    <n v="100141"/>
    <n v="2244"/>
    <n v="571"/>
    <x v="9"/>
    <s v="Generic"/>
    <n v="1330.79"/>
    <n v="571.91"/>
    <d v="2023-05-22T00:00:00"/>
    <s v="Pending"/>
    <s v="Brand"/>
    <s v="Rivaroxaban"/>
    <n v="77.959999999999994"/>
    <n v="758.88"/>
    <n v="1252.83"/>
  </r>
  <r>
    <n v="100202"/>
    <n v="2666"/>
    <n v="529"/>
    <x v="0"/>
    <s v="Brand"/>
    <n v="871.28"/>
    <n v="112.67"/>
    <d v="2023-07-22T00:00:00"/>
    <s v="Approved"/>
    <s v="Brand"/>
    <s v="Oxycodone"/>
    <n v="132.80000000000001"/>
    <n v="758.61"/>
    <n v="738.48"/>
  </r>
  <r>
    <n v="100105"/>
    <n v="2411"/>
    <n v="557"/>
    <x v="2"/>
    <s v="Generic"/>
    <n v="846.28"/>
    <n v="96.48"/>
    <d v="2023-04-16T00:00:00"/>
    <s v="Approved"/>
    <s v="Brand"/>
    <s v="Apixaban"/>
    <n v="153.69"/>
    <n v="749.8"/>
    <n v="692.58999999999992"/>
  </r>
  <r>
    <n v="100354"/>
    <n v="2244"/>
    <n v="596"/>
    <x v="4"/>
    <s v="Brand"/>
    <n v="1126.81"/>
    <n v="380.2"/>
    <d v="2023-12-21T00:00:00"/>
    <s v="Pending"/>
    <s v="Brand"/>
    <s v="Fluticasone/Salmeterol"/>
    <n v="132.80000000000001"/>
    <n v="746.6099999999999"/>
    <n v="994.01"/>
  </r>
  <r>
    <n v="100355"/>
    <n v="2328"/>
    <n v="592"/>
    <x v="4"/>
    <s v="Generic"/>
    <n v="1210.8399999999999"/>
    <n v="474.71"/>
    <d v="2023-12-22T00:00:00"/>
    <s v="Approved"/>
    <s v="Brand"/>
    <s v="Fluticasone/Salmeterol"/>
    <n v="144.75"/>
    <n v="736.12999999999988"/>
    <n v="1066.0899999999999"/>
  </r>
  <r>
    <n v="100117"/>
    <n v="2249"/>
    <n v="581"/>
    <x v="2"/>
    <s v="Generic"/>
    <n v="1209.75"/>
    <n v="491.96"/>
    <d v="2023-04-28T00:00:00"/>
    <s v="Pending"/>
    <s v="Brand"/>
    <s v="Apixaban"/>
    <n v="132.80000000000001"/>
    <n v="717.79"/>
    <n v="1076.95"/>
  </r>
  <r>
    <n v="100138"/>
    <n v="2515"/>
    <n v="574"/>
    <x v="5"/>
    <s v="Generic"/>
    <n v="958.12"/>
    <n v="246.87"/>
    <d v="2023-05-19T00:00:00"/>
    <s v="Denied"/>
    <s v="Brand"/>
    <s v="Insulin Glargine"/>
    <n v="65.23"/>
    <n v="711.25"/>
    <n v="892.89"/>
  </r>
  <r>
    <n v="100137"/>
    <n v="2828"/>
    <n v="524"/>
    <x v="0"/>
    <s v="Generic"/>
    <n v="911.21"/>
    <n v="200.28"/>
    <d v="2023-05-18T00:00:00"/>
    <s v="Denied"/>
    <s v="Brand"/>
    <s v="Oxycodone"/>
    <n v="65.23"/>
    <n v="710.93000000000006"/>
    <n v="845.98"/>
  </r>
  <r>
    <n v="100445"/>
    <n v="2215"/>
    <n v="513"/>
    <x v="4"/>
    <s v="Brand"/>
    <n v="1119.68"/>
    <n v="420.25"/>
    <d v="2024-03-21T00:00:00"/>
    <s v="Denied"/>
    <s v="Brand"/>
    <s v="Fluticasone/Salmeterol"/>
    <n v="77.55"/>
    <n v="699.43000000000006"/>
    <n v="1042.1300000000001"/>
  </r>
  <r>
    <n v="100177"/>
    <n v="2806"/>
    <n v="573"/>
    <x v="0"/>
    <s v="Brand"/>
    <n v="754.8"/>
    <n v="67.349999999999994"/>
    <d v="2023-06-27T00:00:00"/>
    <s v="Denied"/>
    <s v="Brand"/>
    <s v="Oxycodone"/>
    <n v="150.68"/>
    <n v="687.44999999999993"/>
    <n v="604.11999999999989"/>
  </r>
  <r>
    <n v="100064"/>
    <n v="2677"/>
    <n v="573"/>
    <x v="3"/>
    <s v="Generic"/>
    <n v="867.79"/>
    <n v="182.68"/>
    <d v="2023-03-06T00:00:00"/>
    <s v="Pending"/>
    <s v="Brand"/>
    <s v="Rosuvastatin"/>
    <n v="150.68"/>
    <n v="685.1099999999999"/>
    <n v="717.1099999999999"/>
  </r>
  <r>
    <n v="100015"/>
    <n v="2462"/>
    <n v="596"/>
    <x v="5"/>
    <s v="Generic"/>
    <n v="1403.87"/>
    <n v="728.79"/>
    <d v="2023-01-16T00:00:00"/>
    <s v="Denied"/>
    <s v="Brand"/>
    <s v="Insulin Glargine"/>
    <n v="77.55"/>
    <n v="675.07999999999993"/>
    <n v="1326.32"/>
  </r>
  <r>
    <n v="100495"/>
    <n v="2807"/>
    <n v="526"/>
    <x v="2"/>
    <s v="Generic"/>
    <n v="861.93"/>
    <n v="196.04"/>
    <d v="2024-05-10T00:00:00"/>
    <s v="Pending"/>
    <s v="Brand"/>
    <s v="Apixaban"/>
    <n v="98.52"/>
    <n v="665.89"/>
    <n v="763.41"/>
  </r>
  <r>
    <n v="100300"/>
    <n v="2892"/>
    <n v="521"/>
    <x v="2"/>
    <s v="Generic"/>
    <n v="864.83"/>
    <n v="200.98"/>
    <d v="2023-10-28T00:00:00"/>
    <s v="Denied"/>
    <s v="Brand"/>
    <s v="Apixaban"/>
    <n v="98.52"/>
    <n v="663.85"/>
    <n v="766.31000000000006"/>
  </r>
  <r>
    <n v="100226"/>
    <n v="2606"/>
    <n v="525"/>
    <x v="8"/>
    <s v="Generic"/>
    <n v="1067.57"/>
    <n v="405.25"/>
    <d v="2023-08-15T00:00:00"/>
    <s v="Denied"/>
    <s v="Brand"/>
    <s v="Adalimumab"/>
    <n v="77.959999999999994"/>
    <n v="662.31999999999994"/>
    <n v="989.6099999999999"/>
  </r>
  <r>
    <n v="100436"/>
    <n v="2084"/>
    <n v="500"/>
    <x v="9"/>
    <s v="Brand"/>
    <n v="928.87"/>
    <n v="266.89"/>
    <d v="2024-03-12T00:00:00"/>
    <s v="Pending"/>
    <s v="Brand"/>
    <s v="Rivaroxaban"/>
    <n v="58.5"/>
    <n v="661.98"/>
    <n v="870.37"/>
  </r>
  <r>
    <n v="100052"/>
    <n v="2360"/>
    <n v="590"/>
    <x v="6"/>
    <s v="Brand"/>
    <n v="828.52"/>
    <n v="167.79"/>
    <d v="2023-02-22T00:00:00"/>
    <s v="Denied"/>
    <s v="Brand"/>
    <s v="Atorvastatin"/>
    <n v="77.55"/>
    <n v="660.73"/>
    <n v="750.97"/>
  </r>
  <r>
    <n v="100347"/>
    <n v="2793"/>
    <n v="585"/>
    <x v="3"/>
    <s v="Brand"/>
    <n v="1417.77"/>
    <n v="760.28"/>
    <d v="2023-12-14T00:00:00"/>
    <s v="Denied"/>
    <s v="Brand"/>
    <s v="Rosuvastatin"/>
    <n v="144.75"/>
    <n v="657.49"/>
    <n v="1273.02"/>
  </r>
  <r>
    <n v="100269"/>
    <n v="2775"/>
    <n v="504"/>
    <x v="9"/>
    <s v="Generic"/>
    <n v="1171.24"/>
    <n v="518.11"/>
    <d v="2023-09-27T00:00:00"/>
    <s v="Denied"/>
    <s v="Brand"/>
    <s v="Rivaroxaban"/>
    <n v="144.75"/>
    <n v="653.13"/>
    <n v="1026.49"/>
  </r>
  <r>
    <n v="100453"/>
    <n v="2967"/>
    <n v="516"/>
    <x v="4"/>
    <s v="Brand"/>
    <n v="892.96"/>
    <n v="240.11"/>
    <d v="2024-03-29T00:00:00"/>
    <s v="Denied"/>
    <s v="Brand"/>
    <s v="Fluticasone/Salmeterol"/>
    <n v="144.75"/>
    <n v="652.85"/>
    <n v="748.21"/>
  </r>
  <r>
    <n v="100252"/>
    <n v="2759"/>
    <n v="500"/>
    <x v="2"/>
    <s v="Brand"/>
    <n v="1027.28"/>
    <n v="381.99"/>
    <d v="2023-09-10T00:00:00"/>
    <s v="Pending"/>
    <s v="Brand"/>
    <s v="Apixaban"/>
    <n v="153.69"/>
    <n v="645.29"/>
    <n v="873.58999999999992"/>
  </r>
  <r>
    <n v="100430"/>
    <n v="2653"/>
    <n v="569"/>
    <x v="2"/>
    <s v="Brand"/>
    <n v="831.16"/>
    <n v="192.97"/>
    <d v="2024-03-06T00:00:00"/>
    <s v="Pending"/>
    <s v="Brand"/>
    <s v="Apixaban"/>
    <n v="98.52"/>
    <n v="638.18999999999994"/>
    <n v="732.64"/>
  </r>
  <r>
    <n v="100090"/>
    <n v="2079"/>
    <n v="561"/>
    <x v="1"/>
    <s v="Generic"/>
    <n v="1312.79"/>
    <n v="683.45"/>
    <d v="2023-04-01T00:00:00"/>
    <s v="Pending"/>
    <s v="Brand"/>
    <s v="Budesonide/Formoterol"/>
    <n v="77.959999999999994"/>
    <n v="629.33999999999992"/>
    <n v="1234.83"/>
  </r>
  <r>
    <n v="100440"/>
    <n v="2448"/>
    <n v="537"/>
    <x v="4"/>
    <s v="Generic"/>
    <n v="923.15"/>
    <n v="301.66000000000003"/>
    <d v="2024-03-16T00:00:00"/>
    <s v="Pending"/>
    <s v="Brand"/>
    <s v="Fluticasone/Salmeterol"/>
    <n v="150.68"/>
    <n v="621.49"/>
    <n v="772.47"/>
  </r>
  <r>
    <n v="100478"/>
    <n v="2720"/>
    <n v="577"/>
    <x v="4"/>
    <s v="Generic"/>
    <n v="1285.79"/>
    <n v="674.57"/>
    <d v="2024-04-23T00:00:00"/>
    <s v="Denied"/>
    <s v="Brand"/>
    <s v="Fluticasone/Salmeterol"/>
    <n v="144.75"/>
    <n v="611.21999999999991"/>
    <n v="1141.04"/>
  </r>
  <r>
    <n v="100094"/>
    <n v="2144"/>
    <n v="578"/>
    <x v="5"/>
    <s v="Generic"/>
    <n v="811.7"/>
    <n v="202.88"/>
    <d v="2023-04-05T00:00:00"/>
    <s v="Pending"/>
    <s v="Brand"/>
    <s v="Insulin Glargine"/>
    <n v="58.5"/>
    <n v="608.82000000000005"/>
    <n v="753.2"/>
  </r>
  <r>
    <n v="100229"/>
    <n v="2163"/>
    <n v="554"/>
    <x v="7"/>
    <s v="Generic"/>
    <n v="1461.02"/>
    <n v="857.01"/>
    <d v="2023-08-18T00:00:00"/>
    <s v="Pending"/>
    <s v="Brand"/>
    <s v="Sitagliptin"/>
    <n v="153.69"/>
    <n v="604.01"/>
    <n v="1307.33"/>
  </r>
  <r>
    <n v="100150"/>
    <n v="2472"/>
    <n v="568"/>
    <x v="6"/>
    <s v="Generic"/>
    <n v="1038.3699999999999"/>
    <n v="443.09"/>
    <d v="2023-05-31T00:00:00"/>
    <s v="Denied"/>
    <s v="Brand"/>
    <s v="Atorvastatin"/>
    <n v="144.75"/>
    <n v="595.28"/>
    <n v="893.61999999999989"/>
  </r>
  <r>
    <n v="100001"/>
    <n v="2779"/>
    <n v="556"/>
    <x v="9"/>
    <s v="Brand"/>
    <n v="1098.7"/>
    <n v="513.11"/>
    <d v="2023-01-02T00:00:00"/>
    <s v="Denied"/>
    <s v="Brand"/>
    <s v="Rivaroxaban"/>
    <n v="144.75"/>
    <n v="585.59"/>
    <n v="953.95"/>
  </r>
  <r>
    <n v="100398"/>
    <n v="2939"/>
    <n v="590"/>
    <x v="3"/>
    <s v="Generic"/>
    <n v="740.03"/>
    <n v="160.29"/>
    <d v="2024-02-03T00:00:00"/>
    <s v="Pending"/>
    <s v="Brand"/>
    <s v="Rosuvastatin"/>
    <n v="77.55"/>
    <n v="579.74"/>
    <n v="662.48"/>
  </r>
  <r>
    <n v="100352"/>
    <n v="2803"/>
    <n v="505"/>
    <x v="2"/>
    <s v="Brand"/>
    <n v="1016.85"/>
    <n v="438.08"/>
    <d v="2023-12-19T00:00:00"/>
    <s v="Denied"/>
    <s v="Brand"/>
    <s v="Apixaban"/>
    <n v="76.599999999999994"/>
    <n v="578.77"/>
    <n v="940.25"/>
  </r>
  <r>
    <n v="100342"/>
    <n v="2171"/>
    <n v="511"/>
    <x v="3"/>
    <s v="Brand"/>
    <n v="869.51"/>
    <n v="293.77999999999997"/>
    <d v="2023-12-09T00:00:00"/>
    <s v="Denied"/>
    <s v="Brand"/>
    <s v="Rosuvastatin"/>
    <n v="98.52"/>
    <n v="575.73"/>
    <n v="770.99"/>
  </r>
  <r>
    <n v="100451"/>
    <n v="2430"/>
    <n v="534"/>
    <x v="5"/>
    <s v="Brand"/>
    <n v="939.26"/>
    <n v="364.65"/>
    <d v="2024-03-27T00:00:00"/>
    <s v="Pending"/>
    <s v="Brand"/>
    <s v="Insulin Glargine"/>
    <n v="144.75"/>
    <n v="574.61"/>
    <n v="794.51"/>
  </r>
  <r>
    <n v="100024"/>
    <n v="2267"/>
    <n v="570"/>
    <x v="5"/>
    <s v="Generic"/>
    <n v="1291.1600000000001"/>
    <n v="718.24"/>
    <d v="2023-01-25T00:00:00"/>
    <s v="Approved"/>
    <s v="Brand"/>
    <s v="Insulin Glargine"/>
    <n v="150.68"/>
    <n v="572.92000000000007"/>
    <n v="1140.48"/>
  </r>
  <r>
    <n v="100493"/>
    <n v="2556"/>
    <n v="526"/>
    <x v="0"/>
    <s v="Generic"/>
    <n v="911.08"/>
    <n v="348.53"/>
    <d v="2024-05-08T00:00:00"/>
    <s v="Approved"/>
    <s v="Brand"/>
    <s v="Oxycodone"/>
    <n v="153.69"/>
    <n v="562.55000000000007"/>
    <n v="757.3900000000001"/>
  </r>
  <r>
    <n v="100186"/>
    <n v="2504"/>
    <n v="527"/>
    <x v="2"/>
    <s v="Brand"/>
    <n v="1102.8800000000001"/>
    <n v="542.45000000000005"/>
    <d v="2023-07-06T00:00:00"/>
    <s v="Pending"/>
    <s v="Brand"/>
    <s v="Apixaban"/>
    <n v="58.5"/>
    <n v="560.43000000000006"/>
    <n v="1044.3800000000001"/>
  </r>
  <r>
    <n v="100211"/>
    <n v="2241"/>
    <n v="574"/>
    <x v="2"/>
    <s v="Brand"/>
    <n v="1097.81"/>
    <n v="539.29999999999995"/>
    <d v="2023-07-31T00:00:00"/>
    <s v="Pending"/>
    <s v="Brand"/>
    <s v="Apixaban"/>
    <n v="150.68"/>
    <n v="558.51"/>
    <n v="947.12999999999988"/>
  </r>
  <r>
    <n v="100230"/>
    <n v="2396"/>
    <n v="503"/>
    <x v="0"/>
    <s v="Brand"/>
    <n v="671.2"/>
    <n v="113.21"/>
    <d v="2023-08-19T00:00:00"/>
    <s v="Pending"/>
    <s v="Brand"/>
    <s v="Oxycodone"/>
    <n v="77.55"/>
    <n v="557.99"/>
    <n v="593.65000000000009"/>
  </r>
  <r>
    <n v="100358"/>
    <n v="2540"/>
    <n v="522"/>
    <x v="8"/>
    <s v="Brand"/>
    <n v="1451.94"/>
    <n v="895.71"/>
    <d v="2023-12-25T00:00:00"/>
    <s v="Approved"/>
    <s v="Brand"/>
    <s v="Adalimumab"/>
    <n v="58.5"/>
    <n v="556.23"/>
    <n v="1393.44"/>
  </r>
  <r>
    <n v="100281"/>
    <n v="2156"/>
    <n v="577"/>
    <x v="1"/>
    <s v="Brand"/>
    <n v="1399.63"/>
    <n v="858.45"/>
    <d v="2023-10-09T00:00:00"/>
    <s v="Pending"/>
    <s v="Brand"/>
    <s v="Budesonide/Formoterol"/>
    <n v="132.80000000000001"/>
    <n v="541.18000000000006"/>
    <n v="1266.8300000000002"/>
  </r>
  <r>
    <n v="100155"/>
    <n v="2182"/>
    <n v="554"/>
    <x v="2"/>
    <s v="Brand"/>
    <n v="1055.3900000000001"/>
    <n v="530.05999999999995"/>
    <d v="2023-06-05T00:00:00"/>
    <s v="Approved"/>
    <s v="Brand"/>
    <s v="Apixaban"/>
    <n v="144.75"/>
    <n v="525.33000000000015"/>
    <n v="910.6400000000001"/>
  </r>
  <r>
    <n v="100412"/>
    <n v="2297"/>
    <n v="508"/>
    <x v="9"/>
    <s v="Generic"/>
    <n v="1177.8800000000001"/>
    <n v="656.29"/>
    <d v="2024-02-17T00:00:00"/>
    <s v="Approved"/>
    <s v="Brand"/>
    <s v="Rivaroxaban"/>
    <n v="144.75"/>
    <n v="521.59000000000015"/>
    <n v="1033.1300000000001"/>
  </r>
  <r>
    <n v="100112"/>
    <n v="2334"/>
    <n v="580"/>
    <x v="9"/>
    <s v="Generic"/>
    <n v="1356.38"/>
    <n v="837.14"/>
    <d v="2023-04-23T00:00:00"/>
    <s v="Denied"/>
    <s v="Brand"/>
    <s v="Rivaroxaban"/>
    <n v="77.55"/>
    <n v="519.24000000000012"/>
    <n v="1278.8300000000002"/>
  </r>
  <r>
    <n v="100388"/>
    <n v="2957"/>
    <n v="513"/>
    <x v="4"/>
    <s v="Brand"/>
    <n v="1347.82"/>
    <n v="831.13"/>
    <d v="2024-01-24T00:00:00"/>
    <s v="Pending"/>
    <s v="Brand"/>
    <s v="Fluticasone/Salmeterol"/>
    <n v="58.5"/>
    <n v="516.68999999999994"/>
    <n v="1289.32"/>
  </r>
  <r>
    <n v="100069"/>
    <n v="2171"/>
    <n v="508"/>
    <x v="0"/>
    <s v="Generic"/>
    <n v="1004.41"/>
    <n v="488.26"/>
    <d v="2023-03-11T00:00:00"/>
    <s v="Pending"/>
    <s v="Brand"/>
    <s v="Oxycodone"/>
    <n v="65.23"/>
    <n v="516.15"/>
    <n v="939.18"/>
  </r>
  <r>
    <n v="100438"/>
    <n v="2843"/>
    <n v="573"/>
    <x v="5"/>
    <s v="Brand"/>
    <n v="737.31"/>
    <n v="223.9"/>
    <d v="2024-03-14T00:00:00"/>
    <s v="Approved"/>
    <s v="Brand"/>
    <s v="Insulin Glargine"/>
    <n v="77.959999999999994"/>
    <n v="513.41"/>
    <n v="659.34999999999991"/>
  </r>
  <r>
    <n v="100333"/>
    <n v="2774"/>
    <n v="544"/>
    <x v="5"/>
    <s v="Brand"/>
    <n v="1331.19"/>
    <n v="820.17"/>
    <d v="2023-11-30T00:00:00"/>
    <s v="Denied"/>
    <s v="Brand"/>
    <s v="Insulin Glargine"/>
    <n v="153.69"/>
    <n v="511.0200000000001"/>
    <n v="1177.5"/>
  </r>
  <r>
    <n v="100296"/>
    <n v="2209"/>
    <n v="598"/>
    <x v="7"/>
    <s v="Generic"/>
    <n v="958.95"/>
    <n v="450.65"/>
    <d v="2023-10-24T00:00:00"/>
    <s v="Approved"/>
    <s v="Brand"/>
    <s v="Sitagliptin"/>
    <n v="132.80000000000001"/>
    <n v="508.30000000000007"/>
    <n v="826.15000000000009"/>
  </r>
  <r>
    <n v="100402"/>
    <n v="2977"/>
    <n v="577"/>
    <x v="7"/>
    <s v="Brand"/>
    <n v="788.61"/>
    <n v="294.74"/>
    <d v="2024-02-07T00:00:00"/>
    <s v="Denied"/>
    <s v="Brand"/>
    <s v="Sitagliptin"/>
    <n v="65.23"/>
    <n v="493.87"/>
    <n v="723.38"/>
  </r>
  <r>
    <n v="100447"/>
    <n v="2007"/>
    <n v="584"/>
    <x v="4"/>
    <s v="Brand"/>
    <n v="1277.6099999999999"/>
    <n v="785.09"/>
    <d v="2024-03-23T00:00:00"/>
    <s v="Denied"/>
    <s v="Brand"/>
    <s v="Fluticasone/Salmeterol"/>
    <n v="98.52"/>
    <n v="492.51999999999987"/>
    <n v="1179.0899999999999"/>
  </r>
  <r>
    <n v="100233"/>
    <n v="2966"/>
    <n v="590"/>
    <x v="3"/>
    <s v="Generic"/>
    <n v="674.57"/>
    <n v="192.36"/>
    <d v="2023-08-22T00:00:00"/>
    <s v="Denied"/>
    <s v="Brand"/>
    <s v="Rosuvastatin"/>
    <n v="77.55"/>
    <n v="482.21000000000004"/>
    <n v="597.0200000000001"/>
  </r>
  <r>
    <n v="100077"/>
    <n v="2916"/>
    <n v="541"/>
    <x v="1"/>
    <s v="Generic"/>
    <n v="1420.29"/>
    <n v="941.49"/>
    <d v="2023-03-19T00:00:00"/>
    <s v="Approved"/>
    <s v="Brand"/>
    <s v="Budesonide/Formoterol"/>
    <n v="132.80000000000001"/>
    <n v="478.79999999999995"/>
    <n v="1287.49"/>
  </r>
  <r>
    <n v="100488"/>
    <n v="2457"/>
    <n v="532"/>
    <x v="7"/>
    <s v="Generic"/>
    <n v="1143.6600000000001"/>
    <n v="666.93"/>
    <d v="2024-05-03T00:00:00"/>
    <s v="Denied"/>
    <s v="Brand"/>
    <s v="Sitagliptin"/>
    <n v="98.52"/>
    <n v="476.73000000000013"/>
    <n v="1045.1400000000001"/>
  </r>
  <r>
    <n v="100261"/>
    <n v="2308"/>
    <n v="547"/>
    <x v="2"/>
    <s v="Brand"/>
    <n v="1000.07"/>
    <n v="525.78"/>
    <d v="2023-09-19T00:00:00"/>
    <s v="Approved"/>
    <s v="Brand"/>
    <s v="Apixaban"/>
    <n v="153.69"/>
    <n v="474.29000000000008"/>
    <n v="846.38000000000011"/>
  </r>
  <r>
    <n v="100217"/>
    <n v="2731"/>
    <n v="549"/>
    <x v="6"/>
    <s v="Generic"/>
    <n v="878.18"/>
    <n v="406.8"/>
    <d v="2023-08-06T00:00:00"/>
    <s v="Pending"/>
    <s v="Brand"/>
    <s v="Atorvastatin"/>
    <n v="144.75"/>
    <n v="471.37999999999994"/>
    <n v="733.43"/>
  </r>
  <r>
    <n v="100035"/>
    <n v="2001"/>
    <n v="592"/>
    <x v="0"/>
    <s v="Brand"/>
    <n v="1039.1199999999999"/>
    <n v="574.33000000000004"/>
    <d v="2023-02-05T00:00:00"/>
    <s v="Pending"/>
    <s v="Brand"/>
    <s v="Oxycodone"/>
    <n v="132.80000000000001"/>
    <n v="464.78999999999985"/>
    <n v="906.31999999999994"/>
  </r>
  <r>
    <n v="100258"/>
    <n v="2191"/>
    <n v="516"/>
    <x v="0"/>
    <s v="Brand"/>
    <n v="1355.76"/>
    <n v="896.69"/>
    <d v="2023-09-16T00:00:00"/>
    <s v="Pending"/>
    <s v="Brand"/>
    <s v="Oxycodone"/>
    <n v="76.599999999999994"/>
    <n v="459.06999999999994"/>
    <n v="1279.1600000000001"/>
  </r>
  <r>
    <n v="100179"/>
    <n v="2593"/>
    <n v="563"/>
    <x v="4"/>
    <s v="Brand"/>
    <n v="869.33"/>
    <n v="419.9"/>
    <d v="2023-06-29T00:00:00"/>
    <s v="Denied"/>
    <s v="Brand"/>
    <s v="Fluticasone/Salmeterol"/>
    <n v="77.55"/>
    <n v="449.43000000000006"/>
    <n v="791.78000000000009"/>
  </r>
  <r>
    <n v="100241"/>
    <n v="2375"/>
    <n v="548"/>
    <x v="6"/>
    <s v="Generic"/>
    <n v="555.51"/>
    <n v="116.7"/>
    <d v="2023-08-30T00:00:00"/>
    <s v="Pending"/>
    <s v="Brand"/>
    <s v="Atorvastatin"/>
    <n v="150.68"/>
    <n v="438.81"/>
    <n v="404.83"/>
  </r>
  <r>
    <n v="100499"/>
    <n v="2879"/>
    <n v="501"/>
    <x v="1"/>
    <s v="Brand"/>
    <n v="763.55"/>
    <n v="327.29000000000002"/>
    <d v="2024-05-14T00:00:00"/>
    <s v="Pending"/>
    <s v="Brand"/>
    <s v="Budesonide/Formoterol"/>
    <n v="65.23"/>
    <n v="436.25999999999993"/>
    <n v="698.31999999999994"/>
  </r>
  <r>
    <n v="100417"/>
    <n v="2171"/>
    <n v="517"/>
    <x v="6"/>
    <s v="Generic"/>
    <n v="962.45"/>
    <n v="530.98"/>
    <d v="2024-02-22T00:00:00"/>
    <s v="Approved"/>
    <s v="Brand"/>
    <s v="Atorvastatin"/>
    <n v="76.599999999999994"/>
    <n v="431.47"/>
    <n v="885.85"/>
  </r>
  <r>
    <n v="100414"/>
    <n v="2034"/>
    <n v="516"/>
    <x v="1"/>
    <s v="Generic"/>
    <n v="923.35"/>
    <n v="494.78"/>
    <d v="2024-02-19T00:00:00"/>
    <s v="Approved"/>
    <s v="Brand"/>
    <s v="Budesonide/Formoterol"/>
    <n v="65.23"/>
    <n v="428.57000000000005"/>
    <n v="858.12"/>
  </r>
  <r>
    <n v="100345"/>
    <n v="2270"/>
    <n v="515"/>
    <x v="7"/>
    <s v="Brand"/>
    <n v="753.14"/>
    <n v="330.08"/>
    <d v="2023-12-12T00:00:00"/>
    <s v="Pending"/>
    <s v="Brand"/>
    <s v="Sitagliptin"/>
    <n v="150.68"/>
    <n v="423.06"/>
    <n v="602.46"/>
  </r>
  <r>
    <n v="100369"/>
    <n v="2919"/>
    <n v="590"/>
    <x v="8"/>
    <s v="Brand"/>
    <n v="627.16"/>
    <n v="205.24"/>
    <d v="2024-01-05T00:00:00"/>
    <s v="Pending"/>
    <s v="Brand"/>
    <s v="Adalimumab"/>
    <n v="65.23"/>
    <n v="421.91999999999996"/>
    <n v="561.92999999999995"/>
  </r>
  <r>
    <n v="100322"/>
    <n v="2250"/>
    <n v="534"/>
    <x v="2"/>
    <s v="Brand"/>
    <n v="1021.35"/>
    <n v="602.42999999999995"/>
    <d v="2023-11-19T00:00:00"/>
    <s v="Denied"/>
    <s v="Brand"/>
    <s v="Apixaban"/>
    <n v="98.52"/>
    <n v="418.92000000000007"/>
    <n v="922.83"/>
  </r>
  <r>
    <n v="100243"/>
    <n v="2309"/>
    <n v="593"/>
    <x v="6"/>
    <s v="Brand"/>
    <n v="1340.83"/>
    <n v="923.3"/>
    <d v="2023-09-01T00:00:00"/>
    <s v="Denied"/>
    <s v="Brand"/>
    <s v="Atorvastatin"/>
    <n v="132.80000000000001"/>
    <n v="417.53"/>
    <n v="1208.03"/>
  </r>
  <r>
    <n v="100049"/>
    <n v="2633"/>
    <n v="575"/>
    <x v="9"/>
    <s v="Generic"/>
    <n v="1207.18"/>
    <n v="789.67"/>
    <d v="2023-02-19T00:00:00"/>
    <s v="Pending"/>
    <s v="Brand"/>
    <s v="Rivaroxaban"/>
    <n v="132.80000000000001"/>
    <n v="417.5100000000001"/>
    <n v="1074.3800000000001"/>
  </r>
  <r>
    <n v="100318"/>
    <n v="2131"/>
    <n v="537"/>
    <x v="3"/>
    <s v="Brand"/>
    <n v="1308.28"/>
    <n v="891.75"/>
    <d v="2023-11-15T00:00:00"/>
    <s v="Denied"/>
    <s v="Brand"/>
    <s v="Rosuvastatin"/>
    <n v="65.23"/>
    <n v="416.53"/>
    <n v="1243.05"/>
  </r>
  <r>
    <n v="100377"/>
    <n v="2683"/>
    <n v="566"/>
    <x v="9"/>
    <s v="Brand"/>
    <n v="528.29999999999995"/>
    <n v="118.97"/>
    <d v="2024-01-13T00:00:00"/>
    <s v="Approved"/>
    <s v="Brand"/>
    <s v="Rivaroxaban"/>
    <n v="77.55"/>
    <n v="409.32999999999993"/>
    <n v="450.74999999999994"/>
  </r>
  <r>
    <n v="100394"/>
    <n v="2360"/>
    <n v="535"/>
    <x v="6"/>
    <s v="Brand"/>
    <n v="1179.5899999999999"/>
    <n v="771.62"/>
    <d v="2024-01-30T00:00:00"/>
    <s v="Denied"/>
    <s v="Brand"/>
    <s v="Atorvastatin"/>
    <n v="153.69"/>
    <n v="407.96999999999991"/>
    <n v="1025.8999999999999"/>
  </r>
  <r>
    <n v="100059"/>
    <n v="2003"/>
    <n v="581"/>
    <x v="2"/>
    <s v="Generic"/>
    <n v="760.89"/>
    <n v="354.2"/>
    <d v="2023-03-01T00:00:00"/>
    <s v="Pending"/>
    <s v="Brand"/>
    <s v="Apixaban"/>
    <n v="65.23"/>
    <n v="406.69"/>
    <n v="695.66"/>
  </r>
  <r>
    <n v="100456"/>
    <n v="2753"/>
    <n v="533"/>
    <x v="2"/>
    <s v="Brand"/>
    <n v="934.05"/>
    <n v="533.15"/>
    <d v="2024-04-01T00:00:00"/>
    <s v="Denied"/>
    <s v="Brand"/>
    <s v="Apixaban"/>
    <n v="150.68"/>
    <n v="400.9"/>
    <n v="783.36999999999989"/>
  </r>
  <r>
    <n v="100147"/>
    <n v="2001"/>
    <n v="526"/>
    <x v="2"/>
    <s v="Generic"/>
    <n v="1030.45"/>
    <n v="631.39"/>
    <d v="2023-05-28T00:00:00"/>
    <s v="Denied"/>
    <s v="Brand"/>
    <s v="Apixaban"/>
    <n v="65.23"/>
    <n v="399.06000000000006"/>
    <n v="965.22"/>
  </r>
  <r>
    <n v="100012"/>
    <n v="2966"/>
    <n v="524"/>
    <x v="2"/>
    <s v="Generic"/>
    <n v="1192.8499999999999"/>
    <n v="796.48"/>
    <d v="2023-01-13T00:00:00"/>
    <s v="Approved"/>
    <s v="Brand"/>
    <s v="Apixaban"/>
    <n v="77.55"/>
    <n v="396.36999999999989"/>
    <n v="1115.3"/>
  </r>
  <r>
    <n v="100312"/>
    <n v="2383"/>
    <n v="505"/>
    <x v="4"/>
    <s v="Brand"/>
    <n v="800.58"/>
    <n v="408.13"/>
    <d v="2023-11-09T00:00:00"/>
    <s v="Pending"/>
    <s v="Brand"/>
    <s v="Fluticasone/Salmeterol"/>
    <n v="150.68"/>
    <n v="392.45000000000005"/>
    <n v="649.90000000000009"/>
  </r>
  <r>
    <n v="100413"/>
    <n v="2336"/>
    <n v="524"/>
    <x v="0"/>
    <s v="Brand"/>
    <n v="727.51"/>
    <n v="337.66"/>
    <d v="2024-02-18T00:00:00"/>
    <s v="Pending"/>
    <s v="Brand"/>
    <s v="Oxycodone"/>
    <n v="58.5"/>
    <n v="389.84999999999997"/>
    <n v="669.01"/>
  </r>
  <r>
    <n v="100011"/>
    <n v="2620"/>
    <n v="537"/>
    <x v="4"/>
    <s v="Brand"/>
    <n v="1134.55"/>
    <n v="745.59"/>
    <d v="2023-01-12T00:00:00"/>
    <s v="Denied"/>
    <s v="Brand"/>
    <s v="Fluticasone/Salmeterol"/>
    <n v="153.69"/>
    <n v="388.95999999999992"/>
    <n v="980.8599999999999"/>
  </r>
  <r>
    <n v="100257"/>
    <n v="2384"/>
    <n v="546"/>
    <x v="5"/>
    <s v="Generic"/>
    <n v="1235.51"/>
    <n v="847.68"/>
    <d v="2023-09-15T00:00:00"/>
    <s v="Denied"/>
    <s v="Brand"/>
    <s v="Insulin Glargine"/>
    <n v="77.55"/>
    <n v="387.83000000000004"/>
    <n v="1157.96"/>
  </r>
  <r>
    <n v="100037"/>
    <n v="2642"/>
    <n v="590"/>
    <x v="0"/>
    <s v="Brand"/>
    <n v="602.24"/>
    <n v="220.34"/>
    <d v="2023-02-07T00:00:00"/>
    <s v="Denied"/>
    <s v="Brand"/>
    <s v="Oxycodone"/>
    <n v="76.599999999999994"/>
    <n v="381.9"/>
    <n v="525.64"/>
  </r>
  <r>
    <n v="100409"/>
    <n v="2997"/>
    <n v="536"/>
    <x v="8"/>
    <s v="Generic"/>
    <n v="870.26"/>
    <n v="488.75"/>
    <d v="2024-02-14T00:00:00"/>
    <s v="Pending"/>
    <s v="Brand"/>
    <s v="Adalimumab"/>
    <n v="98.52"/>
    <n v="381.51"/>
    <n v="771.74"/>
  </r>
  <r>
    <n v="100110"/>
    <n v="2428"/>
    <n v="522"/>
    <x v="2"/>
    <s v="Brand"/>
    <n v="879.74"/>
    <n v="501.8"/>
    <d v="2023-04-21T00:00:00"/>
    <s v="Approved"/>
    <s v="Brand"/>
    <s v="Apixaban"/>
    <n v="77.959999999999994"/>
    <n v="377.94"/>
    <n v="801.78"/>
  </r>
  <r>
    <n v="100326"/>
    <n v="2761"/>
    <n v="587"/>
    <x v="2"/>
    <s v="Generic"/>
    <n v="1278.1600000000001"/>
    <n v="907.5"/>
    <d v="2023-11-23T00:00:00"/>
    <s v="Approved"/>
    <s v="Brand"/>
    <s v="Apixaban"/>
    <n v="98.52"/>
    <n v="370.66000000000008"/>
    <n v="1179.6400000000001"/>
  </r>
  <r>
    <n v="100286"/>
    <n v="2401"/>
    <n v="551"/>
    <x v="5"/>
    <s v="Generic"/>
    <n v="1168.3800000000001"/>
    <n v="799.46"/>
    <d v="2023-10-14T00:00:00"/>
    <s v="Pending"/>
    <s v="Brand"/>
    <s v="Insulin Glargine"/>
    <n v="153.69"/>
    <n v="368.92000000000007"/>
    <n v="1014.69"/>
  </r>
  <r>
    <n v="100158"/>
    <n v="2619"/>
    <n v="548"/>
    <x v="1"/>
    <s v="Brand"/>
    <n v="1245.69"/>
    <n v="884.08"/>
    <d v="2023-06-08T00:00:00"/>
    <s v="Pending"/>
    <s v="Brand"/>
    <s v="Budesonide/Formoterol"/>
    <n v="58.5"/>
    <n v="361.61"/>
    <n v="1187.19"/>
  </r>
  <r>
    <n v="100165"/>
    <n v="2185"/>
    <n v="578"/>
    <x v="8"/>
    <s v="Brand"/>
    <n v="1200.22"/>
    <n v="846.59"/>
    <d v="2023-06-15T00:00:00"/>
    <s v="Pending"/>
    <s v="Brand"/>
    <s v="Adalimumab"/>
    <n v="144.75"/>
    <n v="353.63"/>
    <n v="1055.47"/>
  </r>
  <r>
    <n v="100054"/>
    <n v="2294"/>
    <n v="510"/>
    <x v="8"/>
    <s v="Brand"/>
    <n v="1283.75"/>
    <n v="935.9"/>
    <d v="2023-02-24T00:00:00"/>
    <s v="Pending"/>
    <s v="Brand"/>
    <s v="Adalimumab"/>
    <n v="132.80000000000001"/>
    <n v="347.85"/>
    <n v="1150.95"/>
  </r>
  <r>
    <n v="100085"/>
    <n v="2285"/>
    <n v="555"/>
    <x v="7"/>
    <s v="Brand"/>
    <n v="1121.24"/>
    <n v="777.63"/>
    <d v="2023-03-27T00:00:00"/>
    <s v="Pending"/>
    <s v="Brand"/>
    <s v="Sitagliptin"/>
    <n v="98.52"/>
    <n v="343.61"/>
    <n v="1022.72"/>
  </r>
  <r>
    <n v="100311"/>
    <n v="2226"/>
    <n v="506"/>
    <x v="8"/>
    <s v="Generic"/>
    <n v="453.35"/>
    <n v="115.83"/>
    <d v="2023-11-08T00:00:00"/>
    <s v="Approved"/>
    <s v="Brand"/>
    <s v="Adalimumab"/>
    <n v="153.69"/>
    <n v="337.52000000000004"/>
    <n v="299.66000000000003"/>
  </r>
  <r>
    <n v="100422"/>
    <n v="2679"/>
    <n v="513"/>
    <x v="1"/>
    <s v="Generic"/>
    <n v="952.97"/>
    <n v="629.01"/>
    <d v="2024-02-27T00:00:00"/>
    <s v="Pending"/>
    <s v="Brand"/>
    <s v="Budesonide/Formoterol"/>
    <n v="77.959999999999994"/>
    <n v="323.96000000000004"/>
    <n v="875.01"/>
  </r>
  <r>
    <n v="100365"/>
    <n v="2661"/>
    <n v="571"/>
    <x v="3"/>
    <s v="Generic"/>
    <n v="440.88"/>
    <n v="119.5"/>
    <d v="2024-01-01T00:00:00"/>
    <s v="Denied"/>
    <s v="Brand"/>
    <s v="Rosuvastatin"/>
    <n v="76.599999999999994"/>
    <n v="321.38"/>
    <n v="364.28"/>
  </r>
  <r>
    <n v="100164"/>
    <n v="2741"/>
    <n v="535"/>
    <x v="0"/>
    <s v="Brand"/>
    <n v="1373.12"/>
    <n v="1055.32"/>
    <d v="2023-06-14T00:00:00"/>
    <s v="Approved"/>
    <s v="Brand"/>
    <s v="Oxycodone"/>
    <n v="153.69"/>
    <n v="317.79999999999995"/>
    <n v="1219.4299999999998"/>
  </r>
  <r>
    <n v="100180"/>
    <n v="2429"/>
    <n v="541"/>
    <x v="6"/>
    <s v="Brand"/>
    <n v="1391.73"/>
    <n v="1076.67"/>
    <d v="2023-06-30T00:00:00"/>
    <s v="Pending"/>
    <s v="Brand"/>
    <s v="Atorvastatin"/>
    <n v="132.80000000000001"/>
    <n v="315.05999999999995"/>
    <n v="1258.93"/>
  </r>
  <r>
    <n v="100244"/>
    <n v="2740"/>
    <n v="523"/>
    <x v="7"/>
    <s v="Brand"/>
    <n v="969.87"/>
    <n v="655.7"/>
    <d v="2023-09-02T00:00:00"/>
    <s v="Denied"/>
    <s v="Brand"/>
    <s v="Sitagliptin"/>
    <n v="77.959999999999994"/>
    <n v="314.16999999999996"/>
    <n v="891.91"/>
  </r>
  <r>
    <n v="100200"/>
    <n v="2613"/>
    <n v="511"/>
    <x v="5"/>
    <s v="Generic"/>
    <n v="853"/>
    <n v="539.12"/>
    <d v="2023-07-20T00:00:00"/>
    <s v="Approved"/>
    <s v="Brand"/>
    <s v="Insulin Glargine"/>
    <n v="58.5"/>
    <n v="313.88"/>
    <n v="794.5"/>
  </r>
  <r>
    <n v="100362"/>
    <n v="2877"/>
    <n v="577"/>
    <x v="1"/>
    <s v="Generic"/>
    <n v="532.70000000000005"/>
    <n v="219.69"/>
    <d v="2023-12-29T00:00:00"/>
    <s v="Approved"/>
    <s v="Brand"/>
    <s v="Budesonide/Formoterol"/>
    <n v="77.959999999999994"/>
    <n v="313.01000000000005"/>
    <n v="454.74000000000007"/>
  </r>
  <r>
    <n v="100181"/>
    <n v="2563"/>
    <n v="519"/>
    <x v="6"/>
    <s v="Brand"/>
    <n v="1179.57"/>
    <n v="867.84"/>
    <d v="2023-07-01T00:00:00"/>
    <s v="Pending"/>
    <s v="Brand"/>
    <s v="Atorvastatin"/>
    <n v="150.68"/>
    <n v="311.7299999999999"/>
    <n v="1028.8899999999999"/>
  </r>
  <r>
    <n v="100275"/>
    <n v="2211"/>
    <n v="570"/>
    <x v="3"/>
    <s v="Generic"/>
    <n v="1246.99"/>
    <n v="936.31"/>
    <d v="2023-10-03T00:00:00"/>
    <s v="Pending"/>
    <s v="Brand"/>
    <s v="Rosuvastatin"/>
    <n v="132.80000000000001"/>
    <n v="310.68000000000006"/>
    <n v="1114.19"/>
  </r>
  <r>
    <n v="100007"/>
    <n v="2643"/>
    <n v="525"/>
    <x v="8"/>
    <s v="Brand"/>
    <n v="1493.42"/>
    <n v="1184.1600000000001"/>
    <d v="2023-01-08T00:00:00"/>
    <s v="Pending"/>
    <s v="Brand"/>
    <s v="Adalimumab"/>
    <n v="58.5"/>
    <n v="309.26"/>
    <n v="1434.92"/>
  </r>
  <r>
    <n v="100225"/>
    <n v="2505"/>
    <n v="535"/>
    <x v="1"/>
    <s v="Generic"/>
    <n v="1265.49"/>
    <n v="957.86"/>
    <d v="2023-08-14T00:00:00"/>
    <s v="Denied"/>
    <s v="Brand"/>
    <s v="Budesonide/Formoterol"/>
    <n v="132.80000000000001"/>
    <n v="307.63"/>
    <n v="1132.69"/>
  </r>
  <r>
    <n v="100212"/>
    <n v="2078"/>
    <n v="563"/>
    <x v="7"/>
    <s v="Generic"/>
    <n v="676.12"/>
    <n v="372.29"/>
    <d v="2023-08-01T00:00:00"/>
    <s v="Pending"/>
    <s v="Brand"/>
    <s v="Sitagliptin"/>
    <n v="77.55"/>
    <n v="303.83"/>
    <n v="598.57000000000005"/>
  </r>
  <r>
    <n v="100448"/>
    <n v="2367"/>
    <n v="533"/>
    <x v="3"/>
    <s v="Brand"/>
    <n v="942.74"/>
    <n v="643.53"/>
    <d v="2024-03-24T00:00:00"/>
    <s v="Approved"/>
    <s v="Brand"/>
    <s v="Rosuvastatin"/>
    <n v="77.55"/>
    <n v="299.21000000000004"/>
    <n v="865.19"/>
  </r>
  <r>
    <n v="100283"/>
    <n v="2259"/>
    <n v="557"/>
    <x v="8"/>
    <s v="Brand"/>
    <n v="1084.26"/>
    <n v="788.58"/>
    <d v="2023-10-11T00:00:00"/>
    <s v="Approved"/>
    <s v="Brand"/>
    <s v="Adalimumab"/>
    <n v="98.52"/>
    <n v="295.67999999999995"/>
    <n v="985.74"/>
  </r>
  <r>
    <n v="100020"/>
    <n v="2991"/>
    <n v="579"/>
    <x v="4"/>
    <s v="Generic"/>
    <n v="1049.55"/>
    <n v="754"/>
    <d v="2023-01-21T00:00:00"/>
    <s v="Denied"/>
    <s v="Brand"/>
    <s v="Fluticasone/Salmeterol"/>
    <n v="77.55"/>
    <n v="295.54999999999995"/>
    <n v="972"/>
  </r>
  <r>
    <n v="100391"/>
    <n v="2835"/>
    <n v="590"/>
    <x v="9"/>
    <s v="Brand"/>
    <n v="1272.94"/>
    <n v="977.94"/>
    <d v="2024-01-27T00:00:00"/>
    <s v="Approved"/>
    <s v="Brand"/>
    <s v="Rivaroxaban"/>
    <n v="153.69"/>
    <n v="295"/>
    <n v="1119.25"/>
  </r>
  <r>
    <n v="100429"/>
    <n v="2458"/>
    <n v="571"/>
    <x v="6"/>
    <s v="Generic"/>
    <n v="1478.34"/>
    <n v="1185.22"/>
    <d v="2024-03-05T00:00:00"/>
    <s v="Denied"/>
    <s v="Brand"/>
    <s v="Atorvastatin"/>
    <n v="58.5"/>
    <n v="293.11999999999989"/>
    <n v="1419.84"/>
  </r>
  <r>
    <n v="100425"/>
    <n v="2960"/>
    <n v="501"/>
    <x v="9"/>
    <s v="Generic"/>
    <n v="536.55999999999995"/>
    <n v="250.71"/>
    <d v="2024-03-01T00:00:00"/>
    <s v="Pending"/>
    <s v="Brand"/>
    <s v="Rivaroxaban"/>
    <n v="132.80000000000001"/>
    <n v="285.84999999999991"/>
    <n v="403.75999999999993"/>
  </r>
  <r>
    <n v="100290"/>
    <n v="2713"/>
    <n v="540"/>
    <x v="7"/>
    <s v="Brand"/>
    <n v="1454.22"/>
    <n v="1168.73"/>
    <d v="2023-10-18T00:00:00"/>
    <s v="Pending"/>
    <s v="Brand"/>
    <s v="Sitagliptin"/>
    <n v="77.959999999999994"/>
    <n v="285.49"/>
    <n v="1376.26"/>
  </r>
  <r>
    <n v="100087"/>
    <n v="2748"/>
    <n v="590"/>
    <x v="7"/>
    <s v="Generic"/>
    <n v="439.47"/>
    <n v="154.62"/>
    <d v="2023-03-29T00:00:00"/>
    <s v="Pending"/>
    <s v="Brand"/>
    <s v="Sitagliptin"/>
    <n v="65.23"/>
    <n v="284.85000000000002"/>
    <n v="374.24"/>
  </r>
  <r>
    <n v="100299"/>
    <n v="2936"/>
    <n v="502"/>
    <x v="5"/>
    <s v="Generic"/>
    <n v="446.23"/>
    <n v="166.41"/>
    <d v="2023-10-27T00:00:00"/>
    <s v="Denied"/>
    <s v="Brand"/>
    <s v="Insulin Glargine"/>
    <n v="65.23"/>
    <n v="279.82000000000005"/>
    <n v="381"/>
  </r>
  <r>
    <n v="100485"/>
    <n v="2985"/>
    <n v="509"/>
    <x v="4"/>
    <s v="Brand"/>
    <n v="1195.97"/>
    <n v="916.35"/>
    <d v="2024-04-30T00:00:00"/>
    <s v="Denied"/>
    <s v="Brand"/>
    <s v="Fluticasone/Salmeterol"/>
    <n v="76.599999999999994"/>
    <n v="279.62"/>
    <n v="1119.3700000000001"/>
  </r>
  <r>
    <n v="100423"/>
    <n v="2508"/>
    <n v="582"/>
    <x v="7"/>
    <s v="Generic"/>
    <n v="1364.33"/>
    <n v="1093.6300000000001"/>
    <d v="2024-02-28T00:00:00"/>
    <s v="Approved"/>
    <s v="Brand"/>
    <s v="Sitagliptin"/>
    <n v="65.23"/>
    <n v="270.69999999999982"/>
    <n v="1299.0999999999999"/>
  </r>
  <r>
    <n v="100080"/>
    <n v="2577"/>
    <n v="502"/>
    <x v="4"/>
    <s v="Generic"/>
    <n v="1436.63"/>
    <n v="1166.33"/>
    <d v="2023-03-22T00:00:00"/>
    <s v="Denied"/>
    <s v="Brand"/>
    <s v="Fluticasone/Salmeterol"/>
    <n v="65.23"/>
    <n v="270.30000000000018"/>
    <n v="1371.4"/>
  </r>
  <r>
    <n v="100050"/>
    <n v="2795"/>
    <n v="521"/>
    <x v="5"/>
    <s v="Generic"/>
    <n v="1032.73"/>
    <n v="763.74"/>
    <d v="2023-02-20T00:00:00"/>
    <s v="Denied"/>
    <s v="Brand"/>
    <s v="Insulin Glargine"/>
    <n v="153.69"/>
    <n v="268.99"/>
    <n v="879.04"/>
  </r>
  <r>
    <n v="100184"/>
    <n v="2172"/>
    <n v="504"/>
    <x v="3"/>
    <s v="Generic"/>
    <n v="490.26"/>
    <n v="222.05"/>
    <d v="2023-07-04T00:00:00"/>
    <s v="Denied"/>
    <s v="Brand"/>
    <s v="Rosuvastatin"/>
    <n v="153.69"/>
    <n v="268.20999999999998"/>
    <n v="336.57"/>
  </r>
  <r>
    <n v="100046"/>
    <n v="2270"/>
    <n v="594"/>
    <x v="7"/>
    <s v="Generic"/>
    <n v="843.51"/>
    <n v="575.39"/>
    <d v="2023-02-16T00:00:00"/>
    <s v="Approved"/>
    <s v="Brand"/>
    <s v="Sitagliptin"/>
    <n v="77.959999999999994"/>
    <n v="268.12"/>
    <n v="765.55"/>
  </r>
  <r>
    <n v="100424"/>
    <n v="2375"/>
    <n v="588"/>
    <x v="0"/>
    <s v="Generic"/>
    <n v="749.83"/>
    <n v="484.46"/>
    <d v="2024-02-29T00:00:00"/>
    <s v="Approved"/>
    <s v="Brand"/>
    <s v="Oxycodone"/>
    <n v="153.69"/>
    <n v="265.37000000000006"/>
    <n v="596.1400000000001"/>
  </r>
  <r>
    <n v="100235"/>
    <n v="2326"/>
    <n v="533"/>
    <x v="6"/>
    <s v="Brand"/>
    <n v="1455.53"/>
    <n v="1192.3800000000001"/>
    <d v="2023-08-24T00:00:00"/>
    <s v="Approved"/>
    <s v="Brand"/>
    <s v="Atorvastatin"/>
    <n v="150.68"/>
    <n v="263.14999999999986"/>
    <n v="1304.8499999999999"/>
  </r>
  <r>
    <n v="100116"/>
    <n v="2188"/>
    <n v="542"/>
    <x v="8"/>
    <s v="Generic"/>
    <n v="1304.9000000000001"/>
    <n v="1041.77"/>
    <d v="2023-04-27T00:00:00"/>
    <s v="Denied"/>
    <s v="Brand"/>
    <s v="Adalimumab"/>
    <n v="77.959999999999994"/>
    <n v="263.13000000000011"/>
    <n v="1226.94"/>
  </r>
  <r>
    <n v="100221"/>
    <n v="2294"/>
    <n v="598"/>
    <x v="2"/>
    <s v="Brand"/>
    <n v="571.80999999999995"/>
    <n v="310.55"/>
    <d v="2023-08-10T00:00:00"/>
    <s v="Approved"/>
    <s v="Brand"/>
    <s v="Apixaban"/>
    <n v="76.599999999999994"/>
    <n v="261.25999999999993"/>
    <n v="495.20999999999992"/>
  </r>
  <r>
    <n v="100399"/>
    <n v="2315"/>
    <n v="563"/>
    <x v="6"/>
    <s v="Brand"/>
    <n v="423.49"/>
    <n v="162.44999999999999"/>
    <d v="2024-02-04T00:00:00"/>
    <s v="Approved"/>
    <s v="Brand"/>
    <s v="Atorvastatin"/>
    <n v="144.75"/>
    <n v="261.04000000000002"/>
    <n v="278.74"/>
  </r>
  <r>
    <n v="100301"/>
    <n v="2305"/>
    <n v="504"/>
    <x v="6"/>
    <s v="Brand"/>
    <n v="1300.94"/>
    <n v="1040.96"/>
    <d v="2023-10-29T00:00:00"/>
    <s v="Pending"/>
    <s v="Brand"/>
    <s v="Atorvastatin"/>
    <n v="132.80000000000001"/>
    <n v="259.98"/>
    <n v="1168.1400000000001"/>
  </r>
  <r>
    <n v="100339"/>
    <n v="2745"/>
    <n v="590"/>
    <x v="8"/>
    <s v="Generic"/>
    <n v="1223.75"/>
    <n v="977.37"/>
    <d v="2023-12-06T00:00:00"/>
    <s v="Denied"/>
    <s v="Brand"/>
    <s v="Adalimumab"/>
    <n v="65.23"/>
    <n v="246.38"/>
    <n v="1158.52"/>
  </r>
  <r>
    <n v="100224"/>
    <n v="2417"/>
    <n v="512"/>
    <x v="4"/>
    <s v="Brand"/>
    <n v="313.57"/>
    <n v="76.23"/>
    <d v="2023-08-13T00:00:00"/>
    <s v="Pending"/>
    <s v="Brand"/>
    <s v="Fluticasone/Salmeterol"/>
    <n v="98.52"/>
    <n v="237.33999999999997"/>
    <n v="215.05"/>
  </r>
  <r>
    <n v="100481"/>
    <n v="2351"/>
    <n v="509"/>
    <x v="8"/>
    <s v="Brand"/>
    <n v="903.73"/>
    <n v="667.77"/>
    <d v="2024-04-26T00:00:00"/>
    <s v="Pending"/>
    <s v="Brand"/>
    <s v="Adalimumab"/>
    <n v="58.5"/>
    <n v="235.96000000000004"/>
    <n v="845.23"/>
  </r>
  <r>
    <n v="100246"/>
    <n v="2124"/>
    <n v="580"/>
    <x v="2"/>
    <s v="Generic"/>
    <n v="469.08"/>
    <n v="233.5"/>
    <d v="2023-09-04T00:00:00"/>
    <s v="Pending"/>
    <s v="Brand"/>
    <s v="Apixaban"/>
    <n v="77.55"/>
    <n v="235.57999999999998"/>
    <n v="391.53"/>
  </r>
  <r>
    <n v="100306"/>
    <n v="2701"/>
    <n v="586"/>
    <x v="9"/>
    <s v="Brand"/>
    <n v="1074.18"/>
    <n v="846.33"/>
    <d v="2023-11-03T00:00:00"/>
    <s v="Pending"/>
    <s v="Brand"/>
    <s v="Rivaroxaban"/>
    <n v="77.959999999999994"/>
    <n v="227.85000000000002"/>
    <n v="996.22"/>
  </r>
  <r>
    <n v="100109"/>
    <n v="2404"/>
    <n v="550"/>
    <x v="7"/>
    <s v="Generic"/>
    <n v="406.12"/>
    <n v="178.87"/>
    <d v="2023-04-20T00:00:00"/>
    <s v="Pending"/>
    <s v="Brand"/>
    <s v="Sitagliptin"/>
    <n v="98.52"/>
    <n v="227.25"/>
    <n v="307.60000000000002"/>
  </r>
  <r>
    <n v="100344"/>
    <n v="2502"/>
    <n v="522"/>
    <x v="4"/>
    <s v="Brand"/>
    <n v="729.54"/>
    <n v="502.95"/>
    <d v="2023-12-11T00:00:00"/>
    <s v="Denied"/>
    <s v="Brand"/>
    <s v="Fluticasone/Salmeterol"/>
    <n v="77.55"/>
    <n v="226.58999999999997"/>
    <n v="651.99"/>
  </r>
  <r>
    <n v="100276"/>
    <n v="2893"/>
    <n v="590"/>
    <x v="0"/>
    <s v="Brand"/>
    <n v="1106.6500000000001"/>
    <n v="881.35"/>
    <d v="2023-10-04T00:00:00"/>
    <s v="Approved"/>
    <s v="Brand"/>
    <s v="Oxycodone"/>
    <n v="153.69"/>
    <n v="225.30000000000007"/>
    <n v="952.96"/>
  </r>
  <r>
    <n v="100190"/>
    <n v="2510"/>
    <n v="527"/>
    <x v="9"/>
    <s v="Generic"/>
    <n v="1443.54"/>
    <n v="1219.07"/>
    <d v="2023-07-10T00:00:00"/>
    <s v="Approved"/>
    <s v="Brand"/>
    <s v="Rivaroxaban"/>
    <n v="153.69"/>
    <n v="224.47000000000003"/>
    <n v="1289.8499999999999"/>
  </r>
  <r>
    <n v="100240"/>
    <n v="2794"/>
    <n v="537"/>
    <x v="9"/>
    <s v="Generic"/>
    <n v="867.83"/>
    <n v="645.47"/>
    <d v="2023-08-29T00:00:00"/>
    <s v="Denied"/>
    <s v="Brand"/>
    <s v="Rivaroxaban"/>
    <n v="150.68"/>
    <n v="222.36"/>
    <n v="717.15000000000009"/>
  </r>
  <r>
    <n v="100285"/>
    <n v="2649"/>
    <n v="512"/>
    <x v="9"/>
    <s v="Generic"/>
    <n v="600.82000000000005"/>
    <n v="380.25"/>
    <d v="2023-10-13T00:00:00"/>
    <s v="Approved"/>
    <s v="Brand"/>
    <s v="Rivaroxaban"/>
    <n v="65.23"/>
    <n v="220.57000000000005"/>
    <n v="535.59"/>
  </r>
  <r>
    <n v="100307"/>
    <n v="2650"/>
    <n v="572"/>
    <x v="6"/>
    <s v="Generic"/>
    <n v="1214.55"/>
    <n v="996.34"/>
    <d v="2023-11-04T00:00:00"/>
    <s v="Denied"/>
    <s v="Brand"/>
    <s v="Atorvastatin"/>
    <n v="77.959999999999994"/>
    <n v="218.20999999999992"/>
    <n v="1136.5899999999999"/>
  </r>
  <r>
    <n v="100348"/>
    <n v="2321"/>
    <n v="573"/>
    <x v="6"/>
    <s v="Brand"/>
    <n v="548.16999999999996"/>
    <n v="330.21"/>
    <d v="2023-12-15T00:00:00"/>
    <s v="Denied"/>
    <s v="Brand"/>
    <s v="Atorvastatin"/>
    <n v="77.55"/>
    <n v="217.95999999999998"/>
    <n v="470.61999999999995"/>
  </r>
  <r>
    <n v="100039"/>
    <n v="2903"/>
    <n v="546"/>
    <x v="1"/>
    <s v="Generic"/>
    <n v="607"/>
    <n v="391.67"/>
    <d v="2023-02-09T00:00:00"/>
    <s v="Denied"/>
    <s v="Brand"/>
    <s v="Budesonide/Formoterol"/>
    <n v="98.52"/>
    <n v="215.32999999999998"/>
    <n v="508.48"/>
  </r>
  <r>
    <n v="100371"/>
    <n v="2074"/>
    <n v="591"/>
    <x v="3"/>
    <s v="Generic"/>
    <n v="390.08"/>
    <n v="184.73"/>
    <d v="2024-01-07T00:00:00"/>
    <s v="Pending"/>
    <s v="Brand"/>
    <s v="Rosuvastatin"/>
    <n v="76.599999999999994"/>
    <n v="205.35"/>
    <n v="313.48"/>
  </r>
  <r>
    <n v="100196"/>
    <n v="2635"/>
    <n v="560"/>
    <x v="5"/>
    <s v="Brand"/>
    <n v="498.31"/>
    <n v="296.27999999999997"/>
    <d v="2023-07-16T00:00:00"/>
    <s v="Pending"/>
    <s v="Brand"/>
    <s v="Insulin Glargine"/>
    <n v="98.52"/>
    <n v="202.03000000000003"/>
    <n v="399.79"/>
  </r>
  <r>
    <n v="100131"/>
    <n v="2785"/>
    <n v="518"/>
    <x v="3"/>
    <s v="Generic"/>
    <n v="1462.2"/>
    <n v="1262.33"/>
    <d v="2023-05-12T00:00:00"/>
    <s v="Pending"/>
    <s v="Brand"/>
    <s v="Rosuvastatin"/>
    <n v="65.23"/>
    <n v="199.87000000000012"/>
    <n v="1396.97"/>
  </r>
  <r>
    <n v="100384"/>
    <n v="2204"/>
    <n v="559"/>
    <x v="1"/>
    <s v="Brand"/>
    <n v="577.28"/>
    <n v="379.65"/>
    <d v="2024-01-20T00:00:00"/>
    <s v="Denied"/>
    <s v="Brand"/>
    <s v="Budesonide/Formoterol"/>
    <n v="98.52"/>
    <n v="197.63"/>
    <n v="478.76"/>
  </r>
  <r>
    <n v="100231"/>
    <n v="2554"/>
    <n v="575"/>
    <x v="5"/>
    <s v="Generic"/>
    <n v="479.94"/>
    <n v="288.63"/>
    <d v="2023-08-20T00:00:00"/>
    <s v="Approved"/>
    <s v="Brand"/>
    <s v="Insulin Glargine"/>
    <n v="132.80000000000001"/>
    <n v="191.31"/>
    <n v="347.14"/>
  </r>
  <r>
    <n v="100304"/>
    <n v="2044"/>
    <n v="539"/>
    <x v="1"/>
    <s v="Brand"/>
    <n v="890.56"/>
    <n v="699.98"/>
    <d v="2023-11-01T00:00:00"/>
    <s v="Denied"/>
    <s v="Brand"/>
    <s v="Budesonide/Formoterol"/>
    <n v="77.55"/>
    <n v="190.57999999999993"/>
    <n v="813.01"/>
  </r>
  <r>
    <n v="100197"/>
    <n v="2306"/>
    <n v="506"/>
    <x v="3"/>
    <s v="Generic"/>
    <n v="1348.05"/>
    <n v="1158.98"/>
    <d v="2023-07-17T00:00:00"/>
    <s v="Approved"/>
    <s v="Brand"/>
    <s v="Rosuvastatin"/>
    <n v="98.52"/>
    <n v="189.06999999999994"/>
    <n v="1249.53"/>
  </r>
  <r>
    <n v="100088"/>
    <n v="2366"/>
    <n v="521"/>
    <x v="3"/>
    <s v="Generic"/>
    <n v="529.65"/>
    <n v="342.48"/>
    <d v="2023-03-30T00:00:00"/>
    <s v="Pending"/>
    <s v="Brand"/>
    <s v="Rosuvastatin"/>
    <n v="65.23"/>
    <n v="187.16999999999996"/>
    <n v="464.41999999999996"/>
  </r>
  <r>
    <n v="100068"/>
    <n v="2771"/>
    <n v="562"/>
    <x v="4"/>
    <s v="Brand"/>
    <n v="565.79"/>
    <n v="378.68"/>
    <d v="2023-03-10T00:00:00"/>
    <s v="Approved"/>
    <s v="Brand"/>
    <s v="Fluticasone/Salmeterol"/>
    <n v="76.599999999999994"/>
    <n v="187.10999999999996"/>
    <n v="489.18999999999994"/>
  </r>
  <r>
    <n v="100470"/>
    <n v="2747"/>
    <n v="504"/>
    <x v="7"/>
    <s v="Brand"/>
    <n v="1208.78"/>
    <n v="1022.12"/>
    <d v="2024-04-15T00:00:00"/>
    <s v="Pending"/>
    <s v="Brand"/>
    <s v="Sitagliptin"/>
    <n v="150.68"/>
    <n v="186.65999999999997"/>
    <n v="1058.0999999999999"/>
  </r>
  <r>
    <n v="100159"/>
    <n v="2299"/>
    <n v="548"/>
    <x v="5"/>
    <s v="Generic"/>
    <n v="1428.91"/>
    <n v="1242.82"/>
    <d v="2023-06-09T00:00:00"/>
    <s v="Denied"/>
    <s v="Brand"/>
    <s v="Insulin Glargine"/>
    <n v="150.68"/>
    <n v="186.09000000000015"/>
    <n v="1278.23"/>
  </r>
  <r>
    <n v="100432"/>
    <n v="2953"/>
    <n v="555"/>
    <x v="1"/>
    <s v="Brand"/>
    <n v="606.05999999999995"/>
    <n v="422.04"/>
    <d v="2024-03-08T00:00:00"/>
    <s v="Pending"/>
    <s v="Brand"/>
    <s v="Budesonide/Formoterol"/>
    <n v="132.80000000000001"/>
    <n v="184.01999999999992"/>
    <n v="473.25999999999993"/>
  </r>
  <r>
    <n v="100083"/>
    <n v="2352"/>
    <n v="572"/>
    <x v="5"/>
    <s v="Brand"/>
    <n v="1057.7"/>
    <n v="880.88"/>
    <d v="2023-03-25T00:00:00"/>
    <s v="Denied"/>
    <s v="Brand"/>
    <s v="Insulin Glargine"/>
    <n v="58.5"/>
    <n v="176.82000000000005"/>
    <n v="999.2"/>
  </r>
  <r>
    <n v="100019"/>
    <n v="2077"/>
    <n v="592"/>
    <x v="8"/>
    <s v="Generic"/>
    <n v="905.81"/>
    <n v="729.21"/>
    <d v="2023-01-20T00:00:00"/>
    <s v="Approved"/>
    <s v="Brand"/>
    <s v="Adalimumab"/>
    <n v="77.959999999999994"/>
    <n v="176.59999999999991"/>
    <n v="827.84999999999991"/>
  </r>
  <r>
    <n v="100380"/>
    <n v="2118"/>
    <n v="556"/>
    <x v="2"/>
    <s v="Brand"/>
    <n v="395.29"/>
    <n v="225.05"/>
    <d v="2024-01-16T00:00:00"/>
    <s v="Approved"/>
    <s v="Brand"/>
    <s v="Apixaban"/>
    <n v="76.599999999999994"/>
    <n v="170.24"/>
    <n v="318.69000000000005"/>
  </r>
  <r>
    <n v="100061"/>
    <n v="2318"/>
    <n v="584"/>
    <x v="1"/>
    <s v="Generic"/>
    <n v="1407.16"/>
    <n v="1239.3800000000001"/>
    <d v="2023-03-03T00:00:00"/>
    <s v="Pending"/>
    <s v="Brand"/>
    <s v="Budesonide/Formoterol"/>
    <n v="76.599999999999994"/>
    <n v="167.77999999999997"/>
    <n v="1330.5600000000002"/>
  </r>
  <r>
    <n v="100041"/>
    <n v="2402"/>
    <n v="504"/>
    <x v="5"/>
    <s v="Generic"/>
    <n v="216.15"/>
    <n v="50.67"/>
    <d v="2023-02-11T00:00:00"/>
    <s v="Pending"/>
    <s v="Brand"/>
    <s v="Insulin Glargine"/>
    <n v="150.68"/>
    <n v="165.48000000000002"/>
    <n v="65.47"/>
  </r>
  <r>
    <n v="100367"/>
    <n v="2722"/>
    <n v="579"/>
    <x v="8"/>
    <s v="Brand"/>
    <n v="525.89"/>
    <n v="362.46"/>
    <d v="2024-01-03T00:00:00"/>
    <s v="Pending"/>
    <s v="Brand"/>
    <s v="Adalimumab"/>
    <n v="98.52"/>
    <n v="163.43"/>
    <n v="427.37"/>
  </r>
  <r>
    <n v="100161"/>
    <n v="2174"/>
    <n v="570"/>
    <x v="3"/>
    <s v="Generic"/>
    <n v="948.61"/>
    <n v="787.09"/>
    <d v="2023-06-11T00:00:00"/>
    <s v="Approved"/>
    <s v="Brand"/>
    <s v="Rosuvastatin"/>
    <n v="144.75"/>
    <n v="161.51999999999998"/>
    <n v="803.86"/>
  </r>
  <r>
    <n v="100086"/>
    <n v="2175"/>
    <n v="588"/>
    <x v="0"/>
    <s v="Brand"/>
    <n v="612.89"/>
    <n v="457.12"/>
    <d v="2023-03-28T00:00:00"/>
    <s v="Pending"/>
    <s v="Brand"/>
    <s v="Oxycodone"/>
    <n v="77.959999999999994"/>
    <n v="155.76999999999998"/>
    <n v="534.92999999999995"/>
  </r>
  <r>
    <n v="100419"/>
    <n v="2789"/>
    <n v="586"/>
    <x v="4"/>
    <s v="Generic"/>
    <n v="1046.92"/>
    <n v="891.45"/>
    <d v="2024-02-24T00:00:00"/>
    <s v="Denied"/>
    <s v="Brand"/>
    <s v="Fluticasone/Salmeterol"/>
    <n v="76.599999999999994"/>
    <n v="155.47000000000003"/>
    <n v="970.32"/>
  </r>
  <r>
    <n v="100405"/>
    <n v="2114"/>
    <n v="587"/>
    <x v="9"/>
    <s v="Brand"/>
    <n v="475.37"/>
    <n v="320.49"/>
    <d v="2024-02-10T00:00:00"/>
    <s v="Approved"/>
    <s v="Brand"/>
    <s v="Rivaroxaban"/>
    <n v="98.52"/>
    <n v="154.88"/>
    <n v="376.85"/>
  </r>
  <r>
    <n v="100420"/>
    <n v="2028"/>
    <n v="528"/>
    <x v="9"/>
    <s v="Brand"/>
    <n v="1233.29"/>
    <n v="1079.52"/>
    <d v="2024-02-25T00:00:00"/>
    <s v="Pending"/>
    <s v="Brand"/>
    <s v="Rivaroxaban"/>
    <n v="144.75"/>
    <n v="153.76999999999998"/>
    <n v="1088.54"/>
  </r>
  <r>
    <n v="100010"/>
    <n v="2891"/>
    <n v="531"/>
    <x v="3"/>
    <s v="Generic"/>
    <n v="1353.8"/>
    <n v="1201.83"/>
    <d v="2023-01-11T00:00:00"/>
    <s v="Pending"/>
    <s v="Brand"/>
    <s v="Rosuvastatin"/>
    <n v="153.69"/>
    <n v="151.97000000000003"/>
    <n v="1200.1099999999999"/>
  </r>
  <r>
    <n v="100122"/>
    <n v="2959"/>
    <n v="523"/>
    <x v="4"/>
    <s v="Generic"/>
    <n v="479.97"/>
    <n v="330.6"/>
    <d v="2023-05-03T00:00:00"/>
    <s v="Pending"/>
    <s v="Brand"/>
    <s v="Fluticasone/Salmeterol"/>
    <n v="76.599999999999994"/>
    <n v="149.37"/>
    <n v="403.37"/>
  </r>
  <r>
    <n v="100492"/>
    <n v="2299"/>
    <n v="502"/>
    <x v="5"/>
    <s v="Generic"/>
    <n v="1094.95"/>
    <n v="951.01"/>
    <d v="2024-05-07T00:00:00"/>
    <s v="Denied"/>
    <s v="Brand"/>
    <s v="Insulin Glargine"/>
    <n v="153.69"/>
    <n v="143.94000000000005"/>
    <n v="941.26"/>
  </r>
  <r>
    <n v="100151"/>
    <n v="2881"/>
    <n v="530"/>
    <x v="9"/>
    <s v="Brand"/>
    <n v="322.47000000000003"/>
    <n v="179.4"/>
    <d v="2023-06-01T00:00:00"/>
    <s v="Approved"/>
    <s v="Brand"/>
    <s v="Rivaroxaban"/>
    <n v="153.69"/>
    <n v="143.07000000000002"/>
    <n v="168.78000000000003"/>
  </r>
  <r>
    <n v="100476"/>
    <n v="2737"/>
    <n v="575"/>
    <x v="8"/>
    <s v="Generic"/>
    <n v="1299.72"/>
    <n v="1159.3"/>
    <d v="2024-04-21T00:00:00"/>
    <s v="Approved"/>
    <s v="Brand"/>
    <s v="Adalimumab"/>
    <n v="144.75"/>
    <n v="140.42000000000007"/>
    <n v="1154.97"/>
  </r>
  <r>
    <n v="100118"/>
    <n v="2089"/>
    <n v="527"/>
    <x v="5"/>
    <s v="Brand"/>
    <n v="887.3"/>
    <n v="748.44"/>
    <d v="2023-04-29T00:00:00"/>
    <s v="Pending"/>
    <s v="Brand"/>
    <s v="Insulin Glargine"/>
    <n v="144.75"/>
    <n v="138.8599999999999"/>
    <n v="742.55"/>
  </r>
  <r>
    <n v="100265"/>
    <n v="2848"/>
    <n v="523"/>
    <x v="3"/>
    <s v="Generic"/>
    <n v="869.61"/>
    <n v="733.25"/>
    <d v="2023-09-23T00:00:00"/>
    <s v="Pending"/>
    <s v="Brand"/>
    <s v="Rosuvastatin"/>
    <n v="58.5"/>
    <n v="136.36000000000001"/>
    <n v="811.11"/>
  </r>
  <r>
    <n v="100192"/>
    <n v="2669"/>
    <n v="569"/>
    <x v="9"/>
    <s v="Brand"/>
    <n v="1041.01"/>
    <n v="906.28"/>
    <d v="2023-07-12T00:00:00"/>
    <s v="Pending"/>
    <s v="Brand"/>
    <s v="Rivaroxaban"/>
    <n v="98.52"/>
    <n v="134.73000000000002"/>
    <n v="942.49"/>
  </r>
  <r>
    <n v="100381"/>
    <n v="2761"/>
    <n v="553"/>
    <x v="5"/>
    <s v="Brand"/>
    <n v="1206.29"/>
    <n v="1071.96"/>
    <d v="2024-01-17T00:00:00"/>
    <s v="Approved"/>
    <s v="Brand"/>
    <s v="Insulin Glargine"/>
    <n v="65.23"/>
    <n v="134.32999999999993"/>
    <n v="1141.06"/>
  </r>
  <r>
    <n v="100038"/>
    <n v="2408"/>
    <n v="554"/>
    <x v="8"/>
    <s v="Generic"/>
    <n v="728.46"/>
    <n v="599.99"/>
    <d v="2023-02-08T00:00:00"/>
    <s v="Denied"/>
    <s v="Brand"/>
    <s v="Adalimumab"/>
    <n v="150.68"/>
    <n v="128.47000000000003"/>
    <n v="577.78"/>
  </r>
  <r>
    <n v="100104"/>
    <n v="2675"/>
    <n v="527"/>
    <x v="7"/>
    <s v="Generic"/>
    <n v="335.8"/>
    <n v="209.22"/>
    <d v="2023-04-15T00:00:00"/>
    <s v="Denied"/>
    <s v="Brand"/>
    <s v="Sitagliptin"/>
    <n v="76.599999999999994"/>
    <n v="126.58000000000001"/>
    <n v="259.20000000000005"/>
  </r>
  <r>
    <n v="100426"/>
    <n v="2816"/>
    <n v="583"/>
    <x v="2"/>
    <s v="Brand"/>
    <n v="1408.6"/>
    <n v="1282.54"/>
    <d v="2024-03-02T00:00:00"/>
    <s v="Denied"/>
    <s v="Brand"/>
    <s v="Apixaban"/>
    <n v="153.69"/>
    <n v="126.05999999999995"/>
    <n v="1254.9099999999999"/>
  </r>
  <r>
    <n v="100323"/>
    <n v="2162"/>
    <n v="551"/>
    <x v="0"/>
    <s v="Generic"/>
    <n v="902.27"/>
    <n v="777.31"/>
    <d v="2023-11-20T00:00:00"/>
    <s v="Pending"/>
    <s v="Brand"/>
    <s v="Oxycodone"/>
    <n v="77.959999999999994"/>
    <n v="124.96000000000004"/>
    <n v="824.31"/>
  </r>
  <r>
    <n v="100005"/>
    <n v="2235"/>
    <n v="549"/>
    <x v="2"/>
    <s v="Generic"/>
    <n v="1157.03"/>
    <n v="1035.45"/>
    <d v="2023-01-06T00:00:00"/>
    <s v="Approved"/>
    <s v="Brand"/>
    <s v="Apixaban"/>
    <n v="77.55"/>
    <n v="121.57999999999993"/>
    <n v="1079.48"/>
  </r>
  <r>
    <n v="100095"/>
    <n v="2613"/>
    <n v="577"/>
    <x v="3"/>
    <s v="Generic"/>
    <n v="1467.02"/>
    <n v="1345.8"/>
    <d v="2023-04-06T00:00:00"/>
    <s v="Denied"/>
    <s v="Brand"/>
    <s v="Rosuvastatin"/>
    <n v="98.52"/>
    <n v="121.22000000000003"/>
    <n v="1368.5"/>
  </r>
  <r>
    <n v="100062"/>
    <n v="2209"/>
    <n v="524"/>
    <x v="7"/>
    <s v="Brand"/>
    <n v="1416.78"/>
    <n v="1302.93"/>
    <d v="2023-03-04T00:00:00"/>
    <s v="Denied"/>
    <s v="Brand"/>
    <s v="Sitagliptin"/>
    <n v="65.23"/>
    <n v="113.84999999999991"/>
    <n v="1351.55"/>
  </r>
  <r>
    <n v="100153"/>
    <n v="2515"/>
    <n v="571"/>
    <x v="7"/>
    <s v="Brand"/>
    <n v="1248.28"/>
    <n v="1135.23"/>
    <d v="2023-06-03T00:00:00"/>
    <s v="Approved"/>
    <s v="Brand"/>
    <s v="Sitagliptin"/>
    <n v="150.68"/>
    <n v="113.04999999999995"/>
    <n v="1097.5999999999999"/>
  </r>
  <r>
    <n v="100236"/>
    <n v="2682"/>
    <n v="521"/>
    <x v="5"/>
    <s v="Brand"/>
    <n v="672.63"/>
    <n v="561.38"/>
    <d v="2023-08-25T00:00:00"/>
    <s v="Denied"/>
    <s v="Brand"/>
    <s v="Insulin Glargine"/>
    <n v="65.23"/>
    <n v="111.25"/>
    <n v="607.4"/>
  </r>
  <r>
    <n v="100036"/>
    <n v="2161"/>
    <n v="588"/>
    <x v="3"/>
    <s v="Generic"/>
    <n v="1222.6400000000001"/>
    <n v="1117.29"/>
    <d v="2023-02-06T00:00:00"/>
    <s v="Denied"/>
    <s v="Brand"/>
    <s v="Rosuvastatin"/>
    <n v="77.959999999999994"/>
    <n v="105.35000000000014"/>
    <n v="1144.68"/>
  </r>
  <r>
    <n v="100385"/>
    <n v="2360"/>
    <n v="544"/>
    <x v="4"/>
    <s v="Brand"/>
    <n v="224.78"/>
    <n v="121.62"/>
    <d v="2024-01-21T00:00:00"/>
    <s v="Denied"/>
    <s v="Brand"/>
    <s v="Fluticasone/Salmeterol"/>
    <n v="98.52"/>
    <n v="103.16"/>
    <n v="126.26"/>
  </r>
  <r>
    <n v="100466"/>
    <n v="2320"/>
    <n v="552"/>
    <x v="0"/>
    <s v="Generic"/>
    <n v="1066.31"/>
    <n v="967.16"/>
    <d v="2024-04-11T00:00:00"/>
    <s v="Denied"/>
    <s v="Brand"/>
    <s v="Oxycodone"/>
    <n v="144.75"/>
    <n v="99.149999999999977"/>
    <n v="921.56"/>
  </r>
  <r>
    <n v="100115"/>
    <n v="2409"/>
    <n v="587"/>
    <x v="5"/>
    <s v="Generic"/>
    <n v="652.24"/>
    <n v="554.62"/>
    <d v="2023-04-26T00:00:00"/>
    <s v="Approved"/>
    <s v="Brand"/>
    <s v="Insulin Glargine"/>
    <n v="150.68"/>
    <n v="97.62"/>
    <n v="501.56"/>
  </r>
  <r>
    <n v="100201"/>
    <n v="2996"/>
    <n v="566"/>
    <x v="5"/>
    <s v="Brand"/>
    <n v="1125.32"/>
    <n v="1030.9000000000001"/>
    <d v="2023-07-21T00:00:00"/>
    <s v="Denied"/>
    <s v="Brand"/>
    <s v="Insulin Glargine"/>
    <n v="144.75"/>
    <n v="94.419999999999845"/>
    <n v="980.56999999999994"/>
  </r>
  <r>
    <n v="100074"/>
    <n v="2063"/>
    <n v="506"/>
    <x v="2"/>
    <s v="Generic"/>
    <n v="940.09"/>
    <n v="845.96"/>
    <d v="2023-03-16T00:00:00"/>
    <s v="Pending"/>
    <s v="Brand"/>
    <s v="Apixaban"/>
    <n v="76.599999999999994"/>
    <n v="94.13"/>
    <n v="863.49"/>
  </r>
  <r>
    <n v="100127"/>
    <n v="2734"/>
    <n v="543"/>
    <x v="3"/>
    <s v="Generic"/>
    <n v="916.85"/>
    <n v="825.86"/>
    <d v="2023-05-08T00:00:00"/>
    <s v="Pending"/>
    <s v="Brand"/>
    <s v="Rosuvastatin"/>
    <n v="58.5"/>
    <n v="90.990000000000009"/>
    <n v="858.35"/>
  </r>
  <r>
    <n v="100034"/>
    <n v="2871"/>
    <n v="568"/>
    <x v="8"/>
    <s v="Generic"/>
    <n v="1023.53"/>
    <n v="932.87"/>
    <d v="2023-02-04T00:00:00"/>
    <s v="Denied"/>
    <s v="Brand"/>
    <s v="Adalimumab"/>
    <n v="77.959999999999994"/>
    <n v="90.659999999999968"/>
    <n v="945.56999999999994"/>
  </r>
  <r>
    <n v="100294"/>
    <n v="2592"/>
    <n v="502"/>
    <x v="0"/>
    <s v="Generic"/>
    <n v="860.07"/>
    <n v="782.69"/>
    <d v="2023-10-22T00:00:00"/>
    <s v="Denied"/>
    <s v="Brand"/>
    <s v="Oxycodone"/>
    <n v="77.55"/>
    <n v="77.38"/>
    <n v="782.5200000000001"/>
  </r>
  <r>
    <n v="100471"/>
    <n v="2744"/>
    <n v="599"/>
    <x v="8"/>
    <s v="Brand"/>
    <n v="618.01"/>
    <n v="543.19000000000005"/>
    <d v="2024-04-16T00:00:00"/>
    <s v="Approved"/>
    <s v="Brand"/>
    <s v="Adalimumab"/>
    <n v="77.55"/>
    <n v="74.819999999999936"/>
    <n v="540.46"/>
  </r>
  <r>
    <n v="100121"/>
    <n v="2234"/>
    <n v="584"/>
    <x v="7"/>
    <s v="Generic"/>
    <n v="323.42"/>
    <n v="251.34"/>
    <d v="2023-05-02T00:00:00"/>
    <s v="Approved"/>
    <s v="Brand"/>
    <s v="Sitagliptin"/>
    <n v="58.5"/>
    <n v="72.080000000000013"/>
    <n v="264.92"/>
  </r>
  <r>
    <n v="100107"/>
    <n v="2168"/>
    <n v="559"/>
    <x v="1"/>
    <s v="Brand"/>
    <n v="457.13"/>
    <n v="385.68"/>
    <d v="2023-04-18T00:00:00"/>
    <s v="Denied"/>
    <s v="Brand"/>
    <s v="Budesonide/Formoterol"/>
    <n v="65.23"/>
    <n v="71.449999999999989"/>
    <n v="391.9"/>
  </r>
  <r>
    <n v="100266"/>
    <n v="2669"/>
    <n v="557"/>
    <x v="0"/>
    <s v="Brand"/>
    <n v="1462.68"/>
    <n v="1391.68"/>
    <d v="2023-09-24T00:00:00"/>
    <s v="Denied"/>
    <s v="Brand"/>
    <s v="Oxycodone"/>
    <n v="132.80000000000001"/>
    <n v="71"/>
    <n v="1329.88"/>
  </r>
  <r>
    <n v="100051"/>
    <n v="2321"/>
    <n v="501"/>
    <x v="8"/>
    <s v="Generic"/>
    <n v="971.83"/>
    <n v="902.24"/>
    <d v="2023-02-21T00:00:00"/>
    <s v="Denied"/>
    <s v="Brand"/>
    <s v="Adalimumab"/>
    <n v="150.68"/>
    <n v="69.590000000000032"/>
    <n v="821.15000000000009"/>
  </r>
  <r>
    <n v="100279"/>
    <n v="2849"/>
    <n v="507"/>
    <x v="5"/>
    <s v="Brand"/>
    <n v="320.98"/>
    <n v="251.92"/>
    <d v="2023-10-07T00:00:00"/>
    <s v="Approved"/>
    <s v="Brand"/>
    <s v="Insulin Glargine"/>
    <n v="76.599999999999994"/>
    <n v="69.060000000000031"/>
    <n v="244.38000000000002"/>
  </r>
  <r>
    <n v="100032"/>
    <n v="2848"/>
    <n v="538"/>
    <x v="0"/>
    <s v="Brand"/>
    <n v="389.76"/>
    <n v="322.5"/>
    <d v="2023-02-02T00:00:00"/>
    <s v="Approved"/>
    <s v="Brand"/>
    <s v="Oxycodone"/>
    <n v="153.69"/>
    <n v="67.259999999999991"/>
    <n v="236.07"/>
  </r>
  <r>
    <n v="100033"/>
    <n v="2020"/>
    <n v="527"/>
    <x v="7"/>
    <s v="Generic"/>
    <n v="1388.44"/>
    <n v="1323.42"/>
    <d v="2023-02-03T00:00:00"/>
    <s v="Denied"/>
    <s v="Brand"/>
    <s v="Sitagliptin"/>
    <n v="77.959999999999994"/>
    <n v="65.019999999999982"/>
    <n v="1310.48"/>
  </r>
  <r>
    <n v="100228"/>
    <n v="2274"/>
    <n v="580"/>
    <x v="6"/>
    <s v="Generic"/>
    <n v="724.97"/>
    <n v="660.2"/>
    <d v="2023-08-17T00:00:00"/>
    <s v="Pending"/>
    <s v="Brand"/>
    <s v="Atorvastatin"/>
    <n v="98.52"/>
    <n v="64.769999999999982"/>
    <n v="626.45000000000005"/>
  </r>
  <r>
    <n v="100073"/>
    <n v="2023"/>
    <n v="593"/>
    <x v="8"/>
    <s v="Brand"/>
    <n v="1019.96"/>
    <n v="956.97"/>
    <d v="2023-03-15T00:00:00"/>
    <s v="Pending"/>
    <s v="Brand"/>
    <s v="Adalimumab"/>
    <n v="77.55"/>
    <n v="62.990000000000009"/>
    <n v="942.41000000000008"/>
  </r>
  <r>
    <n v="100498"/>
    <n v="2462"/>
    <n v="548"/>
    <x v="9"/>
    <s v="Generic"/>
    <n v="794.67"/>
    <n v="733.33"/>
    <d v="2024-05-13T00:00:00"/>
    <s v="Pending"/>
    <s v="Brand"/>
    <s v="Rivaroxaban"/>
    <n v="76.599999999999994"/>
    <n v="61.339999999999918"/>
    <n v="718.06999999999994"/>
  </r>
  <r>
    <n v="100268"/>
    <n v="2335"/>
    <n v="506"/>
    <x v="0"/>
    <s v="Generic"/>
    <n v="1117.46"/>
    <n v="1057.25"/>
    <d v="2023-09-26T00:00:00"/>
    <s v="Pending"/>
    <s v="Brand"/>
    <s v="Oxycodone"/>
    <n v="77.959999999999994"/>
    <n v="60.210000000000036"/>
    <n v="1039.5"/>
  </r>
  <r>
    <n v="100293"/>
    <n v="2007"/>
    <n v="595"/>
    <x v="9"/>
    <s v="Generic"/>
    <n v="857.3"/>
    <n v="797.31"/>
    <d v="2023-10-21T00:00:00"/>
    <s v="Pending"/>
    <s v="Brand"/>
    <s v="Rivaroxaban"/>
    <n v="98.52"/>
    <n v="59.990000000000009"/>
    <n v="758.78"/>
  </r>
  <r>
    <n v="100254"/>
    <n v="2172"/>
    <n v="520"/>
    <x v="6"/>
    <s v="Brand"/>
    <n v="1346.74"/>
    <n v="1288.82"/>
    <d v="2023-09-12T00:00:00"/>
    <s v="Pending"/>
    <s v="Brand"/>
    <s v="Atorvastatin"/>
    <n v="144.75"/>
    <n v="57.920000000000073"/>
    <n v="1201.99"/>
  </r>
  <r>
    <n v="100351"/>
    <n v="2752"/>
    <n v="518"/>
    <x v="3"/>
    <s v="Generic"/>
    <n v="1383.52"/>
    <n v="1331"/>
    <d v="2023-12-18T00:00:00"/>
    <s v="Denied"/>
    <s v="Brand"/>
    <s v="Rosuvastatin"/>
    <n v="76.599999999999994"/>
    <n v="52.519999999999982"/>
    <n v="1306.92"/>
  </r>
  <r>
    <n v="100494"/>
    <n v="2406"/>
    <n v="502"/>
    <x v="5"/>
    <s v="Generic"/>
    <n v="169.9"/>
    <n v="121.42"/>
    <d v="2024-05-09T00:00:00"/>
    <s v="Denied"/>
    <s v="Brand"/>
    <s v="Insulin Glargine"/>
    <n v="77.55"/>
    <n v="48.480000000000004"/>
    <n v="92.350000000000009"/>
  </r>
  <r>
    <n v="100437"/>
    <n v="2246"/>
    <n v="520"/>
    <x v="4"/>
    <s v="Generic"/>
    <n v="1334.98"/>
    <n v="1287.74"/>
    <d v="2024-03-13T00:00:00"/>
    <s v="Pending"/>
    <s v="Brand"/>
    <s v="Fluticasone/Salmeterol"/>
    <n v="76.599999999999994"/>
    <n v="47.240000000000009"/>
    <n v="1258.3800000000001"/>
  </r>
  <r>
    <n v="100199"/>
    <n v="2602"/>
    <n v="554"/>
    <x v="1"/>
    <s v="Brand"/>
    <n v="1235.93"/>
    <n v="1189.53"/>
    <d v="2023-07-19T00:00:00"/>
    <s v="Pending"/>
    <s v="Brand"/>
    <s v="Budesonide/Formoterol"/>
    <n v="58.5"/>
    <n v="46.400000000000091"/>
    <n v="1177.43"/>
  </r>
  <r>
    <n v="100031"/>
    <n v="2774"/>
    <n v="561"/>
    <x v="0"/>
    <s v="Brand"/>
    <n v="734.55"/>
    <n v="690.14"/>
    <d v="2023-02-01T00:00:00"/>
    <s v="Denied"/>
    <s v="Brand"/>
    <s v="Oxycodone"/>
    <n v="144.75"/>
    <n v="44.409999999999968"/>
    <n v="589.79999999999995"/>
  </r>
  <r>
    <n v="100065"/>
    <n v="2240"/>
    <n v="527"/>
    <x v="7"/>
    <s v="Generic"/>
    <n v="1235.18"/>
    <n v="1195.71"/>
    <d v="2023-03-07T00:00:00"/>
    <s v="Denied"/>
    <s v="Brand"/>
    <s v="Sitagliptin"/>
    <n v="58.5"/>
    <n v="39.470000000000027"/>
    <n v="1176.68"/>
  </r>
  <r>
    <n v="100441"/>
    <n v="2455"/>
    <n v="588"/>
    <x v="4"/>
    <s v="Brand"/>
    <n v="845.37"/>
    <n v="806.09"/>
    <d v="2024-03-17T00:00:00"/>
    <s v="Denied"/>
    <s v="Brand"/>
    <s v="Fluticasone/Salmeterol"/>
    <n v="98.52"/>
    <n v="39.279999999999973"/>
    <n v="746.85"/>
  </r>
  <r>
    <n v="100392"/>
    <n v="2866"/>
    <n v="522"/>
    <x v="9"/>
    <s v="Brand"/>
    <n v="177.5"/>
    <n v="138.61000000000001"/>
    <d v="2024-01-28T00:00:00"/>
    <s v="Pending"/>
    <s v="Brand"/>
    <s v="Rivaroxaban"/>
    <n v="132.80000000000001"/>
    <n v="38.889999999999986"/>
    <n v="44.699999999999989"/>
  </r>
  <r>
    <n v="100055"/>
    <n v="2836"/>
    <n v="541"/>
    <x v="6"/>
    <s v="Brand"/>
    <n v="481.36"/>
    <n v="447.78"/>
    <d v="2023-02-25T00:00:00"/>
    <s v="Approved"/>
    <s v="Brand"/>
    <s v="Atorvastatin"/>
    <n v="132.80000000000001"/>
    <n v="33.580000000000041"/>
    <n v="348.56"/>
  </r>
  <r>
    <n v="100067"/>
    <n v="2724"/>
    <n v="551"/>
    <x v="3"/>
    <s v="Generic"/>
    <n v="377.58"/>
    <n v="344.65"/>
    <d v="2023-03-09T00:00:00"/>
    <s v="Pending"/>
    <s v="Brand"/>
    <s v="Rosuvastatin"/>
    <n v="98.52"/>
    <n v="32.930000000000007"/>
    <n v="279.06"/>
  </r>
  <r>
    <n v="100427"/>
    <n v="2407"/>
    <n v="595"/>
    <x v="8"/>
    <s v="Brand"/>
    <n v="1108.01"/>
    <n v="1078.31"/>
    <d v="2024-03-03T00:00:00"/>
    <s v="Pending"/>
    <s v="Brand"/>
    <s v="Adalimumab"/>
    <n v="98.52"/>
    <n v="29.700000000000045"/>
    <n v="1009.49"/>
  </r>
  <r>
    <n v="100139"/>
    <n v="2315"/>
    <n v="516"/>
    <x v="3"/>
    <s v="Generic"/>
    <n v="539.37"/>
    <n v="513.26"/>
    <d v="2023-05-20T00:00:00"/>
    <s v="Approved"/>
    <s v="Brand"/>
    <s v="Rosuvastatin"/>
    <n v="65.23"/>
    <n v="26.110000000000014"/>
    <n v="474.14"/>
  </r>
  <r>
    <n v="100256"/>
    <n v="2778"/>
    <n v="533"/>
    <x v="7"/>
    <s v="Brand"/>
    <n v="592.20000000000005"/>
    <n v="571.20000000000005"/>
    <d v="2023-09-14T00:00:00"/>
    <s v="Approved"/>
    <s v="Brand"/>
    <s v="Sitagliptin"/>
    <n v="153.69"/>
    <n v="21"/>
    <n v="438.51000000000005"/>
  </r>
  <r>
    <n v="100484"/>
    <n v="2140"/>
    <n v="548"/>
    <x v="0"/>
    <s v="Generic"/>
    <n v="365.89"/>
    <n v="345.37"/>
    <d v="2024-04-29T00:00:00"/>
    <s v="Approved"/>
    <s v="Brand"/>
    <s v="Oxycodone"/>
    <n v="65.23"/>
    <n v="20.519999999999982"/>
    <n v="300.65999999999997"/>
  </r>
  <r>
    <n v="100415"/>
    <n v="2128"/>
    <n v="542"/>
    <x v="4"/>
    <s v="Brand"/>
    <n v="893.69"/>
    <n v="875"/>
    <d v="2024-02-20T00:00:00"/>
    <s v="Denied"/>
    <s v="Brand"/>
    <s v="Fluticasone/Salmeterol"/>
    <n v="150.68"/>
    <n v="18.690000000000055"/>
    <n v="743.01"/>
  </r>
  <r>
    <n v="100374"/>
    <n v="2926"/>
    <n v="517"/>
    <x v="3"/>
    <s v="Generic"/>
    <n v="1171.27"/>
    <n v="1160.3900000000001"/>
    <d v="2024-01-10T00:00:00"/>
    <s v="Approved"/>
    <s v="Brand"/>
    <s v="Rosuvastatin"/>
    <n v="153.69"/>
    <n v="10.879999999999882"/>
    <n v="1017.5799999999999"/>
  </r>
  <r>
    <n v="100120"/>
    <n v="2906"/>
    <n v="540"/>
    <x v="7"/>
    <s v="Generic"/>
    <n v="1244.95"/>
    <n v="1234.0899999999999"/>
    <d v="2023-05-01T00:00:00"/>
    <s v="Approved"/>
    <s v="Brand"/>
    <s v="Sitagliptin"/>
    <n v="65.23"/>
    <n v="10.860000000000127"/>
    <n v="1179.72"/>
  </r>
  <r>
    <n v="100332"/>
    <n v="2348"/>
    <n v="543"/>
    <x v="9"/>
    <s v="Brand"/>
    <n v="975.37"/>
    <n v="965.91"/>
    <d v="2023-11-29T00:00:00"/>
    <s v="Pending"/>
    <s v="Brand"/>
    <s v="Rivaroxaban"/>
    <n v="77.55"/>
    <n v="9.4600000000000364"/>
    <n v="897.82"/>
  </r>
  <r>
    <n v="100238"/>
    <n v="2611"/>
    <n v="584"/>
    <x v="1"/>
    <s v="Brand"/>
    <n v="766.31"/>
    <n v="757.81"/>
    <d v="2023-08-27T00:00:00"/>
    <s v="Approved"/>
    <s v="Brand"/>
    <s v="Budesonide/Formoterol"/>
    <n v="65.23"/>
    <n v="8.5"/>
    <n v="701.07999999999993"/>
  </r>
  <r>
    <n v="100242"/>
    <n v="2303"/>
    <n v="512"/>
    <x v="2"/>
    <s v="Brand"/>
    <n v="463.93"/>
    <n v="456.74"/>
    <d v="2023-08-31T00:00:00"/>
    <s v="Pending"/>
    <s v="Brand"/>
    <s v="Apixaban"/>
    <n v="77.55"/>
    <n v="7.1899999999999977"/>
    <n v="386.38"/>
  </r>
  <r>
    <n v="100156"/>
    <n v="2370"/>
    <n v="545"/>
    <x v="8"/>
    <s v="Generic"/>
    <n v="430.71"/>
    <n v="423.89"/>
    <d v="2023-06-06T00:00:00"/>
    <s v="Approved"/>
    <s v="Brand"/>
    <s v="Adalimumab"/>
    <n v="132.80000000000001"/>
    <n v="6.8199999999999932"/>
    <n v="297.90999999999997"/>
  </r>
  <r>
    <n v="100302"/>
    <n v="2802"/>
    <n v="598"/>
    <x v="3"/>
    <s v="Brand"/>
    <n v="584.83000000000004"/>
    <n v="578.63"/>
    <d v="2023-10-30T00:00:00"/>
    <s v="Approved"/>
    <s v="Brand"/>
    <s v="Rosuvastatin"/>
    <n v="132.80000000000001"/>
    <n v="6.2000000000000455"/>
    <n v="452.03000000000003"/>
  </r>
  <r>
    <n v="100004"/>
    <n v="2556"/>
    <n v="547"/>
    <x v="6"/>
    <s v="Brand"/>
    <n v="1255.4000000000001"/>
    <n v="1250.08"/>
    <d v="2023-01-05T00:00:00"/>
    <s v="Denied"/>
    <s v="Brand"/>
    <s v="Atorvastatin"/>
    <n v="77.959999999999994"/>
    <n v="5.3200000000001637"/>
    <n v="1177.44"/>
  </r>
  <r>
    <n v="100071"/>
    <n v="2637"/>
    <n v="536"/>
    <x v="6"/>
    <s v="Generic"/>
    <n v="477.34"/>
    <n v="472.42"/>
    <d v="2023-03-13T00:00:00"/>
    <s v="Denied"/>
    <s v="Brand"/>
    <s v="Atorvastatin"/>
    <n v="77.959999999999994"/>
    <n v="4.9199999999999591"/>
    <n v="399.38"/>
  </r>
  <r>
    <n v="100106"/>
    <n v="2315"/>
    <n v="547"/>
    <x v="4"/>
    <s v="Generic"/>
    <n v="623.94000000000005"/>
    <n v="622.36"/>
    <d v="2023-04-17T00:00:00"/>
    <s v="Denied"/>
    <s v="Brand"/>
    <s v="Fluticasone/Salmeterol"/>
    <n v="144.75"/>
    <n v="1.5800000000000409"/>
    <n v="479.19000000000005"/>
  </r>
  <r>
    <n v="100072"/>
    <n v="2893"/>
    <n v="569"/>
    <x v="4"/>
    <s v="Brand"/>
    <n v="296.77"/>
    <n v="299.25"/>
    <d v="2023-03-14T00:00:00"/>
    <s v="Denied"/>
    <s v="Brand"/>
    <s v="Fluticasone/Salmeterol"/>
    <n v="65.23"/>
    <n v="-2.4800000000000182"/>
    <n v="231.53999999999996"/>
  </r>
  <r>
    <n v="100267"/>
    <n v="2898"/>
    <n v="563"/>
    <x v="1"/>
    <s v="Generic"/>
    <n v="783.84"/>
    <n v="787.36"/>
    <d v="2023-09-25T00:00:00"/>
    <s v="Approved"/>
    <s v="Brand"/>
    <s v="Budesonide/Formoterol"/>
    <n v="77.55"/>
    <n v="-3.5199999999999818"/>
    <n v="706.29000000000008"/>
  </r>
  <r>
    <n v="100259"/>
    <n v="2575"/>
    <n v="548"/>
    <x v="9"/>
    <s v="Brand"/>
    <n v="1237.71"/>
    <n v="1247.96"/>
    <d v="2023-09-17T00:00:00"/>
    <s v="Denied"/>
    <s v="Brand"/>
    <s v="Rivaroxaban"/>
    <n v="150.68"/>
    <n v="-10.25"/>
    <n v="1087.03"/>
  </r>
  <r>
    <n v="100195"/>
    <n v="2602"/>
    <n v="516"/>
    <x v="5"/>
    <s v="Generic"/>
    <n v="1169.47"/>
    <n v="1179.97"/>
    <d v="2023-07-15T00:00:00"/>
    <s v="Denied"/>
    <s v="Brand"/>
    <s v="Insulin Glargine"/>
    <n v="76.599999999999994"/>
    <n v="-10.5"/>
    <n v="1092.8700000000001"/>
  </r>
  <r>
    <n v="100056"/>
    <n v="2964"/>
    <n v="580"/>
    <x v="1"/>
    <s v="Generic"/>
    <n v="569.41999999999996"/>
    <n v="580.09"/>
    <d v="2023-02-26T00:00:00"/>
    <s v="Pending"/>
    <s v="Brand"/>
    <s v="Budesonide/Formoterol"/>
    <n v="76.599999999999994"/>
    <n v="-10.670000000000073"/>
    <n v="492.81999999999994"/>
  </r>
  <r>
    <n v="100114"/>
    <n v="2712"/>
    <n v="529"/>
    <x v="3"/>
    <s v="Brand"/>
    <n v="180.28"/>
    <n v="194.84"/>
    <d v="2023-04-25T00:00:00"/>
    <s v="Pending"/>
    <s v="Brand"/>
    <s v="Rosuvastatin"/>
    <n v="150.68"/>
    <n v="-14.560000000000002"/>
    <n v="29.599999999999994"/>
  </r>
  <r>
    <n v="100277"/>
    <n v="2211"/>
    <n v="504"/>
    <x v="8"/>
    <s v="Generic"/>
    <n v="178.71"/>
    <n v="196.65"/>
    <d v="2023-10-05T00:00:00"/>
    <s v="Approved"/>
    <s v="Brand"/>
    <s v="Adalimumab"/>
    <n v="132.80000000000001"/>
    <n v="-17.939999999999998"/>
    <n v="45.91"/>
  </r>
  <r>
    <n v="100058"/>
    <n v="2709"/>
    <n v="524"/>
    <x v="2"/>
    <s v="Generic"/>
    <n v="913.43"/>
    <n v="933.82"/>
    <d v="2023-02-28T00:00:00"/>
    <s v="Denied"/>
    <s v="Brand"/>
    <s v="Apixaban"/>
    <n v="58.5"/>
    <n v="-20.3900000000001"/>
    <n v="854.93"/>
  </r>
  <r>
    <n v="100048"/>
    <n v="2388"/>
    <n v="575"/>
    <x v="2"/>
    <s v="Brand"/>
    <n v="530.12"/>
    <n v="551.6"/>
    <d v="2023-02-18T00:00:00"/>
    <s v="Denied"/>
    <s v="Brand"/>
    <s v="Apixaban"/>
    <n v="77.55"/>
    <n v="-21.480000000000018"/>
    <n v="452.57"/>
  </r>
  <r>
    <n v="100418"/>
    <n v="2193"/>
    <n v="580"/>
    <x v="9"/>
    <s v="Brand"/>
    <n v="371.23"/>
    <n v="395.95"/>
    <d v="2024-02-23T00:00:00"/>
    <s v="Denied"/>
    <s v="Brand"/>
    <s v="Rivaroxaban"/>
    <n v="77.959999999999994"/>
    <n v="-24.71999999999997"/>
    <n v="293.27000000000004"/>
  </r>
  <r>
    <n v="100475"/>
    <n v="2916"/>
    <n v="593"/>
    <x v="3"/>
    <s v="Brand"/>
    <n v="311.45"/>
    <n v="336.65"/>
    <d v="2024-04-20T00:00:00"/>
    <s v="Denied"/>
    <s v="Brand"/>
    <s v="Rosuvastatin"/>
    <n v="150.68"/>
    <n v="-25.199999999999989"/>
    <n v="160.76999999999998"/>
  </r>
  <r>
    <n v="100491"/>
    <n v="2255"/>
    <n v="505"/>
    <x v="3"/>
    <s v="Brand"/>
    <n v="510.46"/>
    <n v="546.30999999999995"/>
    <d v="2024-05-06T00:00:00"/>
    <s v="Approved"/>
    <s v="Brand"/>
    <s v="Rosuvastatin"/>
    <n v="65.23"/>
    <n v="-35.849999999999966"/>
    <n v="445.22999999999996"/>
  </r>
  <r>
    <n v="100364"/>
    <n v="2270"/>
    <n v="593"/>
    <x v="8"/>
    <s v="Generic"/>
    <n v="1292.26"/>
    <n v="1330.94"/>
    <d v="2023-12-31T00:00:00"/>
    <s v="Approved"/>
    <s v="Brand"/>
    <s v="Adalimumab"/>
    <n v="65.23"/>
    <n v="-38.680000000000064"/>
    <n v="1227.03"/>
  </r>
  <r>
    <n v="100457"/>
    <n v="2670"/>
    <n v="576"/>
    <x v="5"/>
    <s v="Generic"/>
    <n v="220.97"/>
    <n v="261.45"/>
    <d v="2024-04-02T00:00:00"/>
    <s v="Pending"/>
    <s v="Brand"/>
    <s v="Insulin Glargine"/>
    <n v="77.55"/>
    <n v="-40.47999999999999"/>
    <n v="143.42000000000002"/>
  </r>
  <r>
    <n v="100123"/>
    <n v="2230"/>
    <n v="535"/>
    <x v="4"/>
    <s v="Generic"/>
    <n v="157.15"/>
    <n v="199.06"/>
    <d v="2023-05-04T00:00:00"/>
    <s v="Approved"/>
    <s v="Brand"/>
    <s v="Fluticasone/Salmeterol"/>
    <n v="76.599999999999994"/>
    <n v="-41.91"/>
    <n v="80.550000000000011"/>
  </r>
  <r>
    <n v="100406"/>
    <n v="2345"/>
    <n v="529"/>
    <x v="4"/>
    <s v="Generic"/>
    <n v="292.74"/>
    <n v="338.46"/>
    <d v="2024-02-11T00:00:00"/>
    <s v="Denied"/>
    <s v="Brand"/>
    <s v="Fluticasone/Salmeterol"/>
    <n v="144.75"/>
    <n v="-45.71999999999997"/>
    <n v="147.99"/>
  </r>
  <r>
    <n v="100263"/>
    <n v="2326"/>
    <n v="530"/>
    <x v="4"/>
    <s v="Generic"/>
    <n v="806.18"/>
    <n v="856.47"/>
    <d v="2023-09-21T00:00:00"/>
    <s v="Approved"/>
    <s v="Brand"/>
    <s v="Fluticasone/Salmeterol"/>
    <n v="76.599999999999994"/>
    <n v="-50.290000000000077"/>
    <n v="729.57999999999993"/>
  </r>
  <r>
    <n v="100102"/>
    <n v="2710"/>
    <n v="589"/>
    <x v="2"/>
    <s v="Brand"/>
    <n v="127.35"/>
    <n v="179.37"/>
    <d v="2023-04-13T00:00:00"/>
    <s v="Denied"/>
    <s v="Brand"/>
    <s v="Apixaban"/>
    <n v="65.23"/>
    <n v="-52.02000000000001"/>
    <n v="62.11999999999999"/>
  </r>
  <r>
    <n v="100455"/>
    <n v="2651"/>
    <n v="538"/>
    <x v="6"/>
    <s v="Brand"/>
    <n v="516.17999999999995"/>
    <n v="568.79999999999995"/>
    <d v="2024-03-31T00:00:00"/>
    <s v="Approved"/>
    <s v="Brand"/>
    <s v="Atorvastatin"/>
    <n v="132.80000000000001"/>
    <n v="-52.620000000000005"/>
    <n v="383.37999999999994"/>
  </r>
  <r>
    <n v="100303"/>
    <n v="2407"/>
    <n v="595"/>
    <x v="0"/>
    <s v="Generic"/>
    <n v="1269.97"/>
    <n v="1327.19"/>
    <d v="2023-10-31T00:00:00"/>
    <s v="Approved"/>
    <s v="Brand"/>
    <s v="Oxycodone"/>
    <n v="153.69"/>
    <n v="-57.220000000000027"/>
    <n v="1116.28"/>
  </r>
  <r>
    <n v="100140"/>
    <n v="2911"/>
    <n v="594"/>
    <x v="8"/>
    <s v="Generic"/>
    <n v="1219.58"/>
    <n v="1278.1099999999999"/>
    <d v="2023-05-21T00:00:00"/>
    <s v="Approved"/>
    <s v="Brand"/>
    <s v="Adalimumab"/>
    <n v="65.23"/>
    <n v="-58.529999999999973"/>
    <n v="1154.3499999999999"/>
  </r>
  <r>
    <n v="100468"/>
    <n v="2681"/>
    <n v="540"/>
    <x v="7"/>
    <s v="Generic"/>
    <n v="1033.3699999999999"/>
    <n v="1094.8800000000001"/>
    <d v="2024-04-13T00:00:00"/>
    <s v="Pending"/>
    <s v="Brand"/>
    <s v="Sitagliptin"/>
    <n v="76.599999999999994"/>
    <n v="-61.510000000000218"/>
    <n v="956.76999999999987"/>
  </r>
  <r>
    <n v="100133"/>
    <n v="2415"/>
    <n v="539"/>
    <x v="5"/>
    <s v="Generic"/>
    <n v="655.23"/>
    <n v="725.23"/>
    <d v="2023-05-14T00:00:00"/>
    <s v="Pending"/>
    <s v="Brand"/>
    <s v="Insulin Glargine"/>
    <n v="98.52"/>
    <n v="-70"/>
    <n v="556.71"/>
  </r>
  <r>
    <n v="100208"/>
    <n v="2982"/>
    <n v="545"/>
    <x v="7"/>
    <s v="Generic"/>
    <n v="1322.93"/>
    <n v="1393.29"/>
    <d v="2023-07-28T00:00:00"/>
    <s v="Approved"/>
    <s v="Brand"/>
    <s v="Sitagliptin"/>
    <n v="132.80000000000001"/>
    <n v="-70.3599999999999"/>
    <n v="1190.1300000000001"/>
  </r>
  <r>
    <n v="100245"/>
    <n v="2849"/>
    <n v="591"/>
    <x v="8"/>
    <s v="Brand"/>
    <n v="633.28"/>
    <n v="704.54"/>
    <d v="2023-09-03T00:00:00"/>
    <s v="Approved"/>
    <s v="Brand"/>
    <s v="Adalimumab"/>
    <n v="76.599999999999994"/>
    <n v="-71.259999999999991"/>
    <n v="556.67999999999995"/>
  </r>
  <r>
    <n v="100434"/>
    <n v="2115"/>
    <n v="522"/>
    <x v="4"/>
    <s v="Generic"/>
    <n v="870.91"/>
    <n v="943.24"/>
    <d v="2024-03-10T00:00:00"/>
    <s v="Denied"/>
    <s v="Brand"/>
    <s v="Fluticasone/Salmeterol"/>
    <n v="65.23"/>
    <n v="-72.330000000000041"/>
    <n v="805.68"/>
  </r>
  <r>
    <n v="100379"/>
    <n v="2270"/>
    <n v="526"/>
    <x v="5"/>
    <s v="Generic"/>
    <n v="556.37"/>
    <n v="630.23"/>
    <d v="2024-01-15T00:00:00"/>
    <s v="Approved"/>
    <s v="Brand"/>
    <s v="Insulin Glargine"/>
    <n v="76.599999999999994"/>
    <n v="-73.860000000000014"/>
    <n v="479.77"/>
  </r>
  <r>
    <n v="100125"/>
    <n v="2720"/>
    <n v="536"/>
    <x v="2"/>
    <s v="Generic"/>
    <n v="646.94000000000005"/>
    <n v="724.5"/>
    <d v="2023-05-06T00:00:00"/>
    <s v="Approved"/>
    <s v="Brand"/>
    <s v="Apixaban"/>
    <n v="58.5"/>
    <n v="-77.559999999999945"/>
    <n v="588.44000000000005"/>
  </r>
  <r>
    <n v="100089"/>
    <n v="2691"/>
    <n v="569"/>
    <x v="4"/>
    <s v="Brand"/>
    <n v="1063.9000000000001"/>
    <n v="1143.53"/>
    <d v="2023-03-31T00:00:00"/>
    <s v="Approved"/>
    <s v="Brand"/>
    <s v="Fluticasone/Salmeterol"/>
    <n v="144.75"/>
    <n v="-79.629999999999882"/>
    <n v="919.15000000000009"/>
  </r>
  <r>
    <n v="100182"/>
    <n v="2155"/>
    <n v="547"/>
    <x v="8"/>
    <s v="Generic"/>
    <n v="1193.71"/>
    <n v="1273.3900000000001"/>
    <d v="2023-07-02T00:00:00"/>
    <s v="Pending"/>
    <s v="Brand"/>
    <s v="Adalimumab"/>
    <n v="76.599999999999994"/>
    <n v="-79.680000000000064"/>
    <n v="1117.1100000000001"/>
  </r>
  <r>
    <n v="100464"/>
    <n v="2057"/>
    <n v="585"/>
    <x v="0"/>
    <s v="Brand"/>
    <n v="461.94"/>
    <n v="543.77"/>
    <d v="2024-04-09T00:00:00"/>
    <s v="Denied"/>
    <s v="Brand"/>
    <s v="Oxycodone"/>
    <n v="77.55"/>
    <n v="-81.829999999999984"/>
    <n v="384.39"/>
  </r>
  <r>
    <n v="100025"/>
    <n v="2036"/>
    <n v="573"/>
    <x v="9"/>
    <s v="Generic"/>
    <n v="164.53"/>
    <n v="250.59"/>
    <d v="2023-01-26T00:00:00"/>
    <s v="Approved"/>
    <s v="Brand"/>
    <s v="Rivaroxaban"/>
    <n v="65.23"/>
    <n v="-86.06"/>
    <n v="99.3"/>
  </r>
  <r>
    <n v="100092"/>
    <n v="2071"/>
    <n v="557"/>
    <x v="4"/>
    <s v="Generic"/>
    <n v="1106.01"/>
    <n v="1192.52"/>
    <d v="2023-04-03T00:00:00"/>
    <s v="Pending"/>
    <s v="Brand"/>
    <s v="Fluticasone/Salmeterol"/>
    <n v="77.55"/>
    <n v="-86.509999999999991"/>
    <n v="1028.46"/>
  </r>
  <r>
    <n v="100325"/>
    <n v="2104"/>
    <n v="523"/>
    <x v="7"/>
    <s v="Brand"/>
    <n v="967.29"/>
    <n v="1060.2"/>
    <d v="2023-11-22T00:00:00"/>
    <s v="Approved"/>
    <s v="Brand"/>
    <s v="Sitagliptin"/>
    <n v="150.68"/>
    <n v="-92.910000000000082"/>
    <n v="816.6099999999999"/>
  </r>
  <r>
    <n v="100319"/>
    <n v="2632"/>
    <n v="511"/>
    <x v="7"/>
    <s v="Brand"/>
    <n v="439.99"/>
    <n v="535.16999999999996"/>
    <d v="2023-11-16T00:00:00"/>
    <s v="Approved"/>
    <s v="Brand"/>
    <s v="Sitagliptin"/>
    <n v="77.959999999999994"/>
    <n v="-95.17999999999995"/>
    <n v="362.03000000000003"/>
  </r>
  <r>
    <n v="100144"/>
    <n v="2992"/>
    <n v="535"/>
    <x v="9"/>
    <s v="Brand"/>
    <n v="1127.1500000000001"/>
    <n v="1223.5999999999999"/>
    <d v="2023-05-25T00:00:00"/>
    <s v="Denied"/>
    <s v="Brand"/>
    <s v="Rivaroxaban"/>
    <n v="77.55"/>
    <n v="-96.449999999999818"/>
    <n v="1049.6000000000001"/>
  </r>
  <r>
    <n v="100357"/>
    <n v="2781"/>
    <n v="501"/>
    <x v="6"/>
    <s v="Generic"/>
    <n v="1168.25"/>
    <n v="1265.83"/>
    <d v="2023-12-24T00:00:00"/>
    <s v="Pending"/>
    <s v="Brand"/>
    <s v="Atorvastatin"/>
    <n v="77.959999999999994"/>
    <n v="-97.579999999999927"/>
    <n v="1090.29"/>
  </r>
  <r>
    <n v="100169"/>
    <n v="2387"/>
    <n v="540"/>
    <x v="4"/>
    <s v="Brand"/>
    <n v="156.27000000000001"/>
    <n v="255.07"/>
    <d v="2023-06-19T00:00:00"/>
    <s v="Denied"/>
    <s v="Brand"/>
    <s v="Fluticasone/Salmeterol"/>
    <n v="77.959999999999994"/>
    <n v="-98.799999999999983"/>
    <n v="78.310000000000016"/>
  </r>
  <r>
    <n v="100439"/>
    <n v="2055"/>
    <n v="502"/>
    <x v="5"/>
    <s v="Brand"/>
    <n v="1250.6199999999999"/>
    <n v="1351.76"/>
    <d v="2024-03-15T00:00:00"/>
    <s v="Pending"/>
    <s v="Brand"/>
    <s v="Insulin Glargine"/>
    <n v="58.5"/>
    <n v="-101.1400000000001"/>
    <n v="1192.1199999999999"/>
  </r>
  <r>
    <n v="100253"/>
    <n v="2627"/>
    <n v="533"/>
    <x v="1"/>
    <s v="Generic"/>
    <n v="665.54"/>
    <n v="768.43"/>
    <d v="2023-09-11T00:00:00"/>
    <s v="Approved"/>
    <s v="Brand"/>
    <s v="Budesonide/Formoterol"/>
    <n v="150.68"/>
    <n v="-102.88999999999999"/>
    <n v="514.8599999999999"/>
  </r>
  <r>
    <n v="100416"/>
    <n v="2133"/>
    <n v="510"/>
    <x v="9"/>
    <s v="Generic"/>
    <n v="363.41"/>
    <n v="468.73"/>
    <d v="2024-02-21T00:00:00"/>
    <s v="Denied"/>
    <s v="Brand"/>
    <s v="Rivaroxaban"/>
    <n v="58.5"/>
    <n v="-105.32"/>
    <n v="304.91000000000003"/>
  </r>
  <r>
    <n v="100173"/>
    <n v="2067"/>
    <n v="557"/>
    <x v="5"/>
    <s v="Generic"/>
    <n v="787.33"/>
    <n v="894.05"/>
    <d v="2023-06-23T00:00:00"/>
    <s v="Approved"/>
    <s v="Brand"/>
    <s v="Insulin Glargine"/>
    <n v="150.68"/>
    <n v="-106.71999999999991"/>
    <n v="636.65000000000009"/>
  </r>
  <r>
    <n v="100207"/>
    <n v="2163"/>
    <n v="579"/>
    <x v="8"/>
    <s v="Brand"/>
    <n v="1158.55"/>
    <n v="1265.49"/>
    <d v="2023-07-27T00:00:00"/>
    <s v="Denied"/>
    <s v="Brand"/>
    <s v="Adalimumab"/>
    <n v="144.75"/>
    <n v="-106.94000000000005"/>
    <n v="1013.8"/>
  </r>
  <r>
    <n v="100383"/>
    <n v="2927"/>
    <n v="526"/>
    <x v="1"/>
    <s v="Generic"/>
    <n v="350.65"/>
    <n v="460.62"/>
    <d v="2024-01-19T00:00:00"/>
    <s v="Denied"/>
    <s v="Brand"/>
    <s v="Budesonide/Formoterol"/>
    <n v="77.55"/>
    <n v="-109.97000000000003"/>
    <n v="273.09999999999997"/>
  </r>
  <r>
    <n v="100284"/>
    <n v="2198"/>
    <n v="551"/>
    <x v="0"/>
    <s v="Brand"/>
    <n v="925.54"/>
    <n v="1037.1300000000001"/>
    <d v="2023-10-12T00:00:00"/>
    <s v="Denied"/>
    <s v="Brand"/>
    <s v="Oxycodone"/>
    <n v="144.75"/>
    <n v="-111.59000000000015"/>
    <n v="780.79"/>
  </r>
  <r>
    <n v="100070"/>
    <n v="2745"/>
    <n v="560"/>
    <x v="5"/>
    <s v="Generic"/>
    <n v="175.3"/>
    <n v="287.26"/>
    <d v="2023-03-12T00:00:00"/>
    <s v="Pending"/>
    <s v="Brand"/>
    <s v="Insulin Glargine"/>
    <n v="77.959999999999994"/>
    <n v="-111.95999999999998"/>
    <n v="97.340000000000018"/>
  </r>
  <r>
    <n v="100247"/>
    <n v="2262"/>
    <n v="579"/>
    <x v="5"/>
    <s v="Brand"/>
    <n v="225.25"/>
    <n v="346.02"/>
    <d v="2023-09-05T00:00:00"/>
    <s v="Approved"/>
    <s v="Brand"/>
    <s v="Insulin Glargine"/>
    <n v="77.55"/>
    <n v="-120.76999999999998"/>
    <n v="147.69999999999999"/>
  </r>
  <r>
    <n v="100397"/>
    <n v="2485"/>
    <n v="542"/>
    <x v="0"/>
    <s v="Generic"/>
    <n v="429.97"/>
    <n v="562.98"/>
    <d v="2024-02-02T00:00:00"/>
    <s v="Pending"/>
    <s v="Brand"/>
    <s v="Oxycodone"/>
    <n v="98.52"/>
    <n v="-133.01"/>
    <n v="331.45000000000005"/>
  </r>
  <r>
    <n v="100222"/>
    <n v="2150"/>
    <n v="526"/>
    <x v="2"/>
    <s v="Brand"/>
    <n v="164.26"/>
    <n v="298.93"/>
    <d v="2023-08-11T00:00:00"/>
    <s v="Pending"/>
    <s v="Brand"/>
    <s v="Apixaban"/>
    <n v="77.959999999999994"/>
    <n v="-134.67000000000002"/>
    <n v="86.3"/>
  </r>
  <r>
    <n v="100295"/>
    <n v="2689"/>
    <n v="569"/>
    <x v="4"/>
    <s v="Brand"/>
    <n v="628.4"/>
    <n v="767.88"/>
    <d v="2023-10-23T00:00:00"/>
    <s v="Denied"/>
    <s v="Brand"/>
    <s v="Fluticasone/Salmeterol"/>
    <n v="144.75"/>
    <n v="-139.48000000000002"/>
    <n v="483.65"/>
  </r>
  <r>
    <n v="100171"/>
    <n v="2560"/>
    <n v="592"/>
    <x v="3"/>
    <s v="Generic"/>
    <n v="781.99"/>
    <n v="923.69"/>
    <d v="2023-06-21T00:00:00"/>
    <s v="Approved"/>
    <s v="Brand"/>
    <s v="Rosuvastatin"/>
    <n v="58.5"/>
    <n v="-141.70000000000005"/>
    <n v="723.49"/>
  </r>
  <r>
    <n v="100366"/>
    <n v="2299"/>
    <n v="545"/>
    <x v="9"/>
    <s v="Brand"/>
    <n v="1076.0999999999999"/>
    <n v="1222.02"/>
    <d v="2024-01-02T00:00:00"/>
    <s v="Denied"/>
    <s v="Brand"/>
    <s v="Rivaroxaban"/>
    <n v="77.55"/>
    <n v="-145.92000000000007"/>
    <n v="998.55"/>
  </r>
  <r>
    <n v="100477"/>
    <n v="2085"/>
    <n v="548"/>
    <x v="3"/>
    <s v="Brand"/>
    <n v="478.31"/>
    <n v="625.82000000000005"/>
    <d v="2024-04-22T00:00:00"/>
    <s v="Denied"/>
    <s v="Brand"/>
    <s v="Rosuvastatin"/>
    <n v="144.75"/>
    <n v="-147.51000000000005"/>
    <n v="333.56"/>
  </r>
  <r>
    <n v="100205"/>
    <n v="2830"/>
    <n v="580"/>
    <x v="5"/>
    <s v="Generic"/>
    <n v="871.08"/>
    <n v="1019.65"/>
    <d v="2023-07-25T00:00:00"/>
    <s v="Approved"/>
    <s v="Brand"/>
    <s v="Insulin Glargine"/>
    <n v="144.75"/>
    <n v="-148.56999999999994"/>
    <n v="726.33"/>
  </r>
  <r>
    <n v="100313"/>
    <n v="2281"/>
    <n v="587"/>
    <x v="7"/>
    <s v="Generic"/>
    <n v="619.29999999999995"/>
    <n v="768.04"/>
    <d v="2023-11-10T00:00:00"/>
    <s v="Pending"/>
    <s v="Brand"/>
    <s v="Sitagliptin"/>
    <n v="77.55"/>
    <n v="-148.74"/>
    <n v="541.75"/>
  </r>
  <r>
    <n v="100009"/>
    <n v="2147"/>
    <n v="506"/>
    <x v="5"/>
    <s v="Generic"/>
    <n v="268.73"/>
    <n v="427.28"/>
    <d v="2023-01-10T00:00:00"/>
    <s v="Pending"/>
    <s v="Brand"/>
    <s v="Insulin Glargine"/>
    <n v="150.68"/>
    <n v="-158.54999999999995"/>
    <n v="118.05000000000001"/>
  </r>
  <r>
    <n v="100023"/>
    <n v="2315"/>
    <n v="591"/>
    <x v="1"/>
    <s v="Brand"/>
    <n v="483.35"/>
    <n v="645.75"/>
    <d v="2023-01-24T00:00:00"/>
    <s v="Approved"/>
    <s v="Brand"/>
    <s v="Budesonide/Formoterol"/>
    <n v="65.23"/>
    <n v="-162.39999999999998"/>
    <n v="418.12"/>
  </r>
  <r>
    <n v="100433"/>
    <n v="2597"/>
    <n v="526"/>
    <x v="5"/>
    <s v="Brand"/>
    <n v="836.07"/>
    <n v="999.87"/>
    <d v="2024-03-09T00:00:00"/>
    <s v="Denied"/>
    <s v="Brand"/>
    <s v="Insulin Glargine"/>
    <n v="76.599999999999994"/>
    <n v="-163.79999999999995"/>
    <n v="759.47"/>
  </r>
  <r>
    <n v="100091"/>
    <n v="2099"/>
    <n v="505"/>
    <x v="6"/>
    <s v="Generic"/>
    <n v="857.67"/>
    <n v="1025.3900000000001"/>
    <d v="2023-04-02T00:00:00"/>
    <s v="Pending"/>
    <s v="Brand"/>
    <s v="Atorvastatin"/>
    <n v="77.959999999999994"/>
    <n v="-167.72000000000014"/>
    <n v="779.70999999999992"/>
  </r>
  <r>
    <n v="100360"/>
    <n v="2551"/>
    <n v="598"/>
    <x v="8"/>
    <s v="Generic"/>
    <n v="459.02"/>
    <n v="627.17999999999995"/>
    <d v="2023-12-27T00:00:00"/>
    <s v="Pending"/>
    <s v="Brand"/>
    <s v="Adalimumab"/>
    <n v="76.599999999999994"/>
    <n v="-168.15999999999997"/>
    <n v="382.41999999999996"/>
  </r>
  <r>
    <n v="100176"/>
    <n v="2475"/>
    <n v="501"/>
    <x v="0"/>
    <s v="Brand"/>
    <n v="802.17"/>
    <n v="973.92"/>
    <d v="2023-06-26T00:00:00"/>
    <s v="Approved"/>
    <s v="Brand"/>
    <s v="Oxycodone"/>
    <n v="77.959999999999994"/>
    <n v="-171.75"/>
    <n v="724.20999999999992"/>
  </r>
  <r>
    <n v="100458"/>
    <n v="2660"/>
    <n v="590"/>
    <x v="0"/>
    <s v="Generic"/>
    <n v="1035.6099999999999"/>
    <n v="1209.0899999999999"/>
    <d v="2024-04-03T00:00:00"/>
    <s v="Pending"/>
    <s v="Brand"/>
    <s v="Oxycodone"/>
    <n v="77.959999999999994"/>
    <n v="-173.48000000000002"/>
    <n v="957.64999999999986"/>
  </r>
  <r>
    <n v="100363"/>
    <n v="2424"/>
    <n v="565"/>
    <x v="1"/>
    <s v="Brand"/>
    <n v="392.64"/>
    <n v="569.41999999999996"/>
    <d v="2023-12-30T00:00:00"/>
    <s v="Approved"/>
    <s v="Brand"/>
    <s v="Budesonide/Formoterol"/>
    <n v="98.52"/>
    <n v="-176.77999999999997"/>
    <n v="294.12"/>
  </r>
  <r>
    <n v="100206"/>
    <n v="2916"/>
    <n v="521"/>
    <x v="3"/>
    <s v="Brand"/>
    <n v="437.52"/>
    <n v="622.16999999999996"/>
    <d v="2023-07-26T00:00:00"/>
    <s v="Denied"/>
    <s v="Brand"/>
    <s v="Rosuvastatin"/>
    <n v="77.55"/>
    <n v="-184.64999999999998"/>
    <n v="359.96999999999997"/>
  </r>
  <r>
    <n v="100183"/>
    <n v="2301"/>
    <n v="527"/>
    <x v="1"/>
    <s v="Brand"/>
    <n v="423.39"/>
    <n v="610.45000000000005"/>
    <d v="2023-07-03T00:00:00"/>
    <s v="Approved"/>
    <s v="Brand"/>
    <s v="Budesonide/Formoterol"/>
    <n v="58.5"/>
    <n v="-187.06000000000006"/>
    <n v="364.89"/>
  </r>
  <r>
    <n v="100324"/>
    <n v="2809"/>
    <n v="544"/>
    <x v="2"/>
    <s v="Brand"/>
    <n v="285.7"/>
    <n v="477.81"/>
    <d v="2023-11-21T00:00:00"/>
    <s v="Denied"/>
    <s v="Brand"/>
    <s v="Apixaban"/>
    <n v="150.68"/>
    <n v="-192.11"/>
    <n v="135.01999999999998"/>
  </r>
  <r>
    <n v="100421"/>
    <n v="2848"/>
    <n v="553"/>
    <x v="4"/>
    <s v="Brand"/>
    <n v="1048.3499999999999"/>
    <n v="1240.6199999999999"/>
    <d v="2024-02-26T00:00:00"/>
    <s v="Denied"/>
    <s v="Brand"/>
    <s v="Fluticasone/Salmeterol"/>
    <n v="153.69"/>
    <n v="-192.26999999999998"/>
    <n v="894.65999999999985"/>
  </r>
  <r>
    <n v="100343"/>
    <n v="2038"/>
    <n v="569"/>
    <x v="6"/>
    <s v="Generic"/>
    <n v="828.86"/>
    <n v="1022.66"/>
    <d v="2023-12-10T00:00:00"/>
    <s v="Denied"/>
    <s v="Brand"/>
    <s v="Atorvastatin"/>
    <n v="132.80000000000001"/>
    <n v="-193.79999999999995"/>
    <n v="696.06"/>
  </r>
  <r>
    <n v="100479"/>
    <n v="2492"/>
    <n v="523"/>
    <x v="3"/>
    <s v="Brand"/>
    <n v="652.54999999999995"/>
    <n v="848"/>
    <d v="2024-04-24T00:00:00"/>
    <s v="Approved"/>
    <s v="Brand"/>
    <s v="Rosuvastatin"/>
    <n v="65.23"/>
    <n v="-195.45000000000005"/>
    <n v="587.31999999999994"/>
  </r>
  <r>
    <n v="100472"/>
    <n v="2422"/>
    <n v="586"/>
    <x v="0"/>
    <s v="Brand"/>
    <n v="1074.1199999999999"/>
    <n v="1270.99"/>
    <d v="2024-04-17T00:00:00"/>
    <s v="Approved"/>
    <s v="Brand"/>
    <s v="Oxycodone"/>
    <n v="77.959999999999994"/>
    <n v="-196.87000000000012"/>
    <n v="996.15999999999985"/>
  </r>
  <r>
    <n v="100411"/>
    <n v="2478"/>
    <n v="593"/>
    <x v="2"/>
    <s v="Generic"/>
    <n v="1100.82"/>
    <n v="1299.8699999999999"/>
    <d v="2024-02-16T00:00:00"/>
    <s v="Pending"/>
    <s v="Brand"/>
    <s v="Apixaban"/>
    <n v="132.80000000000001"/>
    <n v="-199.04999999999995"/>
    <n v="968.02"/>
  </r>
  <r>
    <n v="100097"/>
    <n v="2688"/>
    <n v="526"/>
    <x v="4"/>
    <s v="Brand"/>
    <n v="837.6"/>
    <n v="1038.8399999999999"/>
    <d v="2023-04-08T00:00:00"/>
    <s v="Pending"/>
    <s v="Brand"/>
    <s v="Fluticasone/Salmeterol"/>
    <n v="65.23"/>
    <n v="-201.2399999999999"/>
    <n v="772.37"/>
  </r>
  <r>
    <n v="100135"/>
    <n v="2183"/>
    <n v="584"/>
    <x v="9"/>
    <s v="Generic"/>
    <n v="1072.4000000000001"/>
    <n v="1276.8599999999999"/>
    <d v="2023-05-16T00:00:00"/>
    <s v="Approved"/>
    <s v="Brand"/>
    <s v="Rivaroxaban"/>
    <n v="98.52"/>
    <n v="-204.45999999999981"/>
    <n v="973.88000000000011"/>
  </r>
  <r>
    <n v="100003"/>
    <n v="2307"/>
    <n v="546"/>
    <x v="2"/>
    <s v="Brand"/>
    <n v="370.34"/>
    <n v="576.35"/>
    <d v="2023-01-04T00:00:00"/>
    <s v="Approved"/>
    <s v="Brand"/>
    <s v="Apixaban"/>
    <n v="132.80000000000001"/>
    <n v="-206.01000000000005"/>
    <n v="237.53999999999996"/>
  </r>
  <r>
    <n v="100142"/>
    <n v="2371"/>
    <n v="570"/>
    <x v="0"/>
    <s v="Brand"/>
    <n v="816.04"/>
    <n v="1024.77"/>
    <d v="2023-05-23T00:00:00"/>
    <s v="Approved"/>
    <s v="Brand"/>
    <s v="Oxycodone"/>
    <n v="76.599999999999994"/>
    <n v="-208.73000000000002"/>
    <n v="739.43999999999994"/>
  </r>
  <r>
    <n v="100382"/>
    <n v="2974"/>
    <n v="560"/>
    <x v="5"/>
    <s v="Generic"/>
    <n v="281.94"/>
    <n v="502.72"/>
    <d v="2024-01-18T00:00:00"/>
    <s v="Pending"/>
    <s v="Brand"/>
    <s v="Insulin Glargine"/>
    <n v="98.52"/>
    <n v="-220.78000000000003"/>
    <n v="183.42000000000002"/>
  </r>
  <r>
    <n v="100375"/>
    <n v="2184"/>
    <n v="576"/>
    <x v="9"/>
    <s v="Brand"/>
    <n v="1051.1400000000001"/>
    <n v="1273.08"/>
    <d v="2024-01-11T00:00:00"/>
    <s v="Denied"/>
    <s v="Brand"/>
    <s v="Rivaroxaban"/>
    <n v="58.5"/>
    <n v="-221.93999999999983"/>
    <n v="992.6400000000001"/>
  </r>
  <r>
    <n v="100027"/>
    <n v="2978"/>
    <n v="567"/>
    <x v="8"/>
    <s v="Brand"/>
    <n v="207.91"/>
    <n v="432.68"/>
    <d v="2023-01-28T00:00:00"/>
    <s v="Pending"/>
    <s v="Brand"/>
    <s v="Adalimumab"/>
    <n v="98.52"/>
    <n v="-224.77"/>
    <n v="109.39"/>
  </r>
  <r>
    <n v="100026"/>
    <n v="2715"/>
    <n v="593"/>
    <x v="2"/>
    <s v="Generic"/>
    <n v="1087.17"/>
    <n v="1315.53"/>
    <d v="2023-01-27T00:00:00"/>
    <s v="Approved"/>
    <s v="Brand"/>
    <s v="Apixaban"/>
    <n v="77.959999999999994"/>
    <n v="-228.3599999999999"/>
    <n v="1009.21"/>
  </r>
  <r>
    <n v="100174"/>
    <n v="2956"/>
    <n v="538"/>
    <x v="5"/>
    <s v="Generic"/>
    <n v="771.03"/>
    <n v="1008.22"/>
    <d v="2023-06-24T00:00:00"/>
    <s v="Denied"/>
    <s v="Brand"/>
    <s v="Insulin Glargine"/>
    <n v="150.68"/>
    <n v="-237.19000000000005"/>
    <n v="620.34999999999991"/>
  </r>
  <r>
    <n v="100359"/>
    <n v="2074"/>
    <n v="585"/>
    <x v="0"/>
    <s v="Brand"/>
    <n v="294.08999999999997"/>
    <n v="535.42999999999995"/>
    <d v="2023-12-26T00:00:00"/>
    <s v="Denied"/>
    <s v="Brand"/>
    <s v="Oxycodone"/>
    <n v="132.80000000000001"/>
    <n v="-241.33999999999997"/>
    <n v="161.28999999999996"/>
  </r>
  <r>
    <n v="100341"/>
    <n v="2205"/>
    <n v="585"/>
    <x v="2"/>
    <s v="Generic"/>
    <n v="604.48"/>
    <n v="847.97"/>
    <d v="2023-12-08T00:00:00"/>
    <s v="Pending"/>
    <s v="Brand"/>
    <s v="Apixaban"/>
    <n v="132.80000000000001"/>
    <n v="-243.49"/>
    <n v="471.68"/>
  </r>
  <r>
    <n v="100469"/>
    <n v="2046"/>
    <n v="522"/>
    <x v="4"/>
    <s v="Brand"/>
    <n v="642.57000000000005"/>
    <n v="888.16"/>
    <d v="2024-04-14T00:00:00"/>
    <s v="Pending"/>
    <s v="Brand"/>
    <s v="Fluticasone/Salmeterol"/>
    <n v="77.55"/>
    <n v="-245.58999999999992"/>
    <n v="565.0200000000001"/>
  </r>
  <r>
    <n v="100045"/>
    <n v="2268"/>
    <n v="564"/>
    <x v="8"/>
    <s v="Brand"/>
    <n v="133.72999999999999"/>
    <n v="381.22"/>
    <d v="2023-02-15T00:00:00"/>
    <s v="Pending"/>
    <s v="Brand"/>
    <s v="Adalimumab"/>
    <n v="77.55"/>
    <n v="-247.49000000000004"/>
    <n v="56.179999999999993"/>
  </r>
  <r>
    <n v="100387"/>
    <n v="2401"/>
    <n v="561"/>
    <x v="6"/>
    <s v="Brand"/>
    <n v="907.22"/>
    <n v="1159.3499999999999"/>
    <d v="2024-01-23T00:00:00"/>
    <s v="Approved"/>
    <s v="Brand"/>
    <s v="Atorvastatin"/>
    <n v="150.68"/>
    <n v="-252.12999999999988"/>
    <n v="756.54"/>
  </r>
  <r>
    <n v="100353"/>
    <n v="2937"/>
    <n v="519"/>
    <x v="4"/>
    <s v="Generic"/>
    <n v="605.19000000000005"/>
    <n v="859.01"/>
    <d v="2023-12-20T00:00:00"/>
    <s v="Pending"/>
    <s v="Brand"/>
    <s v="Fluticasone/Salmeterol"/>
    <n v="144.75"/>
    <n v="-253.81999999999994"/>
    <n v="460.44000000000005"/>
  </r>
  <r>
    <n v="100014"/>
    <n v="2779"/>
    <n v="519"/>
    <x v="5"/>
    <s v="Brand"/>
    <n v="854.46"/>
    <n v="1109.3900000000001"/>
    <d v="2023-01-15T00:00:00"/>
    <s v="Pending"/>
    <s v="Brand"/>
    <s v="Insulin Glargine"/>
    <n v="65.23"/>
    <n v="-254.93000000000006"/>
    <n v="789.23"/>
  </r>
  <r>
    <n v="100310"/>
    <n v="2696"/>
    <n v="538"/>
    <x v="6"/>
    <s v="Generic"/>
    <n v="178.76"/>
    <n v="448.65"/>
    <d v="2023-11-07T00:00:00"/>
    <s v="Pending"/>
    <s v="Brand"/>
    <s v="Atorvastatin"/>
    <n v="76.599999999999994"/>
    <n v="-269.89"/>
    <n v="102.16"/>
  </r>
  <r>
    <n v="100442"/>
    <n v="2717"/>
    <n v="510"/>
    <x v="0"/>
    <s v="Brand"/>
    <n v="677.99"/>
    <n v="950.22"/>
    <d v="2024-03-18T00:00:00"/>
    <s v="Approved"/>
    <s v="Brand"/>
    <s v="Oxycodone"/>
    <n v="76.599999999999994"/>
    <n v="-272.23"/>
    <n v="601.39"/>
  </r>
  <r>
    <n v="100075"/>
    <n v="2319"/>
    <n v="516"/>
    <x v="0"/>
    <s v="Brand"/>
    <n v="514.87"/>
    <n v="787.76"/>
    <d v="2023-03-17T00:00:00"/>
    <s v="Pending"/>
    <s v="Brand"/>
    <s v="Oxycodone"/>
    <n v="77.959999999999994"/>
    <n v="-272.89"/>
    <n v="436.91"/>
  </r>
  <r>
    <n v="100227"/>
    <n v="2753"/>
    <n v="591"/>
    <x v="2"/>
    <s v="Brand"/>
    <n v="139.81"/>
    <n v="418.42"/>
    <d v="2023-08-16T00:00:00"/>
    <s v="Approved"/>
    <s v="Brand"/>
    <s v="Apixaban"/>
    <n v="77.55"/>
    <n v="-278.61"/>
    <n v="62.260000000000005"/>
  </r>
  <r>
    <n v="100099"/>
    <n v="2346"/>
    <n v="552"/>
    <x v="9"/>
    <s v="Generic"/>
    <n v="621.64"/>
    <n v="902.26"/>
    <d v="2023-04-10T00:00:00"/>
    <s v="Denied"/>
    <s v="Brand"/>
    <s v="Rivaroxaban"/>
    <n v="77.55"/>
    <n v="-280.62"/>
    <n v="544.09"/>
  </r>
  <r>
    <n v="100465"/>
    <n v="2501"/>
    <n v="594"/>
    <x v="5"/>
    <s v="Generic"/>
    <n v="738.86"/>
    <n v="1021.75"/>
    <d v="2024-04-10T00:00:00"/>
    <s v="Approved"/>
    <s v="Brand"/>
    <s v="Insulin Glargine"/>
    <n v="144.75"/>
    <n v="-282.89"/>
    <n v="594.11"/>
  </r>
  <r>
    <n v="100220"/>
    <n v="2165"/>
    <n v="520"/>
    <x v="9"/>
    <s v="Generic"/>
    <n v="179.19"/>
    <n v="463.66"/>
    <d v="2023-08-09T00:00:00"/>
    <s v="Denied"/>
    <s v="Brand"/>
    <s v="Rivaroxaban"/>
    <n v="132.80000000000001"/>
    <n v="-284.47000000000003"/>
    <n v="46.389999999999986"/>
  </r>
  <r>
    <n v="100172"/>
    <n v="2109"/>
    <n v="589"/>
    <x v="9"/>
    <s v="Generic"/>
    <n v="738.64"/>
    <n v="1023.48"/>
    <d v="2023-06-22T00:00:00"/>
    <s v="Approved"/>
    <s v="Brand"/>
    <s v="Rivaroxaban"/>
    <n v="98.52"/>
    <n v="-284.84000000000003"/>
    <n v="640.12"/>
  </r>
  <r>
    <n v="100316"/>
    <n v="2276"/>
    <n v="552"/>
    <x v="7"/>
    <s v="Brand"/>
    <n v="733.21"/>
    <n v="1020.65"/>
    <d v="2023-11-13T00:00:00"/>
    <s v="Pending"/>
    <s v="Brand"/>
    <s v="Sitagliptin"/>
    <n v="77.959999999999994"/>
    <n v="-287.43999999999994"/>
    <n v="655.25"/>
  </r>
  <r>
    <n v="100356"/>
    <n v="2358"/>
    <n v="578"/>
    <x v="7"/>
    <s v="Brand"/>
    <n v="402.5"/>
    <n v="690.93"/>
    <d v="2023-12-23T00:00:00"/>
    <s v="Approved"/>
    <s v="Brand"/>
    <s v="Sitagliptin"/>
    <n v="65.23"/>
    <n v="-288.42999999999995"/>
    <n v="337.27"/>
  </r>
  <r>
    <n v="100191"/>
    <n v="2559"/>
    <n v="584"/>
    <x v="6"/>
    <s v="Generic"/>
    <n v="561.59"/>
    <n v="852.84"/>
    <d v="2023-07-11T00:00:00"/>
    <s v="Pending"/>
    <s v="Brand"/>
    <s v="Atorvastatin"/>
    <n v="65.23"/>
    <n v="-291.25"/>
    <n v="496.36"/>
  </r>
  <r>
    <n v="100198"/>
    <n v="2215"/>
    <n v="577"/>
    <x v="8"/>
    <s v="Generic"/>
    <n v="453.02"/>
    <n v="758.71"/>
    <d v="2023-07-18T00:00:00"/>
    <s v="Approved"/>
    <s v="Brand"/>
    <s v="Adalimumab"/>
    <n v="98.52"/>
    <n v="-305.69000000000005"/>
    <n v="354.5"/>
  </r>
  <r>
    <n v="100327"/>
    <n v="2308"/>
    <n v="518"/>
    <x v="9"/>
    <s v="Brand"/>
    <n v="353.9"/>
    <n v="659.75"/>
    <d v="2023-11-24T00:00:00"/>
    <s v="Approved"/>
    <s v="Brand"/>
    <s v="Rivaroxaban"/>
    <n v="58.5"/>
    <n v="-305.85000000000002"/>
    <n v="295.39999999999998"/>
  </r>
  <r>
    <n v="100040"/>
    <n v="2151"/>
    <n v="534"/>
    <x v="8"/>
    <s v="Generic"/>
    <n v="815.26"/>
    <n v="1129.2"/>
    <d v="2023-02-10T00:00:00"/>
    <s v="Approved"/>
    <s v="Brand"/>
    <s v="Adalimumab"/>
    <n v="150.68"/>
    <n v="-313.94000000000005"/>
    <n v="664.57999999999993"/>
  </r>
  <r>
    <n v="100314"/>
    <n v="2491"/>
    <n v="598"/>
    <x v="3"/>
    <s v="Brand"/>
    <n v="597.41"/>
    <n v="915.34"/>
    <d v="2023-11-11T00:00:00"/>
    <s v="Denied"/>
    <s v="Brand"/>
    <s v="Rosuvastatin"/>
    <n v="150.68"/>
    <n v="-317.93000000000006"/>
    <n v="446.72999999999996"/>
  </r>
  <r>
    <n v="100443"/>
    <n v="2275"/>
    <n v="578"/>
    <x v="7"/>
    <s v="Brand"/>
    <n v="526.28"/>
    <n v="851.29"/>
    <d v="2024-03-19T00:00:00"/>
    <s v="Denied"/>
    <s v="Brand"/>
    <s v="Sitagliptin"/>
    <n v="77.959999999999994"/>
    <n v="-325.01"/>
    <n v="448.32"/>
  </r>
  <r>
    <n v="100044"/>
    <n v="2840"/>
    <n v="540"/>
    <x v="8"/>
    <s v="Generic"/>
    <n v="812.49"/>
    <n v="1142.5999999999999"/>
    <d v="2023-02-14T00:00:00"/>
    <s v="Approved"/>
    <s v="Brand"/>
    <s v="Adalimumab"/>
    <n v="58.5"/>
    <n v="-330.1099999999999"/>
    <n v="753.99"/>
  </r>
  <r>
    <n v="100450"/>
    <n v="2285"/>
    <n v="516"/>
    <x v="9"/>
    <s v="Brand"/>
    <n v="682.3"/>
    <n v="1019.11"/>
    <d v="2024-03-26T00:00:00"/>
    <s v="Denied"/>
    <s v="Brand"/>
    <s v="Rivaroxaban"/>
    <n v="150.68"/>
    <n v="-336.81000000000006"/>
    <n v="531.61999999999989"/>
  </r>
  <r>
    <n v="100272"/>
    <n v="2408"/>
    <n v="585"/>
    <x v="3"/>
    <s v="Brand"/>
    <n v="1048.95"/>
    <n v="1389.55"/>
    <d v="2023-09-30T00:00:00"/>
    <s v="Denied"/>
    <s v="Brand"/>
    <s v="Rosuvastatin"/>
    <n v="77.959999999999994"/>
    <n v="-340.59999999999991"/>
    <n v="970.99"/>
  </r>
  <r>
    <n v="100446"/>
    <n v="2591"/>
    <n v="506"/>
    <x v="9"/>
    <s v="Generic"/>
    <n v="751.85"/>
    <n v="1093.67"/>
    <d v="2024-03-22T00:00:00"/>
    <s v="Denied"/>
    <s v="Brand"/>
    <s v="Rivaroxaban"/>
    <n v="65.23"/>
    <n v="-341.82000000000005"/>
    <n v="686.62"/>
  </r>
  <r>
    <n v="100119"/>
    <n v="2686"/>
    <n v="557"/>
    <x v="5"/>
    <s v="Brand"/>
    <n v="242.7"/>
    <n v="585.67999999999995"/>
    <d v="2023-04-30T00:00:00"/>
    <s v="Denied"/>
    <s v="Brand"/>
    <s v="Insulin Glargine"/>
    <n v="150.68"/>
    <n v="-342.97999999999996"/>
    <n v="92.019999999999982"/>
  </r>
  <r>
    <n v="100148"/>
    <n v="2817"/>
    <n v="500"/>
    <x v="1"/>
    <s v="Brand"/>
    <n v="511.96"/>
    <n v="861.71"/>
    <d v="2023-05-29T00:00:00"/>
    <s v="Denied"/>
    <s v="Brand"/>
    <s v="Budesonide/Formoterol"/>
    <n v="65.23"/>
    <n v="-349.75000000000006"/>
    <n v="446.72999999999996"/>
  </r>
  <r>
    <n v="100378"/>
    <n v="2423"/>
    <n v="532"/>
    <x v="4"/>
    <s v="Brand"/>
    <n v="584.33000000000004"/>
    <n v="936.76"/>
    <d v="2024-01-14T00:00:00"/>
    <s v="Approved"/>
    <s v="Brand"/>
    <s v="Fluticasone/Salmeterol"/>
    <n v="58.5"/>
    <n v="-352.42999999999995"/>
    <n v="525.83000000000004"/>
  </r>
  <r>
    <n v="100130"/>
    <n v="2907"/>
    <n v="524"/>
    <x v="5"/>
    <s v="Brand"/>
    <n v="185.4"/>
    <n v="549.91"/>
    <d v="2023-05-11T00:00:00"/>
    <s v="Pending"/>
    <s v="Brand"/>
    <s v="Insulin Glargine"/>
    <n v="153.69"/>
    <n v="-364.51"/>
    <n v="31.710000000000008"/>
  </r>
  <r>
    <n v="100175"/>
    <n v="2698"/>
    <n v="547"/>
    <x v="2"/>
    <s v="Generic"/>
    <n v="840.03"/>
    <n v="1213.81"/>
    <d v="2023-06-25T00:00:00"/>
    <s v="Pending"/>
    <s v="Brand"/>
    <s v="Apixaban"/>
    <n v="77.55"/>
    <n v="-373.78"/>
    <n v="762.48"/>
  </r>
  <r>
    <n v="100189"/>
    <n v="2043"/>
    <n v="579"/>
    <x v="3"/>
    <s v="Generic"/>
    <n v="162.57"/>
    <n v="538.09"/>
    <d v="2023-07-09T00:00:00"/>
    <s v="Pending"/>
    <s v="Brand"/>
    <s v="Rosuvastatin"/>
    <n v="77.959999999999994"/>
    <n v="-375.52000000000004"/>
    <n v="84.61"/>
  </r>
  <r>
    <n v="100287"/>
    <n v="2502"/>
    <n v="508"/>
    <x v="5"/>
    <s v="Brand"/>
    <n v="995.36"/>
    <n v="1375.62"/>
    <d v="2023-10-15T00:00:00"/>
    <s v="Denied"/>
    <s v="Brand"/>
    <s v="Insulin Glargine"/>
    <n v="132.80000000000001"/>
    <n v="-380.25999999999988"/>
    <n v="862.56"/>
  </r>
  <r>
    <n v="100113"/>
    <n v="2693"/>
    <n v="521"/>
    <x v="9"/>
    <s v="Generic"/>
    <n v="742.21"/>
    <n v="1145.33"/>
    <d v="2023-04-24T00:00:00"/>
    <s v="Approved"/>
    <s v="Brand"/>
    <s v="Rivaroxaban"/>
    <n v="77.55"/>
    <n v="-403.11999999999989"/>
    <n v="664.66000000000008"/>
  </r>
  <r>
    <n v="100260"/>
    <n v="2287"/>
    <n v="534"/>
    <x v="1"/>
    <s v="Generic"/>
    <n v="519.07000000000005"/>
    <n v="926.69"/>
    <d v="2023-09-18T00:00:00"/>
    <s v="Denied"/>
    <s v="Brand"/>
    <s v="Budesonide/Formoterol"/>
    <n v="58.5"/>
    <n v="-407.62"/>
    <n v="460.57000000000005"/>
  </r>
  <r>
    <n v="100216"/>
    <n v="2234"/>
    <n v="546"/>
    <x v="3"/>
    <s v="Brand"/>
    <n v="853.34"/>
    <n v="1267.1199999999999"/>
    <d v="2023-08-05T00:00:00"/>
    <s v="Denied"/>
    <s v="Brand"/>
    <s v="Rosuvastatin"/>
    <n v="65.23"/>
    <n v="-413.77999999999986"/>
    <n v="788.11"/>
  </r>
  <r>
    <n v="100152"/>
    <n v="2003"/>
    <n v="591"/>
    <x v="0"/>
    <s v="Generic"/>
    <n v="105.74"/>
    <n v="520.98"/>
    <d v="2023-06-02T00:00:00"/>
    <s v="Approved"/>
    <s v="Brand"/>
    <s v="Oxycodone"/>
    <n v="153.69"/>
    <n v="-415.24"/>
    <n v="-47.95"/>
  </r>
  <r>
    <n v="100178"/>
    <n v="2999"/>
    <n v="534"/>
    <x v="9"/>
    <s v="Brand"/>
    <n v="754.42"/>
    <n v="1177.23"/>
    <d v="2023-06-28T00:00:00"/>
    <s v="Approved"/>
    <s v="Brand"/>
    <s v="Rivaroxaban"/>
    <n v="77.959999999999994"/>
    <n v="-422.81000000000006"/>
    <n v="676.45999999999992"/>
  </r>
  <r>
    <n v="100338"/>
    <n v="2349"/>
    <n v="599"/>
    <x v="4"/>
    <s v="Generic"/>
    <n v="122.59"/>
    <n v="553.28"/>
    <d v="2023-12-05T00:00:00"/>
    <s v="Approved"/>
    <s v="Brand"/>
    <s v="Fluticasone/Salmeterol"/>
    <n v="76.599999999999994"/>
    <n v="-430.68999999999994"/>
    <n v="45.990000000000009"/>
  </r>
  <r>
    <n v="100329"/>
    <n v="2575"/>
    <n v="511"/>
    <x v="3"/>
    <s v="Brand"/>
    <n v="135.57"/>
    <n v="570.36"/>
    <d v="2023-11-26T00:00:00"/>
    <s v="Denied"/>
    <s v="Brand"/>
    <s v="Rosuvastatin"/>
    <n v="77.55"/>
    <n v="-434.79"/>
    <n v="58.019999999999996"/>
  </r>
  <r>
    <n v="100298"/>
    <n v="2326"/>
    <n v="538"/>
    <x v="1"/>
    <s v="Generic"/>
    <n v="616.55999999999995"/>
    <n v="1052.19"/>
    <d v="2023-10-26T00:00:00"/>
    <s v="Pending"/>
    <s v="Brand"/>
    <s v="Budesonide/Formoterol"/>
    <n v="65.23"/>
    <n v="-435.63000000000011"/>
    <n v="551.32999999999993"/>
  </r>
  <r>
    <n v="100435"/>
    <n v="2216"/>
    <n v="574"/>
    <x v="6"/>
    <s v="Brand"/>
    <n v="851.81"/>
    <n v="1292.96"/>
    <d v="2024-03-11T00:00:00"/>
    <s v="Approved"/>
    <s v="Brand"/>
    <s v="Atorvastatin"/>
    <n v="76.599999999999994"/>
    <n v="-441.15000000000009"/>
    <n v="775.20999999999992"/>
  </r>
  <r>
    <n v="100309"/>
    <n v="2483"/>
    <n v="540"/>
    <x v="2"/>
    <s v="Generic"/>
    <n v="664.01"/>
    <n v="1120.3800000000001"/>
    <d v="2023-11-06T00:00:00"/>
    <s v="Pending"/>
    <s v="Brand"/>
    <s v="Apixaban"/>
    <n v="58.5"/>
    <n v="-456.37000000000012"/>
    <n v="605.51"/>
  </r>
  <r>
    <n v="100473"/>
    <n v="2651"/>
    <n v="540"/>
    <x v="7"/>
    <s v="Brand"/>
    <n v="324.20999999999998"/>
    <n v="782.68"/>
    <d v="2024-04-18T00:00:00"/>
    <s v="Approved"/>
    <s v="Brand"/>
    <s v="Sitagliptin"/>
    <n v="144.75"/>
    <n v="-458.46999999999997"/>
    <n v="179.45999999999998"/>
  </r>
  <r>
    <n v="100407"/>
    <n v="2479"/>
    <n v="546"/>
    <x v="6"/>
    <s v="Brand"/>
    <n v="600.76"/>
    <n v="1072.8599999999999"/>
    <d v="2024-02-12T00:00:00"/>
    <s v="Denied"/>
    <s v="Brand"/>
    <s v="Atorvastatin"/>
    <n v="132.80000000000001"/>
    <n v="-472.09999999999991"/>
    <n v="467.96"/>
  </r>
  <r>
    <n v="100330"/>
    <n v="2091"/>
    <n v="515"/>
    <x v="0"/>
    <s v="Generic"/>
    <n v="651.41"/>
    <n v="1125.0999999999999"/>
    <d v="2023-11-27T00:00:00"/>
    <s v="Approved"/>
    <s v="Brand"/>
    <s v="Oxycodone"/>
    <n v="144.75"/>
    <n v="-473.68999999999994"/>
    <n v="506.65999999999997"/>
  </r>
  <r>
    <n v="100373"/>
    <n v="2357"/>
    <n v="510"/>
    <x v="4"/>
    <s v="Brand"/>
    <n v="742.78"/>
    <n v="1218.54"/>
    <d v="2024-01-09T00:00:00"/>
    <s v="Pending"/>
    <s v="Brand"/>
    <s v="Fluticasone/Salmeterol"/>
    <n v="77.959999999999994"/>
    <n v="-475.76"/>
    <n v="664.81999999999994"/>
  </r>
  <r>
    <n v="100132"/>
    <n v="2624"/>
    <n v="504"/>
    <x v="0"/>
    <s v="Generic"/>
    <n v="208.28"/>
    <n v="691.21"/>
    <d v="2023-05-13T00:00:00"/>
    <s v="Pending"/>
    <s v="Brand"/>
    <s v="Oxycodone"/>
    <n v="58.5"/>
    <n v="-482.93000000000006"/>
    <n v="149.78"/>
  </r>
  <r>
    <n v="100305"/>
    <n v="2556"/>
    <n v="597"/>
    <x v="1"/>
    <s v="Generic"/>
    <n v="285.61"/>
    <n v="773.85"/>
    <d v="2023-11-02T00:00:00"/>
    <s v="Denied"/>
    <s v="Brand"/>
    <s v="Budesonide/Formoterol"/>
    <n v="77.959999999999994"/>
    <n v="-488.24"/>
    <n v="207.65000000000003"/>
  </r>
  <r>
    <n v="100096"/>
    <n v="2749"/>
    <n v="554"/>
    <x v="8"/>
    <s v="Generic"/>
    <n v="525.79999999999995"/>
    <n v="1020.36"/>
    <d v="2023-04-07T00:00:00"/>
    <s v="Approved"/>
    <s v="Brand"/>
    <s v="Adalimumab"/>
    <n v="132.80000000000001"/>
    <n v="-494.56000000000006"/>
    <n v="392.99999999999994"/>
  </r>
  <r>
    <n v="100271"/>
    <n v="2032"/>
    <n v="577"/>
    <x v="4"/>
    <s v="Brand"/>
    <n v="475.84"/>
    <n v="981"/>
    <d v="2023-09-29T00:00:00"/>
    <s v="Pending"/>
    <s v="Brand"/>
    <s v="Fluticasone/Salmeterol"/>
    <n v="150.68"/>
    <n v="-505.16"/>
    <n v="325.15999999999997"/>
  </r>
  <r>
    <n v="100146"/>
    <n v="2264"/>
    <n v="535"/>
    <x v="2"/>
    <s v="Brand"/>
    <n v="213.44"/>
    <n v="721.75"/>
    <d v="2023-05-27T00:00:00"/>
    <s v="Approved"/>
    <s v="Brand"/>
    <s v="Apixaban"/>
    <n v="153.69"/>
    <n v="-508.31"/>
    <n v="59.75"/>
  </r>
  <r>
    <n v="100317"/>
    <n v="2658"/>
    <n v="576"/>
    <x v="8"/>
    <s v="Generic"/>
    <n v="391.38"/>
    <n v="906.07"/>
    <d v="2023-11-14T00:00:00"/>
    <s v="Denied"/>
    <s v="Brand"/>
    <s v="Adalimumab"/>
    <n v="77.55"/>
    <n v="-514.69000000000005"/>
    <n v="313.83"/>
  </r>
  <r>
    <n v="100368"/>
    <n v="2094"/>
    <n v="574"/>
    <x v="3"/>
    <s v="Generic"/>
    <n v="718.59"/>
    <n v="1235.47"/>
    <d v="2024-01-04T00:00:00"/>
    <s v="Approved"/>
    <s v="Brand"/>
    <s v="Rosuvastatin"/>
    <n v="153.69"/>
    <n v="-516.88"/>
    <n v="564.90000000000009"/>
  </r>
  <r>
    <n v="100008"/>
    <n v="2730"/>
    <n v="596"/>
    <x v="8"/>
    <s v="Generic"/>
    <n v="640.84"/>
    <n v="1160.22"/>
    <d v="2023-01-09T00:00:00"/>
    <s v="Denied"/>
    <s v="Brand"/>
    <s v="Adalimumab"/>
    <n v="76.599999999999994"/>
    <n v="-519.38"/>
    <n v="564.24"/>
  </r>
  <r>
    <n v="100021"/>
    <n v="2973"/>
    <n v="561"/>
    <x v="9"/>
    <s v="Generic"/>
    <n v="328.84"/>
    <n v="852.46"/>
    <d v="2023-01-22T00:00:00"/>
    <s v="Approved"/>
    <s v="Brand"/>
    <s v="Rivaroxaban"/>
    <n v="76.599999999999994"/>
    <n v="-523.62000000000012"/>
    <n v="252.23999999999998"/>
  </r>
  <r>
    <n v="100000"/>
    <n v="2464"/>
    <n v="581"/>
    <x v="6"/>
    <s v="Generic"/>
    <n v="206.65"/>
    <n v="739.05"/>
    <d v="2023-01-01T00:00:00"/>
    <s v="Pending"/>
    <s v="Brand"/>
    <s v="Atorvastatin"/>
    <n v="76.599999999999994"/>
    <n v="-532.4"/>
    <n v="130.05000000000001"/>
  </r>
  <r>
    <n v="100232"/>
    <n v="2478"/>
    <n v="565"/>
    <x v="6"/>
    <s v="Brand"/>
    <n v="459.48"/>
    <n v="994.58"/>
    <d v="2023-08-21T00:00:00"/>
    <s v="Pending"/>
    <s v="Brand"/>
    <s v="Atorvastatin"/>
    <n v="98.52"/>
    <n v="-535.1"/>
    <n v="360.96000000000004"/>
  </r>
  <r>
    <n v="100428"/>
    <n v="2573"/>
    <n v="551"/>
    <x v="9"/>
    <s v="Generic"/>
    <n v="514.75"/>
    <n v="1050.3900000000001"/>
    <d v="2024-03-04T00:00:00"/>
    <s v="Pending"/>
    <s v="Brand"/>
    <s v="Rivaroxaban"/>
    <n v="58.5"/>
    <n v="-535.6400000000001"/>
    <n v="456.25"/>
  </r>
  <r>
    <n v="100239"/>
    <n v="2780"/>
    <n v="501"/>
    <x v="1"/>
    <s v="Brand"/>
    <n v="390.66"/>
    <n v="927.92"/>
    <d v="2023-08-28T00:00:00"/>
    <s v="Approved"/>
    <s v="Brand"/>
    <s v="Budesonide/Formoterol"/>
    <n v="132.80000000000001"/>
    <n v="-537.26"/>
    <n v="257.86"/>
  </r>
  <r>
    <n v="100467"/>
    <n v="2705"/>
    <n v="524"/>
    <x v="3"/>
    <s v="Generic"/>
    <n v="825.5"/>
    <n v="1367.23"/>
    <d v="2024-04-12T00:00:00"/>
    <s v="Pending"/>
    <s v="Brand"/>
    <s v="Rosuvastatin"/>
    <n v="153.69"/>
    <n v="-541.73"/>
    <n v="671.81"/>
  </r>
  <r>
    <n v="100168"/>
    <n v="2610"/>
    <n v="575"/>
    <x v="0"/>
    <s v="Generic"/>
    <n v="635.72"/>
    <n v="1180.8900000000001"/>
    <d v="2023-06-18T00:00:00"/>
    <s v="Denied"/>
    <s v="Brand"/>
    <s v="Oxycodone"/>
    <n v="153.69"/>
    <n v="-545.17000000000007"/>
    <n v="482.03000000000003"/>
  </r>
  <r>
    <n v="100249"/>
    <n v="2566"/>
    <n v="519"/>
    <x v="2"/>
    <s v="Brand"/>
    <n v="524.6"/>
    <n v="1078.72"/>
    <d v="2023-09-07T00:00:00"/>
    <s v="Approved"/>
    <s v="Brand"/>
    <s v="Apixaban"/>
    <n v="132.80000000000001"/>
    <n v="-554.12"/>
    <n v="391.8"/>
  </r>
  <r>
    <n v="100292"/>
    <n v="2142"/>
    <n v="561"/>
    <x v="0"/>
    <s v="Brand"/>
    <n v="614.30999999999995"/>
    <n v="1169.06"/>
    <d v="2023-10-20T00:00:00"/>
    <s v="Denied"/>
    <s v="Brand"/>
    <s v="Oxycodone"/>
    <n v="144.75"/>
    <n v="-554.75"/>
    <n v="469.55999999999995"/>
  </r>
  <r>
    <n v="100219"/>
    <n v="2615"/>
    <n v="530"/>
    <x v="6"/>
    <s v="Brand"/>
    <n v="258.12"/>
    <n v="819.35"/>
    <d v="2023-08-08T00:00:00"/>
    <s v="Pending"/>
    <s v="Brand"/>
    <s v="Atorvastatin"/>
    <n v="153.69"/>
    <n v="-561.23"/>
    <n v="104.43"/>
  </r>
  <r>
    <n v="100060"/>
    <n v="2185"/>
    <n v="521"/>
    <x v="0"/>
    <s v="Generic"/>
    <n v="254.45"/>
    <n v="819.44"/>
    <d v="2023-03-02T00:00:00"/>
    <s v="Pending"/>
    <s v="Brand"/>
    <s v="Oxycodone"/>
    <n v="77.959999999999994"/>
    <n v="-564.99"/>
    <n v="176.49"/>
  </r>
  <r>
    <n v="100053"/>
    <n v="2400"/>
    <n v="516"/>
    <x v="4"/>
    <s v="Generic"/>
    <n v="640.59"/>
    <n v="1213.73"/>
    <d v="2023-02-23T00:00:00"/>
    <s v="Pending"/>
    <s v="Brand"/>
    <s v="Fluticasone/Salmeterol"/>
    <n v="77.55"/>
    <n v="-573.14"/>
    <n v="563.04000000000008"/>
  </r>
  <r>
    <n v="100482"/>
    <n v="2294"/>
    <n v="534"/>
    <x v="6"/>
    <s v="Generic"/>
    <n v="253.42"/>
    <n v="834.98"/>
    <d v="2024-04-27T00:00:00"/>
    <s v="Pending"/>
    <s v="Brand"/>
    <s v="Atorvastatin"/>
    <n v="132.80000000000001"/>
    <n v="-581.56000000000006"/>
    <n v="120.61999999999998"/>
  </r>
  <r>
    <n v="100194"/>
    <n v="2845"/>
    <n v="529"/>
    <x v="7"/>
    <s v="Generic"/>
    <n v="323.64"/>
    <n v="915.14"/>
    <d v="2023-07-14T00:00:00"/>
    <s v="Approved"/>
    <s v="Brand"/>
    <s v="Sitagliptin"/>
    <n v="77.959999999999994"/>
    <n v="-591.5"/>
    <n v="245.68"/>
  </r>
  <r>
    <n v="100213"/>
    <n v="2262"/>
    <n v="506"/>
    <x v="9"/>
    <s v="Generic"/>
    <n v="222.17"/>
    <n v="815.92"/>
    <d v="2023-08-02T00:00:00"/>
    <s v="Pending"/>
    <s v="Brand"/>
    <s v="Rivaroxaban"/>
    <n v="144.75"/>
    <n v="-593.75"/>
    <n v="77.419999999999987"/>
  </r>
  <r>
    <n v="100018"/>
    <n v="2455"/>
    <n v="545"/>
    <x v="0"/>
    <s v="Brand"/>
    <n v="765.68"/>
    <n v="1359.69"/>
    <d v="2023-01-19T00:00:00"/>
    <s v="Pending"/>
    <s v="Brand"/>
    <s v="Oxycodone"/>
    <n v="58.5"/>
    <n v="-594.0100000000001"/>
    <n v="707.18"/>
  </r>
  <r>
    <n v="100093"/>
    <n v="2168"/>
    <n v="502"/>
    <x v="4"/>
    <s v="Brand"/>
    <n v="392.41"/>
    <n v="994.27"/>
    <d v="2023-04-04T00:00:00"/>
    <s v="Approved"/>
    <s v="Brand"/>
    <s v="Fluticasone/Salmeterol"/>
    <n v="150.68"/>
    <n v="-601.8599999999999"/>
    <n v="241.73000000000002"/>
  </r>
  <r>
    <n v="100408"/>
    <n v="2890"/>
    <n v="543"/>
    <x v="7"/>
    <s v="Brand"/>
    <n v="276.74"/>
    <n v="887.01"/>
    <d v="2024-02-13T00:00:00"/>
    <s v="Approved"/>
    <s v="Brand"/>
    <s v="Sitagliptin"/>
    <n v="76.599999999999994"/>
    <n v="-610.27"/>
    <n v="200.14000000000001"/>
  </r>
  <r>
    <n v="100154"/>
    <n v="2517"/>
    <n v="535"/>
    <x v="5"/>
    <s v="Brand"/>
    <n v="196.05"/>
    <n v="835.42"/>
    <d v="2023-06-04T00:00:00"/>
    <s v="Pending"/>
    <s v="Brand"/>
    <s v="Insulin Glargine"/>
    <n v="153.69"/>
    <n v="-639.36999999999989"/>
    <n v="42.360000000000014"/>
  </r>
  <r>
    <n v="100444"/>
    <n v="2328"/>
    <n v="556"/>
    <x v="2"/>
    <s v="Generic"/>
    <n v="128.28"/>
    <n v="773.32"/>
    <d v="2024-03-20T00:00:00"/>
    <s v="Approved"/>
    <s v="Brand"/>
    <s v="Apixaban"/>
    <n v="150.68"/>
    <n v="-645.04000000000008"/>
    <n v="-22.400000000000006"/>
  </r>
  <r>
    <n v="100274"/>
    <n v="2176"/>
    <n v="542"/>
    <x v="9"/>
    <s v="Generic"/>
    <n v="622.54999999999995"/>
    <n v="1273.96"/>
    <d v="2023-10-02T00:00:00"/>
    <s v="Denied"/>
    <s v="Brand"/>
    <s v="Rivaroxaban"/>
    <n v="58.5"/>
    <n v="-651.41000000000008"/>
    <n v="564.04999999999995"/>
  </r>
  <r>
    <n v="100264"/>
    <n v="2420"/>
    <n v="530"/>
    <x v="5"/>
    <s v="Generic"/>
    <n v="130.35"/>
    <n v="794.51"/>
    <d v="2023-09-22T00:00:00"/>
    <s v="Approved"/>
    <s v="Brand"/>
    <s v="Insulin Glargine"/>
    <n v="98.52"/>
    <n v="-664.16"/>
    <n v="31.83"/>
  </r>
  <r>
    <n v="100376"/>
    <n v="2497"/>
    <n v="509"/>
    <x v="8"/>
    <s v="Generic"/>
    <n v="588.09"/>
    <n v="1263.78"/>
    <d v="2024-01-12T00:00:00"/>
    <s v="Approved"/>
    <s v="Brand"/>
    <s v="Adalimumab"/>
    <n v="77.959999999999994"/>
    <n v="-675.68999999999994"/>
    <n v="510.13000000000005"/>
  </r>
  <r>
    <n v="100346"/>
    <n v="2749"/>
    <n v="580"/>
    <x v="7"/>
    <s v="Brand"/>
    <n v="441.74"/>
    <n v="1131.95"/>
    <d v="2023-12-13T00:00:00"/>
    <s v="Pending"/>
    <s v="Brand"/>
    <s v="Sitagliptin"/>
    <n v="77.55"/>
    <n v="-690.21"/>
    <n v="364.19"/>
  </r>
  <r>
    <n v="100340"/>
    <n v="2726"/>
    <n v="503"/>
    <x v="1"/>
    <s v="Generic"/>
    <n v="324.81"/>
    <n v="1034.6300000000001"/>
    <d v="2023-12-07T00:00:00"/>
    <s v="Pending"/>
    <s v="Brand"/>
    <s v="Budesonide/Formoterol"/>
    <n v="77.959999999999994"/>
    <n v="-709.82000000000016"/>
    <n v="246.85000000000002"/>
  </r>
  <r>
    <n v="100030"/>
    <n v="2159"/>
    <n v="502"/>
    <x v="1"/>
    <s v="Generic"/>
    <n v="199.07"/>
    <n v="913.07"/>
    <d v="2023-01-31T00:00:00"/>
    <s v="Approved"/>
    <s v="Brand"/>
    <s v="Budesonide/Formoterol"/>
    <n v="58.5"/>
    <n v="-714"/>
    <n v="140.57"/>
  </r>
  <r>
    <n v="100389"/>
    <n v="2143"/>
    <n v="568"/>
    <x v="1"/>
    <s v="Generic"/>
    <n v="591.16999999999996"/>
    <n v="1321.47"/>
    <d v="2024-01-25T00:00:00"/>
    <s v="Denied"/>
    <s v="Brand"/>
    <s v="Budesonide/Formoterol"/>
    <n v="153.69"/>
    <n v="-730.30000000000007"/>
    <n v="437.47999999999996"/>
  </r>
  <r>
    <n v="100128"/>
    <n v="2807"/>
    <n v="505"/>
    <x v="5"/>
    <s v="Generic"/>
    <n v="101.35"/>
    <n v="836.67"/>
    <d v="2023-05-09T00:00:00"/>
    <s v="Pending"/>
    <s v="Brand"/>
    <s v="Insulin Glargine"/>
    <n v="144.75"/>
    <n v="-735.31999999999994"/>
    <n v="-43.400000000000006"/>
  </r>
  <r>
    <n v="100016"/>
    <n v="2705"/>
    <n v="554"/>
    <x v="3"/>
    <s v="Generic"/>
    <n v="539.96"/>
    <n v="1278.73"/>
    <d v="2023-01-17T00:00:00"/>
    <s v="Denied"/>
    <s v="Brand"/>
    <s v="Rosuvastatin"/>
    <n v="77.959999999999994"/>
    <n v="-738.77"/>
    <n v="462.00000000000006"/>
  </r>
  <r>
    <n v="100321"/>
    <n v="2092"/>
    <n v="574"/>
    <x v="7"/>
    <s v="Brand"/>
    <n v="645"/>
    <n v="1392.01"/>
    <d v="2023-11-18T00:00:00"/>
    <s v="Approved"/>
    <s v="Brand"/>
    <s v="Sitagliptin"/>
    <n v="76.599999999999994"/>
    <n v="-747.01"/>
    <n v="568.4"/>
  </r>
  <r>
    <n v="100282"/>
    <n v="2399"/>
    <n v="596"/>
    <x v="5"/>
    <s v="Generic"/>
    <n v="598.16"/>
    <n v="1346.26"/>
    <d v="2023-10-10T00:00:00"/>
    <s v="Pending"/>
    <s v="Brand"/>
    <s v="Insulin Glargine"/>
    <n v="150.68"/>
    <n v="-748.1"/>
    <n v="447.47999999999996"/>
  </r>
  <r>
    <n v="100111"/>
    <n v="2020"/>
    <n v="531"/>
    <x v="4"/>
    <s v="Generic"/>
    <n v="530.26"/>
    <n v="1286.74"/>
    <d v="2023-04-22T00:00:00"/>
    <s v="Pending"/>
    <s v="Brand"/>
    <s v="Fluticasone/Salmeterol"/>
    <n v="76.599999999999994"/>
    <n v="-756.48"/>
    <n v="453.65999999999997"/>
  </r>
  <r>
    <n v="100145"/>
    <n v="2295"/>
    <n v="503"/>
    <x v="2"/>
    <s v="Generic"/>
    <n v="372.41"/>
    <n v="1130.58"/>
    <d v="2023-05-26T00:00:00"/>
    <s v="Approved"/>
    <s v="Brand"/>
    <s v="Apixaban"/>
    <n v="76.599999999999994"/>
    <n v="-758.16999999999985"/>
    <n v="295.81000000000006"/>
  </r>
  <r>
    <n v="100483"/>
    <n v="2197"/>
    <n v="564"/>
    <x v="0"/>
    <s v="Generic"/>
    <n v="260.07"/>
    <n v="1021.66"/>
    <d v="2024-04-28T00:00:00"/>
    <s v="Denied"/>
    <s v="Brand"/>
    <s v="Oxycodone"/>
    <n v="65.23"/>
    <n v="-761.58999999999992"/>
    <n v="194.83999999999997"/>
  </r>
  <r>
    <n v="100328"/>
    <n v="2453"/>
    <n v="565"/>
    <x v="9"/>
    <s v="Generic"/>
    <n v="202.54"/>
    <n v="964.87"/>
    <d v="2023-11-25T00:00:00"/>
    <s v="Denied"/>
    <s v="Brand"/>
    <s v="Rivaroxaban"/>
    <n v="77.959999999999994"/>
    <n v="-762.33"/>
    <n v="124.58"/>
  </r>
  <r>
    <n v="100462"/>
    <n v="2703"/>
    <n v="508"/>
    <x v="9"/>
    <s v="Generic"/>
    <n v="138.29"/>
    <n v="909.9"/>
    <d v="2024-04-07T00:00:00"/>
    <s v="Denied"/>
    <s v="Brand"/>
    <s v="Rivaroxaban"/>
    <n v="98.52"/>
    <n v="-771.61"/>
    <n v="39.769999999999996"/>
  </r>
  <r>
    <n v="100237"/>
    <n v="2168"/>
    <n v="505"/>
    <x v="3"/>
    <s v="Brand"/>
    <n v="572.07000000000005"/>
    <n v="1353.59"/>
    <d v="2023-08-26T00:00:00"/>
    <s v="Denied"/>
    <s v="Brand"/>
    <s v="Rosuvastatin"/>
    <n v="76.599999999999994"/>
    <n v="-781.51999999999987"/>
    <n v="495.47"/>
  </r>
  <r>
    <n v="100454"/>
    <n v="2917"/>
    <n v="572"/>
    <x v="5"/>
    <s v="Brand"/>
    <n v="229.36"/>
    <n v="1013.9"/>
    <d v="2024-03-30T00:00:00"/>
    <s v="Approved"/>
    <s v="Brand"/>
    <s v="Insulin Glargine"/>
    <n v="77.55"/>
    <n v="-784.54"/>
    <n v="151.81"/>
  </r>
  <r>
    <n v="100410"/>
    <n v="2994"/>
    <n v="551"/>
    <x v="1"/>
    <s v="Brand"/>
    <n v="567.84"/>
    <n v="1354.75"/>
    <d v="2024-02-15T00:00:00"/>
    <s v="Pending"/>
    <s v="Brand"/>
    <s v="Budesonide/Formoterol"/>
    <n v="77.959999999999994"/>
    <n v="-786.91"/>
    <n v="489.88000000000005"/>
  </r>
  <r>
    <n v="100315"/>
    <n v="2841"/>
    <n v="587"/>
    <x v="1"/>
    <s v="Generic"/>
    <n v="235.49"/>
    <n v="1023.35"/>
    <d v="2023-11-12T00:00:00"/>
    <s v="Approved"/>
    <s v="Brand"/>
    <s v="Budesonide/Formoterol"/>
    <n v="153.69"/>
    <n v="-787.86"/>
    <n v="81.800000000000011"/>
  </r>
  <r>
    <n v="100460"/>
    <n v="2160"/>
    <n v="586"/>
    <x v="8"/>
    <s v="Brand"/>
    <n v="310.92"/>
    <n v="1112.02"/>
    <d v="2024-04-05T00:00:00"/>
    <s v="Denied"/>
    <s v="Brand"/>
    <s v="Adalimumab"/>
    <n v="76.599999999999994"/>
    <n v="-801.09999999999991"/>
    <n v="234.32000000000002"/>
  </r>
  <r>
    <n v="100396"/>
    <n v="2770"/>
    <n v="516"/>
    <x v="0"/>
    <s v="Generic"/>
    <n v="298.85000000000002"/>
    <n v="1103.05"/>
    <d v="2024-02-01T00:00:00"/>
    <s v="Pending"/>
    <s v="Brand"/>
    <s v="Oxycodone"/>
    <n v="132.80000000000001"/>
    <n v="-804.19999999999993"/>
    <n v="166.05"/>
  </r>
  <r>
    <n v="100400"/>
    <n v="2328"/>
    <n v="580"/>
    <x v="5"/>
    <s v="Brand"/>
    <n v="172.21"/>
    <n v="987.46"/>
    <d v="2024-02-05T00:00:00"/>
    <s v="Denied"/>
    <s v="Brand"/>
    <s v="Insulin Glargine"/>
    <n v="77.959999999999994"/>
    <n v="-815.25"/>
    <n v="94.250000000000014"/>
  </r>
  <r>
    <n v="100057"/>
    <n v="2371"/>
    <n v="576"/>
    <x v="7"/>
    <s v="Brand"/>
    <n v="112.64"/>
    <n v="931.53"/>
    <d v="2023-02-27T00:00:00"/>
    <s v="Pending"/>
    <s v="Brand"/>
    <s v="Sitagliptin"/>
    <n v="144.75"/>
    <n v="-818.89"/>
    <n v="-32.11"/>
  </r>
  <r>
    <n v="100349"/>
    <n v="2671"/>
    <n v="562"/>
    <x v="5"/>
    <s v="Generic"/>
    <n v="180.36"/>
    <n v="999.55"/>
    <d v="2023-12-16T00:00:00"/>
    <s v="Pending"/>
    <s v="Brand"/>
    <s v="Insulin Glargine"/>
    <n v="58.5"/>
    <n v="-819.18999999999994"/>
    <n v="121.86000000000001"/>
  </r>
  <r>
    <n v="100248"/>
    <n v="2006"/>
    <n v="579"/>
    <x v="4"/>
    <s v="Brand"/>
    <n v="471.41"/>
    <n v="1300.1500000000001"/>
    <d v="2023-09-06T00:00:00"/>
    <s v="Denied"/>
    <s v="Brand"/>
    <s v="Fluticasone/Salmeterol"/>
    <n v="65.23"/>
    <n v="-828.74"/>
    <n v="406.18"/>
  </r>
  <r>
    <n v="100082"/>
    <n v="2836"/>
    <n v="516"/>
    <x v="1"/>
    <s v="Brand"/>
    <n v="448.21"/>
    <n v="1319.93"/>
    <d v="2023-03-24T00:00:00"/>
    <s v="Denied"/>
    <s v="Brand"/>
    <s v="Budesonide/Formoterol"/>
    <n v="98.52"/>
    <n v="-871.72"/>
    <n v="349.69"/>
  </r>
  <r>
    <n v="100308"/>
    <n v="2048"/>
    <n v="561"/>
    <x v="3"/>
    <s v="Generic"/>
    <n v="434.21"/>
    <n v="1308.44"/>
    <d v="2023-11-05T00:00:00"/>
    <s v="Pending"/>
    <s v="Brand"/>
    <s v="Rosuvastatin"/>
    <n v="65.23"/>
    <n v="-874.23"/>
    <n v="368.97999999999996"/>
  </r>
  <r>
    <n v="100214"/>
    <n v="2730"/>
    <n v="587"/>
    <x v="7"/>
    <s v="Brand"/>
    <n v="146.96"/>
    <n v="1023.16"/>
    <d v="2023-08-03T00:00:00"/>
    <s v="Pending"/>
    <s v="Brand"/>
    <s v="Sitagliptin"/>
    <n v="77.55"/>
    <n v="-876.19999999999993"/>
    <n v="69.410000000000011"/>
  </r>
  <r>
    <n v="100372"/>
    <n v="2717"/>
    <n v="590"/>
    <x v="1"/>
    <s v="Brand"/>
    <n v="331.77"/>
    <n v="1209.69"/>
    <d v="2024-01-08T00:00:00"/>
    <s v="Approved"/>
    <s v="Brand"/>
    <s v="Budesonide/Formoterol"/>
    <n v="65.23"/>
    <n v="-877.92000000000007"/>
    <n v="266.53999999999996"/>
  </r>
  <r>
    <n v="100136"/>
    <n v="2103"/>
    <n v="518"/>
    <x v="1"/>
    <s v="Generic"/>
    <n v="453.52"/>
    <n v="1345.94"/>
    <d v="2023-05-17T00:00:00"/>
    <s v="Pending"/>
    <s v="Brand"/>
    <s v="Budesonide/Formoterol"/>
    <n v="58.5"/>
    <n v="-892.42000000000007"/>
    <n v="395.02"/>
  </r>
  <r>
    <n v="100461"/>
    <n v="2924"/>
    <n v="567"/>
    <x v="1"/>
    <s v="Generic"/>
    <n v="485.73"/>
    <n v="1395.7"/>
    <d v="2024-04-06T00:00:00"/>
    <s v="Approved"/>
    <s v="Brand"/>
    <s v="Budesonide/Formoterol"/>
    <n v="98.52"/>
    <n v="-909.97"/>
    <n v="387.21000000000004"/>
  </r>
  <r>
    <n v="100278"/>
    <n v="2499"/>
    <n v="500"/>
    <x v="2"/>
    <s v="Generic"/>
    <n v="312.82"/>
    <n v="1228.57"/>
    <d v="2023-10-06T00:00:00"/>
    <s v="Approved"/>
    <s v="Brand"/>
    <s v="Apixaban"/>
    <n v="150.68"/>
    <n v="-915.75"/>
    <n v="162.13999999999999"/>
  </r>
  <r>
    <n v="100166"/>
    <n v="2558"/>
    <n v="532"/>
    <x v="7"/>
    <s v="Brand"/>
    <n v="100.21"/>
    <n v="1020.38"/>
    <d v="2023-06-16T00:00:00"/>
    <s v="Approved"/>
    <s v="Brand"/>
    <s v="Sitagliptin"/>
    <n v="150.68"/>
    <n v="-920.17"/>
    <n v="-50.470000000000013"/>
  </r>
  <r>
    <n v="100334"/>
    <n v="2509"/>
    <n v="572"/>
    <x v="6"/>
    <s v="Generic"/>
    <n v="179.66"/>
    <n v="1138.78"/>
    <d v="2023-12-01T00:00:00"/>
    <s v="Denied"/>
    <s v="Brand"/>
    <s v="Atorvastatin"/>
    <n v="144.75"/>
    <n v="-959.12"/>
    <n v="34.909999999999997"/>
  </r>
  <r>
    <n v="100028"/>
    <n v="2427"/>
    <n v="556"/>
    <x v="3"/>
    <s v="Brand"/>
    <n v="242.63"/>
    <n v="1233.3699999999999"/>
    <d v="2023-01-29T00:00:00"/>
    <s v="Denied"/>
    <s v="Brand"/>
    <s v="Rosuvastatin"/>
    <n v="150.68"/>
    <n v="-990.7399999999999"/>
    <n v="91.949999999999989"/>
  </r>
  <r>
    <n v="100289"/>
    <n v="2746"/>
    <n v="508"/>
    <x v="2"/>
    <s v="Generic"/>
    <n v="192.61"/>
    <n v="1186.6199999999999"/>
    <d v="2023-10-17T00:00:00"/>
    <s v="Approved"/>
    <s v="Brand"/>
    <s v="Apixaban"/>
    <n v="58.5"/>
    <n v="-994.00999999999988"/>
    <n v="134.11000000000001"/>
  </r>
  <r>
    <n v="100335"/>
    <n v="2445"/>
    <n v="533"/>
    <x v="2"/>
    <s v="Generic"/>
    <n v="263.18"/>
    <n v="1257.3399999999999"/>
    <d v="2023-12-02T00:00:00"/>
    <s v="Approved"/>
    <s v="Brand"/>
    <s v="Apixaban"/>
    <n v="76.599999999999994"/>
    <n v="-994.15999999999985"/>
    <n v="186.58"/>
  </r>
  <r>
    <n v="100449"/>
    <n v="2949"/>
    <n v="566"/>
    <x v="0"/>
    <s v="Generic"/>
    <n v="333.89"/>
    <n v="1331.68"/>
    <d v="2024-03-25T00:00:00"/>
    <s v="Approved"/>
    <s v="Brand"/>
    <s v="Oxycodone"/>
    <n v="153.69"/>
    <n v="-997.79000000000008"/>
    <n v="180.2"/>
  </r>
  <r>
    <n v="100134"/>
    <n v="2246"/>
    <n v="552"/>
    <x v="8"/>
    <s v="Generic"/>
    <n v="121.05"/>
    <n v="1133.24"/>
    <d v="2023-05-15T00:00:00"/>
    <s v="Denied"/>
    <s v="Brand"/>
    <s v="Adalimumab"/>
    <n v="132.80000000000001"/>
    <n v="-1012.19"/>
    <n v="-11.750000000000014"/>
  </r>
  <r>
    <n v="100251"/>
    <n v="2271"/>
    <n v="588"/>
    <x v="9"/>
    <s v="Generic"/>
    <n v="297.27"/>
    <n v="1310.9"/>
    <d v="2023-09-09T00:00:00"/>
    <s v="Approved"/>
    <s v="Brand"/>
    <s v="Rivaroxaban"/>
    <n v="76.599999999999994"/>
    <n v="-1013.6300000000001"/>
    <n v="220.67"/>
  </r>
  <r>
    <n v="100108"/>
    <n v="2824"/>
    <n v="592"/>
    <x v="9"/>
    <s v="Brand"/>
    <n v="148.94999999999999"/>
    <n v="1164.68"/>
    <d v="2023-04-19T00:00:00"/>
    <s v="Pending"/>
    <s v="Brand"/>
    <s v="Rivaroxaban"/>
    <n v="98.52"/>
    <n v="-1015.73"/>
    <n v="50.429999999999993"/>
  </r>
  <r>
    <n v="100215"/>
    <n v="2175"/>
    <n v="518"/>
    <x v="9"/>
    <s v="Brand"/>
    <n v="165.59"/>
    <n v="1200.5999999999999"/>
    <d v="2023-08-04T00:00:00"/>
    <s v="Pending"/>
    <s v="Brand"/>
    <s v="Rivaroxaban"/>
    <n v="153.69"/>
    <n v="-1035.01"/>
    <n v="11.900000000000006"/>
  </r>
  <r>
    <n v="100209"/>
    <n v="2773"/>
    <n v="517"/>
    <x v="8"/>
    <s v="Generic"/>
    <n v="283.62"/>
    <n v="1322.05"/>
    <d v="2023-07-29T00:00:00"/>
    <s v="Denied"/>
    <s v="Brand"/>
    <s v="Adalimumab"/>
    <n v="132.80000000000001"/>
    <n v="-1038.4299999999998"/>
    <n v="150.82"/>
  </r>
  <r>
    <n v="100203"/>
    <n v="2407"/>
    <n v="545"/>
    <x v="2"/>
    <s v="Generic"/>
    <n v="153.79"/>
    <n v="1195.6400000000001"/>
    <d v="2023-07-23T00:00:00"/>
    <s v="Approved"/>
    <s v="Brand"/>
    <s v="Apixaban"/>
    <n v="77.55"/>
    <n v="-1041.8500000000001"/>
    <n v="76.239999999999995"/>
  </r>
  <r>
    <n v="100162"/>
    <n v="2248"/>
    <n v="527"/>
    <x v="8"/>
    <s v="Generic"/>
    <n v="125.34"/>
    <n v="1170.1099999999999"/>
    <d v="2023-06-12T00:00:00"/>
    <s v="Pending"/>
    <s v="Brand"/>
    <s v="Adalimumab"/>
    <n v="58.5"/>
    <n v="-1044.77"/>
    <n v="66.84"/>
  </r>
  <r>
    <n v="100280"/>
    <n v="2472"/>
    <n v="535"/>
    <x v="8"/>
    <s v="Brand"/>
    <n v="209.96"/>
    <n v="1279.19"/>
    <d v="2023-10-08T00:00:00"/>
    <s v="Denied"/>
    <s v="Brand"/>
    <s v="Adalimumab"/>
    <n v="77.959999999999994"/>
    <n v="-1069.23"/>
    <n v="132"/>
  </r>
  <r>
    <n v="100081"/>
    <n v="2738"/>
    <n v="548"/>
    <x v="5"/>
    <s v="Generic"/>
    <n v="181.62"/>
    <n v="1281.6199999999999"/>
    <d v="2023-03-23T00:00:00"/>
    <s v="Pending"/>
    <s v="Brand"/>
    <s v="Insulin Glargine"/>
    <n v="153.69"/>
    <n v="-1100"/>
    <n v="27.930000000000007"/>
  </r>
  <r>
    <n v="100170"/>
    <n v="2438"/>
    <n v="556"/>
    <x v="9"/>
    <s v="Generic"/>
    <n v="109.36"/>
    <n v="1217.22"/>
    <d v="2023-06-20T00:00:00"/>
    <s v="Pending"/>
    <s v="Brand"/>
    <s v="Rivaroxaban"/>
    <n v="98.52"/>
    <n v="-1107.8600000000001"/>
    <n v="10.840000000000003"/>
  </r>
  <r>
    <n v="100188"/>
    <n v="2942"/>
    <n v="520"/>
    <x v="3"/>
    <s v="Brand"/>
    <n v="231.39"/>
    <n v="1340.82"/>
    <d v="2023-07-08T00:00:00"/>
    <s v="Approved"/>
    <s v="Brand"/>
    <s v="Rosuvastatin"/>
    <n v="153.69"/>
    <n v="-1109.4299999999998"/>
    <n v="77.699999999999989"/>
  </r>
  <r>
    <n v="100474"/>
    <n v="2306"/>
    <n v="584"/>
    <x v="5"/>
    <s v="Brand"/>
    <n v="153.61000000000001"/>
    <n v="1272.21"/>
    <d v="2024-04-19T00:00:00"/>
    <s v="Pending"/>
    <s v="Brand"/>
    <s v="Insulin Glargine"/>
    <n v="132.80000000000001"/>
    <n v="-1118.5999999999999"/>
    <n v="20.810000000000002"/>
  </r>
  <r>
    <n v="100078"/>
    <n v="2922"/>
    <n v="522"/>
    <x v="0"/>
    <s v="Generic"/>
    <n v="117.5"/>
    <n v="1278.8800000000001"/>
    <d v="2023-03-20T00:00:00"/>
    <s v="Approved"/>
    <s v="Brand"/>
    <s v="Oxycodone"/>
    <n v="77.55"/>
    <n v="-1161.3800000000001"/>
    <n v="39.950000000000003"/>
  </r>
  <r>
    <n v="100291"/>
    <n v="2791"/>
    <n v="509"/>
    <x v="2"/>
    <s v="Generic"/>
    <n v="157.53"/>
    <n v="1378.22"/>
    <d v="2023-10-19T00:00:00"/>
    <s v="Denied"/>
    <s v="Brand"/>
    <s v="Apixaban"/>
    <n v="77.959999999999994"/>
    <n v="-1220.69"/>
    <n v="79.570000000000007"/>
  </r>
  <r>
    <m/>
    <m/>
    <m/>
    <x v="10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n v="100076"/>
    <n v="2944"/>
    <n v="552"/>
    <x v="0"/>
    <s v="Generic"/>
    <n v="1436.28"/>
    <n v="62.11"/>
    <x v="0"/>
    <s v="Approved"/>
    <s v="Brand"/>
    <s v="Oxycodone"/>
    <n v="76.599999999999994"/>
    <n v="1374.17"/>
    <n v="1359.68"/>
  </r>
  <r>
    <n v="100497"/>
    <n v="2873"/>
    <n v="582"/>
    <x v="1"/>
    <s v="Generic"/>
    <n v="1402.59"/>
    <n v="80.98"/>
    <x v="1"/>
    <s v="Approved"/>
    <s v="Brand"/>
    <s v="Budesonide/Formoterol"/>
    <n v="77.55"/>
    <n v="1321.61"/>
    <n v="1325.04"/>
  </r>
  <r>
    <n v="100043"/>
    <n v="2926"/>
    <n v="593"/>
    <x v="2"/>
    <s v="Brand"/>
    <n v="1492.89"/>
    <n v="174.92"/>
    <x v="2"/>
    <s v="Approved"/>
    <s v="Brand"/>
    <s v="Apixaban"/>
    <n v="132.80000000000001"/>
    <n v="1317.97"/>
    <n v="1360.0900000000001"/>
  </r>
  <r>
    <n v="100163"/>
    <n v="2003"/>
    <n v="524"/>
    <x v="3"/>
    <s v="Brand"/>
    <n v="1462.68"/>
    <n v="169.72"/>
    <x v="3"/>
    <s v="Denied"/>
    <s v="Brand"/>
    <s v="Rosuvastatin"/>
    <n v="132.80000000000001"/>
    <n v="1292.96"/>
    <n v="1329.88"/>
  </r>
  <r>
    <n v="100098"/>
    <n v="2600"/>
    <n v="526"/>
    <x v="4"/>
    <s v="Generic"/>
    <n v="1492.4"/>
    <n v="200.83"/>
    <x v="4"/>
    <s v="Approved"/>
    <s v="Brand"/>
    <s v="Fluticasone/Salmeterol"/>
    <n v="132.80000000000001"/>
    <n v="1291.5700000000002"/>
    <n v="1359.6000000000001"/>
  </r>
  <r>
    <n v="100480"/>
    <n v="2391"/>
    <n v="566"/>
    <x v="5"/>
    <s v="Brand"/>
    <n v="1435.27"/>
    <n v="152.44999999999999"/>
    <x v="5"/>
    <s v="Approved"/>
    <s v="Brand"/>
    <s v="Insulin Glargine"/>
    <n v="150.68"/>
    <n v="1282.82"/>
    <n v="1284.5899999999999"/>
  </r>
  <r>
    <n v="100262"/>
    <n v="2130"/>
    <n v="538"/>
    <x v="5"/>
    <s v="Generic"/>
    <n v="1334.02"/>
    <n v="61.29"/>
    <x v="6"/>
    <s v="Pending"/>
    <s v="Brand"/>
    <s v="Insulin Glargine"/>
    <n v="98.52"/>
    <n v="1272.73"/>
    <n v="1235.5"/>
  </r>
  <r>
    <n v="100459"/>
    <n v="2287"/>
    <n v="506"/>
    <x v="6"/>
    <s v="Generic"/>
    <n v="1497.37"/>
    <n v="255.72"/>
    <x v="7"/>
    <s v="Denied"/>
    <s v="Brand"/>
    <s v="Atorvastatin"/>
    <n v="65.23"/>
    <n v="1241.6499999999999"/>
    <n v="1432.1399999999999"/>
  </r>
  <r>
    <n v="100288"/>
    <n v="2218"/>
    <n v="502"/>
    <x v="0"/>
    <s v="Brand"/>
    <n v="1347.77"/>
    <n v="111.04"/>
    <x v="8"/>
    <s v="Denied"/>
    <s v="Brand"/>
    <s v="Oxycodone"/>
    <n v="58.5"/>
    <n v="1236.73"/>
    <n v="1289.27"/>
  </r>
  <r>
    <n v="100101"/>
    <n v="2535"/>
    <n v="518"/>
    <x v="7"/>
    <s v="Generic"/>
    <n v="1404.66"/>
    <n v="170.92"/>
    <x v="9"/>
    <s v="Pending"/>
    <s v="Brand"/>
    <s v="Sitagliptin"/>
    <n v="76.599999999999994"/>
    <n v="1233.74"/>
    <n v="1328.0600000000002"/>
  </r>
  <r>
    <n v="100002"/>
    <n v="2304"/>
    <n v="516"/>
    <x v="8"/>
    <s v="Brand"/>
    <n v="1435.17"/>
    <n v="201.71"/>
    <x v="10"/>
    <s v="Pending"/>
    <s v="Brand"/>
    <s v="Adalimumab"/>
    <n v="65.23"/>
    <n v="1233.46"/>
    <n v="1369.94"/>
  </r>
  <r>
    <n v="100160"/>
    <n v="2487"/>
    <n v="501"/>
    <x v="8"/>
    <s v="Generic"/>
    <n v="1465.75"/>
    <n v="239.12"/>
    <x v="11"/>
    <s v="Denied"/>
    <s v="Brand"/>
    <s v="Adalimumab"/>
    <n v="77.55"/>
    <n v="1226.6300000000001"/>
    <n v="1388.2"/>
  </r>
  <r>
    <n v="100452"/>
    <n v="2786"/>
    <n v="561"/>
    <x v="5"/>
    <s v="Brand"/>
    <n v="1292.69"/>
    <n v="101.53"/>
    <x v="12"/>
    <s v="Pending"/>
    <s v="Brand"/>
    <s v="Insulin Glargine"/>
    <n v="144.75"/>
    <n v="1191.1600000000001"/>
    <n v="1147.94"/>
  </r>
  <r>
    <n v="100223"/>
    <n v="2593"/>
    <n v="545"/>
    <x v="3"/>
    <s v="Brand"/>
    <n v="1262.49"/>
    <n v="73.69"/>
    <x v="13"/>
    <s v="Approved"/>
    <s v="Brand"/>
    <s v="Rosuvastatin"/>
    <n v="98.52"/>
    <n v="1188.8"/>
    <n v="1163.97"/>
  </r>
  <r>
    <n v="100273"/>
    <n v="2745"/>
    <n v="593"/>
    <x v="2"/>
    <s v="Brand"/>
    <n v="1459.41"/>
    <n v="284.06"/>
    <x v="14"/>
    <s v="Approved"/>
    <s v="Brand"/>
    <s v="Apixaban"/>
    <n v="98.52"/>
    <n v="1175.3500000000001"/>
    <n v="1360.89"/>
  </r>
  <r>
    <n v="100270"/>
    <n v="2130"/>
    <n v="523"/>
    <x v="5"/>
    <s v="Brand"/>
    <n v="1402.24"/>
    <n v="235.31"/>
    <x v="15"/>
    <s v="Denied"/>
    <s v="Brand"/>
    <s v="Insulin Glargine"/>
    <n v="76.599999999999994"/>
    <n v="1166.93"/>
    <n v="1325.64"/>
  </r>
  <r>
    <n v="100490"/>
    <n v="2846"/>
    <n v="573"/>
    <x v="4"/>
    <s v="Brand"/>
    <n v="1446.04"/>
    <n v="300.64"/>
    <x v="16"/>
    <s v="Denied"/>
    <s v="Brand"/>
    <s v="Fluticasone/Salmeterol"/>
    <n v="153.69"/>
    <n v="1145.4000000000001"/>
    <n v="1292.3499999999999"/>
  </r>
  <r>
    <n v="100331"/>
    <n v="2252"/>
    <n v="527"/>
    <x v="7"/>
    <s v="Brand"/>
    <n v="1360.46"/>
    <n v="222.99"/>
    <x v="17"/>
    <s v="Denied"/>
    <s v="Brand"/>
    <s v="Sitagliptin"/>
    <n v="98.52"/>
    <n v="1137.47"/>
    <n v="1261.94"/>
  </r>
  <r>
    <n v="100167"/>
    <n v="2226"/>
    <n v="557"/>
    <x v="6"/>
    <s v="Brand"/>
    <n v="1313.86"/>
    <n v="196.07"/>
    <x v="18"/>
    <s v="Approved"/>
    <s v="Brand"/>
    <s v="Atorvastatin"/>
    <n v="132.80000000000001"/>
    <n v="1117.79"/>
    <n v="1181.06"/>
  </r>
  <r>
    <n v="100126"/>
    <n v="2646"/>
    <n v="573"/>
    <x v="4"/>
    <s v="Generic"/>
    <n v="1404.25"/>
    <n v="288.52999999999997"/>
    <x v="19"/>
    <s v="Pending"/>
    <s v="Brand"/>
    <s v="Fluticasone/Salmeterol"/>
    <n v="144.75"/>
    <n v="1115.72"/>
    <n v="1259.5"/>
  </r>
  <r>
    <n v="100393"/>
    <n v="2877"/>
    <n v="589"/>
    <x v="5"/>
    <s v="Generic"/>
    <n v="1179.43"/>
    <n v="73.790000000000006"/>
    <x v="20"/>
    <s v="Pending"/>
    <s v="Brand"/>
    <s v="Insulin Glargine"/>
    <n v="150.68"/>
    <n v="1105.6400000000001"/>
    <n v="1028.75"/>
  </r>
  <r>
    <n v="100210"/>
    <n v="2269"/>
    <n v="531"/>
    <x v="0"/>
    <s v="Generic"/>
    <n v="1409.77"/>
    <n v="311.98"/>
    <x v="21"/>
    <s v="Denied"/>
    <s v="Brand"/>
    <s v="Oxycodone"/>
    <n v="77.959999999999994"/>
    <n v="1097.79"/>
    <n v="1331.81"/>
  </r>
  <r>
    <n v="100029"/>
    <n v="2711"/>
    <n v="500"/>
    <x v="0"/>
    <s v="Generic"/>
    <n v="1415.2"/>
    <n v="319.27"/>
    <x v="22"/>
    <s v="Denied"/>
    <s v="Brand"/>
    <s v="Oxycodone"/>
    <n v="65.23"/>
    <n v="1095.93"/>
    <n v="1349.97"/>
  </r>
  <r>
    <n v="100193"/>
    <n v="2151"/>
    <n v="575"/>
    <x v="2"/>
    <s v="Brand"/>
    <n v="1303.6500000000001"/>
    <n v="226.54"/>
    <x v="23"/>
    <s v="Denied"/>
    <s v="Brand"/>
    <s v="Apixaban"/>
    <n v="150.68"/>
    <n v="1077.1100000000001"/>
    <n v="1152.97"/>
  </r>
  <r>
    <n v="100487"/>
    <n v="2461"/>
    <n v="570"/>
    <x v="7"/>
    <s v="Generic"/>
    <n v="1282.21"/>
    <n v="216.88"/>
    <x v="24"/>
    <s v="Pending"/>
    <s v="Brand"/>
    <s v="Sitagliptin"/>
    <n v="98.52"/>
    <n v="1065.33"/>
    <n v="1183.69"/>
  </r>
  <r>
    <n v="100006"/>
    <n v="2958"/>
    <n v="501"/>
    <x v="2"/>
    <s v="Brand"/>
    <n v="1435.48"/>
    <n v="370.8"/>
    <x v="25"/>
    <s v="Denied"/>
    <s v="Brand"/>
    <s v="Apixaban"/>
    <n v="77.55"/>
    <n v="1064.68"/>
    <n v="1357.93"/>
  </r>
  <r>
    <n v="100143"/>
    <n v="2107"/>
    <n v="540"/>
    <x v="4"/>
    <s v="Generic"/>
    <n v="1402.75"/>
    <n v="353.33"/>
    <x v="26"/>
    <s v="Denied"/>
    <s v="Brand"/>
    <s v="Fluticasone/Salmeterol"/>
    <n v="77.959999999999994"/>
    <n v="1049.42"/>
    <n v="1324.79"/>
  </r>
  <r>
    <n v="100129"/>
    <n v="2862"/>
    <n v="517"/>
    <x v="9"/>
    <s v="Generic"/>
    <n v="1252.32"/>
    <n v="204.22"/>
    <x v="27"/>
    <s v="Denied"/>
    <s v="Brand"/>
    <s v="Rivaroxaban"/>
    <n v="150.68"/>
    <n v="1048.0999999999999"/>
    <n v="1101.6399999999999"/>
  </r>
  <r>
    <n v="100403"/>
    <n v="2365"/>
    <n v="510"/>
    <x v="7"/>
    <s v="Brand"/>
    <n v="1469.61"/>
    <n v="435.49"/>
    <x v="28"/>
    <s v="Approved"/>
    <s v="Brand"/>
    <s v="Sitagliptin"/>
    <n v="132.80000000000001"/>
    <n v="1034.1199999999999"/>
    <n v="1336.81"/>
  </r>
  <r>
    <n v="100103"/>
    <n v="2144"/>
    <n v="580"/>
    <x v="2"/>
    <s v="Generic"/>
    <n v="1356.02"/>
    <n v="329.04"/>
    <x v="29"/>
    <s v="Approved"/>
    <s v="Brand"/>
    <s v="Apixaban"/>
    <n v="65.23"/>
    <n v="1026.98"/>
    <n v="1290.79"/>
  </r>
  <r>
    <n v="100124"/>
    <n v="2710"/>
    <n v="545"/>
    <x v="6"/>
    <s v="Brand"/>
    <n v="1151.4100000000001"/>
    <n v="129.96"/>
    <x v="30"/>
    <s v="Denied"/>
    <s v="Brand"/>
    <s v="Atorvastatin"/>
    <n v="77.959999999999994"/>
    <n v="1021.45"/>
    <n v="1073.45"/>
  </r>
  <r>
    <n v="100185"/>
    <n v="2610"/>
    <n v="535"/>
    <x v="1"/>
    <s v="Generic"/>
    <n v="1206.8900000000001"/>
    <n v="195.79"/>
    <x v="31"/>
    <s v="Pending"/>
    <s v="Brand"/>
    <s v="Budesonide/Formoterol"/>
    <n v="65.23"/>
    <n v="1011.1000000000001"/>
    <n v="1141.6600000000001"/>
  </r>
  <r>
    <n v="100337"/>
    <n v="2692"/>
    <n v="531"/>
    <x v="8"/>
    <s v="Brand"/>
    <n v="1091.06"/>
    <n v="95.93"/>
    <x v="32"/>
    <s v="Denied"/>
    <s v="Brand"/>
    <s v="Adalimumab"/>
    <n v="77.55"/>
    <n v="995.12999999999988"/>
    <n v="1013.51"/>
  </r>
  <r>
    <n v="100489"/>
    <n v="2845"/>
    <n v="583"/>
    <x v="4"/>
    <s v="Generic"/>
    <n v="1131.04"/>
    <n v="142.83000000000001"/>
    <x v="33"/>
    <s v="Approved"/>
    <s v="Brand"/>
    <s v="Fluticasone/Salmeterol"/>
    <n v="98.52"/>
    <n v="988.20999999999992"/>
    <n v="1032.52"/>
  </r>
  <r>
    <n v="100386"/>
    <n v="2658"/>
    <n v="574"/>
    <x v="4"/>
    <s v="Generic"/>
    <n v="1322.94"/>
    <n v="350.17"/>
    <x v="34"/>
    <s v="Denied"/>
    <s v="Brand"/>
    <s v="Fluticasone/Salmeterol"/>
    <n v="150.68"/>
    <n v="972.77"/>
    <n v="1172.26"/>
  </r>
  <r>
    <n v="100042"/>
    <n v="2516"/>
    <n v="546"/>
    <x v="3"/>
    <s v="Brand"/>
    <n v="1254.33"/>
    <n v="298.81"/>
    <x v="35"/>
    <s v="Pending"/>
    <s v="Brand"/>
    <s v="Rosuvastatin"/>
    <n v="77.959999999999994"/>
    <n v="955.52"/>
    <n v="1176.3699999999999"/>
  </r>
  <r>
    <n v="100187"/>
    <n v="2039"/>
    <n v="525"/>
    <x v="4"/>
    <s v="Brand"/>
    <n v="1005.65"/>
    <n v="52.33"/>
    <x v="36"/>
    <s v="Approved"/>
    <s v="Brand"/>
    <s v="Fluticasone/Salmeterol"/>
    <n v="58.5"/>
    <n v="953.31999999999994"/>
    <n v="947.15"/>
  </r>
  <r>
    <n v="100084"/>
    <n v="2976"/>
    <n v="592"/>
    <x v="0"/>
    <s v="Brand"/>
    <n v="1130.51"/>
    <n v="179.81"/>
    <x v="37"/>
    <s v="Denied"/>
    <s v="Brand"/>
    <s v="Oxycodone"/>
    <n v="132.80000000000001"/>
    <n v="950.7"/>
    <n v="997.71"/>
  </r>
  <r>
    <n v="100218"/>
    <n v="2857"/>
    <n v="519"/>
    <x v="7"/>
    <s v="Brand"/>
    <n v="1450.66"/>
    <n v="518.53"/>
    <x v="38"/>
    <s v="Pending"/>
    <s v="Brand"/>
    <s v="Sitagliptin"/>
    <n v="77.55"/>
    <n v="932.13000000000011"/>
    <n v="1373.1100000000001"/>
  </r>
  <r>
    <n v="100496"/>
    <n v="2252"/>
    <n v="506"/>
    <x v="9"/>
    <s v="Brand"/>
    <n v="983.62"/>
    <n v="56.62"/>
    <x v="39"/>
    <s v="Denied"/>
    <s v="Brand"/>
    <s v="Rivaroxaban"/>
    <n v="132.80000000000001"/>
    <n v="927"/>
    <n v="850.81999999999994"/>
  </r>
  <r>
    <n v="100395"/>
    <n v="2885"/>
    <n v="534"/>
    <x v="7"/>
    <s v="Brand"/>
    <n v="1201.93"/>
    <n v="285.17"/>
    <x v="40"/>
    <s v="Approved"/>
    <s v="Brand"/>
    <s v="Sitagliptin"/>
    <n v="98.52"/>
    <n v="916.76"/>
    <n v="1103.4100000000001"/>
  </r>
  <r>
    <n v="100486"/>
    <n v="2486"/>
    <n v="541"/>
    <x v="7"/>
    <s v="Generic"/>
    <n v="1067.04"/>
    <n v="157.38"/>
    <x v="41"/>
    <s v="Pending"/>
    <s v="Brand"/>
    <s v="Sitagliptin"/>
    <n v="153.69"/>
    <n v="909.66"/>
    <n v="913.34999999999991"/>
  </r>
  <r>
    <n v="100350"/>
    <n v="2949"/>
    <n v="591"/>
    <x v="4"/>
    <s v="Brand"/>
    <n v="968.19"/>
    <n v="59.06"/>
    <x v="42"/>
    <s v="Approved"/>
    <s v="Brand"/>
    <s v="Fluticasone/Salmeterol"/>
    <n v="153.69"/>
    <n v="909.13000000000011"/>
    <n v="814.5"/>
  </r>
  <r>
    <n v="100250"/>
    <n v="2715"/>
    <n v="558"/>
    <x v="3"/>
    <s v="Brand"/>
    <n v="1073.6400000000001"/>
    <n v="165.77"/>
    <x v="43"/>
    <s v="Approved"/>
    <s v="Brand"/>
    <s v="Rosuvastatin"/>
    <n v="153.69"/>
    <n v="907.87000000000012"/>
    <n v="919.95"/>
  </r>
  <r>
    <n v="100047"/>
    <n v="2720"/>
    <n v="584"/>
    <x v="6"/>
    <s v="Brand"/>
    <n v="1254.27"/>
    <n v="346.86"/>
    <x v="44"/>
    <s v="Pending"/>
    <s v="Brand"/>
    <s v="Atorvastatin"/>
    <n v="132.80000000000001"/>
    <n v="907.41"/>
    <n v="1121.47"/>
  </r>
  <r>
    <n v="100255"/>
    <n v="2742"/>
    <n v="590"/>
    <x v="5"/>
    <s v="Generic"/>
    <n v="1207.3"/>
    <n v="303.08999999999997"/>
    <x v="45"/>
    <s v="Pending"/>
    <s v="Brand"/>
    <s v="Insulin Glargine"/>
    <n v="76.599999999999994"/>
    <n v="904.21"/>
    <n v="1130.7"/>
  </r>
  <r>
    <n v="100100"/>
    <n v="2149"/>
    <n v="510"/>
    <x v="4"/>
    <s v="Brand"/>
    <n v="1194.43"/>
    <n v="294.38"/>
    <x v="46"/>
    <s v="Pending"/>
    <s v="Brand"/>
    <s v="Fluticasone/Salmeterol"/>
    <n v="77.55"/>
    <n v="900.05000000000007"/>
    <n v="1116.8800000000001"/>
  </r>
  <r>
    <n v="100431"/>
    <n v="2958"/>
    <n v="553"/>
    <x v="3"/>
    <s v="Generic"/>
    <n v="1079.9000000000001"/>
    <n v="180.62"/>
    <x v="47"/>
    <s v="Pending"/>
    <s v="Brand"/>
    <s v="Rosuvastatin"/>
    <n v="144.75"/>
    <n v="899.28000000000009"/>
    <n v="935.15000000000009"/>
  </r>
  <r>
    <n v="100017"/>
    <n v="2242"/>
    <n v="563"/>
    <x v="5"/>
    <s v="Brand"/>
    <n v="1274.05"/>
    <n v="383.51"/>
    <x v="48"/>
    <s v="Denied"/>
    <s v="Brand"/>
    <s v="Insulin Glargine"/>
    <n v="150.68"/>
    <n v="890.54"/>
    <n v="1123.3699999999999"/>
  </r>
  <r>
    <n v="100063"/>
    <n v="2401"/>
    <n v="526"/>
    <x v="3"/>
    <s v="Generic"/>
    <n v="1220.18"/>
    <n v="334.19"/>
    <x v="49"/>
    <s v="Pending"/>
    <s v="Brand"/>
    <s v="Rosuvastatin"/>
    <n v="98.52"/>
    <n v="885.99"/>
    <n v="1121.6600000000001"/>
  </r>
  <r>
    <n v="100066"/>
    <n v="2080"/>
    <n v="548"/>
    <x v="8"/>
    <s v="Brand"/>
    <n v="1429.17"/>
    <n v="546.35"/>
    <x v="50"/>
    <s v="Pending"/>
    <s v="Brand"/>
    <s v="Adalimumab"/>
    <n v="98.52"/>
    <n v="882.82"/>
    <n v="1330.65"/>
  </r>
  <r>
    <n v="100361"/>
    <n v="2890"/>
    <n v="574"/>
    <x v="7"/>
    <s v="Brand"/>
    <n v="1114.3800000000001"/>
    <n v="232.22"/>
    <x v="51"/>
    <s v="Approved"/>
    <s v="Brand"/>
    <s v="Sitagliptin"/>
    <n v="65.23"/>
    <n v="882.16000000000008"/>
    <n v="1049.1500000000001"/>
  </r>
  <r>
    <n v="100336"/>
    <n v="2910"/>
    <n v="557"/>
    <x v="5"/>
    <s v="Brand"/>
    <n v="1475.03"/>
    <n v="595.46"/>
    <x v="52"/>
    <s v="Pending"/>
    <s v="Brand"/>
    <s v="Insulin Glargine"/>
    <n v="77.55"/>
    <n v="879.56999999999994"/>
    <n v="1397.48"/>
  </r>
  <r>
    <n v="100297"/>
    <n v="2550"/>
    <n v="580"/>
    <x v="5"/>
    <s v="Brand"/>
    <n v="1175"/>
    <n v="297.86"/>
    <x v="53"/>
    <s v="Denied"/>
    <s v="Brand"/>
    <s v="Insulin Glargine"/>
    <n v="153.69"/>
    <n v="877.14"/>
    <n v="1021.31"/>
  </r>
  <r>
    <n v="100320"/>
    <n v="2604"/>
    <n v="558"/>
    <x v="3"/>
    <s v="Brand"/>
    <n v="987.2"/>
    <n v="111.52"/>
    <x v="54"/>
    <s v="Pending"/>
    <s v="Brand"/>
    <s v="Rosuvastatin"/>
    <n v="153.69"/>
    <n v="875.68000000000006"/>
    <n v="833.51"/>
  </r>
  <r>
    <n v="100204"/>
    <n v="2722"/>
    <n v="595"/>
    <x v="3"/>
    <s v="Brand"/>
    <n v="1277.9100000000001"/>
    <n v="417.36"/>
    <x v="55"/>
    <s v="Approved"/>
    <s v="Brand"/>
    <s v="Rosuvastatin"/>
    <n v="132.80000000000001"/>
    <n v="860.55000000000007"/>
    <n v="1145.1100000000001"/>
  </r>
  <r>
    <n v="100022"/>
    <n v="2112"/>
    <n v="565"/>
    <x v="0"/>
    <s v="Generic"/>
    <n v="924.74"/>
    <n v="64.709999999999994"/>
    <x v="56"/>
    <s v="Denied"/>
    <s v="Brand"/>
    <s v="Oxycodone"/>
    <n v="76.599999999999994"/>
    <n v="860.03"/>
    <n v="848.14"/>
  </r>
  <r>
    <n v="100157"/>
    <n v="2315"/>
    <n v="502"/>
    <x v="1"/>
    <s v="Brand"/>
    <n v="1480.68"/>
    <n v="621.30999999999995"/>
    <x v="57"/>
    <s v="Denied"/>
    <s v="Brand"/>
    <s v="Budesonide/Formoterol"/>
    <n v="76.599999999999994"/>
    <n v="859.37000000000012"/>
    <n v="1404.0800000000002"/>
  </r>
  <r>
    <n v="100013"/>
    <n v="2527"/>
    <n v="590"/>
    <x v="6"/>
    <s v="Generic"/>
    <n v="1024.3599999999999"/>
    <n v="178.91"/>
    <x v="58"/>
    <s v="Denied"/>
    <s v="Brand"/>
    <s v="Atorvastatin"/>
    <n v="132.80000000000001"/>
    <n v="845.44999999999993"/>
    <n v="891.56"/>
  </r>
  <r>
    <n v="100390"/>
    <n v="2394"/>
    <n v="522"/>
    <x v="2"/>
    <s v="Brand"/>
    <n v="1144.69"/>
    <n v="300.43"/>
    <x v="59"/>
    <s v="Approved"/>
    <s v="Brand"/>
    <s v="Apixaban"/>
    <n v="98.52"/>
    <n v="844.26"/>
    <n v="1046.17"/>
  </r>
  <r>
    <n v="100079"/>
    <n v="2724"/>
    <n v="554"/>
    <x v="4"/>
    <s v="Generic"/>
    <n v="1439.69"/>
    <n v="602.04"/>
    <x v="60"/>
    <s v="Pending"/>
    <s v="Brand"/>
    <s v="Fluticasone/Salmeterol"/>
    <n v="65.23"/>
    <n v="837.65000000000009"/>
    <n v="1374.46"/>
  </r>
  <r>
    <n v="100370"/>
    <n v="2321"/>
    <n v="530"/>
    <x v="0"/>
    <s v="Brand"/>
    <n v="1030.73"/>
    <n v="193.97"/>
    <x v="61"/>
    <s v="Pending"/>
    <s v="Brand"/>
    <s v="Oxycodone"/>
    <n v="77.55"/>
    <n v="836.76"/>
    <n v="953.18000000000006"/>
  </r>
  <r>
    <n v="100463"/>
    <n v="2662"/>
    <n v="503"/>
    <x v="2"/>
    <s v="Brand"/>
    <n v="1262.01"/>
    <n v="443.34"/>
    <x v="62"/>
    <s v="Approved"/>
    <s v="Brand"/>
    <s v="Apixaban"/>
    <n v="132.80000000000001"/>
    <n v="818.67000000000007"/>
    <n v="1129.21"/>
  </r>
  <r>
    <n v="100401"/>
    <n v="2984"/>
    <n v="527"/>
    <x v="9"/>
    <s v="Brand"/>
    <n v="1496.55"/>
    <n v="680.41"/>
    <x v="63"/>
    <s v="Pending"/>
    <s v="Brand"/>
    <s v="Rivaroxaban"/>
    <n v="77.55"/>
    <n v="816.14"/>
    <n v="1419"/>
  </r>
  <r>
    <n v="100149"/>
    <n v="2262"/>
    <n v="580"/>
    <x v="7"/>
    <s v="Brand"/>
    <n v="927.14"/>
    <n v="117.29"/>
    <x v="64"/>
    <s v="Pending"/>
    <s v="Brand"/>
    <s v="Sitagliptin"/>
    <n v="77.55"/>
    <n v="809.85"/>
    <n v="849.59"/>
  </r>
  <r>
    <n v="100234"/>
    <n v="2181"/>
    <n v="505"/>
    <x v="6"/>
    <s v="Brand"/>
    <n v="1425.58"/>
    <n v="639.61"/>
    <x v="65"/>
    <s v="Approved"/>
    <s v="Brand"/>
    <s v="Atorvastatin"/>
    <n v="153.69"/>
    <n v="785.96999999999991"/>
    <n v="1271.8899999999999"/>
  </r>
  <r>
    <n v="100404"/>
    <n v="2428"/>
    <n v="586"/>
    <x v="9"/>
    <s v="Generic"/>
    <n v="838.63"/>
    <n v="64.900000000000006"/>
    <x v="66"/>
    <s v="Approved"/>
    <s v="Brand"/>
    <s v="Rivaroxaban"/>
    <n v="77.55"/>
    <n v="773.73"/>
    <n v="761.08"/>
  </r>
  <r>
    <n v="100141"/>
    <n v="2244"/>
    <n v="571"/>
    <x v="9"/>
    <s v="Generic"/>
    <n v="1330.79"/>
    <n v="571.91"/>
    <x v="67"/>
    <s v="Pending"/>
    <s v="Brand"/>
    <s v="Rivaroxaban"/>
    <n v="77.959999999999994"/>
    <n v="758.88"/>
    <n v="1252.83"/>
  </r>
  <r>
    <n v="100202"/>
    <n v="2666"/>
    <n v="529"/>
    <x v="0"/>
    <s v="Brand"/>
    <n v="871.28"/>
    <n v="112.67"/>
    <x v="68"/>
    <s v="Approved"/>
    <s v="Brand"/>
    <s v="Oxycodone"/>
    <n v="132.80000000000001"/>
    <n v="758.61"/>
    <n v="738.48"/>
  </r>
  <r>
    <n v="100105"/>
    <n v="2411"/>
    <n v="557"/>
    <x v="2"/>
    <s v="Generic"/>
    <n v="846.28"/>
    <n v="96.48"/>
    <x v="69"/>
    <s v="Approved"/>
    <s v="Brand"/>
    <s v="Apixaban"/>
    <n v="153.69"/>
    <n v="749.8"/>
    <n v="692.58999999999992"/>
  </r>
  <r>
    <n v="100354"/>
    <n v="2244"/>
    <n v="596"/>
    <x v="4"/>
    <s v="Brand"/>
    <n v="1126.81"/>
    <n v="380.2"/>
    <x v="70"/>
    <s v="Pending"/>
    <s v="Brand"/>
    <s v="Fluticasone/Salmeterol"/>
    <n v="132.80000000000001"/>
    <n v="746.6099999999999"/>
    <n v="994.01"/>
  </r>
  <r>
    <n v="100355"/>
    <n v="2328"/>
    <n v="592"/>
    <x v="4"/>
    <s v="Generic"/>
    <n v="1210.8399999999999"/>
    <n v="474.71"/>
    <x v="71"/>
    <s v="Approved"/>
    <s v="Brand"/>
    <s v="Fluticasone/Salmeterol"/>
    <n v="144.75"/>
    <n v="736.12999999999988"/>
    <n v="1066.0899999999999"/>
  </r>
  <r>
    <n v="100117"/>
    <n v="2249"/>
    <n v="581"/>
    <x v="2"/>
    <s v="Generic"/>
    <n v="1209.75"/>
    <n v="491.96"/>
    <x v="72"/>
    <s v="Pending"/>
    <s v="Brand"/>
    <s v="Apixaban"/>
    <n v="132.80000000000001"/>
    <n v="717.79"/>
    <n v="1076.95"/>
  </r>
  <r>
    <n v="100138"/>
    <n v="2515"/>
    <n v="574"/>
    <x v="5"/>
    <s v="Generic"/>
    <n v="958.12"/>
    <n v="246.87"/>
    <x v="73"/>
    <s v="Denied"/>
    <s v="Brand"/>
    <s v="Insulin Glargine"/>
    <n v="65.23"/>
    <n v="711.25"/>
    <n v="892.89"/>
  </r>
  <r>
    <n v="100137"/>
    <n v="2828"/>
    <n v="524"/>
    <x v="0"/>
    <s v="Generic"/>
    <n v="911.21"/>
    <n v="200.28"/>
    <x v="74"/>
    <s v="Denied"/>
    <s v="Brand"/>
    <s v="Oxycodone"/>
    <n v="65.23"/>
    <n v="710.93000000000006"/>
    <n v="845.98"/>
  </r>
  <r>
    <n v="100445"/>
    <n v="2215"/>
    <n v="513"/>
    <x v="4"/>
    <s v="Brand"/>
    <n v="1119.68"/>
    <n v="420.25"/>
    <x v="75"/>
    <s v="Denied"/>
    <s v="Brand"/>
    <s v="Fluticasone/Salmeterol"/>
    <n v="77.55"/>
    <n v="699.43000000000006"/>
    <n v="1042.1300000000001"/>
  </r>
  <r>
    <n v="100177"/>
    <n v="2806"/>
    <n v="573"/>
    <x v="0"/>
    <s v="Brand"/>
    <n v="754.8"/>
    <n v="67.349999999999994"/>
    <x v="76"/>
    <s v="Denied"/>
    <s v="Brand"/>
    <s v="Oxycodone"/>
    <n v="150.68"/>
    <n v="687.44999999999993"/>
    <n v="604.11999999999989"/>
  </r>
  <r>
    <n v="100064"/>
    <n v="2677"/>
    <n v="573"/>
    <x v="3"/>
    <s v="Generic"/>
    <n v="867.79"/>
    <n v="182.68"/>
    <x v="77"/>
    <s v="Pending"/>
    <s v="Brand"/>
    <s v="Rosuvastatin"/>
    <n v="150.68"/>
    <n v="685.1099999999999"/>
    <n v="717.1099999999999"/>
  </r>
  <r>
    <n v="100015"/>
    <n v="2462"/>
    <n v="596"/>
    <x v="5"/>
    <s v="Generic"/>
    <n v="1403.87"/>
    <n v="728.79"/>
    <x v="78"/>
    <s v="Denied"/>
    <s v="Brand"/>
    <s v="Insulin Glargine"/>
    <n v="77.55"/>
    <n v="675.07999999999993"/>
    <n v="1326.32"/>
  </r>
  <r>
    <n v="100495"/>
    <n v="2807"/>
    <n v="526"/>
    <x v="2"/>
    <s v="Generic"/>
    <n v="861.93"/>
    <n v="196.04"/>
    <x v="79"/>
    <s v="Pending"/>
    <s v="Brand"/>
    <s v="Apixaban"/>
    <n v="98.52"/>
    <n v="665.89"/>
    <n v="763.41"/>
  </r>
  <r>
    <n v="100300"/>
    <n v="2892"/>
    <n v="521"/>
    <x v="2"/>
    <s v="Generic"/>
    <n v="864.83"/>
    <n v="200.98"/>
    <x v="80"/>
    <s v="Denied"/>
    <s v="Brand"/>
    <s v="Apixaban"/>
    <n v="98.52"/>
    <n v="663.85"/>
    <n v="766.31000000000006"/>
  </r>
  <r>
    <n v="100226"/>
    <n v="2606"/>
    <n v="525"/>
    <x v="8"/>
    <s v="Generic"/>
    <n v="1067.57"/>
    <n v="405.25"/>
    <x v="81"/>
    <s v="Denied"/>
    <s v="Brand"/>
    <s v="Adalimumab"/>
    <n v="77.959999999999994"/>
    <n v="662.31999999999994"/>
    <n v="989.6099999999999"/>
  </r>
  <r>
    <n v="100436"/>
    <n v="2084"/>
    <n v="500"/>
    <x v="9"/>
    <s v="Brand"/>
    <n v="928.87"/>
    <n v="266.89"/>
    <x v="82"/>
    <s v="Pending"/>
    <s v="Brand"/>
    <s v="Rivaroxaban"/>
    <n v="58.5"/>
    <n v="661.98"/>
    <n v="870.37"/>
  </r>
  <r>
    <n v="100052"/>
    <n v="2360"/>
    <n v="590"/>
    <x v="6"/>
    <s v="Brand"/>
    <n v="828.52"/>
    <n v="167.79"/>
    <x v="83"/>
    <s v="Denied"/>
    <s v="Brand"/>
    <s v="Atorvastatin"/>
    <n v="77.55"/>
    <n v="660.73"/>
    <n v="750.97"/>
  </r>
  <r>
    <n v="100347"/>
    <n v="2793"/>
    <n v="585"/>
    <x v="3"/>
    <s v="Brand"/>
    <n v="1417.77"/>
    <n v="760.28"/>
    <x v="84"/>
    <s v="Denied"/>
    <s v="Brand"/>
    <s v="Rosuvastatin"/>
    <n v="144.75"/>
    <n v="657.49"/>
    <n v="1273.02"/>
  </r>
  <r>
    <n v="100269"/>
    <n v="2775"/>
    <n v="504"/>
    <x v="9"/>
    <s v="Generic"/>
    <n v="1171.24"/>
    <n v="518.11"/>
    <x v="85"/>
    <s v="Denied"/>
    <s v="Brand"/>
    <s v="Rivaroxaban"/>
    <n v="144.75"/>
    <n v="653.13"/>
    <n v="1026.49"/>
  </r>
  <r>
    <n v="100453"/>
    <n v="2967"/>
    <n v="516"/>
    <x v="4"/>
    <s v="Brand"/>
    <n v="892.96"/>
    <n v="240.11"/>
    <x v="86"/>
    <s v="Denied"/>
    <s v="Brand"/>
    <s v="Fluticasone/Salmeterol"/>
    <n v="144.75"/>
    <n v="652.85"/>
    <n v="748.21"/>
  </r>
  <r>
    <n v="100252"/>
    <n v="2759"/>
    <n v="500"/>
    <x v="2"/>
    <s v="Brand"/>
    <n v="1027.28"/>
    <n v="381.99"/>
    <x v="87"/>
    <s v="Pending"/>
    <s v="Brand"/>
    <s v="Apixaban"/>
    <n v="153.69"/>
    <n v="645.29"/>
    <n v="873.58999999999992"/>
  </r>
  <r>
    <n v="100430"/>
    <n v="2653"/>
    <n v="569"/>
    <x v="2"/>
    <s v="Brand"/>
    <n v="831.16"/>
    <n v="192.97"/>
    <x v="88"/>
    <s v="Pending"/>
    <s v="Brand"/>
    <s v="Apixaban"/>
    <n v="98.52"/>
    <n v="638.18999999999994"/>
    <n v="732.64"/>
  </r>
  <r>
    <n v="100090"/>
    <n v="2079"/>
    <n v="561"/>
    <x v="1"/>
    <s v="Generic"/>
    <n v="1312.79"/>
    <n v="683.45"/>
    <x v="89"/>
    <s v="Pending"/>
    <s v="Brand"/>
    <s v="Budesonide/Formoterol"/>
    <n v="77.959999999999994"/>
    <n v="629.33999999999992"/>
    <n v="1234.83"/>
  </r>
  <r>
    <n v="100440"/>
    <n v="2448"/>
    <n v="537"/>
    <x v="4"/>
    <s v="Generic"/>
    <n v="923.15"/>
    <n v="301.66000000000003"/>
    <x v="90"/>
    <s v="Pending"/>
    <s v="Brand"/>
    <s v="Fluticasone/Salmeterol"/>
    <n v="150.68"/>
    <n v="621.49"/>
    <n v="772.47"/>
  </r>
  <r>
    <n v="100478"/>
    <n v="2720"/>
    <n v="577"/>
    <x v="4"/>
    <s v="Generic"/>
    <n v="1285.79"/>
    <n v="674.57"/>
    <x v="91"/>
    <s v="Denied"/>
    <s v="Brand"/>
    <s v="Fluticasone/Salmeterol"/>
    <n v="144.75"/>
    <n v="611.21999999999991"/>
    <n v="1141.04"/>
  </r>
  <r>
    <n v="100094"/>
    <n v="2144"/>
    <n v="578"/>
    <x v="5"/>
    <s v="Generic"/>
    <n v="811.7"/>
    <n v="202.88"/>
    <x v="92"/>
    <s v="Pending"/>
    <s v="Brand"/>
    <s v="Insulin Glargine"/>
    <n v="58.5"/>
    <n v="608.82000000000005"/>
    <n v="753.2"/>
  </r>
  <r>
    <n v="100229"/>
    <n v="2163"/>
    <n v="554"/>
    <x v="7"/>
    <s v="Generic"/>
    <n v="1461.02"/>
    <n v="857.01"/>
    <x v="93"/>
    <s v="Pending"/>
    <s v="Brand"/>
    <s v="Sitagliptin"/>
    <n v="153.69"/>
    <n v="604.01"/>
    <n v="1307.33"/>
  </r>
  <r>
    <n v="100150"/>
    <n v="2472"/>
    <n v="568"/>
    <x v="6"/>
    <s v="Generic"/>
    <n v="1038.3699999999999"/>
    <n v="443.09"/>
    <x v="94"/>
    <s v="Denied"/>
    <s v="Brand"/>
    <s v="Atorvastatin"/>
    <n v="144.75"/>
    <n v="595.28"/>
    <n v="893.61999999999989"/>
  </r>
  <r>
    <n v="100001"/>
    <n v="2779"/>
    <n v="556"/>
    <x v="9"/>
    <s v="Brand"/>
    <n v="1098.7"/>
    <n v="513.11"/>
    <x v="95"/>
    <s v="Denied"/>
    <s v="Brand"/>
    <s v="Rivaroxaban"/>
    <n v="144.75"/>
    <n v="585.59"/>
    <n v="953.95"/>
  </r>
  <r>
    <n v="100398"/>
    <n v="2939"/>
    <n v="590"/>
    <x v="3"/>
    <s v="Generic"/>
    <n v="740.03"/>
    <n v="160.29"/>
    <x v="96"/>
    <s v="Pending"/>
    <s v="Brand"/>
    <s v="Rosuvastatin"/>
    <n v="77.55"/>
    <n v="579.74"/>
    <n v="662.48"/>
  </r>
  <r>
    <n v="100352"/>
    <n v="2803"/>
    <n v="505"/>
    <x v="2"/>
    <s v="Brand"/>
    <n v="1016.85"/>
    <n v="438.08"/>
    <x v="97"/>
    <s v="Denied"/>
    <s v="Brand"/>
    <s v="Apixaban"/>
    <n v="76.599999999999994"/>
    <n v="578.77"/>
    <n v="940.25"/>
  </r>
  <r>
    <n v="100342"/>
    <n v="2171"/>
    <n v="511"/>
    <x v="3"/>
    <s v="Brand"/>
    <n v="869.51"/>
    <n v="293.77999999999997"/>
    <x v="98"/>
    <s v="Denied"/>
    <s v="Brand"/>
    <s v="Rosuvastatin"/>
    <n v="98.52"/>
    <n v="575.73"/>
    <n v="770.99"/>
  </r>
  <r>
    <n v="100451"/>
    <n v="2430"/>
    <n v="534"/>
    <x v="5"/>
    <s v="Brand"/>
    <n v="939.26"/>
    <n v="364.65"/>
    <x v="99"/>
    <s v="Pending"/>
    <s v="Brand"/>
    <s v="Insulin Glargine"/>
    <n v="144.75"/>
    <n v="574.61"/>
    <n v="794.51"/>
  </r>
  <r>
    <n v="100024"/>
    <n v="2267"/>
    <n v="570"/>
    <x v="5"/>
    <s v="Generic"/>
    <n v="1291.1600000000001"/>
    <n v="718.24"/>
    <x v="100"/>
    <s v="Approved"/>
    <s v="Brand"/>
    <s v="Insulin Glargine"/>
    <n v="150.68"/>
    <n v="572.92000000000007"/>
    <n v="1140.48"/>
  </r>
  <r>
    <n v="100493"/>
    <n v="2556"/>
    <n v="526"/>
    <x v="0"/>
    <s v="Generic"/>
    <n v="911.08"/>
    <n v="348.53"/>
    <x v="101"/>
    <s v="Approved"/>
    <s v="Brand"/>
    <s v="Oxycodone"/>
    <n v="153.69"/>
    <n v="562.55000000000007"/>
    <n v="757.3900000000001"/>
  </r>
  <r>
    <n v="100186"/>
    <n v="2504"/>
    <n v="527"/>
    <x v="2"/>
    <s v="Brand"/>
    <n v="1102.8800000000001"/>
    <n v="542.45000000000005"/>
    <x v="102"/>
    <s v="Pending"/>
    <s v="Brand"/>
    <s v="Apixaban"/>
    <n v="58.5"/>
    <n v="560.43000000000006"/>
    <n v="1044.3800000000001"/>
  </r>
  <r>
    <n v="100211"/>
    <n v="2241"/>
    <n v="574"/>
    <x v="2"/>
    <s v="Brand"/>
    <n v="1097.81"/>
    <n v="539.29999999999995"/>
    <x v="103"/>
    <s v="Pending"/>
    <s v="Brand"/>
    <s v="Apixaban"/>
    <n v="150.68"/>
    <n v="558.51"/>
    <n v="947.12999999999988"/>
  </r>
  <r>
    <n v="100230"/>
    <n v="2396"/>
    <n v="503"/>
    <x v="0"/>
    <s v="Brand"/>
    <n v="671.2"/>
    <n v="113.21"/>
    <x v="104"/>
    <s v="Pending"/>
    <s v="Brand"/>
    <s v="Oxycodone"/>
    <n v="77.55"/>
    <n v="557.99"/>
    <n v="593.65000000000009"/>
  </r>
  <r>
    <n v="100358"/>
    <n v="2540"/>
    <n v="522"/>
    <x v="8"/>
    <s v="Brand"/>
    <n v="1451.94"/>
    <n v="895.71"/>
    <x v="105"/>
    <s v="Approved"/>
    <s v="Brand"/>
    <s v="Adalimumab"/>
    <n v="58.5"/>
    <n v="556.23"/>
    <n v="1393.44"/>
  </r>
  <r>
    <n v="100281"/>
    <n v="2156"/>
    <n v="577"/>
    <x v="1"/>
    <s v="Brand"/>
    <n v="1399.63"/>
    <n v="858.45"/>
    <x v="106"/>
    <s v="Pending"/>
    <s v="Brand"/>
    <s v="Budesonide/Formoterol"/>
    <n v="132.80000000000001"/>
    <n v="541.18000000000006"/>
    <n v="1266.8300000000002"/>
  </r>
  <r>
    <n v="100155"/>
    <n v="2182"/>
    <n v="554"/>
    <x v="2"/>
    <s v="Brand"/>
    <n v="1055.3900000000001"/>
    <n v="530.05999999999995"/>
    <x v="107"/>
    <s v="Approved"/>
    <s v="Brand"/>
    <s v="Apixaban"/>
    <n v="144.75"/>
    <n v="525.33000000000015"/>
    <n v="910.6400000000001"/>
  </r>
  <r>
    <n v="100412"/>
    <n v="2297"/>
    <n v="508"/>
    <x v="9"/>
    <s v="Generic"/>
    <n v="1177.8800000000001"/>
    <n v="656.29"/>
    <x v="108"/>
    <s v="Approved"/>
    <s v="Brand"/>
    <s v="Rivaroxaban"/>
    <n v="144.75"/>
    <n v="521.59000000000015"/>
    <n v="1033.1300000000001"/>
  </r>
  <r>
    <n v="100112"/>
    <n v="2334"/>
    <n v="580"/>
    <x v="9"/>
    <s v="Generic"/>
    <n v="1356.38"/>
    <n v="837.14"/>
    <x v="109"/>
    <s v="Denied"/>
    <s v="Brand"/>
    <s v="Rivaroxaban"/>
    <n v="77.55"/>
    <n v="519.24000000000012"/>
    <n v="1278.8300000000002"/>
  </r>
  <r>
    <n v="100388"/>
    <n v="2957"/>
    <n v="513"/>
    <x v="4"/>
    <s v="Brand"/>
    <n v="1347.82"/>
    <n v="831.13"/>
    <x v="110"/>
    <s v="Pending"/>
    <s v="Brand"/>
    <s v="Fluticasone/Salmeterol"/>
    <n v="58.5"/>
    <n v="516.68999999999994"/>
    <n v="1289.32"/>
  </r>
  <r>
    <n v="100069"/>
    <n v="2171"/>
    <n v="508"/>
    <x v="0"/>
    <s v="Generic"/>
    <n v="1004.41"/>
    <n v="488.26"/>
    <x v="111"/>
    <s v="Pending"/>
    <s v="Brand"/>
    <s v="Oxycodone"/>
    <n v="65.23"/>
    <n v="516.15"/>
    <n v="939.18"/>
  </r>
  <r>
    <n v="100438"/>
    <n v="2843"/>
    <n v="573"/>
    <x v="5"/>
    <s v="Brand"/>
    <n v="737.31"/>
    <n v="223.9"/>
    <x v="112"/>
    <s v="Approved"/>
    <s v="Brand"/>
    <s v="Insulin Glargine"/>
    <n v="77.959999999999994"/>
    <n v="513.41"/>
    <n v="659.34999999999991"/>
  </r>
  <r>
    <n v="100333"/>
    <n v="2774"/>
    <n v="544"/>
    <x v="5"/>
    <s v="Brand"/>
    <n v="1331.19"/>
    <n v="820.17"/>
    <x v="113"/>
    <s v="Denied"/>
    <s v="Brand"/>
    <s v="Insulin Glargine"/>
    <n v="153.69"/>
    <n v="511.0200000000001"/>
    <n v="1177.5"/>
  </r>
  <r>
    <n v="100296"/>
    <n v="2209"/>
    <n v="598"/>
    <x v="7"/>
    <s v="Generic"/>
    <n v="958.95"/>
    <n v="450.65"/>
    <x v="114"/>
    <s v="Approved"/>
    <s v="Brand"/>
    <s v="Sitagliptin"/>
    <n v="132.80000000000001"/>
    <n v="508.30000000000007"/>
    <n v="826.15000000000009"/>
  </r>
  <r>
    <n v="100402"/>
    <n v="2977"/>
    <n v="577"/>
    <x v="7"/>
    <s v="Brand"/>
    <n v="788.61"/>
    <n v="294.74"/>
    <x v="115"/>
    <s v="Denied"/>
    <s v="Brand"/>
    <s v="Sitagliptin"/>
    <n v="65.23"/>
    <n v="493.87"/>
    <n v="723.38"/>
  </r>
  <r>
    <n v="100447"/>
    <n v="2007"/>
    <n v="584"/>
    <x v="4"/>
    <s v="Brand"/>
    <n v="1277.6099999999999"/>
    <n v="785.09"/>
    <x v="116"/>
    <s v="Denied"/>
    <s v="Brand"/>
    <s v="Fluticasone/Salmeterol"/>
    <n v="98.52"/>
    <n v="492.51999999999987"/>
    <n v="1179.0899999999999"/>
  </r>
  <r>
    <n v="100233"/>
    <n v="2966"/>
    <n v="590"/>
    <x v="3"/>
    <s v="Generic"/>
    <n v="674.57"/>
    <n v="192.36"/>
    <x v="117"/>
    <s v="Denied"/>
    <s v="Brand"/>
    <s v="Rosuvastatin"/>
    <n v="77.55"/>
    <n v="482.21000000000004"/>
    <n v="597.0200000000001"/>
  </r>
  <r>
    <n v="100077"/>
    <n v="2916"/>
    <n v="541"/>
    <x v="1"/>
    <s v="Generic"/>
    <n v="1420.29"/>
    <n v="941.49"/>
    <x v="118"/>
    <s v="Approved"/>
    <s v="Brand"/>
    <s v="Budesonide/Formoterol"/>
    <n v="132.80000000000001"/>
    <n v="478.79999999999995"/>
    <n v="1287.49"/>
  </r>
  <r>
    <n v="100488"/>
    <n v="2457"/>
    <n v="532"/>
    <x v="7"/>
    <s v="Generic"/>
    <n v="1143.6600000000001"/>
    <n v="666.93"/>
    <x v="119"/>
    <s v="Denied"/>
    <s v="Brand"/>
    <s v="Sitagliptin"/>
    <n v="98.52"/>
    <n v="476.73000000000013"/>
    <n v="1045.1400000000001"/>
  </r>
  <r>
    <n v="100261"/>
    <n v="2308"/>
    <n v="547"/>
    <x v="2"/>
    <s v="Brand"/>
    <n v="1000.07"/>
    <n v="525.78"/>
    <x v="120"/>
    <s v="Approved"/>
    <s v="Brand"/>
    <s v="Apixaban"/>
    <n v="153.69"/>
    <n v="474.29000000000008"/>
    <n v="846.38000000000011"/>
  </r>
  <r>
    <n v="100217"/>
    <n v="2731"/>
    <n v="549"/>
    <x v="6"/>
    <s v="Generic"/>
    <n v="878.18"/>
    <n v="406.8"/>
    <x v="121"/>
    <s v="Pending"/>
    <s v="Brand"/>
    <s v="Atorvastatin"/>
    <n v="144.75"/>
    <n v="471.37999999999994"/>
    <n v="733.43"/>
  </r>
  <r>
    <n v="100035"/>
    <n v="2001"/>
    <n v="592"/>
    <x v="0"/>
    <s v="Brand"/>
    <n v="1039.1199999999999"/>
    <n v="574.33000000000004"/>
    <x v="122"/>
    <s v="Pending"/>
    <s v="Brand"/>
    <s v="Oxycodone"/>
    <n v="132.80000000000001"/>
    <n v="464.78999999999985"/>
    <n v="906.31999999999994"/>
  </r>
  <r>
    <n v="100258"/>
    <n v="2191"/>
    <n v="516"/>
    <x v="0"/>
    <s v="Brand"/>
    <n v="1355.76"/>
    <n v="896.69"/>
    <x v="123"/>
    <s v="Pending"/>
    <s v="Brand"/>
    <s v="Oxycodone"/>
    <n v="76.599999999999994"/>
    <n v="459.06999999999994"/>
    <n v="1279.1600000000001"/>
  </r>
  <r>
    <n v="100179"/>
    <n v="2593"/>
    <n v="563"/>
    <x v="4"/>
    <s v="Brand"/>
    <n v="869.33"/>
    <n v="419.9"/>
    <x v="124"/>
    <s v="Denied"/>
    <s v="Brand"/>
    <s v="Fluticasone/Salmeterol"/>
    <n v="77.55"/>
    <n v="449.43000000000006"/>
    <n v="791.78000000000009"/>
  </r>
  <r>
    <n v="100241"/>
    <n v="2375"/>
    <n v="548"/>
    <x v="6"/>
    <s v="Generic"/>
    <n v="555.51"/>
    <n v="116.7"/>
    <x v="125"/>
    <s v="Pending"/>
    <s v="Brand"/>
    <s v="Atorvastatin"/>
    <n v="150.68"/>
    <n v="438.81"/>
    <n v="404.83"/>
  </r>
  <r>
    <n v="100499"/>
    <n v="2879"/>
    <n v="501"/>
    <x v="1"/>
    <s v="Brand"/>
    <n v="763.55"/>
    <n v="327.29000000000002"/>
    <x v="126"/>
    <s v="Pending"/>
    <s v="Brand"/>
    <s v="Budesonide/Formoterol"/>
    <n v="65.23"/>
    <n v="436.25999999999993"/>
    <n v="698.31999999999994"/>
  </r>
  <r>
    <n v="100417"/>
    <n v="2171"/>
    <n v="517"/>
    <x v="6"/>
    <s v="Generic"/>
    <n v="962.45"/>
    <n v="530.98"/>
    <x v="127"/>
    <s v="Approved"/>
    <s v="Brand"/>
    <s v="Atorvastatin"/>
    <n v="76.599999999999994"/>
    <n v="431.47"/>
    <n v="885.85"/>
  </r>
  <r>
    <n v="100414"/>
    <n v="2034"/>
    <n v="516"/>
    <x v="1"/>
    <s v="Generic"/>
    <n v="923.35"/>
    <n v="494.78"/>
    <x v="128"/>
    <s v="Approved"/>
    <s v="Brand"/>
    <s v="Budesonide/Formoterol"/>
    <n v="65.23"/>
    <n v="428.57000000000005"/>
    <n v="858.12"/>
  </r>
  <r>
    <n v="100345"/>
    <n v="2270"/>
    <n v="515"/>
    <x v="7"/>
    <s v="Brand"/>
    <n v="753.14"/>
    <n v="330.08"/>
    <x v="129"/>
    <s v="Pending"/>
    <s v="Brand"/>
    <s v="Sitagliptin"/>
    <n v="150.68"/>
    <n v="423.06"/>
    <n v="602.46"/>
  </r>
  <r>
    <n v="100369"/>
    <n v="2919"/>
    <n v="590"/>
    <x v="8"/>
    <s v="Brand"/>
    <n v="627.16"/>
    <n v="205.24"/>
    <x v="130"/>
    <s v="Pending"/>
    <s v="Brand"/>
    <s v="Adalimumab"/>
    <n v="65.23"/>
    <n v="421.91999999999996"/>
    <n v="561.92999999999995"/>
  </r>
  <r>
    <n v="100322"/>
    <n v="2250"/>
    <n v="534"/>
    <x v="2"/>
    <s v="Brand"/>
    <n v="1021.35"/>
    <n v="602.42999999999995"/>
    <x v="131"/>
    <s v="Denied"/>
    <s v="Brand"/>
    <s v="Apixaban"/>
    <n v="98.52"/>
    <n v="418.92000000000007"/>
    <n v="922.83"/>
  </r>
  <r>
    <n v="100243"/>
    <n v="2309"/>
    <n v="593"/>
    <x v="6"/>
    <s v="Brand"/>
    <n v="1340.83"/>
    <n v="923.3"/>
    <x v="132"/>
    <s v="Denied"/>
    <s v="Brand"/>
    <s v="Atorvastatin"/>
    <n v="132.80000000000001"/>
    <n v="417.53"/>
    <n v="1208.03"/>
  </r>
  <r>
    <n v="100049"/>
    <n v="2633"/>
    <n v="575"/>
    <x v="9"/>
    <s v="Generic"/>
    <n v="1207.18"/>
    <n v="789.67"/>
    <x v="133"/>
    <s v="Pending"/>
    <s v="Brand"/>
    <s v="Rivaroxaban"/>
    <n v="132.80000000000001"/>
    <n v="417.5100000000001"/>
    <n v="1074.3800000000001"/>
  </r>
  <r>
    <n v="100318"/>
    <n v="2131"/>
    <n v="537"/>
    <x v="3"/>
    <s v="Brand"/>
    <n v="1308.28"/>
    <n v="891.75"/>
    <x v="134"/>
    <s v="Denied"/>
    <s v="Brand"/>
    <s v="Rosuvastatin"/>
    <n v="65.23"/>
    <n v="416.53"/>
    <n v="1243.05"/>
  </r>
  <r>
    <n v="100377"/>
    <n v="2683"/>
    <n v="566"/>
    <x v="9"/>
    <s v="Brand"/>
    <n v="528.29999999999995"/>
    <n v="118.97"/>
    <x v="135"/>
    <s v="Approved"/>
    <s v="Brand"/>
    <s v="Rivaroxaban"/>
    <n v="77.55"/>
    <n v="409.32999999999993"/>
    <n v="450.74999999999994"/>
  </r>
  <r>
    <n v="100394"/>
    <n v="2360"/>
    <n v="535"/>
    <x v="6"/>
    <s v="Brand"/>
    <n v="1179.5899999999999"/>
    <n v="771.62"/>
    <x v="136"/>
    <s v="Denied"/>
    <s v="Brand"/>
    <s v="Atorvastatin"/>
    <n v="153.69"/>
    <n v="407.96999999999991"/>
    <n v="1025.8999999999999"/>
  </r>
  <r>
    <n v="100059"/>
    <n v="2003"/>
    <n v="581"/>
    <x v="2"/>
    <s v="Generic"/>
    <n v="760.89"/>
    <n v="354.2"/>
    <x v="137"/>
    <s v="Pending"/>
    <s v="Brand"/>
    <s v="Apixaban"/>
    <n v="65.23"/>
    <n v="406.69"/>
    <n v="695.66"/>
  </r>
  <r>
    <n v="100456"/>
    <n v="2753"/>
    <n v="533"/>
    <x v="2"/>
    <s v="Brand"/>
    <n v="934.05"/>
    <n v="533.15"/>
    <x v="138"/>
    <s v="Denied"/>
    <s v="Brand"/>
    <s v="Apixaban"/>
    <n v="150.68"/>
    <n v="400.9"/>
    <n v="783.36999999999989"/>
  </r>
  <r>
    <n v="100147"/>
    <n v="2001"/>
    <n v="526"/>
    <x v="2"/>
    <s v="Generic"/>
    <n v="1030.45"/>
    <n v="631.39"/>
    <x v="139"/>
    <s v="Denied"/>
    <s v="Brand"/>
    <s v="Apixaban"/>
    <n v="65.23"/>
    <n v="399.06000000000006"/>
    <n v="965.22"/>
  </r>
  <r>
    <n v="100012"/>
    <n v="2966"/>
    <n v="524"/>
    <x v="2"/>
    <s v="Generic"/>
    <n v="1192.8499999999999"/>
    <n v="796.48"/>
    <x v="140"/>
    <s v="Approved"/>
    <s v="Brand"/>
    <s v="Apixaban"/>
    <n v="77.55"/>
    <n v="396.36999999999989"/>
    <n v="1115.3"/>
  </r>
  <r>
    <n v="100312"/>
    <n v="2383"/>
    <n v="505"/>
    <x v="4"/>
    <s v="Brand"/>
    <n v="800.58"/>
    <n v="408.13"/>
    <x v="141"/>
    <s v="Pending"/>
    <s v="Brand"/>
    <s v="Fluticasone/Salmeterol"/>
    <n v="150.68"/>
    <n v="392.45000000000005"/>
    <n v="649.90000000000009"/>
  </r>
  <r>
    <n v="100413"/>
    <n v="2336"/>
    <n v="524"/>
    <x v="0"/>
    <s v="Brand"/>
    <n v="727.51"/>
    <n v="337.66"/>
    <x v="142"/>
    <s v="Pending"/>
    <s v="Brand"/>
    <s v="Oxycodone"/>
    <n v="58.5"/>
    <n v="389.84999999999997"/>
    <n v="669.01"/>
  </r>
  <r>
    <n v="100011"/>
    <n v="2620"/>
    <n v="537"/>
    <x v="4"/>
    <s v="Brand"/>
    <n v="1134.55"/>
    <n v="745.59"/>
    <x v="143"/>
    <s v="Denied"/>
    <s v="Brand"/>
    <s v="Fluticasone/Salmeterol"/>
    <n v="153.69"/>
    <n v="388.95999999999992"/>
    <n v="980.8599999999999"/>
  </r>
  <r>
    <n v="100257"/>
    <n v="2384"/>
    <n v="546"/>
    <x v="5"/>
    <s v="Generic"/>
    <n v="1235.51"/>
    <n v="847.68"/>
    <x v="144"/>
    <s v="Denied"/>
    <s v="Brand"/>
    <s v="Insulin Glargine"/>
    <n v="77.55"/>
    <n v="387.83000000000004"/>
    <n v="1157.96"/>
  </r>
  <r>
    <n v="100037"/>
    <n v="2642"/>
    <n v="590"/>
    <x v="0"/>
    <s v="Brand"/>
    <n v="602.24"/>
    <n v="220.34"/>
    <x v="145"/>
    <s v="Denied"/>
    <s v="Brand"/>
    <s v="Oxycodone"/>
    <n v="76.599999999999994"/>
    <n v="381.9"/>
    <n v="525.64"/>
  </r>
  <r>
    <n v="100409"/>
    <n v="2997"/>
    <n v="536"/>
    <x v="8"/>
    <s v="Generic"/>
    <n v="870.26"/>
    <n v="488.75"/>
    <x v="146"/>
    <s v="Pending"/>
    <s v="Brand"/>
    <s v="Adalimumab"/>
    <n v="98.52"/>
    <n v="381.51"/>
    <n v="771.74"/>
  </r>
  <r>
    <n v="100110"/>
    <n v="2428"/>
    <n v="522"/>
    <x v="2"/>
    <s v="Brand"/>
    <n v="879.74"/>
    <n v="501.8"/>
    <x v="147"/>
    <s v="Approved"/>
    <s v="Brand"/>
    <s v="Apixaban"/>
    <n v="77.959999999999994"/>
    <n v="377.94"/>
    <n v="801.78"/>
  </r>
  <r>
    <n v="100326"/>
    <n v="2761"/>
    <n v="587"/>
    <x v="2"/>
    <s v="Generic"/>
    <n v="1278.1600000000001"/>
    <n v="907.5"/>
    <x v="148"/>
    <s v="Approved"/>
    <s v="Brand"/>
    <s v="Apixaban"/>
    <n v="98.52"/>
    <n v="370.66000000000008"/>
    <n v="1179.6400000000001"/>
  </r>
  <r>
    <n v="100286"/>
    <n v="2401"/>
    <n v="551"/>
    <x v="5"/>
    <s v="Generic"/>
    <n v="1168.3800000000001"/>
    <n v="799.46"/>
    <x v="149"/>
    <s v="Pending"/>
    <s v="Brand"/>
    <s v="Insulin Glargine"/>
    <n v="153.69"/>
    <n v="368.92000000000007"/>
    <n v="1014.69"/>
  </r>
  <r>
    <n v="100158"/>
    <n v="2619"/>
    <n v="548"/>
    <x v="1"/>
    <s v="Brand"/>
    <n v="1245.69"/>
    <n v="884.08"/>
    <x v="150"/>
    <s v="Pending"/>
    <s v="Brand"/>
    <s v="Budesonide/Formoterol"/>
    <n v="58.5"/>
    <n v="361.61"/>
    <n v="1187.19"/>
  </r>
  <r>
    <n v="100165"/>
    <n v="2185"/>
    <n v="578"/>
    <x v="8"/>
    <s v="Brand"/>
    <n v="1200.22"/>
    <n v="846.59"/>
    <x v="151"/>
    <s v="Pending"/>
    <s v="Brand"/>
    <s v="Adalimumab"/>
    <n v="144.75"/>
    <n v="353.63"/>
    <n v="1055.47"/>
  </r>
  <r>
    <n v="100054"/>
    <n v="2294"/>
    <n v="510"/>
    <x v="8"/>
    <s v="Brand"/>
    <n v="1283.75"/>
    <n v="935.9"/>
    <x v="152"/>
    <s v="Pending"/>
    <s v="Brand"/>
    <s v="Adalimumab"/>
    <n v="132.80000000000001"/>
    <n v="347.85"/>
    <n v="1150.95"/>
  </r>
  <r>
    <n v="100085"/>
    <n v="2285"/>
    <n v="555"/>
    <x v="7"/>
    <s v="Brand"/>
    <n v="1121.24"/>
    <n v="777.63"/>
    <x v="153"/>
    <s v="Pending"/>
    <s v="Brand"/>
    <s v="Sitagliptin"/>
    <n v="98.52"/>
    <n v="343.61"/>
    <n v="1022.72"/>
  </r>
  <r>
    <n v="100311"/>
    <n v="2226"/>
    <n v="506"/>
    <x v="8"/>
    <s v="Generic"/>
    <n v="453.35"/>
    <n v="115.83"/>
    <x v="154"/>
    <s v="Approved"/>
    <s v="Brand"/>
    <s v="Adalimumab"/>
    <n v="153.69"/>
    <n v="337.52000000000004"/>
    <n v="299.66000000000003"/>
  </r>
  <r>
    <n v="100422"/>
    <n v="2679"/>
    <n v="513"/>
    <x v="1"/>
    <s v="Generic"/>
    <n v="952.97"/>
    <n v="629.01"/>
    <x v="155"/>
    <s v="Pending"/>
    <s v="Brand"/>
    <s v="Budesonide/Formoterol"/>
    <n v="77.959999999999994"/>
    <n v="323.96000000000004"/>
    <n v="875.01"/>
  </r>
  <r>
    <n v="100365"/>
    <n v="2661"/>
    <n v="571"/>
    <x v="3"/>
    <s v="Generic"/>
    <n v="440.88"/>
    <n v="119.5"/>
    <x v="156"/>
    <s v="Denied"/>
    <s v="Brand"/>
    <s v="Rosuvastatin"/>
    <n v="76.599999999999994"/>
    <n v="321.38"/>
    <n v="364.28"/>
  </r>
  <r>
    <n v="100164"/>
    <n v="2741"/>
    <n v="535"/>
    <x v="0"/>
    <s v="Brand"/>
    <n v="1373.12"/>
    <n v="1055.32"/>
    <x v="157"/>
    <s v="Approved"/>
    <s v="Brand"/>
    <s v="Oxycodone"/>
    <n v="153.69"/>
    <n v="317.79999999999995"/>
    <n v="1219.4299999999998"/>
  </r>
  <r>
    <n v="100180"/>
    <n v="2429"/>
    <n v="541"/>
    <x v="6"/>
    <s v="Brand"/>
    <n v="1391.73"/>
    <n v="1076.67"/>
    <x v="158"/>
    <s v="Pending"/>
    <s v="Brand"/>
    <s v="Atorvastatin"/>
    <n v="132.80000000000001"/>
    <n v="315.05999999999995"/>
    <n v="1258.93"/>
  </r>
  <r>
    <n v="100244"/>
    <n v="2740"/>
    <n v="523"/>
    <x v="7"/>
    <s v="Brand"/>
    <n v="969.87"/>
    <n v="655.7"/>
    <x v="159"/>
    <s v="Denied"/>
    <s v="Brand"/>
    <s v="Sitagliptin"/>
    <n v="77.959999999999994"/>
    <n v="314.16999999999996"/>
    <n v="891.91"/>
  </r>
  <r>
    <n v="100200"/>
    <n v="2613"/>
    <n v="511"/>
    <x v="5"/>
    <s v="Generic"/>
    <n v="853"/>
    <n v="539.12"/>
    <x v="160"/>
    <s v="Approved"/>
    <s v="Brand"/>
    <s v="Insulin Glargine"/>
    <n v="58.5"/>
    <n v="313.88"/>
    <n v="794.5"/>
  </r>
  <r>
    <n v="100362"/>
    <n v="2877"/>
    <n v="577"/>
    <x v="1"/>
    <s v="Generic"/>
    <n v="532.70000000000005"/>
    <n v="219.69"/>
    <x v="161"/>
    <s v="Approved"/>
    <s v="Brand"/>
    <s v="Budesonide/Formoterol"/>
    <n v="77.959999999999994"/>
    <n v="313.01000000000005"/>
    <n v="454.74000000000007"/>
  </r>
  <r>
    <n v="100181"/>
    <n v="2563"/>
    <n v="519"/>
    <x v="6"/>
    <s v="Brand"/>
    <n v="1179.57"/>
    <n v="867.84"/>
    <x v="162"/>
    <s v="Pending"/>
    <s v="Brand"/>
    <s v="Atorvastatin"/>
    <n v="150.68"/>
    <n v="311.7299999999999"/>
    <n v="1028.8899999999999"/>
  </r>
  <r>
    <n v="100275"/>
    <n v="2211"/>
    <n v="570"/>
    <x v="3"/>
    <s v="Generic"/>
    <n v="1246.99"/>
    <n v="936.31"/>
    <x v="163"/>
    <s v="Pending"/>
    <s v="Brand"/>
    <s v="Rosuvastatin"/>
    <n v="132.80000000000001"/>
    <n v="310.68000000000006"/>
    <n v="1114.19"/>
  </r>
  <r>
    <n v="100007"/>
    <n v="2643"/>
    <n v="525"/>
    <x v="8"/>
    <s v="Brand"/>
    <n v="1493.42"/>
    <n v="1184.1600000000001"/>
    <x v="164"/>
    <s v="Pending"/>
    <s v="Brand"/>
    <s v="Adalimumab"/>
    <n v="58.5"/>
    <n v="309.26"/>
    <n v="1434.92"/>
  </r>
  <r>
    <n v="100225"/>
    <n v="2505"/>
    <n v="535"/>
    <x v="1"/>
    <s v="Generic"/>
    <n v="1265.49"/>
    <n v="957.86"/>
    <x v="165"/>
    <s v="Denied"/>
    <s v="Brand"/>
    <s v="Budesonide/Formoterol"/>
    <n v="132.80000000000001"/>
    <n v="307.63"/>
    <n v="1132.69"/>
  </r>
  <r>
    <n v="100212"/>
    <n v="2078"/>
    <n v="563"/>
    <x v="7"/>
    <s v="Generic"/>
    <n v="676.12"/>
    <n v="372.29"/>
    <x v="166"/>
    <s v="Pending"/>
    <s v="Brand"/>
    <s v="Sitagliptin"/>
    <n v="77.55"/>
    <n v="303.83"/>
    <n v="598.57000000000005"/>
  </r>
  <r>
    <n v="100448"/>
    <n v="2367"/>
    <n v="533"/>
    <x v="3"/>
    <s v="Brand"/>
    <n v="942.74"/>
    <n v="643.53"/>
    <x v="167"/>
    <s v="Approved"/>
    <s v="Brand"/>
    <s v="Rosuvastatin"/>
    <n v="77.55"/>
    <n v="299.21000000000004"/>
    <n v="865.19"/>
  </r>
  <r>
    <n v="100283"/>
    <n v="2259"/>
    <n v="557"/>
    <x v="8"/>
    <s v="Brand"/>
    <n v="1084.26"/>
    <n v="788.58"/>
    <x v="168"/>
    <s v="Approved"/>
    <s v="Brand"/>
    <s v="Adalimumab"/>
    <n v="98.52"/>
    <n v="295.67999999999995"/>
    <n v="985.74"/>
  </r>
  <r>
    <n v="100020"/>
    <n v="2991"/>
    <n v="579"/>
    <x v="4"/>
    <s v="Generic"/>
    <n v="1049.55"/>
    <n v="754"/>
    <x v="169"/>
    <s v="Denied"/>
    <s v="Brand"/>
    <s v="Fluticasone/Salmeterol"/>
    <n v="77.55"/>
    <n v="295.54999999999995"/>
    <n v="972"/>
  </r>
  <r>
    <n v="100391"/>
    <n v="2835"/>
    <n v="590"/>
    <x v="9"/>
    <s v="Brand"/>
    <n v="1272.94"/>
    <n v="977.94"/>
    <x v="170"/>
    <s v="Approved"/>
    <s v="Brand"/>
    <s v="Rivaroxaban"/>
    <n v="153.69"/>
    <n v="295"/>
    <n v="1119.25"/>
  </r>
  <r>
    <n v="100429"/>
    <n v="2458"/>
    <n v="571"/>
    <x v="6"/>
    <s v="Generic"/>
    <n v="1478.34"/>
    <n v="1185.22"/>
    <x v="171"/>
    <s v="Denied"/>
    <s v="Brand"/>
    <s v="Atorvastatin"/>
    <n v="58.5"/>
    <n v="293.11999999999989"/>
    <n v="1419.84"/>
  </r>
  <r>
    <n v="100425"/>
    <n v="2960"/>
    <n v="501"/>
    <x v="9"/>
    <s v="Generic"/>
    <n v="536.55999999999995"/>
    <n v="250.71"/>
    <x v="172"/>
    <s v="Pending"/>
    <s v="Brand"/>
    <s v="Rivaroxaban"/>
    <n v="132.80000000000001"/>
    <n v="285.84999999999991"/>
    <n v="403.75999999999993"/>
  </r>
  <r>
    <n v="100290"/>
    <n v="2713"/>
    <n v="540"/>
    <x v="7"/>
    <s v="Brand"/>
    <n v="1454.22"/>
    <n v="1168.73"/>
    <x v="173"/>
    <s v="Pending"/>
    <s v="Brand"/>
    <s v="Sitagliptin"/>
    <n v="77.959999999999994"/>
    <n v="285.49"/>
    <n v="1376.26"/>
  </r>
  <r>
    <n v="100087"/>
    <n v="2748"/>
    <n v="590"/>
    <x v="7"/>
    <s v="Generic"/>
    <n v="439.47"/>
    <n v="154.62"/>
    <x v="174"/>
    <s v="Pending"/>
    <s v="Brand"/>
    <s v="Sitagliptin"/>
    <n v="65.23"/>
    <n v="284.85000000000002"/>
    <n v="374.24"/>
  </r>
  <r>
    <n v="100299"/>
    <n v="2936"/>
    <n v="502"/>
    <x v="5"/>
    <s v="Generic"/>
    <n v="446.23"/>
    <n v="166.41"/>
    <x v="175"/>
    <s v="Denied"/>
    <s v="Brand"/>
    <s v="Insulin Glargine"/>
    <n v="65.23"/>
    <n v="279.82000000000005"/>
    <n v="381"/>
  </r>
  <r>
    <n v="100485"/>
    <n v="2985"/>
    <n v="509"/>
    <x v="4"/>
    <s v="Brand"/>
    <n v="1195.97"/>
    <n v="916.35"/>
    <x v="176"/>
    <s v="Denied"/>
    <s v="Brand"/>
    <s v="Fluticasone/Salmeterol"/>
    <n v="76.599999999999994"/>
    <n v="279.62"/>
    <n v="1119.3700000000001"/>
  </r>
  <r>
    <n v="100423"/>
    <n v="2508"/>
    <n v="582"/>
    <x v="7"/>
    <s v="Generic"/>
    <n v="1364.33"/>
    <n v="1093.6300000000001"/>
    <x v="177"/>
    <s v="Approved"/>
    <s v="Brand"/>
    <s v="Sitagliptin"/>
    <n v="65.23"/>
    <n v="270.69999999999982"/>
    <n v="1299.0999999999999"/>
  </r>
  <r>
    <n v="100080"/>
    <n v="2577"/>
    <n v="502"/>
    <x v="4"/>
    <s v="Generic"/>
    <n v="1436.63"/>
    <n v="1166.33"/>
    <x v="178"/>
    <s v="Denied"/>
    <s v="Brand"/>
    <s v="Fluticasone/Salmeterol"/>
    <n v="65.23"/>
    <n v="270.30000000000018"/>
    <n v="1371.4"/>
  </r>
  <r>
    <n v="100050"/>
    <n v="2795"/>
    <n v="521"/>
    <x v="5"/>
    <s v="Generic"/>
    <n v="1032.73"/>
    <n v="763.74"/>
    <x v="179"/>
    <s v="Denied"/>
    <s v="Brand"/>
    <s v="Insulin Glargine"/>
    <n v="153.69"/>
    <n v="268.99"/>
    <n v="879.04"/>
  </r>
  <r>
    <n v="100184"/>
    <n v="2172"/>
    <n v="504"/>
    <x v="3"/>
    <s v="Generic"/>
    <n v="490.26"/>
    <n v="222.05"/>
    <x v="180"/>
    <s v="Denied"/>
    <s v="Brand"/>
    <s v="Rosuvastatin"/>
    <n v="153.69"/>
    <n v="268.20999999999998"/>
    <n v="336.57"/>
  </r>
  <r>
    <n v="100046"/>
    <n v="2270"/>
    <n v="594"/>
    <x v="7"/>
    <s v="Generic"/>
    <n v="843.51"/>
    <n v="575.39"/>
    <x v="181"/>
    <s v="Approved"/>
    <s v="Brand"/>
    <s v="Sitagliptin"/>
    <n v="77.959999999999994"/>
    <n v="268.12"/>
    <n v="765.55"/>
  </r>
  <r>
    <n v="100424"/>
    <n v="2375"/>
    <n v="588"/>
    <x v="0"/>
    <s v="Generic"/>
    <n v="749.83"/>
    <n v="484.46"/>
    <x v="182"/>
    <s v="Approved"/>
    <s v="Brand"/>
    <s v="Oxycodone"/>
    <n v="153.69"/>
    <n v="265.37000000000006"/>
    <n v="596.1400000000001"/>
  </r>
  <r>
    <n v="100235"/>
    <n v="2326"/>
    <n v="533"/>
    <x v="6"/>
    <s v="Brand"/>
    <n v="1455.53"/>
    <n v="1192.3800000000001"/>
    <x v="183"/>
    <s v="Approved"/>
    <s v="Brand"/>
    <s v="Atorvastatin"/>
    <n v="150.68"/>
    <n v="263.14999999999986"/>
    <n v="1304.8499999999999"/>
  </r>
  <r>
    <n v="100116"/>
    <n v="2188"/>
    <n v="542"/>
    <x v="8"/>
    <s v="Generic"/>
    <n v="1304.9000000000001"/>
    <n v="1041.77"/>
    <x v="184"/>
    <s v="Denied"/>
    <s v="Brand"/>
    <s v="Adalimumab"/>
    <n v="77.959999999999994"/>
    <n v="263.13000000000011"/>
    <n v="1226.94"/>
  </r>
  <r>
    <n v="100221"/>
    <n v="2294"/>
    <n v="598"/>
    <x v="2"/>
    <s v="Brand"/>
    <n v="571.80999999999995"/>
    <n v="310.55"/>
    <x v="185"/>
    <s v="Approved"/>
    <s v="Brand"/>
    <s v="Apixaban"/>
    <n v="76.599999999999994"/>
    <n v="261.25999999999993"/>
    <n v="495.20999999999992"/>
  </r>
  <r>
    <n v="100399"/>
    <n v="2315"/>
    <n v="563"/>
    <x v="6"/>
    <s v="Brand"/>
    <n v="423.49"/>
    <n v="162.44999999999999"/>
    <x v="186"/>
    <s v="Approved"/>
    <s v="Brand"/>
    <s v="Atorvastatin"/>
    <n v="144.75"/>
    <n v="261.04000000000002"/>
    <n v="278.74"/>
  </r>
  <r>
    <n v="100301"/>
    <n v="2305"/>
    <n v="504"/>
    <x v="6"/>
    <s v="Brand"/>
    <n v="1300.94"/>
    <n v="1040.96"/>
    <x v="187"/>
    <s v="Pending"/>
    <s v="Brand"/>
    <s v="Atorvastatin"/>
    <n v="132.80000000000001"/>
    <n v="259.98"/>
    <n v="1168.1400000000001"/>
  </r>
  <r>
    <n v="100339"/>
    <n v="2745"/>
    <n v="590"/>
    <x v="8"/>
    <s v="Generic"/>
    <n v="1223.75"/>
    <n v="977.37"/>
    <x v="188"/>
    <s v="Denied"/>
    <s v="Brand"/>
    <s v="Adalimumab"/>
    <n v="65.23"/>
    <n v="246.38"/>
    <n v="1158.52"/>
  </r>
  <r>
    <n v="100224"/>
    <n v="2417"/>
    <n v="512"/>
    <x v="4"/>
    <s v="Brand"/>
    <n v="313.57"/>
    <n v="76.23"/>
    <x v="189"/>
    <s v="Pending"/>
    <s v="Brand"/>
    <s v="Fluticasone/Salmeterol"/>
    <n v="98.52"/>
    <n v="237.33999999999997"/>
    <n v="215.05"/>
  </r>
  <r>
    <n v="100481"/>
    <n v="2351"/>
    <n v="509"/>
    <x v="8"/>
    <s v="Brand"/>
    <n v="903.73"/>
    <n v="667.77"/>
    <x v="190"/>
    <s v="Pending"/>
    <s v="Brand"/>
    <s v="Adalimumab"/>
    <n v="58.5"/>
    <n v="235.96000000000004"/>
    <n v="845.23"/>
  </r>
  <r>
    <n v="100246"/>
    <n v="2124"/>
    <n v="580"/>
    <x v="2"/>
    <s v="Generic"/>
    <n v="469.08"/>
    <n v="233.5"/>
    <x v="191"/>
    <s v="Pending"/>
    <s v="Brand"/>
    <s v="Apixaban"/>
    <n v="77.55"/>
    <n v="235.57999999999998"/>
    <n v="391.53"/>
  </r>
  <r>
    <n v="100306"/>
    <n v="2701"/>
    <n v="586"/>
    <x v="9"/>
    <s v="Brand"/>
    <n v="1074.18"/>
    <n v="846.33"/>
    <x v="192"/>
    <s v="Pending"/>
    <s v="Brand"/>
    <s v="Rivaroxaban"/>
    <n v="77.959999999999994"/>
    <n v="227.85000000000002"/>
    <n v="996.22"/>
  </r>
  <r>
    <n v="100109"/>
    <n v="2404"/>
    <n v="550"/>
    <x v="7"/>
    <s v="Generic"/>
    <n v="406.12"/>
    <n v="178.87"/>
    <x v="193"/>
    <s v="Pending"/>
    <s v="Brand"/>
    <s v="Sitagliptin"/>
    <n v="98.52"/>
    <n v="227.25"/>
    <n v="307.60000000000002"/>
  </r>
  <r>
    <n v="100344"/>
    <n v="2502"/>
    <n v="522"/>
    <x v="4"/>
    <s v="Brand"/>
    <n v="729.54"/>
    <n v="502.95"/>
    <x v="194"/>
    <s v="Denied"/>
    <s v="Brand"/>
    <s v="Fluticasone/Salmeterol"/>
    <n v="77.55"/>
    <n v="226.58999999999997"/>
    <n v="651.99"/>
  </r>
  <r>
    <n v="100276"/>
    <n v="2893"/>
    <n v="590"/>
    <x v="0"/>
    <s v="Brand"/>
    <n v="1106.6500000000001"/>
    <n v="881.35"/>
    <x v="195"/>
    <s v="Approved"/>
    <s v="Brand"/>
    <s v="Oxycodone"/>
    <n v="153.69"/>
    <n v="225.30000000000007"/>
    <n v="952.96"/>
  </r>
  <r>
    <n v="100190"/>
    <n v="2510"/>
    <n v="527"/>
    <x v="9"/>
    <s v="Generic"/>
    <n v="1443.54"/>
    <n v="1219.07"/>
    <x v="196"/>
    <s v="Approved"/>
    <s v="Brand"/>
    <s v="Rivaroxaban"/>
    <n v="153.69"/>
    <n v="224.47000000000003"/>
    <n v="1289.8499999999999"/>
  </r>
  <r>
    <n v="100240"/>
    <n v="2794"/>
    <n v="537"/>
    <x v="9"/>
    <s v="Generic"/>
    <n v="867.83"/>
    <n v="645.47"/>
    <x v="197"/>
    <s v="Denied"/>
    <s v="Brand"/>
    <s v="Rivaroxaban"/>
    <n v="150.68"/>
    <n v="222.36"/>
    <n v="717.15000000000009"/>
  </r>
  <r>
    <n v="100285"/>
    <n v="2649"/>
    <n v="512"/>
    <x v="9"/>
    <s v="Generic"/>
    <n v="600.82000000000005"/>
    <n v="380.25"/>
    <x v="198"/>
    <s v="Approved"/>
    <s v="Brand"/>
    <s v="Rivaroxaban"/>
    <n v="65.23"/>
    <n v="220.57000000000005"/>
    <n v="535.59"/>
  </r>
  <r>
    <n v="100307"/>
    <n v="2650"/>
    <n v="572"/>
    <x v="6"/>
    <s v="Generic"/>
    <n v="1214.55"/>
    <n v="996.34"/>
    <x v="199"/>
    <s v="Denied"/>
    <s v="Brand"/>
    <s v="Atorvastatin"/>
    <n v="77.959999999999994"/>
    <n v="218.20999999999992"/>
    <n v="1136.5899999999999"/>
  </r>
  <r>
    <n v="100348"/>
    <n v="2321"/>
    <n v="573"/>
    <x v="6"/>
    <s v="Brand"/>
    <n v="548.16999999999996"/>
    <n v="330.21"/>
    <x v="200"/>
    <s v="Denied"/>
    <s v="Brand"/>
    <s v="Atorvastatin"/>
    <n v="77.55"/>
    <n v="217.95999999999998"/>
    <n v="470.61999999999995"/>
  </r>
  <r>
    <n v="100039"/>
    <n v="2903"/>
    <n v="546"/>
    <x v="1"/>
    <s v="Generic"/>
    <n v="607"/>
    <n v="391.67"/>
    <x v="201"/>
    <s v="Denied"/>
    <s v="Brand"/>
    <s v="Budesonide/Formoterol"/>
    <n v="98.52"/>
    <n v="215.32999999999998"/>
    <n v="508.48"/>
  </r>
  <r>
    <n v="100371"/>
    <n v="2074"/>
    <n v="591"/>
    <x v="3"/>
    <s v="Generic"/>
    <n v="390.08"/>
    <n v="184.73"/>
    <x v="202"/>
    <s v="Pending"/>
    <s v="Brand"/>
    <s v="Rosuvastatin"/>
    <n v="76.599999999999994"/>
    <n v="205.35"/>
    <n v="313.48"/>
  </r>
  <r>
    <n v="100196"/>
    <n v="2635"/>
    <n v="560"/>
    <x v="5"/>
    <s v="Brand"/>
    <n v="498.31"/>
    <n v="296.27999999999997"/>
    <x v="203"/>
    <s v="Pending"/>
    <s v="Brand"/>
    <s v="Insulin Glargine"/>
    <n v="98.52"/>
    <n v="202.03000000000003"/>
    <n v="399.79"/>
  </r>
  <r>
    <n v="100131"/>
    <n v="2785"/>
    <n v="518"/>
    <x v="3"/>
    <s v="Generic"/>
    <n v="1462.2"/>
    <n v="1262.33"/>
    <x v="204"/>
    <s v="Pending"/>
    <s v="Brand"/>
    <s v="Rosuvastatin"/>
    <n v="65.23"/>
    <n v="199.87000000000012"/>
    <n v="1396.97"/>
  </r>
  <r>
    <n v="100384"/>
    <n v="2204"/>
    <n v="559"/>
    <x v="1"/>
    <s v="Brand"/>
    <n v="577.28"/>
    <n v="379.65"/>
    <x v="205"/>
    <s v="Denied"/>
    <s v="Brand"/>
    <s v="Budesonide/Formoterol"/>
    <n v="98.52"/>
    <n v="197.63"/>
    <n v="478.76"/>
  </r>
  <r>
    <n v="100231"/>
    <n v="2554"/>
    <n v="575"/>
    <x v="5"/>
    <s v="Generic"/>
    <n v="479.94"/>
    <n v="288.63"/>
    <x v="206"/>
    <s v="Approved"/>
    <s v="Brand"/>
    <s v="Insulin Glargine"/>
    <n v="132.80000000000001"/>
    <n v="191.31"/>
    <n v="347.14"/>
  </r>
  <r>
    <n v="100304"/>
    <n v="2044"/>
    <n v="539"/>
    <x v="1"/>
    <s v="Brand"/>
    <n v="890.56"/>
    <n v="699.98"/>
    <x v="207"/>
    <s v="Denied"/>
    <s v="Brand"/>
    <s v="Budesonide/Formoterol"/>
    <n v="77.55"/>
    <n v="190.57999999999993"/>
    <n v="813.01"/>
  </r>
  <r>
    <n v="100197"/>
    <n v="2306"/>
    <n v="506"/>
    <x v="3"/>
    <s v="Generic"/>
    <n v="1348.05"/>
    <n v="1158.98"/>
    <x v="208"/>
    <s v="Approved"/>
    <s v="Brand"/>
    <s v="Rosuvastatin"/>
    <n v="98.52"/>
    <n v="189.06999999999994"/>
    <n v="1249.53"/>
  </r>
  <r>
    <n v="100088"/>
    <n v="2366"/>
    <n v="521"/>
    <x v="3"/>
    <s v="Generic"/>
    <n v="529.65"/>
    <n v="342.48"/>
    <x v="209"/>
    <s v="Pending"/>
    <s v="Brand"/>
    <s v="Rosuvastatin"/>
    <n v="65.23"/>
    <n v="187.16999999999996"/>
    <n v="464.41999999999996"/>
  </r>
  <r>
    <n v="100068"/>
    <n v="2771"/>
    <n v="562"/>
    <x v="4"/>
    <s v="Brand"/>
    <n v="565.79"/>
    <n v="378.68"/>
    <x v="210"/>
    <s v="Approved"/>
    <s v="Brand"/>
    <s v="Fluticasone/Salmeterol"/>
    <n v="76.599999999999994"/>
    <n v="187.10999999999996"/>
    <n v="489.18999999999994"/>
  </r>
  <r>
    <n v="100470"/>
    <n v="2747"/>
    <n v="504"/>
    <x v="7"/>
    <s v="Brand"/>
    <n v="1208.78"/>
    <n v="1022.12"/>
    <x v="211"/>
    <s v="Pending"/>
    <s v="Brand"/>
    <s v="Sitagliptin"/>
    <n v="150.68"/>
    <n v="186.65999999999997"/>
    <n v="1058.0999999999999"/>
  </r>
  <r>
    <n v="100159"/>
    <n v="2299"/>
    <n v="548"/>
    <x v="5"/>
    <s v="Generic"/>
    <n v="1428.91"/>
    <n v="1242.82"/>
    <x v="212"/>
    <s v="Denied"/>
    <s v="Brand"/>
    <s v="Insulin Glargine"/>
    <n v="150.68"/>
    <n v="186.09000000000015"/>
    <n v="1278.23"/>
  </r>
  <r>
    <n v="100432"/>
    <n v="2953"/>
    <n v="555"/>
    <x v="1"/>
    <s v="Brand"/>
    <n v="606.05999999999995"/>
    <n v="422.04"/>
    <x v="213"/>
    <s v="Pending"/>
    <s v="Brand"/>
    <s v="Budesonide/Formoterol"/>
    <n v="132.80000000000001"/>
    <n v="184.01999999999992"/>
    <n v="473.25999999999993"/>
  </r>
  <r>
    <n v="100083"/>
    <n v="2352"/>
    <n v="572"/>
    <x v="5"/>
    <s v="Brand"/>
    <n v="1057.7"/>
    <n v="880.88"/>
    <x v="214"/>
    <s v="Denied"/>
    <s v="Brand"/>
    <s v="Insulin Glargine"/>
    <n v="58.5"/>
    <n v="176.82000000000005"/>
    <n v="999.2"/>
  </r>
  <r>
    <n v="100019"/>
    <n v="2077"/>
    <n v="592"/>
    <x v="8"/>
    <s v="Generic"/>
    <n v="905.81"/>
    <n v="729.21"/>
    <x v="215"/>
    <s v="Approved"/>
    <s v="Brand"/>
    <s v="Adalimumab"/>
    <n v="77.959999999999994"/>
    <n v="176.59999999999991"/>
    <n v="827.84999999999991"/>
  </r>
  <r>
    <n v="100380"/>
    <n v="2118"/>
    <n v="556"/>
    <x v="2"/>
    <s v="Brand"/>
    <n v="395.29"/>
    <n v="225.05"/>
    <x v="216"/>
    <s v="Approved"/>
    <s v="Brand"/>
    <s v="Apixaban"/>
    <n v="76.599999999999994"/>
    <n v="170.24"/>
    <n v="318.69000000000005"/>
  </r>
  <r>
    <n v="100061"/>
    <n v="2318"/>
    <n v="584"/>
    <x v="1"/>
    <s v="Generic"/>
    <n v="1407.16"/>
    <n v="1239.3800000000001"/>
    <x v="217"/>
    <s v="Pending"/>
    <s v="Brand"/>
    <s v="Budesonide/Formoterol"/>
    <n v="76.599999999999994"/>
    <n v="167.77999999999997"/>
    <n v="1330.5600000000002"/>
  </r>
  <r>
    <n v="100041"/>
    <n v="2402"/>
    <n v="504"/>
    <x v="5"/>
    <s v="Generic"/>
    <n v="216.15"/>
    <n v="50.67"/>
    <x v="218"/>
    <s v="Pending"/>
    <s v="Brand"/>
    <s v="Insulin Glargine"/>
    <n v="150.68"/>
    <n v="165.48000000000002"/>
    <n v="65.47"/>
  </r>
  <r>
    <n v="100367"/>
    <n v="2722"/>
    <n v="579"/>
    <x v="8"/>
    <s v="Brand"/>
    <n v="525.89"/>
    <n v="362.46"/>
    <x v="219"/>
    <s v="Pending"/>
    <s v="Brand"/>
    <s v="Adalimumab"/>
    <n v="98.52"/>
    <n v="163.43"/>
    <n v="427.37"/>
  </r>
  <r>
    <n v="100161"/>
    <n v="2174"/>
    <n v="570"/>
    <x v="3"/>
    <s v="Generic"/>
    <n v="948.61"/>
    <n v="787.09"/>
    <x v="220"/>
    <s v="Approved"/>
    <s v="Brand"/>
    <s v="Rosuvastatin"/>
    <n v="144.75"/>
    <n v="161.51999999999998"/>
    <n v="803.86"/>
  </r>
  <r>
    <n v="100086"/>
    <n v="2175"/>
    <n v="588"/>
    <x v="0"/>
    <s v="Brand"/>
    <n v="612.89"/>
    <n v="457.12"/>
    <x v="221"/>
    <s v="Pending"/>
    <s v="Brand"/>
    <s v="Oxycodone"/>
    <n v="77.959999999999994"/>
    <n v="155.76999999999998"/>
    <n v="534.92999999999995"/>
  </r>
  <r>
    <n v="100419"/>
    <n v="2789"/>
    <n v="586"/>
    <x v="4"/>
    <s v="Generic"/>
    <n v="1046.92"/>
    <n v="891.45"/>
    <x v="222"/>
    <s v="Denied"/>
    <s v="Brand"/>
    <s v="Fluticasone/Salmeterol"/>
    <n v="76.599999999999994"/>
    <n v="155.47000000000003"/>
    <n v="970.32"/>
  </r>
  <r>
    <n v="100405"/>
    <n v="2114"/>
    <n v="587"/>
    <x v="9"/>
    <s v="Brand"/>
    <n v="475.37"/>
    <n v="320.49"/>
    <x v="223"/>
    <s v="Approved"/>
    <s v="Brand"/>
    <s v="Rivaroxaban"/>
    <n v="98.52"/>
    <n v="154.88"/>
    <n v="376.85"/>
  </r>
  <r>
    <n v="100420"/>
    <n v="2028"/>
    <n v="528"/>
    <x v="9"/>
    <s v="Brand"/>
    <n v="1233.29"/>
    <n v="1079.52"/>
    <x v="224"/>
    <s v="Pending"/>
    <s v="Brand"/>
    <s v="Rivaroxaban"/>
    <n v="144.75"/>
    <n v="153.76999999999998"/>
    <n v="1088.54"/>
  </r>
  <r>
    <n v="100010"/>
    <n v="2891"/>
    <n v="531"/>
    <x v="3"/>
    <s v="Generic"/>
    <n v="1353.8"/>
    <n v="1201.83"/>
    <x v="225"/>
    <s v="Pending"/>
    <s v="Brand"/>
    <s v="Rosuvastatin"/>
    <n v="153.69"/>
    <n v="151.97000000000003"/>
    <n v="1200.1099999999999"/>
  </r>
  <r>
    <n v="100122"/>
    <n v="2959"/>
    <n v="523"/>
    <x v="4"/>
    <s v="Generic"/>
    <n v="479.97"/>
    <n v="330.6"/>
    <x v="226"/>
    <s v="Pending"/>
    <s v="Brand"/>
    <s v="Fluticasone/Salmeterol"/>
    <n v="76.599999999999994"/>
    <n v="149.37"/>
    <n v="403.37"/>
  </r>
  <r>
    <n v="100492"/>
    <n v="2299"/>
    <n v="502"/>
    <x v="5"/>
    <s v="Generic"/>
    <n v="1094.95"/>
    <n v="951.01"/>
    <x v="227"/>
    <s v="Denied"/>
    <s v="Brand"/>
    <s v="Insulin Glargine"/>
    <n v="153.69"/>
    <n v="143.94000000000005"/>
    <n v="941.26"/>
  </r>
  <r>
    <n v="100151"/>
    <n v="2881"/>
    <n v="530"/>
    <x v="9"/>
    <s v="Brand"/>
    <n v="322.47000000000003"/>
    <n v="179.4"/>
    <x v="228"/>
    <s v="Approved"/>
    <s v="Brand"/>
    <s v="Rivaroxaban"/>
    <n v="153.69"/>
    <n v="143.07000000000002"/>
    <n v="168.78000000000003"/>
  </r>
  <r>
    <n v="100476"/>
    <n v="2737"/>
    <n v="575"/>
    <x v="8"/>
    <s v="Generic"/>
    <n v="1299.72"/>
    <n v="1159.3"/>
    <x v="229"/>
    <s v="Approved"/>
    <s v="Brand"/>
    <s v="Adalimumab"/>
    <n v="144.75"/>
    <n v="140.42000000000007"/>
    <n v="1154.97"/>
  </r>
  <r>
    <n v="100118"/>
    <n v="2089"/>
    <n v="527"/>
    <x v="5"/>
    <s v="Brand"/>
    <n v="887.3"/>
    <n v="748.44"/>
    <x v="230"/>
    <s v="Pending"/>
    <s v="Brand"/>
    <s v="Insulin Glargine"/>
    <n v="144.75"/>
    <n v="138.8599999999999"/>
    <n v="742.55"/>
  </r>
  <r>
    <n v="100265"/>
    <n v="2848"/>
    <n v="523"/>
    <x v="3"/>
    <s v="Generic"/>
    <n v="869.61"/>
    <n v="733.25"/>
    <x v="231"/>
    <s v="Pending"/>
    <s v="Brand"/>
    <s v="Rosuvastatin"/>
    <n v="58.5"/>
    <n v="136.36000000000001"/>
    <n v="811.11"/>
  </r>
  <r>
    <n v="100192"/>
    <n v="2669"/>
    <n v="569"/>
    <x v="9"/>
    <s v="Brand"/>
    <n v="1041.01"/>
    <n v="906.28"/>
    <x v="232"/>
    <s v="Pending"/>
    <s v="Brand"/>
    <s v="Rivaroxaban"/>
    <n v="98.52"/>
    <n v="134.73000000000002"/>
    <n v="942.49"/>
  </r>
  <r>
    <n v="100381"/>
    <n v="2761"/>
    <n v="553"/>
    <x v="5"/>
    <s v="Brand"/>
    <n v="1206.29"/>
    <n v="1071.96"/>
    <x v="233"/>
    <s v="Approved"/>
    <s v="Brand"/>
    <s v="Insulin Glargine"/>
    <n v="65.23"/>
    <n v="134.32999999999993"/>
    <n v="1141.06"/>
  </r>
  <r>
    <n v="100038"/>
    <n v="2408"/>
    <n v="554"/>
    <x v="8"/>
    <s v="Generic"/>
    <n v="728.46"/>
    <n v="599.99"/>
    <x v="234"/>
    <s v="Denied"/>
    <s v="Brand"/>
    <s v="Adalimumab"/>
    <n v="150.68"/>
    <n v="128.47000000000003"/>
    <n v="577.78"/>
  </r>
  <r>
    <n v="100104"/>
    <n v="2675"/>
    <n v="527"/>
    <x v="7"/>
    <s v="Generic"/>
    <n v="335.8"/>
    <n v="209.22"/>
    <x v="235"/>
    <s v="Denied"/>
    <s v="Brand"/>
    <s v="Sitagliptin"/>
    <n v="76.599999999999994"/>
    <n v="126.58000000000001"/>
    <n v="259.20000000000005"/>
  </r>
  <r>
    <n v="100426"/>
    <n v="2816"/>
    <n v="583"/>
    <x v="2"/>
    <s v="Brand"/>
    <n v="1408.6"/>
    <n v="1282.54"/>
    <x v="236"/>
    <s v="Denied"/>
    <s v="Brand"/>
    <s v="Apixaban"/>
    <n v="153.69"/>
    <n v="126.05999999999995"/>
    <n v="1254.9099999999999"/>
  </r>
  <r>
    <n v="100323"/>
    <n v="2162"/>
    <n v="551"/>
    <x v="0"/>
    <s v="Generic"/>
    <n v="902.27"/>
    <n v="777.31"/>
    <x v="237"/>
    <s v="Pending"/>
    <s v="Brand"/>
    <s v="Oxycodone"/>
    <n v="77.959999999999994"/>
    <n v="124.96000000000004"/>
    <n v="824.31"/>
  </r>
  <r>
    <n v="100005"/>
    <n v="2235"/>
    <n v="549"/>
    <x v="2"/>
    <s v="Generic"/>
    <n v="1157.03"/>
    <n v="1035.45"/>
    <x v="238"/>
    <s v="Approved"/>
    <s v="Brand"/>
    <s v="Apixaban"/>
    <n v="77.55"/>
    <n v="121.57999999999993"/>
    <n v="1079.48"/>
  </r>
  <r>
    <n v="100095"/>
    <n v="2613"/>
    <n v="577"/>
    <x v="3"/>
    <s v="Generic"/>
    <n v="1467.02"/>
    <n v="1345.8"/>
    <x v="239"/>
    <s v="Denied"/>
    <s v="Brand"/>
    <s v="Rosuvastatin"/>
    <n v="98.52"/>
    <n v="121.22000000000003"/>
    <n v="1368.5"/>
  </r>
  <r>
    <n v="100062"/>
    <n v="2209"/>
    <n v="524"/>
    <x v="7"/>
    <s v="Brand"/>
    <n v="1416.78"/>
    <n v="1302.93"/>
    <x v="240"/>
    <s v="Denied"/>
    <s v="Brand"/>
    <s v="Sitagliptin"/>
    <n v="65.23"/>
    <n v="113.84999999999991"/>
    <n v="1351.55"/>
  </r>
  <r>
    <n v="100153"/>
    <n v="2515"/>
    <n v="571"/>
    <x v="7"/>
    <s v="Brand"/>
    <n v="1248.28"/>
    <n v="1135.23"/>
    <x v="241"/>
    <s v="Approved"/>
    <s v="Brand"/>
    <s v="Sitagliptin"/>
    <n v="150.68"/>
    <n v="113.04999999999995"/>
    <n v="1097.5999999999999"/>
  </r>
  <r>
    <n v="100236"/>
    <n v="2682"/>
    <n v="521"/>
    <x v="5"/>
    <s v="Brand"/>
    <n v="672.63"/>
    <n v="561.38"/>
    <x v="242"/>
    <s v="Denied"/>
    <s v="Brand"/>
    <s v="Insulin Glargine"/>
    <n v="65.23"/>
    <n v="111.25"/>
    <n v="607.4"/>
  </r>
  <r>
    <n v="100036"/>
    <n v="2161"/>
    <n v="588"/>
    <x v="3"/>
    <s v="Generic"/>
    <n v="1222.6400000000001"/>
    <n v="1117.29"/>
    <x v="243"/>
    <s v="Denied"/>
    <s v="Brand"/>
    <s v="Rosuvastatin"/>
    <n v="77.959999999999994"/>
    <n v="105.35000000000014"/>
    <n v="1144.68"/>
  </r>
  <r>
    <n v="100385"/>
    <n v="2360"/>
    <n v="544"/>
    <x v="4"/>
    <s v="Brand"/>
    <n v="224.78"/>
    <n v="121.62"/>
    <x v="244"/>
    <s v="Denied"/>
    <s v="Brand"/>
    <s v="Fluticasone/Salmeterol"/>
    <n v="98.52"/>
    <n v="103.16"/>
    <n v="126.26"/>
  </r>
  <r>
    <n v="100466"/>
    <n v="2320"/>
    <n v="552"/>
    <x v="0"/>
    <s v="Generic"/>
    <n v="1066.31"/>
    <n v="967.16"/>
    <x v="245"/>
    <s v="Denied"/>
    <s v="Brand"/>
    <s v="Oxycodone"/>
    <n v="144.75"/>
    <n v="99.149999999999977"/>
    <n v="921.56"/>
  </r>
  <r>
    <n v="100115"/>
    <n v="2409"/>
    <n v="587"/>
    <x v="5"/>
    <s v="Generic"/>
    <n v="652.24"/>
    <n v="554.62"/>
    <x v="246"/>
    <s v="Approved"/>
    <s v="Brand"/>
    <s v="Insulin Glargine"/>
    <n v="150.68"/>
    <n v="97.62"/>
    <n v="501.56"/>
  </r>
  <r>
    <n v="100201"/>
    <n v="2996"/>
    <n v="566"/>
    <x v="5"/>
    <s v="Brand"/>
    <n v="1125.32"/>
    <n v="1030.9000000000001"/>
    <x v="247"/>
    <s v="Denied"/>
    <s v="Brand"/>
    <s v="Insulin Glargine"/>
    <n v="144.75"/>
    <n v="94.419999999999845"/>
    <n v="980.56999999999994"/>
  </r>
  <r>
    <n v="100074"/>
    <n v="2063"/>
    <n v="506"/>
    <x v="2"/>
    <s v="Generic"/>
    <n v="940.09"/>
    <n v="845.96"/>
    <x v="248"/>
    <s v="Pending"/>
    <s v="Brand"/>
    <s v="Apixaban"/>
    <n v="76.599999999999994"/>
    <n v="94.13"/>
    <n v="863.49"/>
  </r>
  <r>
    <n v="100127"/>
    <n v="2734"/>
    <n v="543"/>
    <x v="3"/>
    <s v="Generic"/>
    <n v="916.85"/>
    <n v="825.86"/>
    <x v="249"/>
    <s v="Pending"/>
    <s v="Brand"/>
    <s v="Rosuvastatin"/>
    <n v="58.5"/>
    <n v="90.990000000000009"/>
    <n v="858.35"/>
  </r>
  <r>
    <n v="100034"/>
    <n v="2871"/>
    <n v="568"/>
    <x v="8"/>
    <s v="Generic"/>
    <n v="1023.53"/>
    <n v="932.87"/>
    <x v="250"/>
    <s v="Denied"/>
    <s v="Brand"/>
    <s v="Adalimumab"/>
    <n v="77.959999999999994"/>
    <n v="90.659999999999968"/>
    <n v="945.56999999999994"/>
  </r>
  <r>
    <n v="100294"/>
    <n v="2592"/>
    <n v="502"/>
    <x v="0"/>
    <s v="Generic"/>
    <n v="860.07"/>
    <n v="782.69"/>
    <x v="251"/>
    <s v="Denied"/>
    <s v="Brand"/>
    <s v="Oxycodone"/>
    <n v="77.55"/>
    <n v="77.38"/>
    <n v="782.5200000000001"/>
  </r>
  <r>
    <n v="100471"/>
    <n v="2744"/>
    <n v="599"/>
    <x v="8"/>
    <s v="Brand"/>
    <n v="618.01"/>
    <n v="543.19000000000005"/>
    <x v="252"/>
    <s v="Approved"/>
    <s v="Brand"/>
    <s v="Adalimumab"/>
    <n v="77.55"/>
    <n v="74.819999999999936"/>
    <n v="540.46"/>
  </r>
  <r>
    <n v="100121"/>
    <n v="2234"/>
    <n v="584"/>
    <x v="7"/>
    <s v="Generic"/>
    <n v="323.42"/>
    <n v="251.34"/>
    <x v="253"/>
    <s v="Approved"/>
    <s v="Brand"/>
    <s v="Sitagliptin"/>
    <n v="58.5"/>
    <n v="72.080000000000013"/>
    <n v="264.92"/>
  </r>
  <r>
    <n v="100107"/>
    <n v="2168"/>
    <n v="559"/>
    <x v="1"/>
    <s v="Brand"/>
    <n v="457.13"/>
    <n v="385.68"/>
    <x v="254"/>
    <s v="Denied"/>
    <s v="Brand"/>
    <s v="Budesonide/Formoterol"/>
    <n v="65.23"/>
    <n v="71.449999999999989"/>
    <n v="391.9"/>
  </r>
  <r>
    <n v="100266"/>
    <n v="2669"/>
    <n v="557"/>
    <x v="0"/>
    <s v="Brand"/>
    <n v="1462.68"/>
    <n v="1391.68"/>
    <x v="255"/>
    <s v="Denied"/>
    <s v="Brand"/>
    <s v="Oxycodone"/>
    <n v="132.80000000000001"/>
    <n v="71"/>
    <n v="1329.88"/>
  </r>
  <r>
    <n v="100051"/>
    <n v="2321"/>
    <n v="501"/>
    <x v="8"/>
    <s v="Generic"/>
    <n v="971.83"/>
    <n v="902.24"/>
    <x v="256"/>
    <s v="Denied"/>
    <s v="Brand"/>
    <s v="Adalimumab"/>
    <n v="150.68"/>
    <n v="69.590000000000032"/>
    <n v="821.15000000000009"/>
  </r>
  <r>
    <n v="100279"/>
    <n v="2849"/>
    <n v="507"/>
    <x v="5"/>
    <s v="Brand"/>
    <n v="320.98"/>
    <n v="251.92"/>
    <x v="257"/>
    <s v="Approved"/>
    <s v="Brand"/>
    <s v="Insulin Glargine"/>
    <n v="76.599999999999994"/>
    <n v="69.060000000000031"/>
    <n v="244.38000000000002"/>
  </r>
  <r>
    <n v="100032"/>
    <n v="2848"/>
    <n v="538"/>
    <x v="0"/>
    <s v="Brand"/>
    <n v="389.76"/>
    <n v="322.5"/>
    <x v="258"/>
    <s v="Approved"/>
    <s v="Brand"/>
    <s v="Oxycodone"/>
    <n v="153.69"/>
    <n v="67.259999999999991"/>
    <n v="236.07"/>
  </r>
  <r>
    <n v="100033"/>
    <n v="2020"/>
    <n v="527"/>
    <x v="7"/>
    <s v="Generic"/>
    <n v="1388.44"/>
    <n v="1323.42"/>
    <x v="259"/>
    <s v="Denied"/>
    <s v="Brand"/>
    <s v="Sitagliptin"/>
    <n v="77.959999999999994"/>
    <n v="65.019999999999982"/>
    <n v="1310.48"/>
  </r>
  <r>
    <n v="100228"/>
    <n v="2274"/>
    <n v="580"/>
    <x v="6"/>
    <s v="Generic"/>
    <n v="724.97"/>
    <n v="660.2"/>
    <x v="260"/>
    <s v="Pending"/>
    <s v="Brand"/>
    <s v="Atorvastatin"/>
    <n v="98.52"/>
    <n v="64.769999999999982"/>
    <n v="626.45000000000005"/>
  </r>
  <r>
    <n v="100073"/>
    <n v="2023"/>
    <n v="593"/>
    <x v="8"/>
    <s v="Brand"/>
    <n v="1019.96"/>
    <n v="956.97"/>
    <x v="261"/>
    <s v="Pending"/>
    <s v="Brand"/>
    <s v="Adalimumab"/>
    <n v="77.55"/>
    <n v="62.990000000000009"/>
    <n v="942.41000000000008"/>
  </r>
  <r>
    <n v="100498"/>
    <n v="2462"/>
    <n v="548"/>
    <x v="9"/>
    <s v="Generic"/>
    <n v="794.67"/>
    <n v="733.33"/>
    <x v="262"/>
    <s v="Pending"/>
    <s v="Brand"/>
    <s v="Rivaroxaban"/>
    <n v="76.599999999999994"/>
    <n v="61.339999999999918"/>
    <n v="718.06999999999994"/>
  </r>
  <r>
    <n v="100268"/>
    <n v="2335"/>
    <n v="506"/>
    <x v="0"/>
    <s v="Generic"/>
    <n v="1117.46"/>
    <n v="1057.25"/>
    <x v="263"/>
    <s v="Pending"/>
    <s v="Brand"/>
    <s v="Oxycodone"/>
    <n v="77.959999999999994"/>
    <n v="60.210000000000036"/>
    <n v="1039.5"/>
  </r>
  <r>
    <n v="100293"/>
    <n v="2007"/>
    <n v="595"/>
    <x v="9"/>
    <s v="Generic"/>
    <n v="857.3"/>
    <n v="797.31"/>
    <x v="264"/>
    <s v="Pending"/>
    <s v="Brand"/>
    <s v="Rivaroxaban"/>
    <n v="98.52"/>
    <n v="59.990000000000009"/>
    <n v="758.78"/>
  </r>
  <r>
    <n v="100254"/>
    <n v="2172"/>
    <n v="520"/>
    <x v="6"/>
    <s v="Brand"/>
    <n v="1346.74"/>
    <n v="1288.82"/>
    <x v="265"/>
    <s v="Pending"/>
    <s v="Brand"/>
    <s v="Atorvastatin"/>
    <n v="144.75"/>
    <n v="57.920000000000073"/>
    <n v="1201.99"/>
  </r>
  <r>
    <n v="100351"/>
    <n v="2752"/>
    <n v="518"/>
    <x v="3"/>
    <s v="Generic"/>
    <n v="1383.52"/>
    <n v="1331"/>
    <x v="266"/>
    <s v="Denied"/>
    <s v="Brand"/>
    <s v="Rosuvastatin"/>
    <n v="76.599999999999994"/>
    <n v="52.519999999999982"/>
    <n v="1306.92"/>
  </r>
  <r>
    <n v="100494"/>
    <n v="2406"/>
    <n v="502"/>
    <x v="5"/>
    <s v="Generic"/>
    <n v="169.9"/>
    <n v="121.42"/>
    <x v="267"/>
    <s v="Denied"/>
    <s v="Brand"/>
    <s v="Insulin Glargine"/>
    <n v="77.55"/>
    <n v="48.480000000000004"/>
    <n v="92.350000000000009"/>
  </r>
  <r>
    <n v="100437"/>
    <n v="2246"/>
    <n v="520"/>
    <x v="4"/>
    <s v="Generic"/>
    <n v="1334.98"/>
    <n v="1287.74"/>
    <x v="268"/>
    <s v="Pending"/>
    <s v="Brand"/>
    <s v="Fluticasone/Salmeterol"/>
    <n v="76.599999999999994"/>
    <n v="47.240000000000009"/>
    <n v="1258.3800000000001"/>
  </r>
  <r>
    <n v="100199"/>
    <n v="2602"/>
    <n v="554"/>
    <x v="1"/>
    <s v="Brand"/>
    <n v="1235.93"/>
    <n v="1189.53"/>
    <x v="269"/>
    <s v="Pending"/>
    <s v="Brand"/>
    <s v="Budesonide/Formoterol"/>
    <n v="58.5"/>
    <n v="46.400000000000091"/>
    <n v="1177.43"/>
  </r>
  <r>
    <n v="100031"/>
    <n v="2774"/>
    <n v="561"/>
    <x v="0"/>
    <s v="Brand"/>
    <n v="734.55"/>
    <n v="690.14"/>
    <x v="270"/>
    <s v="Denied"/>
    <s v="Brand"/>
    <s v="Oxycodone"/>
    <n v="144.75"/>
    <n v="44.409999999999968"/>
    <n v="589.79999999999995"/>
  </r>
  <r>
    <n v="100065"/>
    <n v="2240"/>
    <n v="527"/>
    <x v="7"/>
    <s v="Generic"/>
    <n v="1235.18"/>
    <n v="1195.71"/>
    <x v="271"/>
    <s v="Denied"/>
    <s v="Brand"/>
    <s v="Sitagliptin"/>
    <n v="58.5"/>
    <n v="39.470000000000027"/>
    <n v="1176.68"/>
  </r>
  <r>
    <n v="100441"/>
    <n v="2455"/>
    <n v="588"/>
    <x v="4"/>
    <s v="Brand"/>
    <n v="845.37"/>
    <n v="806.09"/>
    <x v="272"/>
    <s v="Denied"/>
    <s v="Brand"/>
    <s v="Fluticasone/Salmeterol"/>
    <n v="98.52"/>
    <n v="39.279999999999973"/>
    <n v="746.85"/>
  </r>
  <r>
    <n v="100392"/>
    <n v="2866"/>
    <n v="522"/>
    <x v="9"/>
    <s v="Brand"/>
    <n v="177.5"/>
    <n v="138.61000000000001"/>
    <x v="273"/>
    <s v="Pending"/>
    <s v="Brand"/>
    <s v="Rivaroxaban"/>
    <n v="132.80000000000001"/>
    <n v="38.889999999999986"/>
    <n v="44.699999999999989"/>
  </r>
  <r>
    <n v="100055"/>
    <n v="2836"/>
    <n v="541"/>
    <x v="6"/>
    <s v="Brand"/>
    <n v="481.36"/>
    <n v="447.78"/>
    <x v="274"/>
    <s v="Approved"/>
    <s v="Brand"/>
    <s v="Atorvastatin"/>
    <n v="132.80000000000001"/>
    <n v="33.580000000000041"/>
    <n v="348.56"/>
  </r>
  <r>
    <n v="100067"/>
    <n v="2724"/>
    <n v="551"/>
    <x v="3"/>
    <s v="Generic"/>
    <n v="377.58"/>
    <n v="344.65"/>
    <x v="275"/>
    <s v="Pending"/>
    <s v="Brand"/>
    <s v="Rosuvastatin"/>
    <n v="98.52"/>
    <n v="32.930000000000007"/>
    <n v="279.06"/>
  </r>
  <r>
    <n v="100427"/>
    <n v="2407"/>
    <n v="595"/>
    <x v="8"/>
    <s v="Brand"/>
    <n v="1108.01"/>
    <n v="1078.31"/>
    <x v="276"/>
    <s v="Pending"/>
    <s v="Brand"/>
    <s v="Adalimumab"/>
    <n v="98.52"/>
    <n v="29.700000000000045"/>
    <n v="1009.49"/>
  </r>
  <r>
    <n v="100139"/>
    <n v="2315"/>
    <n v="516"/>
    <x v="3"/>
    <s v="Generic"/>
    <n v="539.37"/>
    <n v="513.26"/>
    <x v="277"/>
    <s v="Approved"/>
    <s v="Brand"/>
    <s v="Rosuvastatin"/>
    <n v="65.23"/>
    <n v="26.110000000000014"/>
    <n v="474.14"/>
  </r>
  <r>
    <n v="100256"/>
    <n v="2778"/>
    <n v="533"/>
    <x v="7"/>
    <s v="Brand"/>
    <n v="592.20000000000005"/>
    <n v="571.20000000000005"/>
    <x v="278"/>
    <s v="Approved"/>
    <s v="Brand"/>
    <s v="Sitagliptin"/>
    <n v="153.69"/>
    <n v="21"/>
    <n v="438.51000000000005"/>
  </r>
  <r>
    <n v="100484"/>
    <n v="2140"/>
    <n v="548"/>
    <x v="0"/>
    <s v="Generic"/>
    <n v="365.89"/>
    <n v="345.37"/>
    <x v="279"/>
    <s v="Approved"/>
    <s v="Brand"/>
    <s v="Oxycodone"/>
    <n v="65.23"/>
    <n v="20.519999999999982"/>
    <n v="300.65999999999997"/>
  </r>
  <r>
    <n v="100415"/>
    <n v="2128"/>
    <n v="542"/>
    <x v="4"/>
    <s v="Brand"/>
    <n v="893.69"/>
    <n v="875"/>
    <x v="280"/>
    <s v="Denied"/>
    <s v="Brand"/>
    <s v="Fluticasone/Salmeterol"/>
    <n v="150.68"/>
    <n v="18.690000000000055"/>
    <n v="743.01"/>
  </r>
  <r>
    <n v="100374"/>
    <n v="2926"/>
    <n v="517"/>
    <x v="3"/>
    <s v="Generic"/>
    <n v="1171.27"/>
    <n v="1160.3900000000001"/>
    <x v="281"/>
    <s v="Approved"/>
    <s v="Brand"/>
    <s v="Rosuvastatin"/>
    <n v="153.69"/>
    <n v="10.879999999999882"/>
    <n v="1017.5799999999999"/>
  </r>
  <r>
    <n v="100120"/>
    <n v="2906"/>
    <n v="540"/>
    <x v="7"/>
    <s v="Generic"/>
    <n v="1244.95"/>
    <n v="1234.0899999999999"/>
    <x v="282"/>
    <s v="Approved"/>
    <s v="Brand"/>
    <s v="Sitagliptin"/>
    <n v="65.23"/>
    <n v="10.860000000000127"/>
    <n v="1179.72"/>
  </r>
  <r>
    <n v="100332"/>
    <n v="2348"/>
    <n v="543"/>
    <x v="9"/>
    <s v="Brand"/>
    <n v="975.37"/>
    <n v="965.91"/>
    <x v="283"/>
    <s v="Pending"/>
    <s v="Brand"/>
    <s v="Rivaroxaban"/>
    <n v="77.55"/>
    <n v="9.4600000000000364"/>
    <n v="897.82"/>
  </r>
  <r>
    <n v="100238"/>
    <n v="2611"/>
    <n v="584"/>
    <x v="1"/>
    <s v="Brand"/>
    <n v="766.31"/>
    <n v="757.81"/>
    <x v="284"/>
    <s v="Approved"/>
    <s v="Brand"/>
    <s v="Budesonide/Formoterol"/>
    <n v="65.23"/>
    <n v="8.5"/>
    <n v="701.07999999999993"/>
  </r>
  <r>
    <n v="100242"/>
    <n v="2303"/>
    <n v="512"/>
    <x v="2"/>
    <s v="Brand"/>
    <n v="463.93"/>
    <n v="456.74"/>
    <x v="285"/>
    <s v="Pending"/>
    <s v="Brand"/>
    <s v="Apixaban"/>
    <n v="77.55"/>
    <n v="7.1899999999999977"/>
    <n v="386.38"/>
  </r>
  <r>
    <n v="100156"/>
    <n v="2370"/>
    <n v="545"/>
    <x v="8"/>
    <s v="Generic"/>
    <n v="430.71"/>
    <n v="423.89"/>
    <x v="286"/>
    <s v="Approved"/>
    <s v="Brand"/>
    <s v="Adalimumab"/>
    <n v="132.80000000000001"/>
    <n v="6.8199999999999932"/>
    <n v="297.90999999999997"/>
  </r>
  <r>
    <n v="100302"/>
    <n v="2802"/>
    <n v="598"/>
    <x v="3"/>
    <s v="Brand"/>
    <n v="584.83000000000004"/>
    <n v="578.63"/>
    <x v="287"/>
    <s v="Approved"/>
    <s v="Brand"/>
    <s v="Rosuvastatin"/>
    <n v="132.80000000000001"/>
    <n v="6.2000000000000455"/>
    <n v="452.03000000000003"/>
  </r>
  <r>
    <n v="100004"/>
    <n v="2556"/>
    <n v="547"/>
    <x v="6"/>
    <s v="Brand"/>
    <n v="1255.4000000000001"/>
    <n v="1250.08"/>
    <x v="288"/>
    <s v="Denied"/>
    <s v="Brand"/>
    <s v="Atorvastatin"/>
    <n v="77.959999999999994"/>
    <n v="5.3200000000001637"/>
    <n v="1177.44"/>
  </r>
  <r>
    <n v="100071"/>
    <n v="2637"/>
    <n v="536"/>
    <x v="6"/>
    <s v="Generic"/>
    <n v="477.34"/>
    <n v="472.42"/>
    <x v="289"/>
    <s v="Denied"/>
    <s v="Brand"/>
    <s v="Atorvastatin"/>
    <n v="77.959999999999994"/>
    <n v="4.9199999999999591"/>
    <n v="399.38"/>
  </r>
  <r>
    <n v="100106"/>
    <n v="2315"/>
    <n v="547"/>
    <x v="4"/>
    <s v="Generic"/>
    <n v="623.94000000000005"/>
    <n v="622.36"/>
    <x v="290"/>
    <s v="Denied"/>
    <s v="Brand"/>
    <s v="Fluticasone/Salmeterol"/>
    <n v="144.75"/>
    <n v="1.5800000000000409"/>
    <n v="479.19000000000005"/>
  </r>
  <r>
    <n v="100072"/>
    <n v="2893"/>
    <n v="569"/>
    <x v="4"/>
    <s v="Brand"/>
    <n v="296.77"/>
    <n v="299.25"/>
    <x v="291"/>
    <s v="Denied"/>
    <s v="Brand"/>
    <s v="Fluticasone/Salmeterol"/>
    <n v="65.23"/>
    <n v="-2.4800000000000182"/>
    <n v="231.53999999999996"/>
  </r>
  <r>
    <n v="100267"/>
    <n v="2898"/>
    <n v="563"/>
    <x v="1"/>
    <s v="Generic"/>
    <n v="783.84"/>
    <n v="787.36"/>
    <x v="292"/>
    <s v="Approved"/>
    <s v="Brand"/>
    <s v="Budesonide/Formoterol"/>
    <n v="77.55"/>
    <n v="-3.5199999999999818"/>
    <n v="706.29000000000008"/>
  </r>
  <r>
    <n v="100259"/>
    <n v="2575"/>
    <n v="548"/>
    <x v="9"/>
    <s v="Brand"/>
    <n v="1237.71"/>
    <n v="1247.96"/>
    <x v="293"/>
    <s v="Denied"/>
    <s v="Brand"/>
    <s v="Rivaroxaban"/>
    <n v="150.68"/>
    <n v="-10.25"/>
    <n v="1087.03"/>
  </r>
  <r>
    <n v="100195"/>
    <n v="2602"/>
    <n v="516"/>
    <x v="5"/>
    <s v="Generic"/>
    <n v="1169.47"/>
    <n v="1179.97"/>
    <x v="294"/>
    <s v="Denied"/>
    <s v="Brand"/>
    <s v="Insulin Glargine"/>
    <n v="76.599999999999994"/>
    <n v="-10.5"/>
    <n v="1092.8700000000001"/>
  </r>
  <r>
    <n v="100056"/>
    <n v="2964"/>
    <n v="580"/>
    <x v="1"/>
    <s v="Generic"/>
    <n v="569.41999999999996"/>
    <n v="580.09"/>
    <x v="295"/>
    <s v="Pending"/>
    <s v="Brand"/>
    <s v="Budesonide/Formoterol"/>
    <n v="76.599999999999994"/>
    <n v="-10.670000000000073"/>
    <n v="492.81999999999994"/>
  </r>
  <r>
    <n v="100114"/>
    <n v="2712"/>
    <n v="529"/>
    <x v="3"/>
    <s v="Brand"/>
    <n v="180.28"/>
    <n v="194.84"/>
    <x v="296"/>
    <s v="Pending"/>
    <s v="Brand"/>
    <s v="Rosuvastatin"/>
    <n v="150.68"/>
    <n v="-14.560000000000002"/>
    <n v="29.599999999999994"/>
  </r>
  <r>
    <n v="100277"/>
    <n v="2211"/>
    <n v="504"/>
    <x v="8"/>
    <s v="Generic"/>
    <n v="178.71"/>
    <n v="196.65"/>
    <x v="297"/>
    <s v="Approved"/>
    <s v="Brand"/>
    <s v="Adalimumab"/>
    <n v="132.80000000000001"/>
    <n v="-17.939999999999998"/>
    <n v="45.91"/>
  </r>
  <r>
    <n v="100058"/>
    <n v="2709"/>
    <n v="524"/>
    <x v="2"/>
    <s v="Generic"/>
    <n v="913.43"/>
    <n v="933.82"/>
    <x v="298"/>
    <s v="Denied"/>
    <s v="Brand"/>
    <s v="Apixaban"/>
    <n v="58.5"/>
    <n v="-20.3900000000001"/>
    <n v="854.93"/>
  </r>
  <r>
    <n v="100048"/>
    <n v="2388"/>
    <n v="575"/>
    <x v="2"/>
    <s v="Brand"/>
    <n v="530.12"/>
    <n v="551.6"/>
    <x v="299"/>
    <s v="Denied"/>
    <s v="Brand"/>
    <s v="Apixaban"/>
    <n v="77.55"/>
    <n v="-21.480000000000018"/>
    <n v="452.57"/>
  </r>
  <r>
    <n v="100418"/>
    <n v="2193"/>
    <n v="580"/>
    <x v="9"/>
    <s v="Brand"/>
    <n v="371.23"/>
    <n v="395.95"/>
    <x v="300"/>
    <s v="Denied"/>
    <s v="Brand"/>
    <s v="Rivaroxaban"/>
    <n v="77.959999999999994"/>
    <n v="-24.71999999999997"/>
    <n v="293.27000000000004"/>
  </r>
  <r>
    <n v="100475"/>
    <n v="2916"/>
    <n v="593"/>
    <x v="3"/>
    <s v="Brand"/>
    <n v="311.45"/>
    <n v="336.65"/>
    <x v="301"/>
    <s v="Denied"/>
    <s v="Brand"/>
    <s v="Rosuvastatin"/>
    <n v="150.68"/>
    <n v="-25.199999999999989"/>
    <n v="160.76999999999998"/>
  </r>
  <r>
    <n v="100491"/>
    <n v="2255"/>
    <n v="505"/>
    <x v="3"/>
    <s v="Brand"/>
    <n v="510.46"/>
    <n v="546.30999999999995"/>
    <x v="302"/>
    <s v="Approved"/>
    <s v="Brand"/>
    <s v="Rosuvastatin"/>
    <n v="65.23"/>
    <n v="-35.849999999999966"/>
    <n v="445.22999999999996"/>
  </r>
  <r>
    <n v="100364"/>
    <n v="2270"/>
    <n v="593"/>
    <x v="8"/>
    <s v="Generic"/>
    <n v="1292.26"/>
    <n v="1330.94"/>
    <x v="303"/>
    <s v="Approved"/>
    <s v="Brand"/>
    <s v="Adalimumab"/>
    <n v="65.23"/>
    <n v="-38.680000000000064"/>
    <n v="1227.03"/>
  </r>
  <r>
    <n v="100457"/>
    <n v="2670"/>
    <n v="576"/>
    <x v="5"/>
    <s v="Generic"/>
    <n v="220.97"/>
    <n v="261.45"/>
    <x v="304"/>
    <s v="Pending"/>
    <s v="Brand"/>
    <s v="Insulin Glargine"/>
    <n v="77.55"/>
    <n v="-40.47999999999999"/>
    <n v="143.42000000000002"/>
  </r>
  <r>
    <n v="100123"/>
    <n v="2230"/>
    <n v="535"/>
    <x v="4"/>
    <s v="Generic"/>
    <n v="157.15"/>
    <n v="199.06"/>
    <x v="305"/>
    <s v="Approved"/>
    <s v="Brand"/>
    <s v="Fluticasone/Salmeterol"/>
    <n v="76.599999999999994"/>
    <n v="-41.91"/>
    <n v="80.550000000000011"/>
  </r>
  <r>
    <n v="100406"/>
    <n v="2345"/>
    <n v="529"/>
    <x v="4"/>
    <s v="Generic"/>
    <n v="292.74"/>
    <n v="338.46"/>
    <x v="306"/>
    <s v="Denied"/>
    <s v="Brand"/>
    <s v="Fluticasone/Salmeterol"/>
    <n v="144.75"/>
    <n v="-45.71999999999997"/>
    <n v="147.99"/>
  </r>
  <r>
    <n v="100263"/>
    <n v="2326"/>
    <n v="530"/>
    <x v="4"/>
    <s v="Generic"/>
    <n v="806.18"/>
    <n v="856.47"/>
    <x v="307"/>
    <s v="Approved"/>
    <s v="Brand"/>
    <s v="Fluticasone/Salmeterol"/>
    <n v="76.599999999999994"/>
    <n v="-50.290000000000077"/>
    <n v="729.57999999999993"/>
  </r>
  <r>
    <n v="100102"/>
    <n v="2710"/>
    <n v="589"/>
    <x v="2"/>
    <s v="Brand"/>
    <n v="127.35"/>
    <n v="179.37"/>
    <x v="308"/>
    <s v="Denied"/>
    <s v="Brand"/>
    <s v="Apixaban"/>
    <n v="65.23"/>
    <n v="-52.02000000000001"/>
    <n v="62.11999999999999"/>
  </r>
  <r>
    <n v="100455"/>
    <n v="2651"/>
    <n v="538"/>
    <x v="6"/>
    <s v="Brand"/>
    <n v="516.17999999999995"/>
    <n v="568.79999999999995"/>
    <x v="309"/>
    <s v="Approved"/>
    <s v="Brand"/>
    <s v="Atorvastatin"/>
    <n v="132.80000000000001"/>
    <n v="-52.620000000000005"/>
    <n v="383.37999999999994"/>
  </r>
  <r>
    <n v="100303"/>
    <n v="2407"/>
    <n v="595"/>
    <x v="0"/>
    <s v="Generic"/>
    <n v="1269.97"/>
    <n v="1327.19"/>
    <x v="310"/>
    <s v="Approved"/>
    <s v="Brand"/>
    <s v="Oxycodone"/>
    <n v="153.69"/>
    <n v="-57.220000000000027"/>
    <n v="1116.28"/>
  </r>
  <r>
    <n v="100140"/>
    <n v="2911"/>
    <n v="594"/>
    <x v="8"/>
    <s v="Generic"/>
    <n v="1219.58"/>
    <n v="1278.1099999999999"/>
    <x v="311"/>
    <s v="Approved"/>
    <s v="Brand"/>
    <s v="Adalimumab"/>
    <n v="65.23"/>
    <n v="-58.529999999999973"/>
    <n v="1154.3499999999999"/>
  </r>
  <r>
    <n v="100468"/>
    <n v="2681"/>
    <n v="540"/>
    <x v="7"/>
    <s v="Generic"/>
    <n v="1033.3699999999999"/>
    <n v="1094.8800000000001"/>
    <x v="312"/>
    <s v="Pending"/>
    <s v="Brand"/>
    <s v="Sitagliptin"/>
    <n v="76.599999999999994"/>
    <n v="-61.510000000000218"/>
    <n v="956.76999999999987"/>
  </r>
  <r>
    <n v="100133"/>
    <n v="2415"/>
    <n v="539"/>
    <x v="5"/>
    <s v="Generic"/>
    <n v="655.23"/>
    <n v="725.23"/>
    <x v="313"/>
    <s v="Pending"/>
    <s v="Brand"/>
    <s v="Insulin Glargine"/>
    <n v="98.52"/>
    <n v="-70"/>
    <n v="556.71"/>
  </r>
  <r>
    <n v="100208"/>
    <n v="2982"/>
    <n v="545"/>
    <x v="7"/>
    <s v="Generic"/>
    <n v="1322.93"/>
    <n v="1393.29"/>
    <x v="314"/>
    <s v="Approved"/>
    <s v="Brand"/>
    <s v="Sitagliptin"/>
    <n v="132.80000000000001"/>
    <n v="-70.3599999999999"/>
    <n v="1190.1300000000001"/>
  </r>
  <r>
    <n v="100245"/>
    <n v="2849"/>
    <n v="591"/>
    <x v="8"/>
    <s v="Brand"/>
    <n v="633.28"/>
    <n v="704.54"/>
    <x v="315"/>
    <s v="Approved"/>
    <s v="Brand"/>
    <s v="Adalimumab"/>
    <n v="76.599999999999994"/>
    <n v="-71.259999999999991"/>
    <n v="556.67999999999995"/>
  </r>
  <r>
    <n v="100434"/>
    <n v="2115"/>
    <n v="522"/>
    <x v="4"/>
    <s v="Generic"/>
    <n v="870.91"/>
    <n v="943.24"/>
    <x v="316"/>
    <s v="Denied"/>
    <s v="Brand"/>
    <s v="Fluticasone/Salmeterol"/>
    <n v="65.23"/>
    <n v="-72.330000000000041"/>
    <n v="805.68"/>
  </r>
  <r>
    <n v="100379"/>
    <n v="2270"/>
    <n v="526"/>
    <x v="5"/>
    <s v="Generic"/>
    <n v="556.37"/>
    <n v="630.23"/>
    <x v="317"/>
    <s v="Approved"/>
    <s v="Brand"/>
    <s v="Insulin Glargine"/>
    <n v="76.599999999999994"/>
    <n v="-73.860000000000014"/>
    <n v="479.77"/>
  </r>
  <r>
    <n v="100125"/>
    <n v="2720"/>
    <n v="536"/>
    <x v="2"/>
    <s v="Generic"/>
    <n v="646.94000000000005"/>
    <n v="724.5"/>
    <x v="318"/>
    <s v="Approved"/>
    <s v="Brand"/>
    <s v="Apixaban"/>
    <n v="58.5"/>
    <n v="-77.559999999999945"/>
    <n v="588.44000000000005"/>
  </r>
  <r>
    <n v="100089"/>
    <n v="2691"/>
    <n v="569"/>
    <x v="4"/>
    <s v="Brand"/>
    <n v="1063.9000000000001"/>
    <n v="1143.53"/>
    <x v="319"/>
    <s v="Approved"/>
    <s v="Brand"/>
    <s v="Fluticasone/Salmeterol"/>
    <n v="144.75"/>
    <n v="-79.629999999999882"/>
    <n v="919.15000000000009"/>
  </r>
  <r>
    <n v="100182"/>
    <n v="2155"/>
    <n v="547"/>
    <x v="8"/>
    <s v="Generic"/>
    <n v="1193.71"/>
    <n v="1273.3900000000001"/>
    <x v="320"/>
    <s v="Pending"/>
    <s v="Brand"/>
    <s v="Adalimumab"/>
    <n v="76.599999999999994"/>
    <n v="-79.680000000000064"/>
    <n v="1117.1100000000001"/>
  </r>
  <r>
    <n v="100464"/>
    <n v="2057"/>
    <n v="585"/>
    <x v="0"/>
    <s v="Brand"/>
    <n v="461.94"/>
    <n v="543.77"/>
    <x v="321"/>
    <s v="Denied"/>
    <s v="Brand"/>
    <s v="Oxycodone"/>
    <n v="77.55"/>
    <n v="-81.829999999999984"/>
    <n v="384.39"/>
  </r>
  <r>
    <n v="100025"/>
    <n v="2036"/>
    <n v="573"/>
    <x v="9"/>
    <s v="Generic"/>
    <n v="164.53"/>
    <n v="250.59"/>
    <x v="322"/>
    <s v="Approved"/>
    <s v="Brand"/>
    <s v="Rivaroxaban"/>
    <n v="65.23"/>
    <n v="-86.06"/>
    <n v="99.3"/>
  </r>
  <r>
    <n v="100092"/>
    <n v="2071"/>
    <n v="557"/>
    <x v="4"/>
    <s v="Generic"/>
    <n v="1106.01"/>
    <n v="1192.52"/>
    <x v="323"/>
    <s v="Pending"/>
    <s v="Brand"/>
    <s v="Fluticasone/Salmeterol"/>
    <n v="77.55"/>
    <n v="-86.509999999999991"/>
    <n v="1028.46"/>
  </r>
  <r>
    <n v="100325"/>
    <n v="2104"/>
    <n v="523"/>
    <x v="7"/>
    <s v="Brand"/>
    <n v="967.29"/>
    <n v="1060.2"/>
    <x v="324"/>
    <s v="Approved"/>
    <s v="Brand"/>
    <s v="Sitagliptin"/>
    <n v="150.68"/>
    <n v="-92.910000000000082"/>
    <n v="816.6099999999999"/>
  </r>
  <r>
    <n v="100319"/>
    <n v="2632"/>
    <n v="511"/>
    <x v="7"/>
    <s v="Brand"/>
    <n v="439.99"/>
    <n v="535.16999999999996"/>
    <x v="325"/>
    <s v="Approved"/>
    <s v="Brand"/>
    <s v="Sitagliptin"/>
    <n v="77.959999999999994"/>
    <n v="-95.17999999999995"/>
    <n v="362.03000000000003"/>
  </r>
  <r>
    <n v="100144"/>
    <n v="2992"/>
    <n v="535"/>
    <x v="9"/>
    <s v="Brand"/>
    <n v="1127.1500000000001"/>
    <n v="1223.5999999999999"/>
    <x v="326"/>
    <s v="Denied"/>
    <s v="Brand"/>
    <s v="Rivaroxaban"/>
    <n v="77.55"/>
    <n v="-96.449999999999818"/>
    <n v="1049.6000000000001"/>
  </r>
  <r>
    <n v="100357"/>
    <n v="2781"/>
    <n v="501"/>
    <x v="6"/>
    <s v="Generic"/>
    <n v="1168.25"/>
    <n v="1265.83"/>
    <x v="327"/>
    <s v="Pending"/>
    <s v="Brand"/>
    <s v="Atorvastatin"/>
    <n v="77.959999999999994"/>
    <n v="-97.579999999999927"/>
    <n v="1090.29"/>
  </r>
  <r>
    <n v="100169"/>
    <n v="2387"/>
    <n v="540"/>
    <x v="4"/>
    <s v="Brand"/>
    <n v="156.27000000000001"/>
    <n v="255.07"/>
    <x v="328"/>
    <s v="Denied"/>
    <s v="Brand"/>
    <s v="Fluticasone/Salmeterol"/>
    <n v="77.959999999999994"/>
    <n v="-98.799999999999983"/>
    <n v="78.310000000000016"/>
  </r>
  <r>
    <n v="100439"/>
    <n v="2055"/>
    <n v="502"/>
    <x v="5"/>
    <s v="Brand"/>
    <n v="1250.6199999999999"/>
    <n v="1351.76"/>
    <x v="329"/>
    <s v="Pending"/>
    <s v="Brand"/>
    <s v="Insulin Glargine"/>
    <n v="58.5"/>
    <n v="-101.1400000000001"/>
    <n v="1192.1199999999999"/>
  </r>
  <r>
    <n v="100253"/>
    <n v="2627"/>
    <n v="533"/>
    <x v="1"/>
    <s v="Generic"/>
    <n v="665.54"/>
    <n v="768.43"/>
    <x v="330"/>
    <s v="Approved"/>
    <s v="Brand"/>
    <s v="Budesonide/Formoterol"/>
    <n v="150.68"/>
    <n v="-102.88999999999999"/>
    <n v="514.8599999999999"/>
  </r>
  <r>
    <n v="100416"/>
    <n v="2133"/>
    <n v="510"/>
    <x v="9"/>
    <s v="Generic"/>
    <n v="363.41"/>
    <n v="468.73"/>
    <x v="331"/>
    <s v="Denied"/>
    <s v="Brand"/>
    <s v="Rivaroxaban"/>
    <n v="58.5"/>
    <n v="-105.32"/>
    <n v="304.91000000000003"/>
  </r>
  <r>
    <n v="100173"/>
    <n v="2067"/>
    <n v="557"/>
    <x v="5"/>
    <s v="Generic"/>
    <n v="787.33"/>
    <n v="894.05"/>
    <x v="332"/>
    <s v="Approved"/>
    <s v="Brand"/>
    <s v="Insulin Glargine"/>
    <n v="150.68"/>
    <n v="-106.71999999999991"/>
    <n v="636.65000000000009"/>
  </r>
  <r>
    <n v="100207"/>
    <n v="2163"/>
    <n v="579"/>
    <x v="8"/>
    <s v="Brand"/>
    <n v="1158.55"/>
    <n v="1265.49"/>
    <x v="333"/>
    <s v="Denied"/>
    <s v="Brand"/>
    <s v="Adalimumab"/>
    <n v="144.75"/>
    <n v="-106.94000000000005"/>
    <n v="1013.8"/>
  </r>
  <r>
    <n v="100383"/>
    <n v="2927"/>
    <n v="526"/>
    <x v="1"/>
    <s v="Generic"/>
    <n v="350.65"/>
    <n v="460.62"/>
    <x v="334"/>
    <s v="Denied"/>
    <s v="Brand"/>
    <s v="Budesonide/Formoterol"/>
    <n v="77.55"/>
    <n v="-109.97000000000003"/>
    <n v="273.09999999999997"/>
  </r>
  <r>
    <n v="100284"/>
    <n v="2198"/>
    <n v="551"/>
    <x v="0"/>
    <s v="Brand"/>
    <n v="925.54"/>
    <n v="1037.1300000000001"/>
    <x v="335"/>
    <s v="Denied"/>
    <s v="Brand"/>
    <s v="Oxycodone"/>
    <n v="144.75"/>
    <n v="-111.59000000000015"/>
    <n v="780.79"/>
  </r>
  <r>
    <n v="100070"/>
    <n v="2745"/>
    <n v="560"/>
    <x v="5"/>
    <s v="Generic"/>
    <n v="175.3"/>
    <n v="287.26"/>
    <x v="336"/>
    <s v="Pending"/>
    <s v="Brand"/>
    <s v="Insulin Glargine"/>
    <n v="77.959999999999994"/>
    <n v="-111.95999999999998"/>
    <n v="97.340000000000018"/>
  </r>
  <r>
    <n v="100247"/>
    <n v="2262"/>
    <n v="579"/>
    <x v="5"/>
    <s v="Brand"/>
    <n v="225.25"/>
    <n v="346.02"/>
    <x v="337"/>
    <s v="Approved"/>
    <s v="Brand"/>
    <s v="Insulin Glargine"/>
    <n v="77.55"/>
    <n v="-120.76999999999998"/>
    <n v="147.69999999999999"/>
  </r>
  <r>
    <n v="100397"/>
    <n v="2485"/>
    <n v="542"/>
    <x v="0"/>
    <s v="Generic"/>
    <n v="429.97"/>
    <n v="562.98"/>
    <x v="338"/>
    <s v="Pending"/>
    <s v="Brand"/>
    <s v="Oxycodone"/>
    <n v="98.52"/>
    <n v="-133.01"/>
    <n v="331.45000000000005"/>
  </r>
  <r>
    <n v="100222"/>
    <n v="2150"/>
    <n v="526"/>
    <x v="2"/>
    <s v="Brand"/>
    <n v="164.26"/>
    <n v="298.93"/>
    <x v="339"/>
    <s v="Pending"/>
    <s v="Brand"/>
    <s v="Apixaban"/>
    <n v="77.959999999999994"/>
    <n v="-134.67000000000002"/>
    <n v="86.3"/>
  </r>
  <r>
    <n v="100295"/>
    <n v="2689"/>
    <n v="569"/>
    <x v="4"/>
    <s v="Brand"/>
    <n v="628.4"/>
    <n v="767.88"/>
    <x v="340"/>
    <s v="Denied"/>
    <s v="Brand"/>
    <s v="Fluticasone/Salmeterol"/>
    <n v="144.75"/>
    <n v="-139.48000000000002"/>
    <n v="483.65"/>
  </r>
  <r>
    <n v="100171"/>
    <n v="2560"/>
    <n v="592"/>
    <x v="3"/>
    <s v="Generic"/>
    <n v="781.99"/>
    <n v="923.69"/>
    <x v="341"/>
    <s v="Approved"/>
    <s v="Brand"/>
    <s v="Rosuvastatin"/>
    <n v="58.5"/>
    <n v="-141.70000000000005"/>
    <n v="723.49"/>
  </r>
  <r>
    <n v="100366"/>
    <n v="2299"/>
    <n v="545"/>
    <x v="9"/>
    <s v="Brand"/>
    <n v="1076.0999999999999"/>
    <n v="1222.02"/>
    <x v="342"/>
    <s v="Denied"/>
    <s v="Brand"/>
    <s v="Rivaroxaban"/>
    <n v="77.55"/>
    <n v="-145.92000000000007"/>
    <n v="998.55"/>
  </r>
  <r>
    <n v="100477"/>
    <n v="2085"/>
    <n v="548"/>
    <x v="3"/>
    <s v="Brand"/>
    <n v="478.31"/>
    <n v="625.82000000000005"/>
    <x v="343"/>
    <s v="Denied"/>
    <s v="Brand"/>
    <s v="Rosuvastatin"/>
    <n v="144.75"/>
    <n v="-147.51000000000005"/>
    <n v="333.56"/>
  </r>
  <r>
    <n v="100205"/>
    <n v="2830"/>
    <n v="580"/>
    <x v="5"/>
    <s v="Generic"/>
    <n v="871.08"/>
    <n v="1019.65"/>
    <x v="344"/>
    <s v="Approved"/>
    <s v="Brand"/>
    <s v="Insulin Glargine"/>
    <n v="144.75"/>
    <n v="-148.56999999999994"/>
    <n v="726.33"/>
  </r>
  <r>
    <n v="100313"/>
    <n v="2281"/>
    <n v="587"/>
    <x v="7"/>
    <s v="Generic"/>
    <n v="619.29999999999995"/>
    <n v="768.04"/>
    <x v="345"/>
    <s v="Pending"/>
    <s v="Brand"/>
    <s v="Sitagliptin"/>
    <n v="77.55"/>
    <n v="-148.74"/>
    <n v="541.75"/>
  </r>
  <r>
    <n v="100009"/>
    <n v="2147"/>
    <n v="506"/>
    <x v="5"/>
    <s v="Generic"/>
    <n v="268.73"/>
    <n v="427.28"/>
    <x v="346"/>
    <s v="Pending"/>
    <s v="Brand"/>
    <s v="Insulin Glargine"/>
    <n v="150.68"/>
    <n v="-158.54999999999995"/>
    <n v="118.05000000000001"/>
  </r>
  <r>
    <n v="100023"/>
    <n v="2315"/>
    <n v="591"/>
    <x v="1"/>
    <s v="Brand"/>
    <n v="483.35"/>
    <n v="645.75"/>
    <x v="347"/>
    <s v="Approved"/>
    <s v="Brand"/>
    <s v="Budesonide/Formoterol"/>
    <n v="65.23"/>
    <n v="-162.39999999999998"/>
    <n v="418.12"/>
  </r>
  <r>
    <n v="100433"/>
    <n v="2597"/>
    <n v="526"/>
    <x v="5"/>
    <s v="Brand"/>
    <n v="836.07"/>
    <n v="999.87"/>
    <x v="348"/>
    <s v="Denied"/>
    <s v="Brand"/>
    <s v="Insulin Glargine"/>
    <n v="76.599999999999994"/>
    <n v="-163.79999999999995"/>
    <n v="759.47"/>
  </r>
  <r>
    <n v="100091"/>
    <n v="2099"/>
    <n v="505"/>
    <x v="6"/>
    <s v="Generic"/>
    <n v="857.67"/>
    <n v="1025.3900000000001"/>
    <x v="349"/>
    <s v="Pending"/>
    <s v="Brand"/>
    <s v="Atorvastatin"/>
    <n v="77.959999999999994"/>
    <n v="-167.72000000000014"/>
    <n v="779.70999999999992"/>
  </r>
  <r>
    <n v="100360"/>
    <n v="2551"/>
    <n v="598"/>
    <x v="8"/>
    <s v="Generic"/>
    <n v="459.02"/>
    <n v="627.17999999999995"/>
    <x v="350"/>
    <s v="Pending"/>
    <s v="Brand"/>
    <s v="Adalimumab"/>
    <n v="76.599999999999994"/>
    <n v="-168.15999999999997"/>
    <n v="382.41999999999996"/>
  </r>
  <r>
    <n v="100176"/>
    <n v="2475"/>
    <n v="501"/>
    <x v="0"/>
    <s v="Brand"/>
    <n v="802.17"/>
    <n v="973.92"/>
    <x v="351"/>
    <s v="Approved"/>
    <s v="Brand"/>
    <s v="Oxycodone"/>
    <n v="77.959999999999994"/>
    <n v="-171.75"/>
    <n v="724.20999999999992"/>
  </r>
  <r>
    <n v="100458"/>
    <n v="2660"/>
    <n v="590"/>
    <x v="0"/>
    <s v="Generic"/>
    <n v="1035.6099999999999"/>
    <n v="1209.0899999999999"/>
    <x v="352"/>
    <s v="Pending"/>
    <s v="Brand"/>
    <s v="Oxycodone"/>
    <n v="77.959999999999994"/>
    <n v="-173.48000000000002"/>
    <n v="957.64999999999986"/>
  </r>
  <r>
    <n v="100363"/>
    <n v="2424"/>
    <n v="565"/>
    <x v="1"/>
    <s v="Brand"/>
    <n v="392.64"/>
    <n v="569.41999999999996"/>
    <x v="353"/>
    <s v="Approved"/>
    <s v="Brand"/>
    <s v="Budesonide/Formoterol"/>
    <n v="98.52"/>
    <n v="-176.77999999999997"/>
    <n v="294.12"/>
  </r>
  <r>
    <n v="100206"/>
    <n v="2916"/>
    <n v="521"/>
    <x v="3"/>
    <s v="Brand"/>
    <n v="437.52"/>
    <n v="622.16999999999996"/>
    <x v="354"/>
    <s v="Denied"/>
    <s v="Brand"/>
    <s v="Rosuvastatin"/>
    <n v="77.55"/>
    <n v="-184.64999999999998"/>
    <n v="359.96999999999997"/>
  </r>
  <r>
    <n v="100183"/>
    <n v="2301"/>
    <n v="527"/>
    <x v="1"/>
    <s v="Brand"/>
    <n v="423.39"/>
    <n v="610.45000000000005"/>
    <x v="355"/>
    <s v="Approved"/>
    <s v="Brand"/>
    <s v="Budesonide/Formoterol"/>
    <n v="58.5"/>
    <n v="-187.06000000000006"/>
    <n v="364.89"/>
  </r>
  <r>
    <n v="100324"/>
    <n v="2809"/>
    <n v="544"/>
    <x v="2"/>
    <s v="Brand"/>
    <n v="285.7"/>
    <n v="477.81"/>
    <x v="356"/>
    <s v="Denied"/>
    <s v="Brand"/>
    <s v="Apixaban"/>
    <n v="150.68"/>
    <n v="-192.11"/>
    <n v="135.01999999999998"/>
  </r>
  <r>
    <n v="100421"/>
    <n v="2848"/>
    <n v="553"/>
    <x v="4"/>
    <s v="Brand"/>
    <n v="1048.3499999999999"/>
    <n v="1240.6199999999999"/>
    <x v="357"/>
    <s v="Denied"/>
    <s v="Brand"/>
    <s v="Fluticasone/Salmeterol"/>
    <n v="153.69"/>
    <n v="-192.26999999999998"/>
    <n v="894.65999999999985"/>
  </r>
  <r>
    <n v="100343"/>
    <n v="2038"/>
    <n v="569"/>
    <x v="6"/>
    <s v="Generic"/>
    <n v="828.86"/>
    <n v="1022.66"/>
    <x v="358"/>
    <s v="Denied"/>
    <s v="Brand"/>
    <s v="Atorvastatin"/>
    <n v="132.80000000000001"/>
    <n v="-193.79999999999995"/>
    <n v="696.06"/>
  </r>
  <r>
    <n v="100479"/>
    <n v="2492"/>
    <n v="523"/>
    <x v="3"/>
    <s v="Brand"/>
    <n v="652.54999999999995"/>
    <n v="848"/>
    <x v="359"/>
    <s v="Approved"/>
    <s v="Brand"/>
    <s v="Rosuvastatin"/>
    <n v="65.23"/>
    <n v="-195.45000000000005"/>
    <n v="587.31999999999994"/>
  </r>
  <r>
    <n v="100472"/>
    <n v="2422"/>
    <n v="586"/>
    <x v="0"/>
    <s v="Brand"/>
    <n v="1074.1199999999999"/>
    <n v="1270.99"/>
    <x v="360"/>
    <s v="Approved"/>
    <s v="Brand"/>
    <s v="Oxycodone"/>
    <n v="77.959999999999994"/>
    <n v="-196.87000000000012"/>
    <n v="996.15999999999985"/>
  </r>
  <r>
    <n v="100411"/>
    <n v="2478"/>
    <n v="593"/>
    <x v="2"/>
    <s v="Generic"/>
    <n v="1100.82"/>
    <n v="1299.8699999999999"/>
    <x v="361"/>
    <s v="Pending"/>
    <s v="Brand"/>
    <s v="Apixaban"/>
    <n v="132.80000000000001"/>
    <n v="-199.04999999999995"/>
    <n v="968.02"/>
  </r>
  <r>
    <n v="100097"/>
    <n v="2688"/>
    <n v="526"/>
    <x v="4"/>
    <s v="Brand"/>
    <n v="837.6"/>
    <n v="1038.8399999999999"/>
    <x v="362"/>
    <s v="Pending"/>
    <s v="Brand"/>
    <s v="Fluticasone/Salmeterol"/>
    <n v="65.23"/>
    <n v="-201.2399999999999"/>
    <n v="772.37"/>
  </r>
  <r>
    <n v="100135"/>
    <n v="2183"/>
    <n v="584"/>
    <x v="9"/>
    <s v="Generic"/>
    <n v="1072.4000000000001"/>
    <n v="1276.8599999999999"/>
    <x v="363"/>
    <s v="Approved"/>
    <s v="Brand"/>
    <s v="Rivaroxaban"/>
    <n v="98.52"/>
    <n v="-204.45999999999981"/>
    <n v="973.88000000000011"/>
  </r>
  <r>
    <n v="100003"/>
    <n v="2307"/>
    <n v="546"/>
    <x v="2"/>
    <s v="Brand"/>
    <n v="370.34"/>
    <n v="576.35"/>
    <x v="364"/>
    <s v="Approved"/>
    <s v="Brand"/>
    <s v="Apixaban"/>
    <n v="132.80000000000001"/>
    <n v="-206.01000000000005"/>
    <n v="237.53999999999996"/>
  </r>
  <r>
    <n v="100142"/>
    <n v="2371"/>
    <n v="570"/>
    <x v="0"/>
    <s v="Brand"/>
    <n v="816.04"/>
    <n v="1024.77"/>
    <x v="365"/>
    <s v="Approved"/>
    <s v="Brand"/>
    <s v="Oxycodone"/>
    <n v="76.599999999999994"/>
    <n v="-208.73000000000002"/>
    <n v="739.43999999999994"/>
  </r>
  <r>
    <n v="100382"/>
    <n v="2974"/>
    <n v="560"/>
    <x v="5"/>
    <s v="Generic"/>
    <n v="281.94"/>
    <n v="502.72"/>
    <x v="366"/>
    <s v="Pending"/>
    <s v="Brand"/>
    <s v="Insulin Glargine"/>
    <n v="98.52"/>
    <n v="-220.78000000000003"/>
    <n v="183.42000000000002"/>
  </r>
  <r>
    <n v="100375"/>
    <n v="2184"/>
    <n v="576"/>
    <x v="9"/>
    <s v="Brand"/>
    <n v="1051.1400000000001"/>
    <n v="1273.08"/>
    <x v="367"/>
    <s v="Denied"/>
    <s v="Brand"/>
    <s v="Rivaroxaban"/>
    <n v="58.5"/>
    <n v="-221.93999999999983"/>
    <n v="992.6400000000001"/>
  </r>
  <r>
    <n v="100027"/>
    <n v="2978"/>
    <n v="567"/>
    <x v="8"/>
    <s v="Brand"/>
    <n v="207.91"/>
    <n v="432.68"/>
    <x v="368"/>
    <s v="Pending"/>
    <s v="Brand"/>
    <s v="Adalimumab"/>
    <n v="98.52"/>
    <n v="-224.77"/>
    <n v="109.39"/>
  </r>
  <r>
    <n v="100026"/>
    <n v="2715"/>
    <n v="593"/>
    <x v="2"/>
    <s v="Generic"/>
    <n v="1087.17"/>
    <n v="1315.53"/>
    <x v="369"/>
    <s v="Approved"/>
    <s v="Brand"/>
    <s v="Apixaban"/>
    <n v="77.959999999999994"/>
    <n v="-228.3599999999999"/>
    <n v="1009.21"/>
  </r>
  <r>
    <n v="100174"/>
    <n v="2956"/>
    <n v="538"/>
    <x v="5"/>
    <s v="Generic"/>
    <n v="771.03"/>
    <n v="1008.22"/>
    <x v="370"/>
    <s v="Denied"/>
    <s v="Brand"/>
    <s v="Insulin Glargine"/>
    <n v="150.68"/>
    <n v="-237.19000000000005"/>
    <n v="620.34999999999991"/>
  </r>
  <r>
    <n v="100359"/>
    <n v="2074"/>
    <n v="585"/>
    <x v="0"/>
    <s v="Brand"/>
    <n v="294.08999999999997"/>
    <n v="535.42999999999995"/>
    <x v="371"/>
    <s v="Denied"/>
    <s v="Brand"/>
    <s v="Oxycodone"/>
    <n v="132.80000000000001"/>
    <n v="-241.33999999999997"/>
    <n v="161.28999999999996"/>
  </r>
  <r>
    <n v="100341"/>
    <n v="2205"/>
    <n v="585"/>
    <x v="2"/>
    <s v="Generic"/>
    <n v="604.48"/>
    <n v="847.97"/>
    <x v="372"/>
    <s v="Pending"/>
    <s v="Brand"/>
    <s v="Apixaban"/>
    <n v="132.80000000000001"/>
    <n v="-243.49"/>
    <n v="471.68"/>
  </r>
  <r>
    <n v="100469"/>
    <n v="2046"/>
    <n v="522"/>
    <x v="4"/>
    <s v="Brand"/>
    <n v="642.57000000000005"/>
    <n v="888.16"/>
    <x v="373"/>
    <s v="Pending"/>
    <s v="Brand"/>
    <s v="Fluticasone/Salmeterol"/>
    <n v="77.55"/>
    <n v="-245.58999999999992"/>
    <n v="565.0200000000001"/>
  </r>
  <r>
    <n v="100045"/>
    <n v="2268"/>
    <n v="564"/>
    <x v="8"/>
    <s v="Brand"/>
    <n v="133.72999999999999"/>
    <n v="381.22"/>
    <x v="374"/>
    <s v="Pending"/>
    <s v="Brand"/>
    <s v="Adalimumab"/>
    <n v="77.55"/>
    <n v="-247.49000000000004"/>
    <n v="56.179999999999993"/>
  </r>
  <r>
    <n v="100387"/>
    <n v="2401"/>
    <n v="561"/>
    <x v="6"/>
    <s v="Brand"/>
    <n v="907.22"/>
    <n v="1159.3499999999999"/>
    <x v="375"/>
    <s v="Approved"/>
    <s v="Brand"/>
    <s v="Atorvastatin"/>
    <n v="150.68"/>
    <n v="-252.12999999999988"/>
    <n v="756.54"/>
  </r>
  <r>
    <n v="100353"/>
    <n v="2937"/>
    <n v="519"/>
    <x v="4"/>
    <s v="Generic"/>
    <n v="605.19000000000005"/>
    <n v="859.01"/>
    <x v="376"/>
    <s v="Pending"/>
    <s v="Brand"/>
    <s v="Fluticasone/Salmeterol"/>
    <n v="144.75"/>
    <n v="-253.81999999999994"/>
    <n v="460.44000000000005"/>
  </r>
  <r>
    <n v="100014"/>
    <n v="2779"/>
    <n v="519"/>
    <x v="5"/>
    <s v="Brand"/>
    <n v="854.46"/>
    <n v="1109.3900000000001"/>
    <x v="377"/>
    <s v="Pending"/>
    <s v="Brand"/>
    <s v="Insulin Glargine"/>
    <n v="65.23"/>
    <n v="-254.93000000000006"/>
    <n v="789.23"/>
  </r>
  <r>
    <n v="100310"/>
    <n v="2696"/>
    <n v="538"/>
    <x v="6"/>
    <s v="Generic"/>
    <n v="178.76"/>
    <n v="448.65"/>
    <x v="378"/>
    <s v="Pending"/>
    <s v="Brand"/>
    <s v="Atorvastatin"/>
    <n v="76.599999999999994"/>
    <n v="-269.89"/>
    <n v="102.16"/>
  </r>
  <r>
    <n v="100442"/>
    <n v="2717"/>
    <n v="510"/>
    <x v="0"/>
    <s v="Brand"/>
    <n v="677.99"/>
    <n v="950.22"/>
    <x v="379"/>
    <s v="Approved"/>
    <s v="Brand"/>
    <s v="Oxycodone"/>
    <n v="76.599999999999994"/>
    <n v="-272.23"/>
    <n v="601.39"/>
  </r>
  <r>
    <n v="100075"/>
    <n v="2319"/>
    <n v="516"/>
    <x v="0"/>
    <s v="Brand"/>
    <n v="514.87"/>
    <n v="787.76"/>
    <x v="380"/>
    <s v="Pending"/>
    <s v="Brand"/>
    <s v="Oxycodone"/>
    <n v="77.959999999999994"/>
    <n v="-272.89"/>
    <n v="436.91"/>
  </r>
  <r>
    <n v="100227"/>
    <n v="2753"/>
    <n v="591"/>
    <x v="2"/>
    <s v="Brand"/>
    <n v="139.81"/>
    <n v="418.42"/>
    <x v="381"/>
    <s v="Approved"/>
    <s v="Brand"/>
    <s v="Apixaban"/>
    <n v="77.55"/>
    <n v="-278.61"/>
    <n v="62.260000000000005"/>
  </r>
  <r>
    <n v="100099"/>
    <n v="2346"/>
    <n v="552"/>
    <x v="9"/>
    <s v="Generic"/>
    <n v="621.64"/>
    <n v="902.26"/>
    <x v="382"/>
    <s v="Denied"/>
    <s v="Brand"/>
    <s v="Rivaroxaban"/>
    <n v="77.55"/>
    <n v="-280.62"/>
    <n v="544.09"/>
  </r>
  <r>
    <n v="100465"/>
    <n v="2501"/>
    <n v="594"/>
    <x v="5"/>
    <s v="Generic"/>
    <n v="738.86"/>
    <n v="1021.75"/>
    <x v="383"/>
    <s v="Approved"/>
    <s v="Brand"/>
    <s v="Insulin Glargine"/>
    <n v="144.75"/>
    <n v="-282.89"/>
    <n v="594.11"/>
  </r>
  <r>
    <n v="100220"/>
    <n v="2165"/>
    <n v="520"/>
    <x v="9"/>
    <s v="Generic"/>
    <n v="179.19"/>
    <n v="463.66"/>
    <x v="384"/>
    <s v="Denied"/>
    <s v="Brand"/>
    <s v="Rivaroxaban"/>
    <n v="132.80000000000001"/>
    <n v="-284.47000000000003"/>
    <n v="46.389999999999986"/>
  </r>
  <r>
    <n v="100172"/>
    <n v="2109"/>
    <n v="589"/>
    <x v="9"/>
    <s v="Generic"/>
    <n v="738.64"/>
    <n v="1023.48"/>
    <x v="385"/>
    <s v="Approved"/>
    <s v="Brand"/>
    <s v="Rivaroxaban"/>
    <n v="98.52"/>
    <n v="-284.84000000000003"/>
    <n v="640.12"/>
  </r>
  <r>
    <n v="100316"/>
    <n v="2276"/>
    <n v="552"/>
    <x v="7"/>
    <s v="Brand"/>
    <n v="733.21"/>
    <n v="1020.65"/>
    <x v="386"/>
    <s v="Pending"/>
    <s v="Brand"/>
    <s v="Sitagliptin"/>
    <n v="77.959999999999994"/>
    <n v="-287.43999999999994"/>
    <n v="655.25"/>
  </r>
  <r>
    <n v="100356"/>
    <n v="2358"/>
    <n v="578"/>
    <x v="7"/>
    <s v="Brand"/>
    <n v="402.5"/>
    <n v="690.93"/>
    <x v="387"/>
    <s v="Approved"/>
    <s v="Brand"/>
    <s v="Sitagliptin"/>
    <n v="65.23"/>
    <n v="-288.42999999999995"/>
    <n v="337.27"/>
  </r>
  <r>
    <n v="100191"/>
    <n v="2559"/>
    <n v="584"/>
    <x v="6"/>
    <s v="Generic"/>
    <n v="561.59"/>
    <n v="852.84"/>
    <x v="388"/>
    <s v="Pending"/>
    <s v="Brand"/>
    <s v="Atorvastatin"/>
    <n v="65.23"/>
    <n v="-291.25"/>
    <n v="496.36"/>
  </r>
  <r>
    <n v="100198"/>
    <n v="2215"/>
    <n v="577"/>
    <x v="8"/>
    <s v="Generic"/>
    <n v="453.02"/>
    <n v="758.71"/>
    <x v="389"/>
    <s v="Approved"/>
    <s v="Brand"/>
    <s v="Adalimumab"/>
    <n v="98.52"/>
    <n v="-305.69000000000005"/>
    <n v="354.5"/>
  </r>
  <r>
    <n v="100327"/>
    <n v="2308"/>
    <n v="518"/>
    <x v="9"/>
    <s v="Brand"/>
    <n v="353.9"/>
    <n v="659.75"/>
    <x v="390"/>
    <s v="Approved"/>
    <s v="Brand"/>
    <s v="Rivaroxaban"/>
    <n v="58.5"/>
    <n v="-305.85000000000002"/>
    <n v="295.39999999999998"/>
  </r>
  <r>
    <n v="100040"/>
    <n v="2151"/>
    <n v="534"/>
    <x v="8"/>
    <s v="Generic"/>
    <n v="815.26"/>
    <n v="1129.2"/>
    <x v="391"/>
    <s v="Approved"/>
    <s v="Brand"/>
    <s v="Adalimumab"/>
    <n v="150.68"/>
    <n v="-313.94000000000005"/>
    <n v="664.57999999999993"/>
  </r>
  <r>
    <n v="100314"/>
    <n v="2491"/>
    <n v="598"/>
    <x v="3"/>
    <s v="Brand"/>
    <n v="597.41"/>
    <n v="915.34"/>
    <x v="392"/>
    <s v="Denied"/>
    <s v="Brand"/>
    <s v="Rosuvastatin"/>
    <n v="150.68"/>
    <n v="-317.93000000000006"/>
    <n v="446.72999999999996"/>
  </r>
  <r>
    <n v="100443"/>
    <n v="2275"/>
    <n v="578"/>
    <x v="7"/>
    <s v="Brand"/>
    <n v="526.28"/>
    <n v="851.29"/>
    <x v="393"/>
    <s v="Denied"/>
    <s v="Brand"/>
    <s v="Sitagliptin"/>
    <n v="77.959999999999994"/>
    <n v="-325.01"/>
    <n v="448.32"/>
  </r>
  <r>
    <n v="100044"/>
    <n v="2840"/>
    <n v="540"/>
    <x v="8"/>
    <s v="Generic"/>
    <n v="812.49"/>
    <n v="1142.5999999999999"/>
    <x v="394"/>
    <s v="Approved"/>
    <s v="Brand"/>
    <s v="Adalimumab"/>
    <n v="58.5"/>
    <n v="-330.1099999999999"/>
    <n v="753.99"/>
  </r>
  <r>
    <n v="100450"/>
    <n v="2285"/>
    <n v="516"/>
    <x v="9"/>
    <s v="Brand"/>
    <n v="682.3"/>
    <n v="1019.11"/>
    <x v="395"/>
    <s v="Denied"/>
    <s v="Brand"/>
    <s v="Rivaroxaban"/>
    <n v="150.68"/>
    <n v="-336.81000000000006"/>
    <n v="531.61999999999989"/>
  </r>
  <r>
    <n v="100272"/>
    <n v="2408"/>
    <n v="585"/>
    <x v="3"/>
    <s v="Brand"/>
    <n v="1048.95"/>
    <n v="1389.55"/>
    <x v="396"/>
    <s v="Denied"/>
    <s v="Brand"/>
    <s v="Rosuvastatin"/>
    <n v="77.959999999999994"/>
    <n v="-340.59999999999991"/>
    <n v="970.99"/>
  </r>
  <r>
    <n v="100446"/>
    <n v="2591"/>
    <n v="506"/>
    <x v="9"/>
    <s v="Generic"/>
    <n v="751.85"/>
    <n v="1093.67"/>
    <x v="397"/>
    <s v="Denied"/>
    <s v="Brand"/>
    <s v="Rivaroxaban"/>
    <n v="65.23"/>
    <n v="-341.82000000000005"/>
    <n v="686.62"/>
  </r>
  <r>
    <n v="100119"/>
    <n v="2686"/>
    <n v="557"/>
    <x v="5"/>
    <s v="Brand"/>
    <n v="242.7"/>
    <n v="585.67999999999995"/>
    <x v="398"/>
    <s v="Denied"/>
    <s v="Brand"/>
    <s v="Insulin Glargine"/>
    <n v="150.68"/>
    <n v="-342.97999999999996"/>
    <n v="92.019999999999982"/>
  </r>
  <r>
    <n v="100148"/>
    <n v="2817"/>
    <n v="500"/>
    <x v="1"/>
    <s v="Brand"/>
    <n v="511.96"/>
    <n v="861.71"/>
    <x v="399"/>
    <s v="Denied"/>
    <s v="Brand"/>
    <s v="Budesonide/Formoterol"/>
    <n v="65.23"/>
    <n v="-349.75000000000006"/>
    <n v="446.72999999999996"/>
  </r>
  <r>
    <n v="100378"/>
    <n v="2423"/>
    <n v="532"/>
    <x v="4"/>
    <s v="Brand"/>
    <n v="584.33000000000004"/>
    <n v="936.76"/>
    <x v="400"/>
    <s v="Approved"/>
    <s v="Brand"/>
    <s v="Fluticasone/Salmeterol"/>
    <n v="58.5"/>
    <n v="-352.42999999999995"/>
    <n v="525.83000000000004"/>
  </r>
  <r>
    <n v="100130"/>
    <n v="2907"/>
    <n v="524"/>
    <x v="5"/>
    <s v="Brand"/>
    <n v="185.4"/>
    <n v="549.91"/>
    <x v="401"/>
    <s v="Pending"/>
    <s v="Brand"/>
    <s v="Insulin Glargine"/>
    <n v="153.69"/>
    <n v="-364.51"/>
    <n v="31.710000000000008"/>
  </r>
  <r>
    <n v="100175"/>
    <n v="2698"/>
    <n v="547"/>
    <x v="2"/>
    <s v="Generic"/>
    <n v="840.03"/>
    <n v="1213.81"/>
    <x v="402"/>
    <s v="Pending"/>
    <s v="Brand"/>
    <s v="Apixaban"/>
    <n v="77.55"/>
    <n v="-373.78"/>
    <n v="762.48"/>
  </r>
  <r>
    <n v="100189"/>
    <n v="2043"/>
    <n v="579"/>
    <x v="3"/>
    <s v="Generic"/>
    <n v="162.57"/>
    <n v="538.09"/>
    <x v="403"/>
    <s v="Pending"/>
    <s v="Brand"/>
    <s v="Rosuvastatin"/>
    <n v="77.959999999999994"/>
    <n v="-375.52000000000004"/>
    <n v="84.61"/>
  </r>
  <r>
    <n v="100287"/>
    <n v="2502"/>
    <n v="508"/>
    <x v="5"/>
    <s v="Brand"/>
    <n v="995.36"/>
    <n v="1375.62"/>
    <x v="404"/>
    <s v="Denied"/>
    <s v="Brand"/>
    <s v="Insulin Glargine"/>
    <n v="132.80000000000001"/>
    <n v="-380.25999999999988"/>
    <n v="862.56"/>
  </r>
  <r>
    <n v="100113"/>
    <n v="2693"/>
    <n v="521"/>
    <x v="9"/>
    <s v="Generic"/>
    <n v="742.21"/>
    <n v="1145.33"/>
    <x v="405"/>
    <s v="Approved"/>
    <s v="Brand"/>
    <s v="Rivaroxaban"/>
    <n v="77.55"/>
    <n v="-403.11999999999989"/>
    <n v="664.66000000000008"/>
  </r>
  <r>
    <n v="100260"/>
    <n v="2287"/>
    <n v="534"/>
    <x v="1"/>
    <s v="Generic"/>
    <n v="519.07000000000005"/>
    <n v="926.69"/>
    <x v="406"/>
    <s v="Denied"/>
    <s v="Brand"/>
    <s v="Budesonide/Formoterol"/>
    <n v="58.5"/>
    <n v="-407.62"/>
    <n v="460.57000000000005"/>
  </r>
  <r>
    <n v="100216"/>
    <n v="2234"/>
    <n v="546"/>
    <x v="3"/>
    <s v="Brand"/>
    <n v="853.34"/>
    <n v="1267.1199999999999"/>
    <x v="407"/>
    <s v="Denied"/>
    <s v="Brand"/>
    <s v="Rosuvastatin"/>
    <n v="65.23"/>
    <n v="-413.77999999999986"/>
    <n v="788.11"/>
  </r>
  <r>
    <n v="100152"/>
    <n v="2003"/>
    <n v="591"/>
    <x v="0"/>
    <s v="Generic"/>
    <n v="105.74"/>
    <n v="520.98"/>
    <x v="408"/>
    <s v="Approved"/>
    <s v="Brand"/>
    <s v="Oxycodone"/>
    <n v="153.69"/>
    <n v="-415.24"/>
    <n v="-47.95"/>
  </r>
  <r>
    <n v="100178"/>
    <n v="2999"/>
    <n v="534"/>
    <x v="9"/>
    <s v="Brand"/>
    <n v="754.42"/>
    <n v="1177.23"/>
    <x v="409"/>
    <s v="Approved"/>
    <s v="Brand"/>
    <s v="Rivaroxaban"/>
    <n v="77.959999999999994"/>
    <n v="-422.81000000000006"/>
    <n v="676.45999999999992"/>
  </r>
  <r>
    <n v="100338"/>
    <n v="2349"/>
    <n v="599"/>
    <x v="4"/>
    <s v="Generic"/>
    <n v="122.59"/>
    <n v="553.28"/>
    <x v="410"/>
    <s v="Approved"/>
    <s v="Brand"/>
    <s v="Fluticasone/Salmeterol"/>
    <n v="76.599999999999994"/>
    <n v="-430.68999999999994"/>
    <n v="45.990000000000009"/>
  </r>
  <r>
    <n v="100329"/>
    <n v="2575"/>
    <n v="511"/>
    <x v="3"/>
    <s v="Brand"/>
    <n v="135.57"/>
    <n v="570.36"/>
    <x v="411"/>
    <s v="Denied"/>
    <s v="Brand"/>
    <s v="Rosuvastatin"/>
    <n v="77.55"/>
    <n v="-434.79"/>
    <n v="58.019999999999996"/>
  </r>
  <r>
    <n v="100298"/>
    <n v="2326"/>
    <n v="538"/>
    <x v="1"/>
    <s v="Generic"/>
    <n v="616.55999999999995"/>
    <n v="1052.19"/>
    <x v="412"/>
    <s v="Pending"/>
    <s v="Brand"/>
    <s v="Budesonide/Formoterol"/>
    <n v="65.23"/>
    <n v="-435.63000000000011"/>
    <n v="551.32999999999993"/>
  </r>
  <r>
    <n v="100435"/>
    <n v="2216"/>
    <n v="574"/>
    <x v="6"/>
    <s v="Brand"/>
    <n v="851.81"/>
    <n v="1292.96"/>
    <x v="413"/>
    <s v="Approved"/>
    <s v="Brand"/>
    <s v="Atorvastatin"/>
    <n v="76.599999999999994"/>
    <n v="-441.15000000000009"/>
    <n v="775.20999999999992"/>
  </r>
  <r>
    <n v="100309"/>
    <n v="2483"/>
    <n v="540"/>
    <x v="2"/>
    <s v="Generic"/>
    <n v="664.01"/>
    <n v="1120.3800000000001"/>
    <x v="414"/>
    <s v="Pending"/>
    <s v="Brand"/>
    <s v="Apixaban"/>
    <n v="58.5"/>
    <n v="-456.37000000000012"/>
    <n v="605.51"/>
  </r>
  <r>
    <n v="100473"/>
    <n v="2651"/>
    <n v="540"/>
    <x v="7"/>
    <s v="Brand"/>
    <n v="324.20999999999998"/>
    <n v="782.68"/>
    <x v="415"/>
    <s v="Approved"/>
    <s v="Brand"/>
    <s v="Sitagliptin"/>
    <n v="144.75"/>
    <n v="-458.46999999999997"/>
    <n v="179.45999999999998"/>
  </r>
  <r>
    <n v="100407"/>
    <n v="2479"/>
    <n v="546"/>
    <x v="6"/>
    <s v="Brand"/>
    <n v="600.76"/>
    <n v="1072.8599999999999"/>
    <x v="416"/>
    <s v="Denied"/>
    <s v="Brand"/>
    <s v="Atorvastatin"/>
    <n v="132.80000000000001"/>
    <n v="-472.09999999999991"/>
    <n v="467.96"/>
  </r>
  <r>
    <n v="100330"/>
    <n v="2091"/>
    <n v="515"/>
    <x v="0"/>
    <s v="Generic"/>
    <n v="651.41"/>
    <n v="1125.0999999999999"/>
    <x v="417"/>
    <s v="Approved"/>
    <s v="Brand"/>
    <s v="Oxycodone"/>
    <n v="144.75"/>
    <n v="-473.68999999999994"/>
    <n v="506.65999999999997"/>
  </r>
  <r>
    <n v="100373"/>
    <n v="2357"/>
    <n v="510"/>
    <x v="4"/>
    <s v="Brand"/>
    <n v="742.78"/>
    <n v="1218.54"/>
    <x v="418"/>
    <s v="Pending"/>
    <s v="Brand"/>
    <s v="Fluticasone/Salmeterol"/>
    <n v="77.959999999999994"/>
    <n v="-475.76"/>
    <n v="664.81999999999994"/>
  </r>
  <r>
    <n v="100132"/>
    <n v="2624"/>
    <n v="504"/>
    <x v="0"/>
    <s v="Generic"/>
    <n v="208.28"/>
    <n v="691.21"/>
    <x v="419"/>
    <s v="Pending"/>
    <s v="Brand"/>
    <s v="Oxycodone"/>
    <n v="58.5"/>
    <n v="-482.93000000000006"/>
    <n v="149.78"/>
  </r>
  <r>
    <n v="100305"/>
    <n v="2556"/>
    <n v="597"/>
    <x v="1"/>
    <s v="Generic"/>
    <n v="285.61"/>
    <n v="773.85"/>
    <x v="420"/>
    <s v="Denied"/>
    <s v="Brand"/>
    <s v="Budesonide/Formoterol"/>
    <n v="77.959999999999994"/>
    <n v="-488.24"/>
    <n v="207.65000000000003"/>
  </r>
  <r>
    <n v="100096"/>
    <n v="2749"/>
    <n v="554"/>
    <x v="8"/>
    <s v="Generic"/>
    <n v="525.79999999999995"/>
    <n v="1020.36"/>
    <x v="421"/>
    <s v="Approved"/>
    <s v="Brand"/>
    <s v="Adalimumab"/>
    <n v="132.80000000000001"/>
    <n v="-494.56000000000006"/>
    <n v="392.99999999999994"/>
  </r>
  <r>
    <n v="100271"/>
    <n v="2032"/>
    <n v="577"/>
    <x v="4"/>
    <s v="Brand"/>
    <n v="475.84"/>
    <n v="981"/>
    <x v="422"/>
    <s v="Pending"/>
    <s v="Brand"/>
    <s v="Fluticasone/Salmeterol"/>
    <n v="150.68"/>
    <n v="-505.16"/>
    <n v="325.15999999999997"/>
  </r>
  <r>
    <n v="100146"/>
    <n v="2264"/>
    <n v="535"/>
    <x v="2"/>
    <s v="Brand"/>
    <n v="213.44"/>
    <n v="721.75"/>
    <x v="423"/>
    <s v="Approved"/>
    <s v="Brand"/>
    <s v="Apixaban"/>
    <n v="153.69"/>
    <n v="-508.31"/>
    <n v="59.75"/>
  </r>
  <r>
    <n v="100317"/>
    <n v="2658"/>
    <n v="576"/>
    <x v="8"/>
    <s v="Generic"/>
    <n v="391.38"/>
    <n v="906.07"/>
    <x v="424"/>
    <s v="Denied"/>
    <s v="Brand"/>
    <s v="Adalimumab"/>
    <n v="77.55"/>
    <n v="-514.69000000000005"/>
    <n v="313.83"/>
  </r>
  <r>
    <n v="100368"/>
    <n v="2094"/>
    <n v="574"/>
    <x v="3"/>
    <s v="Generic"/>
    <n v="718.59"/>
    <n v="1235.47"/>
    <x v="425"/>
    <s v="Approved"/>
    <s v="Brand"/>
    <s v="Rosuvastatin"/>
    <n v="153.69"/>
    <n v="-516.88"/>
    <n v="564.90000000000009"/>
  </r>
  <r>
    <n v="100008"/>
    <n v="2730"/>
    <n v="596"/>
    <x v="8"/>
    <s v="Generic"/>
    <n v="640.84"/>
    <n v="1160.22"/>
    <x v="426"/>
    <s v="Denied"/>
    <s v="Brand"/>
    <s v="Adalimumab"/>
    <n v="76.599999999999994"/>
    <n v="-519.38"/>
    <n v="564.24"/>
  </r>
  <r>
    <n v="100021"/>
    <n v="2973"/>
    <n v="561"/>
    <x v="9"/>
    <s v="Generic"/>
    <n v="328.84"/>
    <n v="852.46"/>
    <x v="427"/>
    <s v="Approved"/>
    <s v="Brand"/>
    <s v="Rivaroxaban"/>
    <n v="76.599999999999994"/>
    <n v="-523.62000000000012"/>
    <n v="252.23999999999998"/>
  </r>
  <r>
    <n v="100000"/>
    <n v="2464"/>
    <n v="581"/>
    <x v="6"/>
    <s v="Generic"/>
    <n v="206.65"/>
    <n v="739.05"/>
    <x v="428"/>
    <s v="Pending"/>
    <s v="Brand"/>
    <s v="Atorvastatin"/>
    <n v="76.599999999999994"/>
    <n v="-532.4"/>
    <n v="130.05000000000001"/>
  </r>
  <r>
    <n v="100232"/>
    <n v="2478"/>
    <n v="565"/>
    <x v="6"/>
    <s v="Brand"/>
    <n v="459.48"/>
    <n v="994.58"/>
    <x v="429"/>
    <s v="Pending"/>
    <s v="Brand"/>
    <s v="Atorvastatin"/>
    <n v="98.52"/>
    <n v="-535.1"/>
    <n v="360.96000000000004"/>
  </r>
  <r>
    <n v="100428"/>
    <n v="2573"/>
    <n v="551"/>
    <x v="9"/>
    <s v="Generic"/>
    <n v="514.75"/>
    <n v="1050.3900000000001"/>
    <x v="430"/>
    <s v="Pending"/>
    <s v="Brand"/>
    <s v="Rivaroxaban"/>
    <n v="58.5"/>
    <n v="-535.6400000000001"/>
    <n v="456.25"/>
  </r>
  <r>
    <n v="100239"/>
    <n v="2780"/>
    <n v="501"/>
    <x v="1"/>
    <s v="Brand"/>
    <n v="390.66"/>
    <n v="927.92"/>
    <x v="431"/>
    <s v="Approved"/>
    <s v="Brand"/>
    <s v="Budesonide/Formoterol"/>
    <n v="132.80000000000001"/>
    <n v="-537.26"/>
    <n v="257.86"/>
  </r>
  <r>
    <n v="100467"/>
    <n v="2705"/>
    <n v="524"/>
    <x v="3"/>
    <s v="Generic"/>
    <n v="825.5"/>
    <n v="1367.23"/>
    <x v="432"/>
    <s v="Pending"/>
    <s v="Brand"/>
    <s v="Rosuvastatin"/>
    <n v="153.69"/>
    <n v="-541.73"/>
    <n v="671.81"/>
  </r>
  <r>
    <n v="100168"/>
    <n v="2610"/>
    <n v="575"/>
    <x v="0"/>
    <s v="Generic"/>
    <n v="635.72"/>
    <n v="1180.8900000000001"/>
    <x v="433"/>
    <s v="Denied"/>
    <s v="Brand"/>
    <s v="Oxycodone"/>
    <n v="153.69"/>
    <n v="-545.17000000000007"/>
    <n v="482.03000000000003"/>
  </r>
  <r>
    <n v="100249"/>
    <n v="2566"/>
    <n v="519"/>
    <x v="2"/>
    <s v="Brand"/>
    <n v="524.6"/>
    <n v="1078.72"/>
    <x v="434"/>
    <s v="Approved"/>
    <s v="Brand"/>
    <s v="Apixaban"/>
    <n v="132.80000000000001"/>
    <n v="-554.12"/>
    <n v="391.8"/>
  </r>
  <r>
    <n v="100292"/>
    <n v="2142"/>
    <n v="561"/>
    <x v="0"/>
    <s v="Brand"/>
    <n v="614.30999999999995"/>
    <n v="1169.06"/>
    <x v="435"/>
    <s v="Denied"/>
    <s v="Brand"/>
    <s v="Oxycodone"/>
    <n v="144.75"/>
    <n v="-554.75"/>
    <n v="469.55999999999995"/>
  </r>
  <r>
    <n v="100219"/>
    <n v="2615"/>
    <n v="530"/>
    <x v="6"/>
    <s v="Brand"/>
    <n v="258.12"/>
    <n v="819.35"/>
    <x v="436"/>
    <s v="Pending"/>
    <s v="Brand"/>
    <s v="Atorvastatin"/>
    <n v="153.69"/>
    <n v="-561.23"/>
    <n v="104.43"/>
  </r>
  <r>
    <n v="100060"/>
    <n v="2185"/>
    <n v="521"/>
    <x v="0"/>
    <s v="Generic"/>
    <n v="254.45"/>
    <n v="819.44"/>
    <x v="437"/>
    <s v="Pending"/>
    <s v="Brand"/>
    <s v="Oxycodone"/>
    <n v="77.959999999999994"/>
    <n v="-564.99"/>
    <n v="176.49"/>
  </r>
  <r>
    <n v="100053"/>
    <n v="2400"/>
    <n v="516"/>
    <x v="4"/>
    <s v="Generic"/>
    <n v="640.59"/>
    <n v="1213.73"/>
    <x v="438"/>
    <s v="Pending"/>
    <s v="Brand"/>
    <s v="Fluticasone/Salmeterol"/>
    <n v="77.55"/>
    <n v="-573.14"/>
    <n v="563.04000000000008"/>
  </r>
  <r>
    <n v="100482"/>
    <n v="2294"/>
    <n v="534"/>
    <x v="6"/>
    <s v="Generic"/>
    <n v="253.42"/>
    <n v="834.98"/>
    <x v="439"/>
    <s v="Pending"/>
    <s v="Brand"/>
    <s v="Atorvastatin"/>
    <n v="132.80000000000001"/>
    <n v="-581.56000000000006"/>
    <n v="120.61999999999998"/>
  </r>
  <r>
    <n v="100194"/>
    <n v="2845"/>
    <n v="529"/>
    <x v="7"/>
    <s v="Generic"/>
    <n v="323.64"/>
    <n v="915.14"/>
    <x v="440"/>
    <s v="Approved"/>
    <s v="Brand"/>
    <s v="Sitagliptin"/>
    <n v="77.959999999999994"/>
    <n v="-591.5"/>
    <n v="245.68"/>
  </r>
  <r>
    <n v="100213"/>
    <n v="2262"/>
    <n v="506"/>
    <x v="9"/>
    <s v="Generic"/>
    <n v="222.17"/>
    <n v="815.92"/>
    <x v="441"/>
    <s v="Pending"/>
    <s v="Brand"/>
    <s v="Rivaroxaban"/>
    <n v="144.75"/>
    <n v="-593.75"/>
    <n v="77.419999999999987"/>
  </r>
  <r>
    <n v="100018"/>
    <n v="2455"/>
    <n v="545"/>
    <x v="0"/>
    <s v="Brand"/>
    <n v="765.68"/>
    <n v="1359.69"/>
    <x v="442"/>
    <s v="Pending"/>
    <s v="Brand"/>
    <s v="Oxycodone"/>
    <n v="58.5"/>
    <n v="-594.0100000000001"/>
    <n v="707.18"/>
  </r>
  <r>
    <n v="100093"/>
    <n v="2168"/>
    <n v="502"/>
    <x v="4"/>
    <s v="Brand"/>
    <n v="392.41"/>
    <n v="994.27"/>
    <x v="443"/>
    <s v="Approved"/>
    <s v="Brand"/>
    <s v="Fluticasone/Salmeterol"/>
    <n v="150.68"/>
    <n v="-601.8599999999999"/>
    <n v="241.73000000000002"/>
  </r>
  <r>
    <n v="100408"/>
    <n v="2890"/>
    <n v="543"/>
    <x v="7"/>
    <s v="Brand"/>
    <n v="276.74"/>
    <n v="887.01"/>
    <x v="444"/>
    <s v="Approved"/>
    <s v="Brand"/>
    <s v="Sitagliptin"/>
    <n v="76.599999999999994"/>
    <n v="-610.27"/>
    <n v="200.14000000000001"/>
  </r>
  <r>
    <n v="100154"/>
    <n v="2517"/>
    <n v="535"/>
    <x v="5"/>
    <s v="Brand"/>
    <n v="196.05"/>
    <n v="835.42"/>
    <x v="445"/>
    <s v="Pending"/>
    <s v="Brand"/>
    <s v="Insulin Glargine"/>
    <n v="153.69"/>
    <n v="-639.36999999999989"/>
    <n v="42.360000000000014"/>
  </r>
  <r>
    <n v="100444"/>
    <n v="2328"/>
    <n v="556"/>
    <x v="2"/>
    <s v="Generic"/>
    <n v="128.28"/>
    <n v="773.32"/>
    <x v="446"/>
    <s v="Approved"/>
    <s v="Brand"/>
    <s v="Apixaban"/>
    <n v="150.68"/>
    <n v="-645.04000000000008"/>
    <n v="-22.400000000000006"/>
  </r>
  <r>
    <n v="100274"/>
    <n v="2176"/>
    <n v="542"/>
    <x v="9"/>
    <s v="Generic"/>
    <n v="622.54999999999995"/>
    <n v="1273.96"/>
    <x v="447"/>
    <s v="Denied"/>
    <s v="Brand"/>
    <s v="Rivaroxaban"/>
    <n v="58.5"/>
    <n v="-651.41000000000008"/>
    <n v="564.04999999999995"/>
  </r>
  <r>
    <n v="100264"/>
    <n v="2420"/>
    <n v="530"/>
    <x v="5"/>
    <s v="Generic"/>
    <n v="130.35"/>
    <n v="794.51"/>
    <x v="448"/>
    <s v="Approved"/>
    <s v="Brand"/>
    <s v="Insulin Glargine"/>
    <n v="98.52"/>
    <n v="-664.16"/>
    <n v="31.83"/>
  </r>
  <r>
    <n v="100376"/>
    <n v="2497"/>
    <n v="509"/>
    <x v="8"/>
    <s v="Generic"/>
    <n v="588.09"/>
    <n v="1263.78"/>
    <x v="449"/>
    <s v="Approved"/>
    <s v="Brand"/>
    <s v="Adalimumab"/>
    <n v="77.959999999999994"/>
    <n v="-675.68999999999994"/>
    <n v="510.13000000000005"/>
  </r>
  <r>
    <n v="100346"/>
    <n v="2749"/>
    <n v="580"/>
    <x v="7"/>
    <s v="Brand"/>
    <n v="441.74"/>
    <n v="1131.95"/>
    <x v="450"/>
    <s v="Pending"/>
    <s v="Brand"/>
    <s v="Sitagliptin"/>
    <n v="77.55"/>
    <n v="-690.21"/>
    <n v="364.19"/>
  </r>
  <r>
    <n v="100340"/>
    <n v="2726"/>
    <n v="503"/>
    <x v="1"/>
    <s v="Generic"/>
    <n v="324.81"/>
    <n v="1034.6300000000001"/>
    <x v="451"/>
    <s v="Pending"/>
    <s v="Brand"/>
    <s v="Budesonide/Formoterol"/>
    <n v="77.959999999999994"/>
    <n v="-709.82000000000016"/>
    <n v="246.85000000000002"/>
  </r>
  <r>
    <n v="100030"/>
    <n v="2159"/>
    <n v="502"/>
    <x v="1"/>
    <s v="Generic"/>
    <n v="199.07"/>
    <n v="913.07"/>
    <x v="452"/>
    <s v="Approved"/>
    <s v="Brand"/>
    <s v="Budesonide/Formoterol"/>
    <n v="58.5"/>
    <n v="-714"/>
    <n v="140.57"/>
  </r>
  <r>
    <n v="100389"/>
    <n v="2143"/>
    <n v="568"/>
    <x v="1"/>
    <s v="Generic"/>
    <n v="591.16999999999996"/>
    <n v="1321.47"/>
    <x v="453"/>
    <s v="Denied"/>
    <s v="Brand"/>
    <s v="Budesonide/Formoterol"/>
    <n v="153.69"/>
    <n v="-730.30000000000007"/>
    <n v="437.47999999999996"/>
  </r>
  <r>
    <n v="100128"/>
    <n v="2807"/>
    <n v="505"/>
    <x v="5"/>
    <s v="Generic"/>
    <n v="101.35"/>
    <n v="836.67"/>
    <x v="454"/>
    <s v="Pending"/>
    <s v="Brand"/>
    <s v="Insulin Glargine"/>
    <n v="144.75"/>
    <n v="-735.31999999999994"/>
    <n v="-43.400000000000006"/>
  </r>
  <r>
    <n v="100016"/>
    <n v="2705"/>
    <n v="554"/>
    <x v="3"/>
    <s v="Generic"/>
    <n v="539.96"/>
    <n v="1278.73"/>
    <x v="455"/>
    <s v="Denied"/>
    <s v="Brand"/>
    <s v="Rosuvastatin"/>
    <n v="77.959999999999994"/>
    <n v="-738.77"/>
    <n v="462.00000000000006"/>
  </r>
  <r>
    <n v="100321"/>
    <n v="2092"/>
    <n v="574"/>
    <x v="7"/>
    <s v="Brand"/>
    <n v="645"/>
    <n v="1392.01"/>
    <x v="456"/>
    <s v="Approved"/>
    <s v="Brand"/>
    <s v="Sitagliptin"/>
    <n v="76.599999999999994"/>
    <n v="-747.01"/>
    <n v="568.4"/>
  </r>
  <r>
    <n v="100282"/>
    <n v="2399"/>
    <n v="596"/>
    <x v="5"/>
    <s v="Generic"/>
    <n v="598.16"/>
    <n v="1346.26"/>
    <x v="457"/>
    <s v="Pending"/>
    <s v="Brand"/>
    <s v="Insulin Glargine"/>
    <n v="150.68"/>
    <n v="-748.1"/>
    <n v="447.47999999999996"/>
  </r>
  <r>
    <n v="100111"/>
    <n v="2020"/>
    <n v="531"/>
    <x v="4"/>
    <s v="Generic"/>
    <n v="530.26"/>
    <n v="1286.74"/>
    <x v="458"/>
    <s v="Pending"/>
    <s v="Brand"/>
    <s v="Fluticasone/Salmeterol"/>
    <n v="76.599999999999994"/>
    <n v="-756.48"/>
    <n v="453.65999999999997"/>
  </r>
  <r>
    <n v="100145"/>
    <n v="2295"/>
    <n v="503"/>
    <x v="2"/>
    <s v="Generic"/>
    <n v="372.41"/>
    <n v="1130.58"/>
    <x v="459"/>
    <s v="Approved"/>
    <s v="Brand"/>
    <s v="Apixaban"/>
    <n v="76.599999999999994"/>
    <n v="-758.16999999999985"/>
    <n v="295.81000000000006"/>
  </r>
  <r>
    <n v="100483"/>
    <n v="2197"/>
    <n v="564"/>
    <x v="0"/>
    <s v="Generic"/>
    <n v="260.07"/>
    <n v="1021.66"/>
    <x v="460"/>
    <s v="Denied"/>
    <s v="Brand"/>
    <s v="Oxycodone"/>
    <n v="65.23"/>
    <n v="-761.58999999999992"/>
    <n v="194.83999999999997"/>
  </r>
  <r>
    <n v="100328"/>
    <n v="2453"/>
    <n v="565"/>
    <x v="9"/>
    <s v="Generic"/>
    <n v="202.54"/>
    <n v="964.87"/>
    <x v="461"/>
    <s v="Denied"/>
    <s v="Brand"/>
    <s v="Rivaroxaban"/>
    <n v="77.959999999999994"/>
    <n v="-762.33"/>
    <n v="124.58"/>
  </r>
  <r>
    <n v="100462"/>
    <n v="2703"/>
    <n v="508"/>
    <x v="9"/>
    <s v="Generic"/>
    <n v="138.29"/>
    <n v="909.9"/>
    <x v="462"/>
    <s v="Denied"/>
    <s v="Brand"/>
    <s v="Rivaroxaban"/>
    <n v="98.52"/>
    <n v="-771.61"/>
    <n v="39.769999999999996"/>
  </r>
  <r>
    <n v="100237"/>
    <n v="2168"/>
    <n v="505"/>
    <x v="3"/>
    <s v="Brand"/>
    <n v="572.07000000000005"/>
    <n v="1353.59"/>
    <x v="463"/>
    <s v="Denied"/>
    <s v="Brand"/>
    <s v="Rosuvastatin"/>
    <n v="76.599999999999994"/>
    <n v="-781.51999999999987"/>
    <n v="495.47"/>
  </r>
  <r>
    <n v="100454"/>
    <n v="2917"/>
    <n v="572"/>
    <x v="5"/>
    <s v="Brand"/>
    <n v="229.36"/>
    <n v="1013.9"/>
    <x v="464"/>
    <s v="Approved"/>
    <s v="Brand"/>
    <s v="Insulin Glargine"/>
    <n v="77.55"/>
    <n v="-784.54"/>
    <n v="151.81"/>
  </r>
  <r>
    <n v="100410"/>
    <n v="2994"/>
    <n v="551"/>
    <x v="1"/>
    <s v="Brand"/>
    <n v="567.84"/>
    <n v="1354.75"/>
    <x v="465"/>
    <s v="Pending"/>
    <s v="Brand"/>
    <s v="Budesonide/Formoterol"/>
    <n v="77.959999999999994"/>
    <n v="-786.91"/>
    <n v="489.88000000000005"/>
  </r>
  <r>
    <n v="100315"/>
    <n v="2841"/>
    <n v="587"/>
    <x v="1"/>
    <s v="Generic"/>
    <n v="235.49"/>
    <n v="1023.35"/>
    <x v="466"/>
    <s v="Approved"/>
    <s v="Brand"/>
    <s v="Budesonide/Formoterol"/>
    <n v="153.69"/>
    <n v="-787.86"/>
    <n v="81.800000000000011"/>
  </r>
  <r>
    <n v="100460"/>
    <n v="2160"/>
    <n v="586"/>
    <x v="8"/>
    <s v="Brand"/>
    <n v="310.92"/>
    <n v="1112.02"/>
    <x v="467"/>
    <s v="Denied"/>
    <s v="Brand"/>
    <s v="Adalimumab"/>
    <n v="76.599999999999994"/>
    <n v="-801.09999999999991"/>
    <n v="234.32000000000002"/>
  </r>
  <r>
    <n v="100396"/>
    <n v="2770"/>
    <n v="516"/>
    <x v="0"/>
    <s v="Generic"/>
    <n v="298.85000000000002"/>
    <n v="1103.05"/>
    <x v="468"/>
    <s v="Pending"/>
    <s v="Brand"/>
    <s v="Oxycodone"/>
    <n v="132.80000000000001"/>
    <n v="-804.19999999999993"/>
    <n v="166.05"/>
  </r>
  <r>
    <n v="100400"/>
    <n v="2328"/>
    <n v="580"/>
    <x v="5"/>
    <s v="Brand"/>
    <n v="172.21"/>
    <n v="987.46"/>
    <x v="469"/>
    <s v="Denied"/>
    <s v="Brand"/>
    <s v="Insulin Glargine"/>
    <n v="77.959999999999994"/>
    <n v="-815.25"/>
    <n v="94.250000000000014"/>
  </r>
  <r>
    <n v="100057"/>
    <n v="2371"/>
    <n v="576"/>
    <x v="7"/>
    <s v="Brand"/>
    <n v="112.64"/>
    <n v="931.53"/>
    <x v="470"/>
    <s v="Pending"/>
    <s v="Brand"/>
    <s v="Sitagliptin"/>
    <n v="144.75"/>
    <n v="-818.89"/>
    <n v="-32.11"/>
  </r>
  <r>
    <n v="100349"/>
    <n v="2671"/>
    <n v="562"/>
    <x v="5"/>
    <s v="Generic"/>
    <n v="180.36"/>
    <n v="999.55"/>
    <x v="471"/>
    <s v="Pending"/>
    <s v="Brand"/>
    <s v="Insulin Glargine"/>
    <n v="58.5"/>
    <n v="-819.18999999999994"/>
    <n v="121.86000000000001"/>
  </r>
  <r>
    <n v="100248"/>
    <n v="2006"/>
    <n v="579"/>
    <x v="4"/>
    <s v="Brand"/>
    <n v="471.41"/>
    <n v="1300.1500000000001"/>
    <x v="472"/>
    <s v="Denied"/>
    <s v="Brand"/>
    <s v="Fluticasone/Salmeterol"/>
    <n v="65.23"/>
    <n v="-828.74"/>
    <n v="406.18"/>
  </r>
  <r>
    <n v="100082"/>
    <n v="2836"/>
    <n v="516"/>
    <x v="1"/>
    <s v="Brand"/>
    <n v="448.21"/>
    <n v="1319.93"/>
    <x v="473"/>
    <s v="Denied"/>
    <s v="Brand"/>
    <s v="Budesonide/Formoterol"/>
    <n v="98.52"/>
    <n v="-871.72"/>
    <n v="349.69"/>
  </r>
  <r>
    <n v="100308"/>
    <n v="2048"/>
    <n v="561"/>
    <x v="3"/>
    <s v="Generic"/>
    <n v="434.21"/>
    <n v="1308.44"/>
    <x v="474"/>
    <s v="Pending"/>
    <s v="Brand"/>
    <s v="Rosuvastatin"/>
    <n v="65.23"/>
    <n v="-874.23"/>
    <n v="368.97999999999996"/>
  </r>
  <r>
    <n v="100214"/>
    <n v="2730"/>
    <n v="587"/>
    <x v="7"/>
    <s v="Brand"/>
    <n v="146.96"/>
    <n v="1023.16"/>
    <x v="475"/>
    <s v="Pending"/>
    <s v="Brand"/>
    <s v="Sitagliptin"/>
    <n v="77.55"/>
    <n v="-876.19999999999993"/>
    <n v="69.410000000000011"/>
  </r>
  <r>
    <n v="100372"/>
    <n v="2717"/>
    <n v="590"/>
    <x v="1"/>
    <s v="Brand"/>
    <n v="331.77"/>
    <n v="1209.69"/>
    <x v="476"/>
    <s v="Approved"/>
    <s v="Brand"/>
    <s v="Budesonide/Formoterol"/>
    <n v="65.23"/>
    <n v="-877.92000000000007"/>
    <n v="266.53999999999996"/>
  </r>
  <r>
    <n v="100136"/>
    <n v="2103"/>
    <n v="518"/>
    <x v="1"/>
    <s v="Generic"/>
    <n v="453.52"/>
    <n v="1345.94"/>
    <x v="477"/>
    <s v="Pending"/>
    <s v="Brand"/>
    <s v="Budesonide/Formoterol"/>
    <n v="58.5"/>
    <n v="-892.42000000000007"/>
    <n v="395.02"/>
  </r>
  <r>
    <n v="100461"/>
    <n v="2924"/>
    <n v="567"/>
    <x v="1"/>
    <s v="Generic"/>
    <n v="485.73"/>
    <n v="1395.7"/>
    <x v="478"/>
    <s v="Approved"/>
    <s v="Brand"/>
    <s v="Budesonide/Formoterol"/>
    <n v="98.52"/>
    <n v="-909.97"/>
    <n v="387.21000000000004"/>
  </r>
  <r>
    <n v="100278"/>
    <n v="2499"/>
    <n v="500"/>
    <x v="2"/>
    <s v="Generic"/>
    <n v="312.82"/>
    <n v="1228.57"/>
    <x v="479"/>
    <s v="Approved"/>
    <s v="Brand"/>
    <s v="Apixaban"/>
    <n v="150.68"/>
    <n v="-915.75"/>
    <n v="162.13999999999999"/>
  </r>
  <r>
    <n v="100166"/>
    <n v="2558"/>
    <n v="532"/>
    <x v="7"/>
    <s v="Brand"/>
    <n v="100.21"/>
    <n v="1020.38"/>
    <x v="480"/>
    <s v="Approved"/>
    <s v="Brand"/>
    <s v="Sitagliptin"/>
    <n v="150.68"/>
    <n v="-920.17"/>
    <n v="-50.470000000000013"/>
  </r>
  <r>
    <n v="100334"/>
    <n v="2509"/>
    <n v="572"/>
    <x v="6"/>
    <s v="Generic"/>
    <n v="179.66"/>
    <n v="1138.78"/>
    <x v="481"/>
    <s v="Denied"/>
    <s v="Brand"/>
    <s v="Atorvastatin"/>
    <n v="144.75"/>
    <n v="-959.12"/>
    <n v="34.909999999999997"/>
  </r>
  <r>
    <n v="100028"/>
    <n v="2427"/>
    <n v="556"/>
    <x v="3"/>
    <s v="Brand"/>
    <n v="242.63"/>
    <n v="1233.3699999999999"/>
    <x v="482"/>
    <s v="Denied"/>
    <s v="Brand"/>
    <s v="Rosuvastatin"/>
    <n v="150.68"/>
    <n v="-990.7399999999999"/>
    <n v="91.949999999999989"/>
  </r>
  <r>
    <n v="100289"/>
    <n v="2746"/>
    <n v="508"/>
    <x v="2"/>
    <s v="Generic"/>
    <n v="192.61"/>
    <n v="1186.6199999999999"/>
    <x v="483"/>
    <s v="Approved"/>
    <s v="Brand"/>
    <s v="Apixaban"/>
    <n v="58.5"/>
    <n v="-994.00999999999988"/>
    <n v="134.11000000000001"/>
  </r>
  <r>
    <n v="100335"/>
    <n v="2445"/>
    <n v="533"/>
    <x v="2"/>
    <s v="Generic"/>
    <n v="263.18"/>
    <n v="1257.3399999999999"/>
    <x v="484"/>
    <s v="Approved"/>
    <s v="Brand"/>
    <s v="Apixaban"/>
    <n v="76.599999999999994"/>
    <n v="-994.15999999999985"/>
    <n v="186.58"/>
  </r>
  <r>
    <n v="100449"/>
    <n v="2949"/>
    <n v="566"/>
    <x v="0"/>
    <s v="Generic"/>
    <n v="333.89"/>
    <n v="1331.68"/>
    <x v="485"/>
    <s v="Approved"/>
    <s v="Brand"/>
    <s v="Oxycodone"/>
    <n v="153.69"/>
    <n v="-997.79000000000008"/>
    <n v="180.2"/>
  </r>
  <r>
    <n v="100134"/>
    <n v="2246"/>
    <n v="552"/>
    <x v="8"/>
    <s v="Generic"/>
    <n v="121.05"/>
    <n v="1133.24"/>
    <x v="486"/>
    <s v="Denied"/>
    <s v="Brand"/>
    <s v="Adalimumab"/>
    <n v="132.80000000000001"/>
    <n v="-1012.19"/>
    <n v="-11.750000000000014"/>
  </r>
  <r>
    <n v="100251"/>
    <n v="2271"/>
    <n v="588"/>
    <x v="9"/>
    <s v="Generic"/>
    <n v="297.27"/>
    <n v="1310.9"/>
    <x v="487"/>
    <s v="Approved"/>
    <s v="Brand"/>
    <s v="Rivaroxaban"/>
    <n v="76.599999999999994"/>
    <n v="-1013.6300000000001"/>
    <n v="220.67"/>
  </r>
  <r>
    <n v="100108"/>
    <n v="2824"/>
    <n v="592"/>
    <x v="9"/>
    <s v="Brand"/>
    <n v="148.94999999999999"/>
    <n v="1164.68"/>
    <x v="488"/>
    <s v="Pending"/>
    <s v="Brand"/>
    <s v="Rivaroxaban"/>
    <n v="98.52"/>
    <n v="-1015.73"/>
    <n v="50.429999999999993"/>
  </r>
  <r>
    <n v="100215"/>
    <n v="2175"/>
    <n v="518"/>
    <x v="9"/>
    <s v="Brand"/>
    <n v="165.59"/>
    <n v="1200.5999999999999"/>
    <x v="489"/>
    <s v="Pending"/>
    <s v="Brand"/>
    <s v="Rivaroxaban"/>
    <n v="153.69"/>
    <n v="-1035.01"/>
    <n v="11.900000000000006"/>
  </r>
  <r>
    <n v="100209"/>
    <n v="2773"/>
    <n v="517"/>
    <x v="8"/>
    <s v="Generic"/>
    <n v="283.62"/>
    <n v="1322.05"/>
    <x v="490"/>
    <s v="Denied"/>
    <s v="Brand"/>
    <s v="Adalimumab"/>
    <n v="132.80000000000001"/>
    <n v="-1038.4299999999998"/>
    <n v="150.82"/>
  </r>
  <r>
    <n v="100203"/>
    <n v="2407"/>
    <n v="545"/>
    <x v="2"/>
    <s v="Generic"/>
    <n v="153.79"/>
    <n v="1195.6400000000001"/>
    <x v="491"/>
    <s v="Approved"/>
    <s v="Brand"/>
    <s v="Apixaban"/>
    <n v="77.55"/>
    <n v="-1041.8500000000001"/>
    <n v="76.239999999999995"/>
  </r>
  <r>
    <n v="100162"/>
    <n v="2248"/>
    <n v="527"/>
    <x v="8"/>
    <s v="Generic"/>
    <n v="125.34"/>
    <n v="1170.1099999999999"/>
    <x v="492"/>
    <s v="Pending"/>
    <s v="Brand"/>
    <s v="Adalimumab"/>
    <n v="58.5"/>
    <n v="-1044.77"/>
    <n v="66.84"/>
  </r>
  <r>
    <n v="100280"/>
    <n v="2472"/>
    <n v="535"/>
    <x v="8"/>
    <s v="Brand"/>
    <n v="209.96"/>
    <n v="1279.19"/>
    <x v="493"/>
    <s v="Denied"/>
    <s v="Brand"/>
    <s v="Adalimumab"/>
    <n v="77.959999999999994"/>
    <n v="-1069.23"/>
    <n v="132"/>
  </r>
  <r>
    <n v="100081"/>
    <n v="2738"/>
    <n v="548"/>
    <x v="5"/>
    <s v="Generic"/>
    <n v="181.62"/>
    <n v="1281.6199999999999"/>
    <x v="494"/>
    <s v="Pending"/>
    <s v="Brand"/>
    <s v="Insulin Glargine"/>
    <n v="153.69"/>
    <n v="-1100"/>
    <n v="27.930000000000007"/>
  </r>
  <r>
    <n v="100170"/>
    <n v="2438"/>
    <n v="556"/>
    <x v="9"/>
    <s v="Generic"/>
    <n v="109.36"/>
    <n v="1217.22"/>
    <x v="495"/>
    <s v="Pending"/>
    <s v="Brand"/>
    <s v="Rivaroxaban"/>
    <n v="98.52"/>
    <n v="-1107.8600000000001"/>
    <n v="10.840000000000003"/>
  </r>
  <r>
    <n v="100188"/>
    <n v="2942"/>
    <n v="520"/>
    <x v="3"/>
    <s v="Brand"/>
    <n v="231.39"/>
    <n v="1340.82"/>
    <x v="496"/>
    <s v="Approved"/>
    <s v="Brand"/>
    <s v="Rosuvastatin"/>
    <n v="153.69"/>
    <n v="-1109.4299999999998"/>
    <n v="77.699999999999989"/>
  </r>
  <r>
    <n v="100474"/>
    <n v="2306"/>
    <n v="584"/>
    <x v="5"/>
    <s v="Brand"/>
    <n v="153.61000000000001"/>
    <n v="1272.21"/>
    <x v="497"/>
    <s v="Pending"/>
    <s v="Brand"/>
    <s v="Insulin Glargine"/>
    <n v="132.80000000000001"/>
    <n v="-1118.5999999999999"/>
    <n v="20.810000000000002"/>
  </r>
  <r>
    <n v="100078"/>
    <n v="2922"/>
    <n v="522"/>
    <x v="0"/>
    <s v="Generic"/>
    <n v="117.5"/>
    <n v="1278.8800000000001"/>
    <x v="498"/>
    <s v="Approved"/>
    <s v="Brand"/>
    <s v="Oxycodone"/>
    <n v="77.55"/>
    <n v="-1161.3800000000001"/>
    <n v="39.950000000000003"/>
  </r>
  <r>
    <n v="100291"/>
    <n v="2791"/>
    <n v="509"/>
    <x v="2"/>
    <s v="Generic"/>
    <n v="157.53"/>
    <n v="1378.22"/>
    <x v="499"/>
    <s v="Denied"/>
    <s v="Brand"/>
    <s v="Apixaban"/>
    <n v="77.959999999999994"/>
    <n v="-1220.69"/>
    <n v="79.570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A87094-7AEB-B248-B4A9-3B618F115F8C}" name="PivotTable5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1:B54" firstHeaderRow="1" firstDataRow="1" firstDataCol="1"/>
  <pivotFields count="17">
    <pivotField showAll="0"/>
    <pivotField showAll="0"/>
    <pivotField showAll="0"/>
    <pivotField showAll="0"/>
    <pivotField showAll="0"/>
    <pivotField dataField="1" numFmtId="164" showAll="0"/>
    <pivotField numFmtId="164" showAll="0"/>
    <pivotField axis="axisRow" numFmtId="165" showAll="0">
      <items count="501">
        <item x="428"/>
        <item x="95"/>
        <item x="10"/>
        <item x="364"/>
        <item x="288"/>
        <item x="238"/>
        <item x="25"/>
        <item x="164"/>
        <item x="426"/>
        <item x="346"/>
        <item x="225"/>
        <item x="143"/>
        <item x="140"/>
        <item x="58"/>
        <item x="377"/>
        <item x="78"/>
        <item x="455"/>
        <item x="48"/>
        <item x="442"/>
        <item x="215"/>
        <item x="169"/>
        <item x="427"/>
        <item x="56"/>
        <item x="347"/>
        <item x="100"/>
        <item x="322"/>
        <item x="369"/>
        <item x="368"/>
        <item x="482"/>
        <item x="22"/>
        <item x="452"/>
        <item x="270"/>
        <item x="258"/>
        <item x="259"/>
        <item x="250"/>
        <item x="122"/>
        <item x="243"/>
        <item x="145"/>
        <item x="234"/>
        <item x="201"/>
        <item x="391"/>
        <item x="218"/>
        <item x="35"/>
        <item x="2"/>
        <item x="394"/>
        <item x="374"/>
        <item x="181"/>
        <item x="44"/>
        <item x="299"/>
        <item x="133"/>
        <item x="179"/>
        <item x="256"/>
        <item x="83"/>
        <item x="438"/>
        <item x="152"/>
        <item x="274"/>
        <item x="295"/>
        <item x="470"/>
        <item x="298"/>
        <item x="137"/>
        <item x="437"/>
        <item x="217"/>
        <item x="240"/>
        <item x="49"/>
        <item x="77"/>
        <item x="271"/>
        <item x="50"/>
        <item x="275"/>
        <item x="210"/>
        <item x="111"/>
        <item x="336"/>
        <item x="289"/>
        <item x="291"/>
        <item x="261"/>
        <item x="248"/>
        <item x="380"/>
        <item x="0"/>
        <item x="118"/>
        <item x="498"/>
        <item x="60"/>
        <item x="178"/>
        <item x="494"/>
        <item x="473"/>
        <item x="214"/>
        <item x="37"/>
        <item x="153"/>
        <item x="221"/>
        <item x="174"/>
        <item x="209"/>
        <item x="319"/>
        <item x="89"/>
        <item x="349"/>
        <item x="323"/>
        <item x="443"/>
        <item x="92"/>
        <item x="239"/>
        <item x="421"/>
        <item x="362"/>
        <item x="4"/>
        <item x="382"/>
        <item x="46"/>
        <item x="9"/>
        <item x="308"/>
        <item x="29"/>
        <item x="235"/>
        <item x="69"/>
        <item x="290"/>
        <item x="254"/>
        <item x="488"/>
        <item x="193"/>
        <item x="147"/>
        <item x="458"/>
        <item x="109"/>
        <item x="405"/>
        <item x="296"/>
        <item x="246"/>
        <item x="184"/>
        <item x="72"/>
        <item x="230"/>
        <item x="398"/>
        <item x="282"/>
        <item x="253"/>
        <item x="226"/>
        <item x="305"/>
        <item x="30"/>
        <item x="318"/>
        <item x="19"/>
        <item x="249"/>
        <item x="454"/>
        <item x="27"/>
        <item x="401"/>
        <item x="204"/>
        <item x="419"/>
        <item x="313"/>
        <item x="486"/>
        <item x="363"/>
        <item x="477"/>
        <item x="74"/>
        <item x="73"/>
        <item x="277"/>
        <item x="311"/>
        <item x="67"/>
        <item x="365"/>
        <item x="26"/>
        <item x="326"/>
        <item x="459"/>
        <item x="423"/>
        <item x="139"/>
        <item x="399"/>
        <item x="64"/>
        <item x="94"/>
        <item x="228"/>
        <item x="408"/>
        <item x="241"/>
        <item x="445"/>
        <item x="107"/>
        <item x="286"/>
        <item x="57"/>
        <item x="150"/>
        <item x="212"/>
        <item x="11"/>
        <item x="220"/>
        <item x="492"/>
        <item x="3"/>
        <item x="157"/>
        <item x="151"/>
        <item x="480"/>
        <item x="18"/>
        <item x="433"/>
        <item x="328"/>
        <item x="495"/>
        <item x="341"/>
        <item x="385"/>
        <item x="332"/>
        <item x="370"/>
        <item x="402"/>
        <item x="351"/>
        <item x="76"/>
        <item x="409"/>
        <item x="124"/>
        <item x="158"/>
        <item x="162"/>
        <item x="320"/>
        <item x="355"/>
        <item x="180"/>
        <item x="31"/>
        <item x="102"/>
        <item x="36"/>
        <item x="496"/>
        <item x="403"/>
        <item x="196"/>
        <item x="388"/>
        <item x="232"/>
        <item x="23"/>
        <item x="440"/>
        <item x="294"/>
        <item x="203"/>
        <item x="208"/>
        <item x="389"/>
        <item x="269"/>
        <item x="160"/>
        <item x="247"/>
        <item x="68"/>
        <item x="491"/>
        <item x="55"/>
        <item x="344"/>
        <item x="354"/>
        <item x="333"/>
        <item x="314"/>
        <item x="490"/>
        <item x="21"/>
        <item x="103"/>
        <item x="166"/>
        <item x="441"/>
        <item x="475"/>
        <item x="489"/>
        <item x="407"/>
        <item x="121"/>
        <item x="38"/>
        <item x="436"/>
        <item x="384"/>
        <item x="185"/>
        <item x="339"/>
        <item x="13"/>
        <item x="189"/>
        <item x="165"/>
        <item x="81"/>
        <item x="381"/>
        <item x="260"/>
        <item x="93"/>
        <item x="104"/>
        <item x="206"/>
        <item x="429"/>
        <item x="117"/>
        <item x="65"/>
        <item x="183"/>
        <item x="242"/>
        <item x="463"/>
        <item x="284"/>
        <item x="431"/>
        <item x="197"/>
        <item x="125"/>
        <item x="285"/>
        <item x="132"/>
        <item x="159"/>
        <item x="315"/>
        <item x="191"/>
        <item x="337"/>
        <item x="472"/>
        <item x="434"/>
        <item x="43"/>
        <item x="487"/>
        <item x="87"/>
        <item x="330"/>
        <item x="265"/>
        <item x="45"/>
        <item x="278"/>
        <item x="144"/>
        <item x="123"/>
        <item x="293"/>
        <item x="406"/>
        <item x="120"/>
        <item x="6"/>
        <item x="307"/>
        <item x="448"/>
        <item x="231"/>
        <item x="255"/>
        <item x="292"/>
        <item x="263"/>
        <item x="85"/>
        <item x="15"/>
        <item x="422"/>
        <item x="396"/>
        <item x="14"/>
        <item x="447"/>
        <item x="163"/>
        <item x="195"/>
        <item x="297"/>
        <item x="479"/>
        <item x="257"/>
        <item x="493"/>
        <item x="106"/>
        <item x="457"/>
        <item x="168"/>
        <item x="335"/>
        <item x="198"/>
        <item x="149"/>
        <item x="404"/>
        <item x="8"/>
        <item x="483"/>
        <item x="173"/>
        <item x="499"/>
        <item x="435"/>
        <item x="264"/>
        <item x="251"/>
        <item x="340"/>
        <item x="114"/>
        <item x="53"/>
        <item x="412"/>
        <item x="175"/>
        <item x="80"/>
        <item x="187"/>
        <item x="287"/>
        <item x="310"/>
        <item x="207"/>
        <item x="420"/>
        <item x="192"/>
        <item x="199"/>
        <item x="474"/>
        <item x="414"/>
        <item x="378"/>
        <item x="154"/>
        <item x="141"/>
        <item x="345"/>
        <item x="392"/>
        <item x="466"/>
        <item x="386"/>
        <item x="424"/>
        <item x="134"/>
        <item x="325"/>
        <item x="54"/>
        <item x="456"/>
        <item x="131"/>
        <item x="237"/>
        <item x="356"/>
        <item x="324"/>
        <item x="148"/>
        <item x="390"/>
        <item x="461"/>
        <item x="411"/>
        <item x="417"/>
        <item x="17"/>
        <item x="283"/>
        <item x="113"/>
        <item x="481"/>
        <item x="484"/>
        <item x="52"/>
        <item x="32"/>
        <item x="410"/>
        <item x="188"/>
        <item x="451"/>
        <item x="372"/>
        <item x="98"/>
        <item x="358"/>
        <item x="194"/>
        <item x="129"/>
        <item x="450"/>
        <item x="84"/>
        <item x="200"/>
        <item x="471"/>
        <item x="42"/>
        <item x="266"/>
        <item x="97"/>
        <item x="376"/>
        <item x="70"/>
        <item x="71"/>
        <item x="387"/>
        <item x="327"/>
        <item x="105"/>
        <item x="371"/>
        <item x="350"/>
        <item x="51"/>
        <item x="161"/>
        <item x="353"/>
        <item x="303"/>
        <item x="156"/>
        <item x="342"/>
        <item x="219"/>
        <item x="425"/>
        <item x="130"/>
        <item x="61"/>
        <item x="202"/>
        <item x="476"/>
        <item x="418"/>
        <item x="281"/>
        <item x="367"/>
        <item x="449"/>
        <item x="135"/>
        <item x="400"/>
        <item x="317"/>
        <item x="216"/>
        <item x="233"/>
        <item x="366"/>
        <item x="334"/>
        <item x="205"/>
        <item x="244"/>
        <item x="34"/>
        <item x="375"/>
        <item x="110"/>
        <item x="453"/>
        <item x="59"/>
        <item x="170"/>
        <item x="273"/>
        <item x="20"/>
        <item x="136"/>
        <item x="40"/>
        <item x="468"/>
        <item x="338"/>
        <item x="96"/>
        <item x="186"/>
        <item x="469"/>
        <item x="63"/>
        <item x="115"/>
        <item x="28"/>
        <item x="66"/>
        <item x="223"/>
        <item x="306"/>
        <item x="416"/>
        <item x="444"/>
        <item x="146"/>
        <item x="465"/>
        <item x="361"/>
        <item x="108"/>
        <item x="142"/>
        <item x="128"/>
        <item x="280"/>
        <item x="331"/>
        <item x="127"/>
        <item x="300"/>
        <item x="222"/>
        <item x="224"/>
        <item x="357"/>
        <item x="155"/>
        <item x="177"/>
        <item x="182"/>
        <item x="172"/>
        <item x="236"/>
        <item x="276"/>
        <item x="430"/>
        <item x="171"/>
        <item x="88"/>
        <item x="47"/>
        <item x="213"/>
        <item x="348"/>
        <item x="316"/>
        <item x="413"/>
        <item x="82"/>
        <item x="268"/>
        <item x="112"/>
        <item x="329"/>
        <item x="90"/>
        <item x="272"/>
        <item x="379"/>
        <item x="393"/>
        <item x="446"/>
        <item x="75"/>
        <item x="397"/>
        <item x="116"/>
        <item x="167"/>
        <item x="485"/>
        <item x="395"/>
        <item x="99"/>
        <item x="12"/>
        <item x="86"/>
        <item x="464"/>
        <item x="309"/>
        <item x="138"/>
        <item x="304"/>
        <item x="352"/>
        <item x="7"/>
        <item x="467"/>
        <item x="478"/>
        <item x="462"/>
        <item x="62"/>
        <item x="321"/>
        <item x="383"/>
        <item x="245"/>
        <item x="432"/>
        <item x="312"/>
        <item x="373"/>
        <item x="211"/>
        <item x="252"/>
        <item x="360"/>
        <item x="415"/>
        <item x="497"/>
        <item x="301"/>
        <item x="229"/>
        <item x="343"/>
        <item x="91"/>
        <item x="359"/>
        <item x="5"/>
        <item x="190"/>
        <item x="439"/>
        <item x="460"/>
        <item x="279"/>
        <item x="176"/>
        <item x="41"/>
        <item x="24"/>
        <item x="119"/>
        <item x="33"/>
        <item x="16"/>
        <item x="302"/>
        <item x="227"/>
        <item x="101"/>
        <item x="267"/>
        <item x="79"/>
        <item x="39"/>
        <item x="1"/>
        <item x="262"/>
        <item x="126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16"/>
    <field x="7"/>
    <field x="14"/>
  </rowFields>
  <rowItems count="3">
    <i>
      <x v="1"/>
    </i>
    <i>
      <x v="2"/>
    </i>
    <i t="grand">
      <x/>
    </i>
  </rowItems>
  <colItems count="1">
    <i/>
  </colItems>
  <dataFields count="1">
    <dataField name="Sum of Total_Cost" fld="5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646E3-1573-5F49-B565-AE9E0B099163}" name="PivotTable4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3:C44" firstHeaderRow="0" firstDataRow="1" firstDataCol="1"/>
  <pivotFields count="17">
    <pivotField showAll="0"/>
    <pivotField showAll="0"/>
    <pivotField showAll="0"/>
    <pivotField axis="axisRow" showAll="0">
      <items count="11">
        <item x="4"/>
        <item x="3"/>
        <item x="2"/>
        <item x="8"/>
        <item x="7"/>
        <item x="5"/>
        <item x="6"/>
        <item x="0"/>
        <item x="1"/>
        <item x="9"/>
        <item t="default"/>
      </items>
    </pivotField>
    <pivotField showAll="0"/>
    <pivotField dataField="1" numFmtId="164" showAll="0"/>
    <pivotField numFmtId="164" showAll="0"/>
    <pivotField numFmtId="165" showAll="0">
      <items count="501">
        <item x="428"/>
        <item x="95"/>
        <item x="10"/>
        <item x="364"/>
        <item x="288"/>
        <item x="238"/>
        <item x="25"/>
        <item x="164"/>
        <item x="426"/>
        <item x="346"/>
        <item x="225"/>
        <item x="143"/>
        <item x="140"/>
        <item x="58"/>
        <item x="377"/>
        <item x="78"/>
        <item x="455"/>
        <item x="48"/>
        <item x="442"/>
        <item x="215"/>
        <item x="169"/>
        <item x="427"/>
        <item x="56"/>
        <item x="347"/>
        <item x="100"/>
        <item x="322"/>
        <item x="369"/>
        <item x="368"/>
        <item x="482"/>
        <item x="22"/>
        <item x="452"/>
        <item x="270"/>
        <item x="258"/>
        <item x="259"/>
        <item x="250"/>
        <item x="122"/>
        <item x="243"/>
        <item x="145"/>
        <item x="234"/>
        <item x="201"/>
        <item x="391"/>
        <item x="218"/>
        <item x="35"/>
        <item x="2"/>
        <item x="394"/>
        <item x="374"/>
        <item x="181"/>
        <item x="44"/>
        <item x="299"/>
        <item x="133"/>
        <item x="179"/>
        <item x="256"/>
        <item x="83"/>
        <item x="438"/>
        <item x="152"/>
        <item x="274"/>
        <item x="295"/>
        <item x="470"/>
        <item x="298"/>
        <item x="137"/>
        <item x="437"/>
        <item x="217"/>
        <item x="240"/>
        <item x="49"/>
        <item x="77"/>
        <item x="271"/>
        <item x="50"/>
        <item x="275"/>
        <item x="210"/>
        <item x="111"/>
        <item x="336"/>
        <item x="289"/>
        <item x="291"/>
        <item x="261"/>
        <item x="248"/>
        <item x="380"/>
        <item x="0"/>
        <item x="118"/>
        <item x="498"/>
        <item x="60"/>
        <item x="178"/>
        <item x="494"/>
        <item x="473"/>
        <item x="214"/>
        <item x="37"/>
        <item x="153"/>
        <item x="221"/>
        <item x="174"/>
        <item x="209"/>
        <item x="319"/>
        <item x="89"/>
        <item x="349"/>
        <item x="323"/>
        <item x="443"/>
        <item x="92"/>
        <item x="239"/>
        <item x="421"/>
        <item x="362"/>
        <item x="4"/>
        <item x="382"/>
        <item x="46"/>
        <item x="9"/>
        <item x="308"/>
        <item x="29"/>
        <item x="235"/>
        <item x="69"/>
        <item x="290"/>
        <item x="254"/>
        <item x="488"/>
        <item x="193"/>
        <item x="147"/>
        <item x="458"/>
        <item x="109"/>
        <item x="405"/>
        <item x="296"/>
        <item x="246"/>
        <item x="184"/>
        <item x="72"/>
        <item x="230"/>
        <item x="398"/>
        <item x="282"/>
        <item x="253"/>
        <item x="226"/>
        <item x="305"/>
        <item x="30"/>
        <item x="318"/>
        <item x="19"/>
        <item x="249"/>
        <item x="454"/>
        <item x="27"/>
        <item x="401"/>
        <item x="204"/>
        <item x="419"/>
        <item x="313"/>
        <item x="486"/>
        <item x="363"/>
        <item x="477"/>
        <item x="74"/>
        <item x="73"/>
        <item x="277"/>
        <item x="311"/>
        <item x="67"/>
        <item x="365"/>
        <item x="26"/>
        <item x="326"/>
        <item x="459"/>
        <item x="423"/>
        <item x="139"/>
        <item x="399"/>
        <item x="64"/>
        <item x="94"/>
        <item x="228"/>
        <item x="408"/>
        <item x="241"/>
        <item x="445"/>
        <item x="107"/>
        <item x="286"/>
        <item x="57"/>
        <item x="150"/>
        <item x="212"/>
        <item x="11"/>
        <item x="220"/>
        <item x="492"/>
        <item x="3"/>
        <item x="157"/>
        <item x="151"/>
        <item x="480"/>
        <item x="18"/>
        <item x="433"/>
        <item x="328"/>
        <item x="495"/>
        <item x="341"/>
        <item x="385"/>
        <item x="332"/>
        <item x="370"/>
        <item x="402"/>
        <item x="351"/>
        <item x="76"/>
        <item x="409"/>
        <item x="124"/>
        <item x="158"/>
        <item x="162"/>
        <item x="320"/>
        <item x="355"/>
        <item x="180"/>
        <item x="31"/>
        <item x="102"/>
        <item x="36"/>
        <item x="496"/>
        <item x="403"/>
        <item x="196"/>
        <item x="388"/>
        <item x="232"/>
        <item x="23"/>
        <item x="440"/>
        <item x="294"/>
        <item x="203"/>
        <item x="208"/>
        <item x="389"/>
        <item x="269"/>
        <item x="160"/>
        <item x="247"/>
        <item x="68"/>
        <item x="491"/>
        <item x="55"/>
        <item x="344"/>
        <item x="354"/>
        <item x="333"/>
        <item x="314"/>
        <item x="490"/>
        <item x="21"/>
        <item x="103"/>
        <item x="166"/>
        <item x="441"/>
        <item x="475"/>
        <item x="489"/>
        <item x="407"/>
        <item x="121"/>
        <item x="38"/>
        <item x="436"/>
        <item x="384"/>
        <item x="185"/>
        <item x="339"/>
        <item x="13"/>
        <item x="189"/>
        <item x="165"/>
        <item x="81"/>
        <item x="381"/>
        <item x="260"/>
        <item x="93"/>
        <item x="104"/>
        <item x="206"/>
        <item x="429"/>
        <item x="117"/>
        <item x="65"/>
        <item x="183"/>
        <item x="242"/>
        <item x="463"/>
        <item x="284"/>
        <item x="431"/>
        <item x="197"/>
        <item x="125"/>
        <item x="285"/>
        <item x="132"/>
        <item x="159"/>
        <item x="315"/>
        <item x="191"/>
        <item x="337"/>
        <item x="472"/>
        <item x="434"/>
        <item x="43"/>
        <item x="487"/>
        <item x="87"/>
        <item x="330"/>
        <item x="265"/>
        <item x="45"/>
        <item x="278"/>
        <item x="144"/>
        <item x="123"/>
        <item x="293"/>
        <item x="406"/>
        <item x="120"/>
        <item x="6"/>
        <item x="307"/>
        <item x="448"/>
        <item x="231"/>
        <item x="255"/>
        <item x="292"/>
        <item x="263"/>
        <item x="85"/>
        <item x="15"/>
        <item x="422"/>
        <item x="396"/>
        <item x="14"/>
        <item x="447"/>
        <item x="163"/>
        <item x="195"/>
        <item x="297"/>
        <item x="479"/>
        <item x="257"/>
        <item x="493"/>
        <item x="106"/>
        <item x="457"/>
        <item x="168"/>
        <item x="335"/>
        <item x="198"/>
        <item x="149"/>
        <item x="404"/>
        <item x="8"/>
        <item x="483"/>
        <item x="173"/>
        <item x="499"/>
        <item x="435"/>
        <item x="264"/>
        <item x="251"/>
        <item x="340"/>
        <item x="114"/>
        <item x="53"/>
        <item x="412"/>
        <item x="175"/>
        <item x="80"/>
        <item x="187"/>
        <item x="287"/>
        <item x="310"/>
        <item x="207"/>
        <item x="420"/>
        <item x="192"/>
        <item x="199"/>
        <item x="474"/>
        <item x="414"/>
        <item x="378"/>
        <item x="154"/>
        <item x="141"/>
        <item x="345"/>
        <item x="392"/>
        <item x="466"/>
        <item x="386"/>
        <item x="424"/>
        <item x="134"/>
        <item x="325"/>
        <item x="54"/>
        <item x="456"/>
        <item x="131"/>
        <item x="237"/>
        <item x="356"/>
        <item x="324"/>
        <item x="148"/>
        <item x="390"/>
        <item x="461"/>
        <item x="411"/>
        <item x="417"/>
        <item x="17"/>
        <item x="283"/>
        <item x="113"/>
        <item x="481"/>
        <item x="484"/>
        <item x="52"/>
        <item x="32"/>
        <item x="410"/>
        <item x="188"/>
        <item x="451"/>
        <item x="372"/>
        <item x="98"/>
        <item x="358"/>
        <item x="194"/>
        <item x="129"/>
        <item x="450"/>
        <item x="84"/>
        <item x="200"/>
        <item x="471"/>
        <item x="42"/>
        <item x="266"/>
        <item x="97"/>
        <item x="376"/>
        <item x="70"/>
        <item x="71"/>
        <item x="387"/>
        <item x="327"/>
        <item x="105"/>
        <item x="371"/>
        <item x="350"/>
        <item x="51"/>
        <item x="161"/>
        <item x="353"/>
        <item x="303"/>
        <item x="156"/>
        <item x="342"/>
        <item x="219"/>
        <item x="425"/>
        <item x="130"/>
        <item x="61"/>
        <item x="202"/>
        <item x="476"/>
        <item x="418"/>
        <item x="281"/>
        <item x="367"/>
        <item x="449"/>
        <item x="135"/>
        <item x="400"/>
        <item x="317"/>
        <item x="216"/>
        <item x="233"/>
        <item x="366"/>
        <item x="334"/>
        <item x="205"/>
        <item x="244"/>
        <item x="34"/>
        <item x="375"/>
        <item x="110"/>
        <item x="453"/>
        <item x="59"/>
        <item x="170"/>
        <item x="273"/>
        <item x="20"/>
        <item x="136"/>
        <item x="40"/>
        <item x="468"/>
        <item x="338"/>
        <item x="96"/>
        <item x="186"/>
        <item x="469"/>
        <item x="63"/>
        <item x="115"/>
        <item x="28"/>
        <item x="66"/>
        <item x="223"/>
        <item x="306"/>
        <item x="416"/>
        <item x="444"/>
        <item x="146"/>
        <item x="465"/>
        <item x="361"/>
        <item x="108"/>
        <item x="142"/>
        <item x="128"/>
        <item x="280"/>
        <item x="331"/>
        <item x="127"/>
        <item x="300"/>
        <item x="222"/>
        <item x="224"/>
        <item x="357"/>
        <item x="155"/>
        <item x="177"/>
        <item x="182"/>
        <item x="172"/>
        <item x="236"/>
        <item x="276"/>
        <item x="430"/>
        <item x="171"/>
        <item x="88"/>
        <item x="47"/>
        <item x="213"/>
        <item x="348"/>
        <item x="316"/>
        <item x="413"/>
        <item x="82"/>
        <item x="268"/>
        <item x="112"/>
        <item x="329"/>
        <item x="90"/>
        <item x="272"/>
        <item x="379"/>
        <item x="393"/>
        <item x="446"/>
        <item x="75"/>
        <item x="397"/>
        <item x="116"/>
        <item x="167"/>
        <item x="485"/>
        <item x="395"/>
        <item x="99"/>
        <item x="12"/>
        <item x="86"/>
        <item x="464"/>
        <item x="309"/>
        <item x="138"/>
        <item x="304"/>
        <item x="352"/>
        <item x="7"/>
        <item x="467"/>
        <item x="478"/>
        <item x="462"/>
        <item x="62"/>
        <item x="321"/>
        <item x="383"/>
        <item x="245"/>
        <item x="432"/>
        <item x="312"/>
        <item x="373"/>
        <item x="211"/>
        <item x="252"/>
        <item x="360"/>
        <item x="415"/>
        <item x="497"/>
        <item x="301"/>
        <item x="229"/>
        <item x="343"/>
        <item x="91"/>
        <item x="359"/>
        <item x="5"/>
        <item x="190"/>
        <item x="439"/>
        <item x="460"/>
        <item x="279"/>
        <item x="176"/>
        <item x="41"/>
        <item x="24"/>
        <item x="119"/>
        <item x="33"/>
        <item x="16"/>
        <item x="302"/>
        <item x="227"/>
        <item x="101"/>
        <item x="267"/>
        <item x="79"/>
        <item x="39"/>
        <item x="1"/>
        <item x="262"/>
        <item x="126"/>
        <item t="default"/>
      </items>
    </pivotField>
    <pivotField showAll="0"/>
    <pivotField showAll="0"/>
    <pivotField showAll="0"/>
    <pivotField numFmtId="164" showAll="0"/>
    <pivotField numFmtId="164" showAll="0"/>
    <pivotField dataField="1"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otential_savings" fld="13" baseField="0" baseItem="0" numFmtId="164"/>
    <dataField name="Sum of Total_Cost" fld="5" baseField="0" baseItem="0" numFmtId="164"/>
  </dataFields>
  <chartFormats count="4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4" format="30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4" format="3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4" format="32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4" format="33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4" format="34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36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4" format="37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4" format="38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4" format="39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4" format="40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4" format="41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4" format="42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4" format="43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4" format="44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4" format="45">
      <pivotArea type="data" outline="0" fieldPosition="0">
        <references count="2">
          <reference field="4294967294" count="1" selected="0">
            <x v="1"/>
          </reference>
          <reference field="3" count="1" selected="0">
            <x v="9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3" count="1" selected="0">
            <x v="2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3" count="1" selected="0">
            <x v="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3" count="1" selected="0">
            <x v="4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3" count="1" selected="0">
            <x v="5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3" count="1" selected="0">
            <x v="7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1"/>
          </reference>
          <reference field="3" count="1" selected="0">
            <x v="8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1"/>
          </reference>
          <reference field="3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30E89-47DC-DD40-90FC-422822F53018}" name="PivotTable3" cacheId="7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20:B31" firstHeaderRow="1" firstDataRow="1" firstDataCol="1"/>
  <pivotFields count="17">
    <pivotField showAll="0"/>
    <pivotField showAll="0"/>
    <pivotField showAll="0"/>
    <pivotField axis="axisRow" showAll="0" sortType="descending">
      <items count="11">
        <item x="4"/>
        <item x="3"/>
        <item x="2"/>
        <item x="8"/>
        <item x="7"/>
        <item x="5"/>
        <item x="6"/>
        <item x="0"/>
        <item x="1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64" showAll="0"/>
    <pivotField numFmtId="164" showAll="0"/>
    <pivotField numFmtId="165" showAll="0">
      <items count="501">
        <item x="428"/>
        <item x="95"/>
        <item x="10"/>
        <item x="364"/>
        <item x="288"/>
        <item x="238"/>
        <item x="25"/>
        <item x="164"/>
        <item x="426"/>
        <item x="346"/>
        <item x="225"/>
        <item x="143"/>
        <item x="140"/>
        <item x="58"/>
        <item x="377"/>
        <item x="78"/>
        <item x="455"/>
        <item x="48"/>
        <item x="442"/>
        <item x="215"/>
        <item x="169"/>
        <item x="427"/>
        <item x="56"/>
        <item x="347"/>
        <item x="100"/>
        <item x="322"/>
        <item x="369"/>
        <item x="368"/>
        <item x="482"/>
        <item x="22"/>
        <item x="452"/>
        <item x="270"/>
        <item x="258"/>
        <item x="259"/>
        <item x="250"/>
        <item x="122"/>
        <item x="243"/>
        <item x="145"/>
        <item x="234"/>
        <item x="201"/>
        <item x="391"/>
        <item x="218"/>
        <item x="35"/>
        <item x="2"/>
        <item x="394"/>
        <item x="374"/>
        <item x="181"/>
        <item x="44"/>
        <item x="299"/>
        <item x="133"/>
        <item x="179"/>
        <item x="256"/>
        <item x="83"/>
        <item x="438"/>
        <item x="152"/>
        <item x="274"/>
        <item x="295"/>
        <item x="470"/>
        <item x="298"/>
        <item x="137"/>
        <item x="437"/>
        <item x="217"/>
        <item x="240"/>
        <item x="49"/>
        <item x="77"/>
        <item x="271"/>
        <item x="50"/>
        <item x="275"/>
        <item x="210"/>
        <item x="111"/>
        <item x="336"/>
        <item x="289"/>
        <item x="291"/>
        <item x="261"/>
        <item x="248"/>
        <item x="380"/>
        <item x="0"/>
        <item x="118"/>
        <item x="498"/>
        <item x="60"/>
        <item x="178"/>
        <item x="494"/>
        <item x="473"/>
        <item x="214"/>
        <item x="37"/>
        <item x="153"/>
        <item x="221"/>
        <item x="174"/>
        <item x="209"/>
        <item x="319"/>
        <item x="89"/>
        <item x="349"/>
        <item x="323"/>
        <item x="443"/>
        <item x="92"/>
        <item x="239"/>
        <item x="421"/>
        <item x="362"/>
        <item x="4"/>
        <item x="382"/>
        <item x="46"/>
        <item x="9"/>
        <item x="308"/>
        <item x="29"/>
        <item x="235"/>
        <item x="69"/>
        <item x="290"/>
        <item x="254"/>
        <item x="488"/>
        <item x="193"/>
        <item x="147"/>
        <item x="458"/>
        <item x="109"/>
        <item x="405"/>
        <item x="296"/>
        <item x="246"/>
        <item x="184"/>
        <item x="72"/>
        <item x="230"/>
        <item x="398"/>
        <item x="282"/>
        <item x="253"/>
        <item x="226"/>
        <item x="305"/>
        <item x="30"/>
        <item x="318"/>
        <item x="19"/>
        <item x="249"/>
        <item x="454"/>
        <item x="27"/>
        <item x="401"/>
        <item x="204"/>
        <item x="419"/>
        <item x="313"/>
        <item x="486"/>
        <item x="363"/>
        <item x="477"/>
        <item x="74"/>
        <item x="73"/>
        <item x="277"/>
        <item x="311"/>
        <item x="67"/>
        <item x="365"/>
        <item x="26"/>
        <item x="326"/>
        <item x="459"/>
        <item x="423"/>
        <item x="139"/>
        <item x="399"/>
        <item x="64"/>
        <item x="94"/>
        <item x="228"/>
        <item x="408"/>
        <item x="241"/>
        <item x="445"/>
        <item x="107"/>
        <item x="286"/>
        <item x="57"/>
        <item x="150"/>
        <item x="212"/>
        <item x="11"/>
        <item x="220"/>
        <item x="492"/>
        <item x="3"/>
        <item x="157"/>
        <item x="151"/>
        <item x="480"/>
        <item x="18"/>
        <item x="433"/>
        <item x="328"/>
        <item x="495"/>
        <item x="341"/>
        <item x="385"/>
        <item x="332"/>
        <item x="370"/>
        <item x="402"/>
        <item x="351"/>
        <item x="76"/>
        <item x="409"/>
        <item x="124"/>
        <item x="158"/>
        <item x="162"/>
        <item x="320"/>
        <item x="355"/>
        <item x="180"/>
        <item x="31"/>
        <item x="102"/>
        <item x="36"/>
        <item x="496"/>
        <item x="403"/>
        <item x="196"/>
        <item x="388"/>
        <item x="232"/>
        <item x="23"/>
        <item x="440"/>
        <item x="294"/>
        <item x="203"/>
        <item x="208"/>
        <item x="389"/>
        <item x="269"/>
        <item x="160"/>
        <item x="247"/>
        <item x="68"/>
        <item x="491"/>
        <item x="55"/>
        <item x="344"/>
        <item x="354"/>
        <item x="333"/>
        <item x="314"/>
        <item x="490"/>
        <item x="21"/>
        <item x="103"/>
        <item x="166"/>
        <item x="441"/>
        <item x="475"/>
        <item x="489"/>
        <item x="407"/>
        <item x="121"/>
        <item x="38"/>
        <item x="436"/>
        <item x="384"/>
        <item x="185"/>
        <item x="339"/>
        <item x="13"/>
        <item x="189"/>
        <item x="165"/>
        <item x="81"/>
        <item x="381"/>
        <item x="260"/>
        <item x="93"/>
        <item x="104"/>
        <item x="206"/>
        <item x="429"/>
        <item x="117"/>
        <item x="65"/>
        <item x="183"/>
        <item x="242"/>
        <item x="463"/>
        <item x="284"/>
        <item x="431"/>
        <item x="197"/>
        <item x="125"/>
        <item x="285"/>
        <item x="132"/>
        <item x="159"/>
        <item x="315"/>
        <item x="191"/>
        <item x="337"/>
        <item x="472"/>
        <item x="434"/>
        <item x="43"/>
        <item x="487"/>
        <item x="87"/>
        <item x="330"/>
        <item x="265"/>
        <item x="45"/>
        <item x="278"/>
        <item x="144"/>
        <item x="123"/>
        <item x="293"/>
        <item x="406"/>
        <item x="120"/>
        <item x="6"/>
        <item x="307"/>
        <item x="448"/>
        <item x="231"/>
        <item x="255"/>
        <item x="292"/>
        <item x="263"/>
        <item x="85"/>
        <item x="15"/>
        <item x="422"/>
        <item x="396"/>
        <item x="14"/>
        <item x="447"/>
        <item x="163"/>
        <item x="195"/>
        <item x="297"/>
        <item x="479"/>
        <item x="257"/>
        <item x="493"/>
        <item x="106"/>
        <item x="457"/>
        <item x="168"/>
        <item x="335"/>
        <item x="198"/>
        <item x="149"/>
        <item x="404"/>
        <item x="8"/>
        <item x="483"/>
        <item x="173"/>
        <item x="499"/>
        <item x="435"/>
        <item x="264"/>
        <item x="251"/>
        <item x="340"/>
        <item x="114"/>
        <item x="53"/>
        <item x="412"/>
        <item x="175"/>
        <item x="80"/>
        <item x="187"/>
        <item x="287"/>
        <item x="310"/>
        <item x="207"/>
        <item x="420"/>
        <item x="192"/>
        <item x="199"/>
        <item x="474"/>
        <item x="414"/>
        <item x="378"/>
        <item x="154"/>
        <item x="141"/>
        <item x="345"/>
        <item x="392"/>
        <item x="466"/>
        <item x="386"/>
        <item x="424"/>
        <item x="134"/>
        <item x="325"/>
        <item x="54"/>
        <item x="456"/>
        <item x="131"/>
        <item x="237"/>
        <item x="356"/>
        <item x="324"/>
        <item x="148"/>
        <item x="390"/>
        <item x="461"/>
        <item x="411"/>
        <item x="417"/>
        <item x="17"/>
        <item x="283"/>
        <item x="113"/>
        <item x="481"/>
        <item x="484"/>
        <item x="52"/>
        <item x="32"/>
        <item x="410"/>
        <item x="188"/>
        <item x="451"/>
        <item x="372"/>
        <item x="98"/>
        <item x="358"/>
        <item x="194"/>
        <item x="129"/>
        <item x="450"/>
        <item x="84"/>
        <item x="200"/>
        <item x="471"/>
        <item x="42"/>
        <item x="266"/>
        <item x="97"/>
        <item x="376"/>
        <item x="70"/>
        <item x="71"/>
        <item x="387"/>
        <item x="327"/>
        <item x="105"/>
        <item x="371"/>
        <item x="350"/>
        <item x="51"/>
        <item x="161"/>
        <item x="353"/>
        <item x="303"/>
        <item x="156"/>
        <item x="342"/>
        <item x="219"/>
        <item x="425"/>
        <item x="130"/>
        <item x="61"/>
        <item x="202"/>
        <item x="476"/>
        <item x="418"/>
        <item x="281"/>
        <item x="367"/>
        <item x="449"/>
        <item x="135"/>
        <item x="400"/>
        <item x="317"/>
        <item x="216"/>
        <item x="233"/>
        <item x="366"/>
        <item x="334"/>
        <item x="205"/>
        <item x="244"/>
        <item x="34"/>
        <item x="375"/>
        <item x="110"/>
        <item x="453"/>
        <item x="59"/>
        <item x="170"/>
        <item x="273"/>
        <item x="20"/>
        <item x="136"/>
        <item x="40"/>
        <item x="468"/>
        <item x="338"/>
        <item x="96"/>
        <item x="186"/>
        <item x="469"/>
        <item x="63"/>
        <item x="115"/>
        <item x="28"/>
        <item x="66"/>
        <item x="223"/>
        <item x="306"/>
        <item x="416"/>
        <item x="444"/>
        <item x="146"/>
        <item x="465"/>
        <item x="361"/>
        <item x="108"/>
        <item x="142"/>
        <item x="128"/>
        <item x="280"/>
        <item x="331"/>
        <item x="127"/>
        <item x="300"/>
        <item x="222"/>
        <item x="224"/>
        <item x="357"/>
        <item x="155"/>
        <item x="177"/>
        <item x="182"/>
        <item x="172"/>
        <item x="236"/>
        <item x="276"/>
        <item x="430"/>
        <item x="171"/>
        <item x="88"/>
        <item x="47"/>
        <item x="213"/>
        <item x="348"/>
        <item x="316"/>
        <item x="413"/>
        <item x="82"/>
        <item x="268"/>
        <item x="112"/>
        <item x="329"/>
        <item x="90"/>
        <item x="272"/>
        <item x="379"/>
        <item x="393"/>
        <item x="446"/>
        <item x="75"/>
        <item x="397"/>
        <item x="116"/>
        <item x="167"/>
        <item x="485"/>
        <item x="395"/>
        <item x="99"/>
        <item x="12"/>
        <item x="86"/>
        <item x="464"/>
        <item x="309"/>
        <item x="138"/>
        <item x="304"/>
        <item x="352"/>
        <item x="7"/>
        <item x="467"/>
        <item x="478"/>
        <item x="462"/>
        <item x="62"/>
        <item x="321"/>
        <item x="383"/>
        <item x="245"/>
        <item x="432"/>
        <item x="312"/>
        <item x="373"/>
        <item x="211"/>
        <item x="252"/>
        <item x="360"/>
        <item x="415"/>
        <item x="497"/>
        <item x="301"/>
        <item x="229"/>
        <item x="343"/>
        <item x="91"/>
        <item x="359"/>
        <item x="5"/>
        <item x="190"/>
        <item x="439"/>
        <item x="460"/>
        <item x="279"/>
        <item x="176"/>
        <item x="41"/>
        <item x="24"/>
        <item x="119"/>
        <item x="33"/>
        <item x="16"/>
        <item x="302"/>
        <item x="227"/>
        <item x="101"/>
        <item x="267"/>
        <item x="79"/>
        <item x="39"/>
        <item x="1"/>
        <item x="262"/>
        <item x="126"/>
        <item t="default"/>
      </items>
    </pivotField>
    <pivotField showAll="0"/>
    <pivotField showAll="0"/>
    <pivotField showAll="0"/>
    <pivotField numFmtId="164" showAll="0"/>
    <pivotField dataField="1" numFmtId="164" showAll="0"/>
    <pivotField numFmtId="164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11">
    <i>
      <x/>
    </i>
    <i>
      <x v="2"/>
    </i>
    <i>
      <x v="4"/>
    </i>
    <i>
      <x v="5"/>
    </i>
    <i>
      <x v="6"/>
    </i>
    <i>
      <x v="1"/>
    </i>
    <i>
      <x v="7"/>
    </i>
    <i>
      <x v="3"/>
    </i>
    <i>
      <x v="9"/>
    </i>
    <i>
      <x v="8"/>
    </i>
    <i t="grand">
      <x/>
    </i>
  </rowItems>
  <colItems count="1">
    <i/>
  </colItems>
  <dataFields count="1">
    <dataField name="Sum of Cost_Variance" fld="12" baseField="0" baseItem="0" numFmtId="164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68002C-34E3-FF4C-9AD4-A297D65B51C3}" name="PivotTable2" cacheId="7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C14" firstHeaderRow="0" firstDataRow="1" firstDataCol="1"/>
  <pivotFields count="14">
    <pivotField showAll="0"/>
    <pivotField showAll="0"/>
    <pivotField showAll="0"/>
    <pivotField axis="axisRow" showAll="0" sortType="descending">
      <items count="12">
        <item x="4"/>
        <item x="3"/>
        <item x="2"/>
        <item x="8"/>
        <item x="7"/>
        <item x="5"/>
        <item x="6"/>
        <item x="0"/>
        <item x="1"/>
        <item x="9"/>
        <item h="1" x="1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1">
    <i>
      <x v="9"/>
    </i>
    <i>
      <x v="5"/>
    </i>
    <i>
      <x v="3"/>
    </i>
    <i>
      <x v="1"/>
    </i>
    <i>
      <x v="7"/>
    </i>
    <i>
      <x/>
    </i>
    <i>
      <x v="2"/>
    </i>
    <i>
      <x v="4"/>
    </i>
    <i>
      <x v="8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Cost" fld="5" baseField="0" baseItem="0"/>
    <dataField name="Sum of Reimbursement_Amount" fld="6" baseField="0" baseItem="0"/>
  </dataFields>
  <formats count="4">
    <format dxfId="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0"/>
          </reference>
          <reference field="3" count="1">
            <x v="0"/>
          </reference>
        </references>
      </pivotArea>
    </format>
    <format dxfId="7">
      <pivotArea outline="0" collapsedLevelsAreSubtotals="1" fieldPosition="0"/>
    </format>
    <format dxfId="6">
      <pivotArea outline="0" collapsedLevelsAreSubtotals="1" fieldPosition="0"/>
    </format>
  </formats>
  <chartFormats count="4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474557-3955-904A-A2E0-EA14BD6445DF}" name="Table4" displayName="Table4" ref="A1:N501" totalsRowShown="0" headerRowDxfId="26" dataDxfId="25" tableBorderDxfId="24">
  <autoFilter ref="A1:N501" xr:uid="{40474557-3955-904A-A2E0-EA14BD6445DF}"/>
  <tableColumns count="14">
    <tableColumn id="1" xr3:uid="{313E7064-2292-A346-A7B8-6AF87AD24418}" name="Claim_ID" dataDxfId="23"/>
    <tableColumn id="2" xr3:uid="{85C9BE39-9EF7-014E-8E9C-495EACE81334}" name="Patient_ID" dataDxfId="22"/>
    <tableColumn id="3" xr3:uid="{52CC0BF6-A5A1-F146-AC19-59C78B5A25B7}" name="Provider_ID" dataDxfId="21"/>
    <tableColumn id="4" xr3:uid="{04364408-05BE-F64F-B8D4-106BBFE61DD2}" name="Drug_Name" dataDxfId="20"/>
    <tableColumn id="5" xr3:uid="{FAB328B0-7CA1-FE40-B5BC-064BEF7E7F54}" name="Drug_Category" dataDxfId="19"/>
    <tableColumn id="6" xr3:uid="{F518CB20-32CD-F046-BD18-0FD79F53482D}" name="Total_Cost" dataDxfId="18"/>
    <tableColumn id="7" xr3:uid="{FAD857AA-8D11-E34D-9B19-A00C43B9708E}" name="Reimbursement_Amount" dataDxfId="17"/>
    <tableColumn id="8" xr3:uid="{80AE7AC6-92A2-1F4C-AC58-2F00F8E27C18}" name="Claim_Date" dataDxfId="16"/>
    <tableColumn id="9" xr3:uid="{5914FDE4-C2AE-1747-9EEF-D0194655F62F}" name="Claim_Status" dataDxfId="15"/>
    <tableColumn id="10" xr3:uid="{F6A80AAE-F525-5D4A-AD74-2B28723BF124}" name="Brand_Generic" dataDxfId="14">
      <calculatedColumnFormula>_xlfn.XLOOKUP(D2, Drug_Formulary_Data!A:A, Drug_Formulary_Data!B:B, "Not Found")</calculatedColumnFormula>
    </tableColumn>
    <tableColumn id="11" xr3:uid="{5E2022E1-C344-BD4F-8137-2D6A4492B71C}" name="Generic_Alternative" dataDxfId="13">
      <calculatedColumnFormula>_xlfn.XLOOKUP(D2,Drug_Formulary_Data!A:A,Drug_Formulary_Data!C:C,"Not Found")</calculatedColumnFormula>
    </tableColumn>
    <tableColumn id="12" xr3:uid="{A9F964A9-D206-C945-8E00-27AFCBF0B2BC}" name="Rebate_Amount" dataDxfId="12"/>
    <tableColumn id="13" xr3:uid="{90797C31-1638-B345-B004-42E0FE6CF226}" name="Cost_Variance" dataDxfId="11">
      <calculatedColumnFormula>F2-G2</calculatedColumnFormula>
    </tableColumn>
    <tableColumn id="14" xr3:uid="{93A770E1-4A8D-844A-8C04-01F60F75C255}" name="Potential_savings" dataDxfId="10">
      <calculatedColumnFormula>F2-L2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803A47D-A477-DA49-8562-E00C5BA6CB93}" name="Table5" displayName="Table5" ref="A1:F502" totalsRowShown="0">
  <autoFilter ref="A1:F502" xr:uid="{D803A47D-A477-DA49-8562-E00C5BA6CB93}"/>
  <tableColumns count="6">
    <tableColumn id="1" xr3:uid="{9BD58706-1ED1-9044-9815-B21A4CADC581}" name="Year" dataDxfId="5"/>
    <tableColumn id="2" xr3:uid="{29747AA0-7939-6540-9551-E614A5836976}" name="Sum of Total_Cost" dataDxfId="4"/>
    <tableColumn id="3" xr3:uid="{43533293-A498-5E4F-916A-907034889016}" name="Sum of Reimbursement_Amount" dataDxfId="3"/>
    <tableColumn id="4" xr3:uid="{057D607F-6A54-0F41-9352-B425F5DAAACF}" name="Sum of Rebate_Amount" dataDxfId="2"/>
    <tableColumn id="5" xr3:uid="{BB57FC06-29E6-924D-B133-0AC7D5661CD4}" name="Sum of Cost_Variance" dataDxfId="1"/>
    <tableColumn id="6" xr3:uid="{E9479C89-9255-7E40-B457-6F52E10463F4}" name="Sum of Potential_saving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2B31-2922-8C4A-9FEE-5B820FF9244A}">
  <dimension ref="A1:N501"/>
  <sheetViews>
    <sheetView workbookViewId="0">
      <selection activeCell="A4" sqref="A4"/>
    </sheetView>
  </sheetViews>
  <sheetFormatPr baseColWidth="10" defaultRowHeight="16" x14ac:dyDescent="0.2"/>
  <cols>
    <col min="1" max="1" width="10.33203125" customWidth="1"/>
    <col min="2" max="2" width="11.5" customWidth="1"/>
    <col min="3" max="3" width="12.5" customWidth="1"/>
    <col min="4" max="4" width="12.33203125" customWidth="1"/>
    <col min="5" max="5" width="14.83203125" customWidth="1"/>
    <col min="6" max="6" width="11.6640625" style="9" customWidth="1"/>
    <col min="7" max="7" width="23" style="9" customWidth="1"/>
    <col min="8" max="8" width="12.33203125" style="12" customWidth="1"/>
    <col min="9" max="9" width="13.6640625" customWidth="1"/>
    <col min="10" max="10" width="14.83203125" customWidth="1"/>
    <col min="11" max="11" width="20.5" bestFit="1" customWidth="1"/>
    <col min="12" max="12" width="15.83203125" style="9" customWidth="1"/>
    <col min="13" max="13" width="14.5" style="9" customWidth="1"/>
    <col min="14" max="14" width="17" customWidth="1"/>
  </cols>
  <sheetData>
    <row r="1" spans="1:14" x14ac:dyDescent="0.2">
      <c r="A1" s="14" t="s">
        <v>43</v>
      </c>
      <c r="B1" s="1" t="s">
        <v>44</v>
      </c>
      <c r="C1" s="1" t="s">
        <v>0</v>
      </c>
      <c r="D1" s="1" t="s">
        <v>14</v>
      </c>
      <c r="E1" s="1" t="s">
        <v>45</v>
      </c>
      <c r="F1" s="7" t="s">
        <v>46</v>
      </c>
      <c r="G1" s="7" t="s">
        <v>47</v>
      </c>
      <c r="H1" s="10" t="s">
        <v>48</v>
      </c>
      <c r="I1" s="1" t="s">
        <v>49</v>
      </c>
      <c r="J1" s="6" t="s">
        <v>15</v>
      </c>
      <c r="K1" s="6" t="s">
        <v>16</v>
      </c>
      <c r="L1" s="13" t="s">
        <v>18</v>
      </c>
      <c r="M1" s="13" t="s">
        <v>59</v>
      </c>
      <c r="N1" s="13" t="s">
        <v>60</v>
      </c>
    </row>
    <row r="2" spans="1:14" x14ac:dyDescent="0.2">
      <c r="A2" s="15">
        <v>100076</v>
      </c>
      <c r="B2" s="2">
        <v>2944</v>
      </c>
      <c r="C2" s="2">
        <v>552</v>
      </c>
      <c r="D2" s="2" t="s">
        <v>29</v>
      </c>
      <c r="E2" s="2" t="s">
        <v>50</v>
      </c>
      <c r="F2" s="8">
        <v>1436.28</v>
      </c>
      <c r="G2" s="8">
        <v>62.11</v>
      </c>
      <c r="H2" s="11">
        <v>45003</v>
      </c>
      <c r="I2" s="2" t="s">
        <v>53</v>
      </c>
      <c r="J2" t="str">
        <f>_xlfn.XLOOKUP(D2, Drug_Formulary_Data!A:A, Drug_Formulary_Data!B:B, "Not Found")</f>
        <v>Brand</v>
      </c>
      <c r="K2" t="str">
        <f>_xlfn.XLOOKUP(D2,Drug_Formulary_Data!A:A,Drug_Formulary_Data!C:C,"Not Found")</f>
        <v>Oxycodone</v>
      </c>
      <c r="L2" s="9">
        <f>_xlfn.XLOOKUP(Healthcare_Claims_Data!D78,Drug_Formulary_Data!A:A,Drug_Formulary_Data!E:E)</f>
        <v>76.599999999999994</v>
      </c>
      <c r="M2" s="9">
        <f t="shared" ref="M2:M65" si="0">F2-G2</f>
        <v>1374.17</v>
      </c>
      <c r="N2" s="9">
        <f>F2-L2</f>
        <v>1359.68</v>
      </c>
    </row>
    <row r="3" spans="1:14" x14ac:dyDescent="0.2">
      <c r="A3" s="15">
        <v>100497</v>
      </c>
      <c r="B3" s="2">
        <v>2873</v>
      </c>
      <c r="C3" s="2">
        <v>582</v>
      </c>
      <c r="D3" s="2" t="s">
        <v>35</v>
      </c>
      <c r="E3" s="2" t="s">
        <v>50</v>
      </c>
      <c r="F3" s="8">
        <v>1402.59</v>
      </c>
      <c r="G3" s="8">
        <v>80.98</v>
      </c>
      <c r="H3" s="11">
        <v>45424</v>
      </c>
      <c r="I3" s="2" t="s">
        <v>53</v>
      </c>
      <c r="J3" t="str">
        <f>_xlfn.XLOOKUP(D3, Drug_Formulary_Data!A:A, Drug_Formulary_Data!B:B, "Not Found")</f>
        <v>Brand</v>
      </c>
      <c r="K3" t="str">
        <f>_xlfn.XLOOKUP(D3,Drug_Formulary_Data!A:A,Drug_Formulary_Data!C:C,"Not Found")</f>
        <v>Budesonide/Formoterol</v>
      </c>
      <c r="L3" s="9">
        <f>_xlfn.XLOOKUP(Healthcare_Claims_Data!D499,Drug_Formulary_Data!A:A,Drug_Formulary_Data!E:E)</f>
        <v>77.55</v>
      </c>
      <c r="M3" s="9">
        <f t="shared" si="0"/>
        <v>1321.61</v>
      </c>
      <c r="N3" s="9">
        <f t="shared" ref="N3:N66" si="1">F3-L3</f>
        <v>1325.04</v>
      </c>
    </row>
    <row r="4" spans="1:14" x14ac:dyDescent="0.2">
      <c r="A4" s="15">
        <v>100043</v>
      </c>
      <c r="B4" s="2">
        <v>2926</v>
      </c>
      <c r="C4" s="2">
        <v>593</v>
      </c>
      <c r="D4" s="2" t="s">
        <v>39</v>
      </c>
      <c r="E4" s="2" t="s">
        <v>20</v>
      </c>
      <c r="F4" s="8">
        <v>1492.89</v>
      </c>
      <c r="G4" s="8">
        <v>174.92</v>
      </c>
      <c r="H4" s="11">
        <v>44970</v>
      </c>
      <c r="I4" s="2" t="s">
        <v>53</v>
      </c>
      <c r="J4" t="str">
        <f>_xlfn.XLOOKUP(D4, Drug_Formulary_Data!A:A, Drug_Formulary_Data!B:B, "Not Found")</f>
        <v>Brand</v>
      </c>
      <c r="K4" t="str">
        <f>_xlfn.XLOOKUP(D4,Drug_Formulary_Data!A:A,Drug_Formulary_Data!C:C,"Not Found")</f>
        <v>Apixaban</v>
      </c>
      <c r="L4" s="9">
        <f>_xlfn.XLOOKUP(Healthcare_Claims_Data!D45,Drug_Formulary_Data!A:A,Drug_Formulary_Data!E:E)</f>
        <v>132.80000000000001</v>
      </c>
      <c r="M4" s="9">
        <f t="shared" si="0"/>
        <v>1317.97</v>
      </c>
      <c r="N4" s="9">
        <f t="shared" si="1"/>
        <v>1360.0900000000001</v>
      </c>
    </row>
    <row r="5" spans="1:14" x14ac:dyDescent="0.2">
      <c r="A5" s="15">
        <v>100163</v>
      </c>
      <c r="B5" s="2">
        <v>2003</v>
      </c>
      <c r="C5" s="2">
        <v>524</v>
      </c>
      <c r="D5" s="2" t="s">
        <v>41</v>
      </c>
      <c r="E5" s="2" t="s">
        <v>20</v>
      </c>
      <c r="F5" s="8">
        <v>1462.68</v>
      </c>
      <c r="G5" s="8">
        <v>169.72</v>
      </c>
      <c r="H5" s="11">
        <v>45090</v>
      </c>
      <c r="I5" s="2" t="s">
        <v>52</v>
      </c>
      <c r="J5" t="str">
        <f>_xlfn.XLOOKUP(D5, Drug_Formulary_Data!A:A, Drug_Formulary_Data!B:B, "Not Found")</f>
        <v>Brand</v>
      </c>
      <c r="K5" t="str">
        <f>_xlfn.XLOOKUP(D5,Drug_Formulary_Data!A:A,Drug_Formulary_Data!C:C,"Not Found")</f>
        <v>Rosuvastatin</v>
      </c>
      <c r="L5" s="9">
        <f>_xlfn.XLOOKUP(Healthcare_Claims_Data!D165,Drug_Formulary_Data!A:A,Drug_Formulary_Data!E:E)</f>
        <v>132.80000000000001</v>
      </c>
      <c r="M5" s="9">
        <f t="shared" si="0"/>
        <v>1292.96</v>
      </c>
      <c r="N5" s="9">
        <f t="shared" si="1"/>
        <v>1329.88</v>
      </c>
    </row>
    <row r="6" spans="1:14" x14ac:dyDescent="0.2">
      <c r="A6" s="15">
        <v>100098</v>
      </c>
      <c r="B6" s="2">
        <v>2600</v>
      </c>
      <c r="C6" s="2">
        <v>526</v>
      </c>
      <c r="D6" s="2" t="s">
        <v>37</v>
      </c>
      <c r="E6" s="2" t="s">
        <v>50</v>
      </c>
      <c r="F6" s="8">
        <v>1492.4</v>
      </c>
      <c r="G6" s="8">
        <v>200.83</v>
      </c>
      <c r="H6" s="11">
        <v>45025</v>
      </c>
      <c r="I6" s="2" t="s">
        <v>53</v>
      </c>
      <c r="J6" t="str">
        <f>_xlfn.XLOOKUP(D6, Drug_Formulary_Data!A:A, Drug_Formulary_Data!B:B, "Not Found")</f>
        <v>Brand</v>
      </c>
      <c r="K6" t="str">
        <f>_xlfn.XLOOKUP(D6,Drug_Formulary_Data!A:A,Drug_Formulary_Data!C:C,"Not Found")</f>
        <v>Fluticasone/Salmeterol</v>
      </c>
      <c r="L6" s="9">
        <f>_xlfn.XLOOKUP(Healthcare_Claims_Data!D100,Drug_Formulary_Data!A:A,Drug_Formulary_Data!E:E)</f>
        <v>132.80000000000001</v>
      </c>
      <c r="M6" s="9">
        <f t="shared" si="0"/>
        <v>1291.5700000000002</v>
      </c>
      <c r="N6" s="9">
        <f t="shared" si="1"/>
        <v>1359.6000000000001</v>
      </c>
    </row>
    <row r="7" spans="1:14" x14ac:dyDescent="0.2">
      <c r="A7" s="15">
        <v>100480</v>
      </c>
      <c r="B7" s="2">
        <v>2391</v>
      </c>
      <c r="C7" s="2">
        <v>566</v>
      </c>
      <c r="D7" s="2" t="s">
        <v>33</v>
      </c>
      <c r="E7" s="2" t="s">
        <v>20</v>
      </c>
      <c r="F7" s="8">
        <v>1435.27</v>
      </c>
      <c r="G7" s="8">
        <v>152.44999999999999</v>
      </c>
      <c r="H7" s="11">
        <v>45407</v>
      </c>
      <c r="I7" s="2" t="s">
        <v>53</v>
      </c>
      <c r="J7" t="str">
        <f>_xlfn.XLOOKUP(D7, Drug_Formulary_Data!A:A, Drug_Formulary_Data!B:B, "Not Found")</f>
        <v>Brand</v>
      </c>
      <c r="K7" t="str">
        <f>_xlfn.XLOOKUP(D7,Drug_Formulary_Data!A:A,Drug_Formulary_Data!C:C,"Not Found")</f>
        <v>Insulin Glargine</v>
      </c>
      <c r="L7" s="9">
        <f>_xlfn.XLOOKUP(Healthcare_Claims_Data!D482,Drug_Formulary_Data!A:A,Drug_Formulary_Data!E:E)</f>
        <v>150.68</v>
      </c>
      <c r="M7" s="9">
        <f t="shared" si="0"/>
        <v>1282.82</v>
      </c>
      <c r="N7" s="9">
        <f t="shared" si="1"/>
        <v>1284.5899999999999</v>
      </c>
    </row>
    <row r="8" spans="1:14" x14ac:dyDescent="0.2">
      <c r="A8" s="15">
        <v>100262</v>
      </c>
      <c r="B8" s="2">
        <v>2130</v>
      </c>
      <c r="C8" s="2">
        <v>538</v>
      </c>
      <c r="D8" s="2" t="s">
        <v>33</v>
      </c>
      <c r="E8" s="2" t="s">
        <v>50</v>
      </c>
      <c r="F8" s="8">
        <v>1334.02</v>
      </c>
      <c r="G8" s="8">
        <v>61.29</v>
      </c>
      <c r="H8" s="11">
        <v>45189</v>
      </c>
      <c r="I8" s="2" t="s">
        <v>51</v>
      </c>
      <c r="J8" t="str">
        <f>_xlfn.XLOOKUP(D8, Drug_Formulary_Data!A:A, Drug_Formulary_Data!B:B, "Not Found")</f>
        <v>Brand</v>
      </c>
      <c r="K8" t="str">
        <f>_xlfn.XLOOKUP(D8,Drug_Formulary_Data!A:A,Drug_Formulary_Data!C:C,"Not Found")</f>
        <v>Insulin Glargine</v>
      </c>
      <c r="L8" s="9">
        <f>_xlfn.XLOOKUP(Healthcare_Claims_Data!D264,Drug_Formulary_Data!A:A,Drug_Formulary_Data!E:E)</f>
        <v>98.52</v>
      </c>
      <c r="M8" s="9">
        <f t="shared" si="0"/>
        <v>1272.73</v>
      </c>
      <c r="N8" s="9">
        <f t="shared" si="1"/>
        <v>1235.5</v>
      </c>
    </row>
    <row r="9" spans="1:14" x14ac:dyDescent="0.2">
      <c r="A9" s="15">
        <v>100459</v>
      </c>
      <c r="B9" s="2">
        <v>2287</v>
      </c>
      <c r="C9" s="2">
        <v>506</v>
      </c>
      <c r="D9" s="2" t="s">
        <v>19</v>
      </c>
      <c r="E9" s="2" t="s">
        <v>50</v>
      </c>
      <c r="F9" s="8">
        <v>1497.37</v>
      </c>
      <c r="G9" s="8">
        <v>255.72</v>
      </c>
      <c r="H9" s="11">
        <v>45386</v>
      </c>
      <c r="I9" s="2" t="s">
        <v>52</v>
      </c>
      <c r="J9" t="str">
        <f>_xlfn.XLOOKUP(D9, Drug_Formulary_Data!A:A, Drug_Formulary_Data!B:B, "Not Found")</f>
        <v>Brand</v>
      </c>
      <c r="K9" t="str">
        <f>_xlfn.XLOOKUP(D9,Drug_Formulary_Data!A:A,Drug_Formulary_Data!C:C,"Not Found")</f>
        <v>Atorvastatin</v>
      </c>
      <c r="L9" s="9">
        <f>_xlfn.XLOOKUP(Healthcare_Claims_Data!D461,Drug_Formulary_Data!A:A,Drug_Formulary_Data!E:E)</f>
        <v>65.23</v>
      </c>
      <c r="M9" s="9">
        <f t="shared" si="0"/>
        <v>1241.6499999999999</v>
      </c>
      <c r="N9" s="9">
        <f t="shared" si="1"/>
        <v>1432.1399999999999</v>
      </c>
    </row>
    <row r="10" spans="1:14" x14ac:dyDescent="0.2">
      <c r="A10" s="15">
        <v>100288</v>
      </c>
      <c r="B10" s="2">
        <v>2218</v>
      </c>
      <c r="C10" s="2">
        <v>502</v>
      </c>
      <c r="D10" s="2" t="s">
        <v>29</v>
      </c>
      <c r="E10" s="2" t="s">
        <v>20</v>
      </c>
      <c r="F10" s="8">
        <v>1347.77</v>
      </c>
      <c r="G10" s="8">
        <v>111.04</v>
      </c>
      <c r="H10" s="11">
        <v>45215</v>
      </c>
      <c r="I10" s="2" t="s">
        <v>52</v>
      </c>
      <c r="J10" t="str">
        <f>_xlfn.XLOOKUP(D10, Drug_Formulary_Data!A:A, Drug_Formulary_Data!B:B, "Not Found")</f>
        <v>Brand</v>
      </c>
      <c r="K10" t="str">
        <f>_xlfn.XLOOKUP(D10,Drug_Formulary_Data!A:A,Drug_Formulary_Data!C:C,"Not Found")</f>
        <v>Oxycodone</v>
      </c>
      <c r="L10" s="9">
        <f>_xlfn.XLOOKUP(Healthcare_Claims_Data!D290,Drug_Formulary_Data!A:A,Drug_Formulary_Data!E:E)</f>
        <v>58.5</v>
      </c>
      <c r="M10" s="9">
        <f t="shared" si="0"/>
        <v>1236.73</v>
      </c>
      <c r="N10" s="9">
        <f t="shared" si="1"/>
        <v>1289.27</v>
      </c>
    </row>
    <row r="11" spans="1:14" x14ac:dyDescent="0.2">
      <c r="A11" s="15">
        <v>100101</v>
      </c>
      <c r="B11" s="2">
        <v>2535</v>
      </c>
      <c r="C11" s="2">
        <v>518</v>
      </c>
      <c r="D11" s="2" t="s">
        <v>23</v>
      </c>
      <c r="E11" s="2" t="s">
        <v>50</v>
      </c>
      <c r="F11" s="8">
        <v>1404.66</v>
      </c>
      <c r="G11" s="8">
        <v>170.92</v>
      </c>
      <c r="H11" s="11">
        <v>45028</v>
      </c>
      <c r="I11" s="2" t="s">
        <v>51</v>
      </c>
      <c r="J11" t="str">
        <f>_xlfn.XLOOKUP(D11, Drug_Formulary_Data!A:A, Drug_Formulary_Data!B:B, "Not Found")</f>
        <v>Brand</v>
      </c>
      <c r="K11" t="str">
        <f>_xlfn.XLOOKUP(D11,Drug_Formulary_Data!A:A,Drug_Formulary_Data!C:C,"Not Found")</f>
        <v>Sitagliptin</v>
      </c>
      <c r="L11" s="9">
        <f>_xlfn.XLOOKUP(Healthcare_Claims_Data!D103,Drug_Formulary_Data!A:A,Drug_Formulary_Data!E:E)</f>
        <v>76.599999999999994</v>
      </c>
      <c r="M11" s="9">
        <f t="shared" si="0"/>
        <v>1233.74</v>
      </c>
      <c r="N11" s="9">
        <f t="shared" si="1"/>
        <v>1328.0600000000002</v>
      </c>
    </row>
    <row r="12" spans="1:14" x14ac:dyDescent="0.2">
      <c r="A12" s="15">
        <v>100002</v>
      </c>
      <c r="B12" s="2">
        <v>2304</v>
      </c>
      <c r="C12" s="2">
        <v>516</v>
      </c>
      <c r="D12" s="2" t="s">
        <v>26</v>
      </c>
      <c r="E12" s="2" t="s">
        <v>20</v>
      </c>
      <c r="F12" s="8">
        <v>1435.17</v>
      </c>
      <c r="G12" s="8">
        <v>201.71</v>
      </c>
      <c r="H12" s="11">
        <v>44929</v>
      </c>
      <c r="I12" s="2" t="s">
        <v>51</v>
      </c>
      <c r="J12" t="str">
        <f>_xlfn.XLOOKUP(D12, Drug_Formulary_Data!A:A, Drug_Formulary_Data!B:B, "Not Found")</f>
        <v>Brand</v>
      </c>
      <c r="K12" t="str">
        <f>_xlfn.XLOOKUP(D12,Drug_Formulary_Data!A:A,Drug_Formulary_Data!C:C,"Not Found")</f>
        <v>Adalimumab</v>
      </c>
      <c r="L12" s="9">
        <f>_xlfn.XLOOKUP(Healthcare_Claims_Data!D4,Drug_Formulary_Data!A:A,Drug_Formulary_Data!E:E)</f>
        <v>65.23</v>
      </c>
      <c r="M12" s="9">
        <f t="shared" si="0"/>
        <v>1233.46</v>
      </c>
      <c r="N12" s="9">
        <f t="shared" si="1"/>
        <v>1369.94</v>
      </c>
    </row>
    <row r="13" spans="1:14" x14ac:dyDescent="0.2">
      <c r="A13" s="15">
        <v>100160</v>
      </c>
      <c r="B13" s="2">
        <v>2487</v>
      </c>
      <c r="C13" s="2">
        <v>501</v>
      </c>
      <c r="D13" s="2" t="s">
        <v>26</v>
      </c>
      <c r="E13" s="2" t="s">
        <v>50</v>
      </c>
      <c r="F13" s="8">
        <v>1465.75</v>
      </c>
      <c r="G13" s="8">
        <v>239.12</v>
      </c>
      <c r="H13" s="11">
        <v>45087</v>
      </c>
      <c r="I13" s="2" t="s">
        <v>52</v>
      </c>
      <c r="J13" t="str">
        <f>_xlfn.XLOOKUP(D13, Drug_Formulary_Data!A:A, Drug_Formulary_Data!B:B, "Not Found")</f>
        <v>Brand</v>
      </c>
      <c r="K13" t="str">
        <f>_xlfn.XLOOKUP(D13,Drug_Formulary_Data!A:A,Drug_Formulary_Data!C:C,"Not Found")</f>
        <v>Adalimumab</v>
      </c>
      <c r="L13" s="9">
        <f>_xlfn.XLOOKUP(Healthcare_Claims_Data!D162,Drug_Formulary_Data!A:A,Drug_Formulary_Data!E:E)</f>
        <v>77.55</v>
      </c>
      <c r="M13" s="9">
        <f t="shared" si="0"/>
        <v>1226.6300000000001</v>
      </c>
      <c r="N13" s="9">
        <f t="shared" si="1"/>
        <v>1388.2</v>
      </c>
    </row>
    <row r="14" spans="1:14" x14ac:dyDescent="0.2">
      <c r="A14" s="15">
        <v>100452</v>
      </c>
      <c r="B14" s="2">
        <v>2786</v>
      </c>
      <c r="C14" s="2">
        <v>561</v>
      </c>
      <c r="D14" s="2" t="s">
        <v>33</v>
      </c>
      <c r="E14" s="2" t="s">
        <v>20</v>
      </c>
      <c r="F14" s="8">
        <v>1292.69</v>
      </c>
      <c r="G14" s="8">
        <v>101.53</v>
      </c>
      <c r="H14" s="11">
        <v>45379</v>
      </c>
      <c r="I14" s="2" t="s">
        <v>51</v>
      </c>
      <c r="J14" t="str">
        <f>_xlfn.XLOOKUP(D14, Drug_Formulary_Data!A:A, Drug_Formulary_Data!B:B, "Not Found")</f>
        <v>Brand</v>
      </c>
      <c r="K14" t="str">
        <f>_xlfn.XLOOKUP(D14,Drug_Formulary_Data!A:A,Drug_Formulary_Data!C:C,"Not Found")</f>
        <v>Insulin Glargine</v>
      </c>
      <c r="L14" s="9">
        <f>_xlfn.XLOOKUP(Healthcare_Claims_Data!D454,Drug_Formulary_Data!A:A,Drug_Formulary_Data!E:E)</f>
        <v>144.75</v>
      </c>
      <c r="M14" s="9">
        <f t="shared" si="0"/>
        <v>1191.1600000000001</v>
      </c>
      <c r="N14" s="9">
        <f t="shared" si="1"/>
        <v>1147.94</v>
      </c>
    </row>
    <row r="15" spans="1:14" x14ac:dyDescent="0.2">
      <c r="A15" s="15">
        <v>100223</v>
      </c>
      <c r="B15" s="2">
        <v>2593</v>
      </c>
      <c r="C15" s="2">
        <v>545</v>
      </c>
      <c r="D15" s="2" t="s">
        <v>41</v>
      </c>
      <c r="E15" s="2" t="s">
        <v>20</v>
      </c>
      <c r="F15" s="8">
        <v>1262.49</v>
      </c>
      <c r="G15" s="8">
        <v>73.69</v>
      </c>
      <c r="H15" s="11">
        <v>45150</v>
      </c>
      <c r="I15" s="2" t="s">
        <v>53</v>
      </c>
      <c r="J15" t="str">
        <f>_xlfn.XLOOKUP(D15, Drug_Formulary_Data!A:A, Drug_Formulary_Data!B:B, "Not Found")</f>
        <v>Brand</v>
      </c>
      <c r="K15" t="str">
        <f>_xlfn.XLOOKUP(D15,Drug_Formulary_Data!A:A,Drug_Formulary_Data!C:C,"Not Found")</f>
        <v>Rosuvastatin</v>
      </c>
      <c r="L15" s="9">
        <f>_xlfn.XLOOKUP(Healthcare_Claims_Data!D225,Drug_Formulary_Data!A:A,Drug_Formulary_Data!E:E)</f>
        <v>98.52</v>
      </c>
      <c r="M15" s="9">
        <f t="shared" si="0"/>
        <v>1188.8</v>
      </c>
      <c r="N15" s="9">
        <f t="shared" si="1"/>
        <v>1163.97</v>
      </c>
    </row>
    <row r="16" spans="1:14" x14ac:dyDescent="0.2">
      <c r="A16" s="15">
        <v>100273</v>
      </c>
      <c r="B16" s="2">
        <v>2745</v>
      </c>
      <c r="C16" s="2">
        <v>593</v>
      </c>
      <c r="D16" s="2" t="s">
        <v>39</v>
      </c>
      <c r="E16" s="2" t="s">
        <v>20</v>
      </c>
      <c r="F16" s="8">
        <v>1459.41</v>
      </c>
      <c r="G16" s="8">
        <v>284.06</v>
      </c>
      <c r="H16" s="11">
        <v>45200</v>
      </c>
      <c r="I16" s="2" t="s">
        <v>53</v>
      </c>
      <c r="J16" t="str">
        <f>_xlfn.XLOOKUP(D16, Drug_Formulary_Data!A:A, Drug_Formulary_Data!B:B, "Not Found")</f>
        <v>Brand</v>
      </c>
      <c r="K16" t="str">
        <f>_xlfn.XLOOKUP(D16,Drug_Formulary_Data!A:A,Drug_Formulary_Data!C:C,"Not Found")</f>
        <v>Apixaban</v>
      </c>
      <c r="L16" s="9">
        <f>_xlfn.XLOOKUP(Healthcare_Claims_Data!D275,Drug_Formulary_Data!A:A,Drug_Formulary_Data!E:E)</f>
        <v>98.52</v>
      </c>
      <c r="M16" s="9">
        <f t="shared" si="0"/>
        <v>1175.3500000000001</v>
      </c>
      <c r="N16" s="9">
        <f t="shared" si="1"/>
        <v>1360.89</v>
      </c>
    </row>
    <row r="17" spans="1:14" x14ac:dyDescent="0.2">
      <c r="A17" s="15">
        <v>100270</v>
      </c>
      <c r="B17" s="2">
        <v>2130</v>
      </c>
      <c r="C17" s="2">
        <v>523</v>
      </c>
      <c r="D17" s="2" t="s">
        <v>33</v>
      </c>
      <c r="E17" s="2" t="s">
        <v>20</v>
      </c>
      <c r="F17" s="8">
        <v>1402.24</v>
      </c>
      <c r="G17" s="8">
        <v>235.31</v>
      </c>
      <c r="H17" s="11">
        <v>45197</v>
      </c>
      <c r="I17" s="2" t="s">
        <v>52</v>
      </c>
      <c r="J17" t="str">
        <f>_xlfn.XLOOKUP(D17, Drug_Formulary_Data!A:A, Drug_Formulary_Data!B:B, "Not Found")</f>
        <v>Brand</v>
      </c>
      <c r="K17" t="str">
        <f>_xlfn.XLOOKUP(D17,Drug_Formulary_Data!A:A,Drug_Formulary_Data!C:C,"Not Found")</f>
        <v>Insulin Glargine</v>
      </c>
      <c r="L17" s="9">
        <f>_xlfn.XLOOKUP(Healthcare_Claims_Data!D272,Drug_Formulary_Data!A:A,Drug_Formulary_Data!E:E)</f>
        <v>76.599999999999994</v>
      </c>
      <c r="M17" s="9">
        <f t="shared" si="0"/>
        <v>1166.93</v>
      </c>
      <c r="N17" s="9">
        <f t="shared" si="1"/>
        <v>1325.64</v>
      </c>
    </row>
    <row r="18" spans="1:14" x14ac:dyDescent="0.2">
      <c r="A18" s="15">
        <v>100490</v>
      </c>
      <c r="B18" s="2">
        <v>2846</v>
      </c>
      <c r="C18" s="2">
        <v>573</v>
      </c>
      <c r="D18" s="2" t="s">
        <v>37</v>
      </c>
      <c r="E18" s="2" t="s">
        <v>20</v>
      </c>
      <c r="F18" s="8">
        <v>1446.04</v>
      </c>
      <c r="G18" s="8">
        <v>300.64</v>
      </c>
      <c r="H18" s="11">
        <v>45417</v>
      </c>
      <c r="I18" s="2" t="s">
        <v>52</v>
      </c>
      <c r="J18" t="str">
        <f>_xlfn.XLOOKUP(D18, Drug_Formulary_Data!A:A, Drug_Formulary_Data!B:B, "Not Found")</f>
        <v>Brand</v>
      </c>
      <c r="K18" t="str">
        <f>_xlfn.XLOOKUP(D18,Drug_Formulary_Data!A:A,Drug_Formulary_Data!C:C,"Not Found")</f>
        <v>Fluticasone/Salmeterol</v>
      </c>
      <c r="L18" s="9">
        <f>_xlfn.XLOOKUP(Healthcare_Claims_Data!D492,Drug_Formulary_Data!A:A,Drug_Formulary_Data!E:E)</f>
        <v>153.69</v>
      </c>
      <c r="M18" s="9">
        <f t="shared" si="0"/>
        <v>1145.4000000000001</v>
      </c>
      <c r="N18" s="9">
        <f t="shared" si="1"/>
        <v>1292.3499999999999</v>
      </c>
    </row>
    <row r="19" spans="1:14" x14ac:dyDescent="0.2">
      <c r="A19" s="15">
        <v>100331</v>
      </c>
      <c r="B19" s="2">
        <v>2252</v>
      </c>
      <c r="C19" s="2">
        <v>527</v>
      </c>
      <c r="D19" s="2" t="s">
        <v>23</v>
      </c>
      <c r="E19" s="2" t="s">
        <v>20</v>
      </c>
      <c r="F19" s="8">
        <v>1360.46</v>
      </c>
      <c r="G19" s="8">
        <v>222.99</v>
      </c>
      <c r="H19" s="11">
        <v>45258</v>
      </c>
      <c r="I19" s="2" t="s">
        <v>52</v>
      </c>
      <c r="J19" t="str">
        <f>_xlfn.XLOOKUP(D19, Drug_Formulary_Data!A:A, Drug_Formulary_Data!B:B, "Not Found")</f>
        <v>Brand</v>
      </c>
      <c r="K19" t="str">
        <f>_xlfn.XLOOKUP(D19,Drug_Formulary_Data!A:A,Drug_Formulary_Data!C:C,"Not Found")</f>
        <v>Sitagliptin</v>
      </c>
      <c r="L19" s="9">
        <f>_xlfn.XLOOKUP(Healthcare_Claims_Data!D333,Drug_Formulary_Data!A:A,Drug_Formulary_Data!E:E)</f>
        <v>98.52</v>
      </c>
      <c r="M19" s="9">
        <f t="shared" si="0"/>
        <v>1137.47</v>
      </c>
      <c r="N19" s="9">
        <f t="shared" si="1"/>
        <v>1261.94</v>
      </c>
    </row>
    <row r="20" spans="1:14" x14ac:dyDescent="0.2">
      <c r="A20" s="15">
        <v>100167</v>
      </c>
      <c r="B20" s="2">
        <v>2226</v>
      </c>
      <c r="C20" s="2">
        <v>557</v>
      </c>
      <c r="D20" s="2" t="s">
        <v>19</v>
      </c>
      <c r="E20" s="2" t="s">
        <v>20</v>
      </c>
      <c r="F20" s="8">
        <v>1313.86</v>
      </c>
      <c r="G20" s="8">
        <v>196.07</v>
      </c>
      <c r="H20" s="11">
        <v>45094</v>
      </c>
      <c r="I20" s="2" t="s">
        <v>53</v>
      </c>
      <c r="J20" t="str">
        <f>_xlfn.XLOOKUP(D20, Drug_Formulary_Data!A:A, Drug_Formulary_Data!B:B, "Not Found")</f>
        <v>Brand</v>
      </c>
      <c r="K20" t="str">
        <f>_xlfn.XLOOKUP(D20,Drug_Formulary_Data!A:A,Drug_Formulary_Data!C:C,"Not Found")</f>
        <v>Atorvastatin</v>
      </c>
      <c r="L20" s="9">
        <f>_xlfn.XLOOKUP(Healthcare_Claims_Data!D169,Drug_Formulary_Data!A:A,Drug_Formulary_Data!E:E)</f>
        <v>132.80000000000001</v>
      </c>
      <c r="M20" s="9">
        <f t="shared" si="0"/>
        <v>1117.79</v>
      </c>
      <c r="N20" s="9">
        <f t="shared" si="1"/>
        <v>1181.06</v>
      </c>
    </row>
    <row r="21" spans="1:14" x14ac:dyDescent="0.2">
      <c r="A21" s="15">
        <v>100126</v>
      </c>
      <c r="B21" s="2">
        <v>2646</v>
      </c>
      <c r="C21" s="2">
        <v>573</v>
      </c>
      <c r="D21" s="2" t="s">
        <v>37</v>
      </c>
      <c r="E21" s="2" t="s">
        <v>50</v>
      </c>
      <c r="F21" s="8">
        <v>1404.25</v>
      </c>
      <c r="G21" s="8">
        <v>288.52999999999997</v>
      </c>
      <c r="H21" s="11">
        <v>45053</v>
      </c>
      <c r="I21" s="2" t="s">
        <v>51</v>
      </c>
      <c r="J21" t="str">
        <f>_xlfn.XLOOKUP(D21, Drug_Formulary_Data!A:A, Drug_Formulary_Data!B:B, "Not Found")</f>
        <v>Brand</v>
      </c>
      <c r="K21" t="str">
        <f>_xlfn.XLOOKUP(D21,Drug_Formulary_Data!A:A,Drug_Formulary_Data!C:C,"Not Found")</f>
        <v>Fluticasone/Salmeterol</v>
      </c>
      <c r="L21" s="9">
        <f>_xlfn.XLOOKUP(Healthcare_Claims_Data!D128,Drug_Formulary_Data!A:A,Drug_Formulary_Data!E:E)</f>
        <v>144.75</v>
      </c>
      <c r="M21" s="9">
        <f t="shared" si="0"/>
        <v>1115.72</v>
      </c>
      <c r="N21" s="9">
        <f t="shared" si="1"/>
        <v>1259.5</v>
      </c>
    </row>
    <row r="22" spans="1:14" x14ac:dyDescent="0.2">
      <c r="A22" s="15">
        <v>100393</v>
      </c>
      <c r="B22" s="2">
        <v>2877</v>
      </c>
      <c r="C22" s="2">
        <v>589</v>
      </c>
      <c r="D22" s="2" t="s">
        <v>33</v>
      </c>
      <c r="E22" s="2" t="s">
        <v>50</v>
      </c>
      <c r="F22" s="8">
        <v>1179.43</v>
      </c>
      <c r="G22" s="8">
        <v>73.790000000000006</v>
      </c>
      <c r="H22" s="11">
        <v>45320</v>
      </c>
      <c r="I22" s="2" t="s">
        <v>51</v>
      </c>
      <c r="J22" t="str">
        <f>_xlfn.XLOOKUP(D22, Drug_Formulary_Data!A:A, Drug_Formulary_Data!B:B, "Not Found")</f>
        <v>Brand</v>
      </c>
      <c r="K22" t="str">
        <f>_xlfn.XLOOKUP(D22,Drug_Formulary_Data!A:A,Drug_Formulary_Data!C:C,"Not Found")</f>
        <v>Insulin Glargine</v>
      </c>
      <c r="L22" s="9">
        <f>_xlfn.XLOOKUP(Healthcare_Claims_Data!D395,Drug_Formulary_Data!A:A,Drug_Formulary_Data!E:E)</f>
        <v>150.68</v>
      </c>
      <c r="M22" s="9">
        <f t="shared" si="0"/>
        <v>1105.6400000000001</v>
      </c>
      <c r="N22" s="9">
        <f t="shared" si="1"/>
        <v>1028.75</v>
      </c>
    </row>
    <row r="23" spans="1:14" x14ac:dyDescent="0.2">
      <c r="A23" s="15">
        <v>100210</v>
      </c>
      <c r="B23" s="2">
        <v>2269</v>
      </c>
      <c r="C23" s="2">
        <v>531</v>
      </c>
      <c r="D23" s="2" t="s">
        <v>29</v>
      </c>
      <c r="E23" s="2" t="s">
        <v>50</v>
      </c>
      <c r="F23" s="8">
        <v>1409.77</v>
      </c>
      <c r="G23" s="8">
        <v>311.98</v>
      </c>
      <c r="H23" s="11">
        <v>45137</v>
      </c>
      <c r="I23" s="2" t="s">
        <v>52</v>
      </c>
      <c r="J23" t="str">
        <f>_xlfn.XLOOKUP(D23, Drug_Formulary_Data!A:A, Drug_Formulary_Data!B:B, "Not Found")</f>
        <v>Brand</v>
      </c>
      <c r="K23" t="str">
        <f>_xlfn.XLOOKUP(D23,Drug_Formulary_Data!A:A,Drug_Formulary_Data!C:C,"Not Found")</f>
        <v>Oxycodone</v>
      </c>
      <c r="L23" s="9">
        <f>_xlfn.XLOOKUP(Healthcare_Claims_Data!D212,Drug_Formulary_Data!A:A,Drug_Formulary_Data!E:E)</f>
        <v>77.959999999999994</v>
      </c>
      <c r="M23" s="9">
        <f t="shared" si="0"/>
        <v>1097.79</v>
      </c>
      <c r="N23" s="9">
        <f t="shared" si="1"/>
        <v>1331.81</v>
      </c>
    </row>
    <row r="24" spans="1:14" x14ac:dyDescent="0.2">
      <c r="A24" s="15">
        <v>100029</v>
      </c>
      <c r="B24" s="2">
        <v>2711</v>
      </c>
      <c r="C24" s="2">
        <v>500</v>
      </c>
      <c r="D24" s="2" t="s">
        <v>29</v>
      </c>
      <c r="E24" s="2" t="s">
        <v>50</v>
      </c>
      <c r="F24" s="8">
        <v>1415.2</v>
      </c>
      <c r="G24" s="8">
        <v>319.27</v>
      </c>
      <c r="H24" s="11">
        <v>44956</v>
      </c>
      <c r="I24" s="2" t="s">
        <v>52</v>
      </c>
      <c r="J24" t="str">
        <f>_xlfn.XLOOKUP(D24, Drug_Formulary_Data!A:A, Drug_Formulary_Data!B:B, "Not Found")</f>
        <v>Brand</v>
      </c>
      <c r="K24" t="str">
        <f>_xlfn.XLOOKUP(D24,Drug_Formulary_Data!A:A,Drug_Formulary_Data!C:C,"Not Found")</f>
        <v>Oxycodone</v>
      </c>
      <c r="L24" s="9">
        <f>_xlfn.XLOOKUP(Healthcare_Claims_Data!D31,Drug_Formulary_Data!A:A,Drug_Formulary_Data!E:E)</f>
        <v>65.23</v>
      </c>
      <c r="M24" s="9">
        <f t="shared" si="0"/>
        <v>1095.93</v>
      </c>
      <c r="N24" s="9">
        <f t="shared" si="1"/>
        <v>1349.97</v>
      </c>
    </row>
    <row r="25" spans="1:14" x14ac:dyDescent="0.2">
      <c r="A25" s="15">
        <v>100193</v>
      </c>
      <c r="B25" s="2">
        <v>2151</v>
      </c>
      <c r="C25" s="2">
        <v>575</v>
      </c>
      <c r="D25" s="2" t="s">
        <v>39</v>
      </c>
      <c r="E25" s="2" t="s">
        <v>20</v>
      </c>
      <c r="F25" s="8">
        <v>1303.6500000000001</v>
      </c>
      <c r="G25" s="8">
        <v>226.54</v>
      </c>
      <c r="H25" s="11">
        <v>45120</v>
      </c>
      <c r="I25" s="2" t="s">
        <v>52</v>
      </c>
      <c r="J25" t="str">
        <f>_xlfn.XLOOKUP(D25, Drug_Formulary_Data!A:A, Drug_Formulary_Data!B:B, "Not Found")</f>
        <v>Brand</v>
      </c>
      <c r="K25" t="str">
        <f>_xlfn.XLOOKUP(D25,Drug_Formulary_Data!A:A,Drug_Formulary_Data!C:C,"Not Found")</f>
        <v>Apixaban</v>
      </c>
      <c r="L25" s="9">
        <f>_xlfn.XLOOKUP(Healthcare_Claims_Data!D195,Drug_Formulary_Data!A:A,Drug_Formulary_Data!E:E)</f>
        <v>150.68</v>
      </c>
      <c r="M25" s="9">
        <f t="shared" si="0"/>
        <v>1077.1100000000001</v>
      </c>
      <c r="N25" s="9">
        <f t="shared" si="1"/>
        <v>1152.97</v>
      </c>
    </row>
    <row r="26" spans="1:14" x14ac:dyDescent="0.2">
      <c r="A26" s="15">
        <v>100487</v>
      </c>
      <c r="B26" s="2">
        <v>2461</v>
      </c>
      <c r="C26" s="2">
        <v>570</v>
      </c>
      <c r="D26" s="2" t="s">
        <v>23</v>
      </c>
      <c r="E26" s="2" t="s">
        <v>50</v>
      </c>
      <c r="F26" s="8">
        <v>1282.21</v>
      </c>
      <c r="G26" s="8">
        <v>216.88</v>
      </c>
      <c r="H26" s="11">
        <v>45414</v>
      </c>
      <c r="I26" s="2" t="s">
        <v>51</v>
      </c>
      <c r="J26" t="str">
        <f>_xlfn.XLOOKUP(D26, Drug_Formulary_Data!A:A, Drug_Formulary_Data!B:B, "Not Found")</f>
        <v>Brand</v>
      </c>
      <c r="K26" t="str">
        <f>_xlfn.XLOOKUP(D26,Drug_Formulary_Data!A:A,Drug_Formulary_Data!C:C,"Not Found")</f>
        <v>Sitagliptin</v>
      </c>
      <c r="L26" s="9">
        <f>_xlfn.XLOOKUP(Healthcare_Claims_Data!D489,Drug_Formulary_Data!A:A,Drug_Formulary_Data!E:E)</f>
        <v>98.52</v>
      </c>
      <c r="M26" s="9">
        <f t="shared" si="0"/>
        <v>1065.33</v>
      </c>
      <c r="N26" s="9">
        <f t="shared" si="1"/>
        <v>1183.69</v>
      </c>
    </row>
    <row r="27" spans="1:14" x14ac:dyDescent="0.2">
      <c r="A27" s="15">
        <v>100006</v>
      </c>
      <c r="B27" s="2">
        <v>2958</v>
      </c>
      <c r="C27" s="2">
        <v>501</v>
      </c>
      <c r="D27" s="2" t="s">
        <v>39</v>
      </c>
      <c r="E27" s="2" t="s">
        <v>20</v>
      </c>
      <c r="F27" s="8">
        <v>1435.48</v>
      </c>
      <c r="G27" s="8">
        <v>370.8</v>
      </c>
      <c r="H27" s="11">
        <v>44933</v>
      </c>
      <c r="I27" s="2" t="s">
        <v>52</v>
      </c>
      <c r="J27" t="str">
        <f>_xlfn.XLOOKUP(D27, Drug_Formulary_Data!A:A, Drug_Formulary_Data!B:B, "Not Found")</f>
        <v>Brand</v>
      </c>
      <c r="K27" t="str">
        <f>_xlfn.XLOOKUP(D27,Drug_Formulary_Data!A:A,Drug_Formulary_Data!C:C,"Not Found")</f>
        <v>Apixaban</v>
      </c>
      <c r="L27" s="9">
        <f>_xlfn.XLOOKUP(Healthcare_Claims_Data!D8,Drug_Formulary_Data!A:A,Drug_Formulary_Data!E:E)</f>
        <v>77.55</v>
      </c>
      <c r="M27" s="9">
        <f t="shared" si="0"/>
        <v>1064.68</v>
      </c>
      <c r="N27" s="9">
        <f t="shared" si="1"/>
        <v>1357.93</v>
      </c>
    </row>
    <row r="28" spans="1:14" x14ac:dyDescent="0.2">
      <c r="A28" s="15">
        <v>100143</v>
      </c>
      <c r="B28" s="2">
        <v>2107</v>
      </c>
      <c r="C28" s="2">
        <v>540</v>
      </c>
      <c r="D28" s="2" t="s">
        <v>37</v>
      </c>
      <c r="E28" s="2" t="s">
        <v>50</v>
      </c>
      <c r="F28" s="8">
        <v>1402.75</v>
      </c>
      <c r="G28" s="8">
        <v>353.33</v>
      </c>
      <c r="H28" s="11">
        <v>45070</v>
      </c>
      <c r="I28" s="2" t="s">
        <v>52</v>
      </c>
      <c r="J28" t="str">
        <f>_xlfn.XLOOKUP(D28, Drug_Formulary_Data!A:A, Drug_Formulary_Data!B:B, "Not Found")</f>
        <v>Brand</v>
      </c>
      <c r="K28" t="str">
        <f>_xlfn.XLOOKUP(D28,Drug_Formulary_Data!A:A,Drug_Formulary_Data!C:C,"Not Found")</f>
        <v>Fluticasone/Salmeterol</v>
      </c>
      <c r="L28" s="9">
        <f>_xlfn.XLOOKUP(Healthcare_Claims_Data!D145,Drug_Formulary_Data!A:A,Drug_Formulary_Data!E:E)</f>
        <v>77.959999999999994</v>
      </c>
      <c r="M28" s="9">
        <f t="shared" si="0"/>
        <v>1049.42</v>
      </c>
      <c r="N28" s="9">
        <f t="shared" si="1"/>
        <v>1324.79</v>
      </c>
    </row>
    <row r="29" spans="1:14" x14ac:dyDescent="0.2">
      <c r="A29" s="15">
        <v>100129</v>
      </c>
      <c r="B29" s="2">
        <v>2862</v>
      </c>
      <c r="C29" s="2">
        <v>517</v>
      </c>
      <c r="D29" s="2" t="s">
        <v>31</v>
      </c>
      <c r="E29" s="2" t="s">
        <v>50</v>
      </c>
      <c r="F29" s="8">
        <v>1252.32</v>
      </c>
      <c r="G29" s="8">
        <v>204.22</v>
      </c>
      <c r="H29" s="11">
        <v>45056</v>
      </c>
      <c r="I29" s="2" t="s">
        <v>52</v>
      </c>
      <c r="J29" t="str">
        <f>_xlfn.XLOOKUP(D29, Drug_Formulary_Data!A:A, Drug_Formulary_Data!B:B, "Not Found")</f>
        <v>Brand</v>
      </c>
      <c r="K29" t="str">
        <f>_xlfn.XLOOKUP(D29,Drug_Formulary_Data!A:A,Drug_Formulary_Data!C:C,"Not Found")</f>
        <v>Rivaroxaban</v>
      </c>
      <c r="L29" s="9">
        <f>_xlfn.XLOOKUP(Healthcare_Claims_Data!D131,Drug_Formulary_Data!A:A,Drug_Formulary_Data!E:E)</f>
        <v>150.68</v>
      </c>
      <c r="M29" s="9">
        <f t="shared" si="0"/>
        <v>1048.0999999999999</v>
      </c>
      <c r="N29" s="9">
        <f t="shared" si="1"/>
        <v>1101.6399999999999</v>
      </c>
    </row>
    <row r="30" spans="1:14" x14ac:dyDescent="0.2">
      <c r="A30" s="15">
        <v>100403</v>
      </c>
      <c r="B30" s="2">
        <v>2365</v>
      </c>
      <c r="C30" s="2">
        <v>510</v>
      </c>
      <c r="D30" s="2" t="s">
        <v>23</v>
      </c>
      <c r="E30" s="2" t="s">
        <v>20</v>
      </c>
      <c r="F30" s="8">
        <v>1469.61</v>
      </c>
      <c r="G30" s="8">
        <v>435.49</v>
      </c>
      <c r="H30" s="11">
        <v>45330</v>
      </c>
      <c r="I30" s="2" t="s">
        <v>53</v>
      </c>
      <c r="J30" t="str">
        <f>_xlfn.XLOOKUP(D30, Drug_Formulary_Data!A:A, Drug_Formulary_Data!B:B, "Not Found")</f>
        <v>Brand</v>
      </c>
      <c r="K30" t="str">
        <f>_xlfn.XLOOKUP(D30,Drug_Formulary_Data!A:A,Drug_Formulary_Data!C:C,"Not Found")</f>
        <v>Sitagliptin</v>
      </c>
      <c r="L30" s="9">
        <f>_xlfn.XLOOKUP(Healthcare_Claims_Data!D405,Drug_Formulary_Data!A:A,Drug_Formulary_Data!E:E)</f>
        <v>132.80000000000001</v>
      </c>
      <c r="M30" s="9">
        <f t="shared" si="0"/>
        <v>1034.1199999999999</v>
      </c>
      <c r="N30" s="9">
        <f t="shared" si="1"/>
        <v>1336.81</v>
      </c>
    </row>
    <row r="31" spans="1:14" x14ac:dyDescent="0.2">
      <c r="A31" s="15">
        <v>100103</v>
      </c>
      <c r="B31" s="2">
        <v>2144</v>
      </c>
      <c r="C31" s="2">
        <v>580</v>
      </c>
      <c r="D31" s="2" t="s">
        <v>39</v>
      </c>
      <c r="E31" s="2" t="s">
        <v>50</v>
      </c>
      <c r="F31" s="8">
        <v>1356.02</v>
      </c>
      <c r="G31" s="8">
        <v>329.04</v>
      </c>
      <c r="H31" s="11">
        <v>45030</v>
      </c>
      <c r="I31" s="2" t="s">
        <v>53</v>
      </c>
      <c r="J31" t="str">
        <f>_xlfn.XLOOKUP(D31, Drug_Formulary_Data!A:A, Drug_Formulary_Data!B:B, "Not Found")</f>
        <v>Brand</v>
      </c>
      <c r="K31" t="str">
        <f>_xlfn.XLOOKUP(D31,Drug_Formulary_Data!A:A,Drug_Formulary_Data!C:C,"Not Found")</f>
        <v>Apixaban</v>
      </c>
      <c r="L31" s="9">
        <f>_xlfn.XLOOKUP(Healthcare_Claims_Data!D105,Drug_Formulary_Data!A:A,Drug_Formulary_Data!E:E)</f>
        <v>65.23</v>
      </c>
      <c r="M31" s="9">
        <f t="shared" si="0"/>
        <v>1026.98</v>
      </c>
      <c r="N31" s="9">
        <f t="shared" si="1"/>
        <v>1290.79</v>
      </c>
    </row>
    <row r="32" spans="1:14" x14ac:dyDescent="0.2">
      <c r="A32" s="15">
        <v>100124</v>
      </c>
      <c r="B32" s="2">
        <v>2710</v>
      </c>
      <c r="C32" s="2">
        <v>545</v>
      </c>
      <c r="D32" s="2" t="s">
        <v>19</v>
      </c>
      <c r="E32" s="2" t="s">
        <v>20</v>
      </c>
      <c r="F32" s="8">
        <v>1151.4100000000001</v>
      </c>
      <c r="G32" s="8">
        <v>129.96</v>
      </c>
      <c r="H32" s="11">
        <v>45051</v>
      </c>
      <c r="I32" s="2" t="s">
        <v>52</v>
      </c>
      <c r="J32" t="str">
        <f>_xlfn.XLOOKUP(D32, Drug_Formulary_Data!A:A, Drug_Formulary_Data!B:B, "Not Found")</f>
        <v>Brand</v>
      </c>
      <c r="K32" t="str">
        <f>_xlfn.XLOOKUP(D32,Drug_Formulary_Data!A:A,Drug_Formulary_Data!C:C,"Not Found")</f>
        <v>Atorvastatin</v>
      </c>
      <c r="L32" s="9">
        <f>_xlfn.XLOOKUP(Healthcare_Claims_Data!D126,Drug_Formulary_Data!A:A,Drug_Formulary_Data!E:E)</f>
        <v>77.959999999999994</v>
      </c>
      <c r="M32" s="9">
        <f t="shared" si="0"/>
        <v>1021.45</v>
      </c>
      <c r="N32" s="9">
        <f t="shared" si="1"/>
        <v>1073.45</v>
      </c>
    </row>
    <row r="33" spans="1:14" x14ac:dyDescent="0.2">
      <c r="A33" s="15">
        <v>100185</v>
      </c>
      <c r="B33" s="2">
        <v>2610</v>
      </c>
      <c r="C33" s="2">
        <v>535</v>
      </c>
      <c r="D33" s="2" t="s">
        <v>35</v>
      </c>
      <c r="E33" s="2" t="s">
        <v>50</v>
      </c>
      <c r="F33" s="8">
        <v>1206.8900000000001</v>
      </c>
      <c r="G33" s="8">
        <v>195.79</v>
      </c>
      <c r="H33" s="11">
        <v>45112</v>
      </c>
      <c r="I33" s="2" t="s">
        <v>51</v>
      </c>
      <c r="J33" t="str">
        <f>_xlfn.XLOOKUP(D33, Drug_Formulary_Data!A:A, Drug_Formulary_Data!B:B, "Not Found")</f>
        <v>Brand</v>
      </c>
      <c r="K33" t="str">
        <f>_xlfn.XLOOKUP(D33,Drug_Formulary_Data!A:A,Drug_Formulary_Data!C:C,"Not Found")</f>
        <v>Budesonide/Formoterol</v>
      </c>
      <c r="L33" s="9">
        <f>_xlfn.XLOOKUP(Healthcare_Claims_Data!D187,Drug_Formulary_Data!A:A,Drug_Formulary_Data!E:E)</f>
        <v>65.23</v>
      </c>
      <c r="M33" s="9">
        <f t="shared" si="0"/>
        <v>1011.1000000000001</v>
      </c>
      <c r="N33" s="9">
        <f t="shared" si="1"/>
        <v>1141.6600000000001</v>
      </c>
    </row>
    <row r="34" spans="1:14" x14ac:dyDescent="0.2">
      <c r="A34" s="15">
        <v>100337</v>
      </c>
      <c r="B34" s="2">
        <v>2692</v>
      </c>
      <c r="C34" s="2">
        <v>531</v>
      </c>
      <c r="D34" s="2" t="s">
        <v>26</v>
      </c>
      <c r="E34" s="2" t="s">
        <v>20</v>
      </c>
      <c r="F34" s="8">
        <v>1091.06</v>
      </c>
      <c r="G34" s="8">
        <v>95.93</v>
      </c>
      <c r="H34" s="11">
        <v>45264</v>
      </c>
      <c r="I34" s="2" t="s">
        <v>52</v>
      </c>
      <c r="J34" t="str">
        <f>_xlfn.XLOOKUP(D34, Drug_Formulary_Data!A:A, Drug_Formulary_Data!B:B, "Not Found")</f>
        <v>Brand</v>
      </c>
      <c r="K34" t="str">
        <f>_xlfn.XLOOKUP(D34,Drug_Formulary_Data!A:A,Drug_Formulary_Data!C:C,"Not Found")</f>
        <v>Adalimumab</v>
      </c>
      <c r="L34" s="9">
        <f>_xlfn.XLOOKUP(Healthcare_Claims_Data!D339,Drug_Formulary_Data!A:A,Drug_Formulary_Data!E:E)</f>
        <v>77.55</v>
      </c>
      <c r="M34" s="9">
        <f t="shared" si="0"/>
        <v>995.12999999999988</v>
      </c>
      <c r="N34" s="9">
        <f t="shared" si="1"/>
        <v>1013.51</v>
      </c>
    </row>
    <row r="35" spans="1:14" x14ac:dyDescent="0.2">
      <c r="A35" s="15">
        <v>100489</v>
      </c>
      <c r="B35" s="2">
        <v>2845</v>
      </c>
      <c r="C35" s="2">
        <v>583</v>
      </c>
      <c r="D35" s="2" t="s">
        <v>37</v>
      </c>
      <c r="E35" s="2" t="s">
        <v>50</v>
      </c>
      <c r="F35" s="8">
        <v>1131.04</v>
      </c>
      <c r="G35" s="8">
        <v>142.83000000000001</v>
      </c>
      <c r="H35" s="11">
        <v>45416</v>
      </c>
      <c r="I35" s="2" t="s">
        <v>53</v>
      </c>
      <c r="J35" t="str">
        <f>_xlfn.XLOOKUP(D35, Drug_Formulary_Data!A:A, Drug_Formulary_Data!B:B, "Not Found")</f>
        <v>Brand</v>
      </c>
      <c r="K35" t="str">
        <f>_xlfn.XLOOKUP(D35,Drug_Formulary_Data!A:A,Drug_Formulary_Data!C:C,"Not Found")</f>
        <v>Fluticasone/Salmeterol</v>
      </c>
      <c r="L35" s="9">
        <f>_xlfn.XLOOKUP(Healthcare_Claims_Data!D491,Drug_Formulary_Data!A:A,Drug_Formulary_Data!E:E)</f>
        <v>98.52</v>
      </c>
      <c r="M35" s="9">
        <f t="shared" si="0"/>
        <v>988.20999999999992</v>
      </c>
      <c r="N35" s="9">
        <f t="shared" si="1"/>
        <v>1032.52</v>
      </c>
    </row>
    <row r="36" spans="1:14" x14ac:dyDescent="0.2">
      <c r="A36" s="15">
        <v>100386</v>
      </c>
      <c r="B36" s="2">
        <v>2658</v>
      </c>
      <c r="C36" s="2">
        <v>574</v>
      </c>
      <c r="D36" s="2" t="s">
        <v>37</v>
      </c>
      <c r="E36" s="2" t="s">
        <v>50</v>
      </c>
      <c r="F36" s="8">
        <v>1322.94</v>
      </c>
      <c r="G36" s="8">
        <v>350.17</v>
      </c>
      <c r="H36" s="11">
        <v>45313</v>
      </c>
      <c r="I36" s="2" t="s">
        <v>52</v>
      </c>
      <c r="J36" t="str">
        <f>_xlfn.XLOOKUP(D36, Drug_Formulary_Data!A:A, Drug_Formulary_Data!B:B, "Not Found")</f>
        <v>Brand</v>
      </c>
      <c r="K36" t="str">
        <f>_xlfn.XLOOKUP(D36,Drug_Formulary_Data!A:A,Drug_Formulary_Data!C:C,"Not Found")</f>
        <v>Fluticasone/Salmeterol</v>
      </c>
      <c r="L36" s="9">
        <f>_xlfn.XLOOKUP(Healthcare_Claims_Data!D388,Drug_Formulary_Data!A:A,Drug_Formulary_Data!E:E)</f>
        <v>150.68</v>
      </c>
      <c r="M36" s="9">
        <f t="shared" si="0"/>
        <v>972.77</v>
      </c>
      <c r="N36" s="9">
        <f t="shared" si="1"/>
        <v>1172.26</v>
      </c>
    </row>
    <row r="37" spans="1:14" x14ac:dyDescent="0.2">
      <c r="A37" s="15">
        <v>100042</v>
      </c>
      <c r="B37" s="2">
        <v>2516</v>
      </c>
      <c r="C37" s="2">
        <v>546</v>
      </c>
      <c r="D37" s="2" t="s">
        <v>41</v>
      </c>
      <c r="E37" s="2" t="s">
        <v>20</v>
      </c>
      <c r="F37" s="8">
        <v>1254.33</v>
      </c>
      <c r="G37" s="8">
        <v>298.81</v>
      </c>
      <c r="H37" s="11">
        <v>44969</v>
      </c>
      <c r="I37" s="2" t="s">
        <v>51</v>
      </c>
      <c r="J37" t="str">
        <f>_xlfn.XLOOKUP(D37, Drug_Formulary_Data!A:A, Drug_Formulary_Data!B:B, "Not Found")</f>
        <v>Brand</v>
      </c>
      <c r="K37" t="str">
        <f>_xlfn.XLOOKUP(D37,Drug_Formulary_Data!A:A,Drug_Formulary_Data!C:C,"Not Found")</f>
        <v>Rosuvastatin</v>
      </c>
      <c r="L37" s="9">
        <f>_xlfn.XLOOKUP(Healthcare_Claims_Data!D44,Drug_Formulary_Data!A:A,Drug_Formulary_Data!E:E)</f>
        <v>77.959999999999994</v>
      </c>
      <c r="M37" s="9">
        <f t="shared" si="0"/>
        <v>955.52</v>
      </c>
      <c r="N37" s="9">
        <f t="shared" si="1"/>
        <v>1176.3699999999999</v>
      </c>
    </row>
    <row r="38" spans="1:14" x14ac:dyDescent="0.2">
      <c r="A38" s="15">
        <v>100187</v>
      </c>
      <c r="B38" s="2">
        <v>2039</v>
      </c>
      <c r="C38" s="2">
        <v>525</v>
      </c>
      <c r="D38" s="2" t="s">
        <v>37</v>
      </c>
      <c r="E38" s="2" t="s">
        <v>20</v>
      </c>
      <c r="F38" s="8">
        <v>1005.65</v>
      </c>
      <c r="G38" s="8">
        <v>52.33</v>
      </c>
      <c r="H38" s="11">
        <v>45114</v>
      </c>
      <c r="I38" s="2" t="s">
        <v>53</v>
      </c>
      <c r="J38" t="str">
        <f>_xlfn.XLOOKUP(D38, Drug_Formulary_Data!A:A, Drug_Formulary_Data!B:B, "Not Found")</f>
        <v>Brand</v>
      </c>
      <c r="K38" t="str">
        <f>_xlfn.XLOOKUP(D38,Drug_Formulary_Data!A:A,Drug_Formulary_Data!C:C,"Not Found")</f>
        <v>Fluticasone/Salmeterol</v>
      </c>
      <c r="L38" s="9">
        <f>_xlfn.XLOOKUP(Healthcare_Claims_Data!D189,Drug_Formulary_Data!A:A,Drug_Formulary_Data!E:E)</f>
        <v>58.5</v>
      </c>
      <c r="M38" s="9">
        <f t="shared" si="0"/>
        <v>953.31999999999994</v>
      </c>
      <c r="N38" s="9">
        <f t="shared" si="1"/>
        <v>947.15</v>
      </c>
    </row>
    <row r="39" spans="1:14" x14ac:dyDescent="0.2">
      <c r="A39" s="15">
        <v>100084</v>
      </c>
      <c r="B39" s="2">
        <v>2976</v>
      </c>
      <c r="C39" s="2">
        <v>592</v>
      </c>
      <c r="D39" s="2" t="s">
        <v>29</v>
      </c>
      <c r="E39" s="2" t="s">
        <v>20</v>
      </c>
      <c r="F39" s="8">
        <v>1130.51</v>
      </c>
      <c r="G39" s="8">
        <v>179.81</v>
      </c>
      <c r="H39" s="11">
        <v>45011</v>
      </c>
      <c r="I39" s="2" t="s">
        <v>52</v>
      </c>
      <c r="J39" t="str">
        <f>_xlfn.XLOOKUP(D39, Drug_Formulary_Data!A:A, Drug_Formulary_Data!B:B, "Not Found")</f>
        <v>Brand</v>
      </c>
      <c r="K39" t="str">
        <f>_xlfn.XLOOKUP(D39,Drug_Formulary_Data!A:A,Drug_Formulary_Data!C:C,"Not Found")</f>
        <v>Oxycodone</v>
      </c>
      <c r="L39" s="9">
        <f>_xlfn.XLOOKUP(Healthcare_Claims_Data!D86,Drug_Formulary_Data!A:A,Drug_Formulary_Data!E:E)</f>
        <v>132.80000000000001</v>
      </c>
      <c r="M39" s="9">
        <f t="shared" si="0"/>
        <v>950.7</v>
      </c>
      <c r="N39" s="9">
        <f t="shared" si="1"/>
        <v>997.71</v>
      </c>
    </row>
    <row r="40" spans="1:14" x14ac:dyDescent="0.2">
      <c r="A40" s="15">
        <v>100218</v>
      </c>
      <c r="B40" s="2">
        <v>2857</v>
      </c>
      <c r="C40" s="2">
        <v>519</v>
      </c>
      <c r="D40" s="2" t="s">
        <v>23</v>
      </c>
      <c r="E40" s="2" t="s">
        <v>20</v>
      </c>
      <c r="F40" s="8">
        <v>1450.66</v>
      </c>
      <c r="G40" s="8">
        <v>518.53</v>
      </c>
      <c r="H40" s="11">
        <v>45145</v>
      </c>
      <c r="I40" s="2" t="s">
        <v>51</v>
      </c>
      <c r="J40" t="str">
        <f>_xlfn.XLOOKUP(D40, Drug_Formulary_Data!A:A, Drug_Formulary_Data!B:B, "Not Found")</f>
        <v>Brand</v>
      </c>
      <c r="K40" t="str">
        <f>_xlfn.XLOOKUP(D40,Drug_Formulary_Data!A:A,Drug_Formulary_Data!C:C,"Not Found")</f>
        <v>Sitagliptin</v>
      </c>
      <c r="L40" s="9">
        <f>_xlfn.XLOOKUP(Healthcare_Claims_Data!D220,Drug_Formulary_Data!A:A,Drug_Formulary_Data!E:E)</f>
        <v>77.55</v>
      </c>
      <c r="M40" s="9">
        <f t="shared" si="0"/>
        <v>932.13000000000011</v>
      </c>
      <c r="N40" s="9">
        <f t="shared" si="1"/>
        <v>1373.1100000000001</v>
      </c>
    </row>
    <row r="41" spans="1:14" x14ac:dyDescent="0.2">
      <c r="A41" s="15">
        <v>100496</v>
      </c>
      <c r="B41" s="2">
        <v>2252</v>
      </c>
      <c r="C41" s="2">
        <v>506</v>
      </c>
      <c r="D41" s="2" t="s">
        <v>31</v>
      </c>
      <c r="E41" s="2" t="s">
        <v>20</v>
      </c>
      <c r="F41" s="8">
        <v>983.62</v>
      </c>
      <c r="G41" s="8">
        <v>56.62</v>
      </c>
      <c r="H41" s="11">
        <v>45423</v>
      </c>
      <c r="I41" s="2" t="s">
        <v>52</v>
      </c>
      <c r="J41" t="str">
        <f>_xlfn.XLOOKUP(D41, Drug_Formulary_Data!A:A, Drug_Formulary_Data!B:B, "Not Found")</f>
        <v>Brand</v>
      </c>
      <c r="K41" t="str">
        <f>_xlfn.XLOOKUP(D41,Drug_Formulary_Data!A:A,Drug_Formulary_Data!C:C,"Not Found")</f>
        <v>Rivaroxaban</v>
      </c>
      <c r="L41" s="9">
        <f>_xlfn.XLOOKUP(Healthcare_Claims_Data!D498,Drug_Formulary_Data!A:A,Drug_Formulary_Data!E:E)</f>
        <v>132.80000000000001</v>
      </c>
      <c r="M41" s="9">
        <f t="shared" si="0"/>
        <v>927</v>
      </c>
      <c r="N41" s="9">
        <f t="shared" si="1"/>
        <v>850.81999999999994</v>
      </c>
    </row>
    <row r="42" spans="1:14" x14ac:dyDescent="0.2">
      <c r="A42" s="15">
        <v>100395</v>
      </c>
      <c r="B42" s="2">
        <v>2885</v>
      </c>
      <c r="C42" s="2">
        <v>534</v>
      </c>
      <c r="D42" s="2" t="s">
        <v>23</v>
      </c>
      <c r="E42" s="2" t="s">
        <v>20</v>
      </c>
      <c r="F42" s="8">
        <v>1201.93</v>
      </c>
      <c r="G42" s="8">
        <v>285.17</v>
      </c>
      <c r="H42" s="11">
        <v>45322</v>
      </c>
      <c r="I42" s="2" t="s">
        <v>53</v>
      </c>
      <c r="J42" t="str">
        <f>_xlfn.XLOOKUP(D42, Drug_Formulary_Data!A:A, Drug_Formulary_Data!B:B, "Not Found")</f>
        <v>Brand</v>
      </c>
      <c r="K42" t="str">
        <f>_xlfn.XLOOKUP(D42,Drug_Formulary_Data!A:A,Drug_Formulary_Data!C:C,"Not Found")</f>
        <v>Sitagliptin</v>
      </c>
      <c r="L42" s="9">
        <f>_xlfn.XLOOKUP(Healthcare_Claims_Data!D397,Drug_Formulary_Data!A:A,Drug_Formulary_Data!E:E)</f>
        <v>98.52</v>
      </c>
      <c r="M42" s="9">
        <f t="shared" si="0"/>
        <v>916.76</v>
      </c>
      <c r="N42" s="9">
        <f t="shared" si="1"/>
        <v>1103.4100000000001</v>
      </c>
    </row>
    <row r="43" spans="1:14" x14ac:dyDescent="0.2">
      <c r="A43" s="15">
        <v>100486</v>
      </c>
      <c r="B43" s="2">
        <v>2486</v>
      </c>
      <c r="C43" s="2">
        <v>541</v>
      </c>
      <c r="D43" s="2" t="s">
        <v>23</v>
      </c>
      <c r="E43" s="2" t="s">
        <v>50</v>
      </c>
      <c r="F43" s="8">
        <v>1067.04</v>
      </c>
      <c r="G43" s="8">
        <v>157.38</v>
      </c>
      <c r="H43" s="11">
        <v>45413</v>
      </c>
      <c r="I43" s="2" t="s">
        <v>51</v>
      </c>
      <c r="J43" t="str">
        <f>_xlfn.XLOOKUP(D43, Drug_Formulary_Data!A:A, Drug_Formulary_Data!B:B, "Not Found")</f>
        <v>Brand</v>
      </c>
      <c r="K43" t="str">
        <f>_xlfn.XLOOKUP(D43,Drug_Formulary_Data!A:A,Drug_Formulary_Data!C:C,"Not Found")</f>
        <v>Sitagliptin</v>
      </c>
      <c r="L43" s="9">
        <f>_xlfn.XLOOKUP(Healthcare_Claims_Data!D488,Drug_Formulary_Data!A:A,Drug_Formulary_Data!E:E)</f>
        <v>153.69</v>
      </c>
      <c r="M43" s="9">
        <f t="shared" si="0"/>
        <v>909.66</v>
      </c>
      <c r="N43" s="9">
        <f t="shared" si="1"/>
        <v>913.34999999999991</v>
      </c>
    </row>
    <row r="44" spans="1:14" x14ac:dyDescent="0.2">
      <c r="A44" s="15">
        <v>100350</v>
      </c>
      <c r="B44" s="2">
        <v>2949</v>
      </c>
      <c r="C44" s="2">
        <v>591</v>
      </c>
      <c r="D44" s="2" t="s">
        <v>37</v>
      </c>
      <c r="E44" s="2" t="s">
        <v>20</v>
      </c>
      <c r="F44" s="8">
        <v>968.19</v>
      </c>
      <c r="G44" s="8">
        <v>59.06</v>
      </c>
      <c r="H44" s="11">
        <v>45277</v>
      </c>
      <c r="I44" s="2" t="s">
        <v>53</v>
      </c>
      <c r="J44" t="str">
        <f>_xlfn.XLOOKUP(D44, Drug_Formulary_Data!A:A, Drug_Formulary_Data!B:B, "Not Found")</f>
        <v>Brand</v>
      </c>
      <c r="K44" t="str">
        <f>_xlfn.XLOOKUP(D44,Drug_Formulary_Data!A:A,Drug_Formulary_Data!C:C,"Not Found")</f>
        <v>Fluticasone/Salmeterol</v>
      </c>
      <c r="L44" s="9">
        <f>_xlfn.XLOOKUP(Healthcare_Claims_Data!D352,Drug_Formulary_Data!A:A,Drug_Formulary_Data!E:E)</f>
        <v>153.69</v>
      </c>
      <c r="M44" s="9">
        <f t="shared" si="0"/>
        <v>909.13000000000011</v>
      </c>
      <c r="N44" s="9">
        <f t="shared" si="1"/>
        <v>814.5</v>
      </c>
    </row>
    <row r="45" spans="1:14" x14ac:dyDescent="0.2">
      <c r="A45" s="15">
        <v>100250</v>
      </c>
      <c r="B45" s="2">
        <v>2715</v>
      </c>
      <c r="C45" s="2">
        <v>558</v>
      </c>
      <c r="D45" s="2" t="s">
        <v>41</v>
      </c>
      <c r="E45" s="2" t="s">
        <v>20</v>
      </c>
      <c r="F45" s="8">
        <v>1073.6400000000001</v>
      </c>
      <c r="G45" s="8">
        <v>165.77</v>
      </c>
      <c r="H45" s="11">
        <v>45177</v>
      </c>
      <c r="I45" s="2" t="s">
        <v>53</v>
      </c>
      <c r="J45" t="str">
        <f>_xlfn.XLOOKUP(D45, Drug_Formulary_Data!A:A, Drug_Formulary_Data!B:B, "Not Found")</f>
        <v>Brand</v>
      </c>
      <c r="K45" t="str">
        <f>_xlfn.XLOOKUP(D45,Drug_Formulary_Data!A:A,Drug_Formulary_Data!C:C,"Not Found")</f>
        <v>Rosuvastatin</v>
      </c>
      <c r="L45" s="9">
        <f>_xlfn.XLOOKUP(Healthcare_Claims_Data!D252,Drug_Formulary_Data!A:A,Drug_Formulary_Data!E:E)</f>
        <v>153.69</v>
      </c>
      <c r="M45" s="9">
        <f t="shared" si="0"/>
        <v>907.87000000000012</v>
      </c>
      <c r="N45" s="9">
        <f t="shared" si="1"/>
        <v>919.95</v>
      </c>
    </row>
    <row r="46" spans="1:14" x14ac:dyDescent="0.2">
      <c r="A46" s="15">
        <v>100047</v>
      </c>
      <c r="B46" s="2">
        <v>2720</v>
      </c>
      <c r="C46" s="2">
        <v>584</v>
      </c>
      <c r="D46" s="2" t="s">
        <v>19</v>
      </c>
      <c r="E46" s="2" t="s">
        <v>20</v>
      </c>
      <c r="F46" s="8">
        <v>1254.27</v>
      </c>
      <c r="G46" s="8">
        <v>346.86</v>
      </c>
      <c r="H46" s="11">
        <v>44974</v>
      </c>
      <c r="I46" s="2" t="s">
        <v>51</v>
      </c>
      <c r="J46" t="str">
        <f>_xlfn.XLOOKUP(D46, Drug_Formulary_Data!A:A, Drug_Formulary_Data!B:B, "Not Found")</f>
        <v>Brand</v>
      </c>
      <c r="K46" t="str">
        <f>_xlfn.XLOOKUP(D46,Drug_Formulary_Data!A:A,Drug_Formulary_Data!C:C,"Not Found")</f>
        <v>Atorvastatin</v>
      </c>
      <c r="L46" s="9">
        <f>_xlfn.XLOOKUP(Healthcare_Claims_Data!D49,Drug_Formulary_Data!A:A,Drug_Formulary_Data!E:E)</f>
        <v>132.80000000000001</v>
      </c>
      <c r="M46" s="9">
        <f t="shared" si="0"/>
        <v>907.41</v>
      </c>
      <c r="N46" s="9">
        <f t="shared" si="1"/>
        <v>1121.47</v>
      </c>
    </row>
    <row r="47" spans="1:14" x14ac:dyDescent="0.2">
      <c r="A47" s="15">
        <v>100255</v>
      </c>
      <c r="B47" s="2">
        <v>2742</v>
      </c>
      <c r="C47" s="2">
        <v>590</v>
      </c>
      <c r="D47" s="2" t="s">
        <v>33</v>
      </c>
      <c r="E47" s="2" t="s">
        <v>50</v>
      </c>
      <c r="F47" s="8">
        <v>1207.3</v>
      </c>
      <c r="G47" s="8">
        <v>303.08999999999997</v>
      </c>
      <c r="H47" s="11">
        <v>45182</v>
      </c>
      <c r="I47" s="2" t="s">
        <v>51</v>
      </c>
      <c r="J47" t="str">
        <f>_xlfn.XLOOKUP(D47, Drug_Formulary_Data!A:A, Drug_Formulary_Data!B:B, "Not Found")</f>
        <v>Brand</v>
      </c>
      <c r="K47" t="str">
        <f>_xlfn.XLOOKUP(D47,Drug_Formulary_Data!A:A,Drug_Formulary_Data!C:C,"Not Found")</f>
        <v>Insulin Glargine</v>
      </c>
      <c r="L47" s="9">
        <f>_xlfn.XLOOKUP(Healthcare_Claims_Data!D257,Drug_Formulary_Data!A:A,Drug_Formulary_Data!E:E)</f>
        <v>76.599999999999994</v>
      </c>
      <c r="M47" s="9">
        <f t="shared" si="0"/>
        <v>904.21</v>
      </c>
      <c r="N47" s="9">
        <f t="shared" si="1"/>
        <v>1130.7</v>
      </c>
    </row>
    <row r="48" spans="1:14" x14ac:dyDescent="0.2">
      <c r="A48" s="15">
        <v>100100</v>
      </c>
      <c r="B48" s="2">
        <v>2149</v>
      </c>
      <c r="C48" s="2">
        <v>510</v>
      </c>
      <c r="D48" s="2" t="s">
        <v>37</v>
      </c>
      <c r="E48" s="2" t="s">
        <v>20</v>
      </c>
      <c r="F48" s="8">
        <v>1194.43</v>
      </c>
      <c r="G48" s="8">
        <v>294.38</v>
      </c>
      <c r="H48" s="11">
        <v>45027</v>
      </c>
      <c r="I48" s="2" t="s">
        <v>51</v>
      </c>
      <c r="J48" t="str">
        <f>_xlfn.XLOOKUP(D48, Drug_Formulary_Data!A:A, Drug_Formulary_Data!B:B, "Not Found")</f>
        <v>Brand</v>
      </c>
      <c r="K48" t="str">
        <f>_xlfn.XLOOKUP(D48,Drug_Formulary_Data!A:A,Drug_Formulary_Data!C:C,"Not Found")</f>
        <v>Fluticasone/Salmeterol</v>
      </c>
      <c r="L48" s="9">
        <f>_xlfn.XLOOKUP(Healthcare_Claims_Data!D102,Drug_Formulary_Data!A:A,Drug_Formulary_Data!E:E)</f>
        <v>77.55</v>
      </c>
      <c r="M48" s="9">
        <f t="shared" si="0"/>
        <v>900.05000000000007</v>
      </c>
      <c r="N48" s="9">
        <f t="shared" si="1"/>
        <v>1116.8800000000001</v>
      </c>
    </row>
    <row r="49" spans="1:14" x14ac:dyDescent="0.2">
      <c r="A49" s="15">
        <v>100431</v>
      </c>
      <c r="B49" s="2">
        <v>2958</v>
      </c>
      <c r="C49" s="2">
        <v>553</v>
      </c>
      <c r="D49" s="2" t="s">
        <v>41</v>
      </c>
      <c r="E49" s="2" t="s">
        <v>50</v>
      </c>
      <c r="F49" s="8">
        <v>1079.9000000000001</v>
      </c>
      <c r="G49" s="8">
        <v>180.62</v>
      </c>
      <c r="H49" s="11">
        <v>45358</v>
      </c>
      <c r="I49" s="2" t="s">
        <v>51</v>
      </c>
      <c r="J49" t="str">
        <f>_xlfn.XLOOKUP(D49, Drug_Formulary_Data!A:A, Drug_Formulary_Data!B:B, "Not Found")</f>
        <v>Brand</v>
      </c>
      <c r="K49" t="str">
        <f>_xlfn.XLOOKUP(D49,Drug_Formulary_Data!A:A,Drug_Formulary_Data!C:C,"Not Found")</f>
        <v>Rosuvastatin</v>
      </c>
      <c r="L49" s="9">
        <f>_xlfn.XLOOKUP(Healthcare_Claims_Data!D433,Drug_Formulary_Data!A:A,Drug_Formulary_Data!E:E)</f>
        <v>144.75</v>
      </c>
      <c r="M49" s="9">
        <f t="shared" si="0"/>
        <v>899.28000000000009</v>
      </c>
      <c r="N49" s="9">
        <f t="shared" si="1"/>
        <v>935.15000000000009</v>
      </c>
    </row>
    <row r="50" spans="1:14" x14ac:dyDescent="0.2">
      <c r="A50" s="15">
        <v>100017</v>
      </c>
      <c r="B50" s="2">
        <v>2242</v>
      </c>
      <c r="C50" s="2">
        <v>563</v>
      </c>
      <c r="D50" s="2" t="s">
        <v>33</v>
      </c>
      <c r="E50" s="2" t="s">
        <v>20</v>
      </c>
      <c r="F50" s="8">
        <v>1274.05</v>
      </c>
      <c r="G50" s="8">
        <v>383.51</v>
      </c>
      <c r="H50" s="11">
        <v>44944</v>
      </c>
      <c r="I50" s="2" t="s">
        <v>52</v>
      </c>
      <c r="J50" t="str">
        <f>_xlfn.XLOOKUP(D50, Drug_Formulary_Data!A:A, Drug_Formulary_Data!B:B, "Not Found")</f>
        <v>Brand</v>
      </c>
      <c r="K50" t="str">
        <f>_xlfn.XLOOKUP(D50,Drug_Formulary_Data!A:A,Drug_Formulary_Data!C:C,"Not Found")</f>
        <v>Insulin Glargine</v>
      </c>
      <c r="L50" s="9">
        <f>_xlfn.XLOOKUP(Healthcare_Claims_Data!D19,Drug_Formulary_Data!A:A,Drug_Formulary_Data!E:E)</f>
        <v>150.68</v>
      </c>
      <c r="M50" s="9">
        <f t="shared" si="0"/>
        <v>890.54</v>
      </c>
      <c r="N50" s="9">
        <f t="shared" si="1"/>
        <v>1123.3699999999999</v>
      </c>
    </row>
    <row r="51" spans="1:14" x14ac:dyDescent="0.2">
      <c r="A51" s="15">
        <v>100063</v>
      </c>
      <c r="B51" s="2">
        <v>2401</v>
      </c>
      <c r="C51" s="2">
        <v>526</v>
      </c>
      <c r="D51" s="2" t="s">
        <v>41</v>
      </c>
      <c r="E51" s="2" t="s">
        <v>50</v>
      </c>
      <c r="F51" s="8">
        <v>1220.18</v>
      </c>
      <c r="G51" s="8">
        <v>334.19</v>
      </c>
      <c r="H51" s="11">
        <v>44990</v>
      </c>
      <c r="I51" s="2" t="s">
        <v>51</v>
      </c>
      <c r="J51" t="str">
        <f>_xlfn.XLOOKUP(D51, Drug_Formulary_Data!A:A, Drug_Formulary_Data!B:B, "Not Found")</f>
        <v>Brand</v>
      </c>
      <c r="K51" t="str">
        <f>_xlfn.XLOOKUP(D51,Drug_Formulary_Data!A:A,Drug_Formulary_Data!C:C,"Not Found")</f>
        <v>Rosuvastatin</v>
      </c>
      <c r="L51" s="9">
        <f>_xlfn.XLOOKUP(Healthcare_Claims_Data!D65,Drug_Formulary_Data!A:A,Drug_Formulary_Data!E:E)</f>
        <v>98.52</v>
      </c>
      <c r="M51" s="9">
        <f t="shared" si="0"/>
        <v>885.99</v>
      </c>
      <c r="N51" s="9">
        <f t="shared" si="1"/>
        <v>1121.6600000000001</v>
      </c>
    </row>
    <row r="52" spans="1:14" x14ac:dyDescent="0.2">
      <c r="A52" s="15">
        <v>100066</v>
      </c>
      <c r="B52" s="2">
        <v>2080</v>
      </c>
      <c r="C52" s="2">
        <v>548</v>
      </c>
      <c r="D52" s="2" t="s">
        <v>26</v>
      </c>
      <c r="E52" s="2" t="s">
        <v>20</v>
      </c>
      <c r="F52" s="8">
        <v>1429.17</v>
      </c>
      <c r="G52" s="8">
        <v>546.35</v>
      </c>
      <c r="H52" s="11">
        <v>44993</v>
      </c>
      <c r="I52" s="2" t="s">
        <v>51</v>
      </c>
      <c r="J52" t="str">
        <f>_xlfn.XLOOKUP(D52, Drug_Formulary_Data!A:A, Drug_Formulary_Data!B:B, "Not Found")</f>
        <v>Brand</v>
      </c>
      <c r="K52" t="str">
        <f>_xlfn.XLOOKUP(D52,Drug_Formulary_Data!A:A,Drug_Formulary_Data!C:C,"Not Found")</f>
        <v>Adalimumab</v>
      </c>
      <c r="L52" s="9">
        <f>_xlfn.XLOOKUP(Healthcare_Claims_Data!D68,Drug_Formulary_Data!A:A,Drug_Formulary_Data!E:E)</f>
        <v>98.52</v>
      </c>
      <c r="M52" s="9">
        <f t="shared" si="0"/>
        <v>882.82</v>
      </c>
      <c r="N52" s="9">
        <f t="shared" si="1"/>
        <v>1330.65</v>
      </c>
    </row>
    <row r="53" spans="1:14" x14ac:dyDescent="0.2">
      <c r="A53" s="15">
        <v>100361</v>
      </c>
      <c r="B53" s="2">
        <v>2890</v>
      </c>
      <c r="C53" s="2">
        <v>574</v>
      </c>
      <c r="D53" s="2" t="s">
        <v>23</v>
      </c>
      <c r="E53" s="2" t="s">
        <v>20</v>
      </c>
      <c r="F53" s="8">
        <v>1114.3800000000001</v>
      </c>
      <c r="G53" s="8">
        <v>232.22</v>
      </c>
      <c r="H53" s="11">
        <v>45288</v>
      </c>
      <c r="I53" s="2" t="s">
        <v>53</v>
      </c>
      <c r="J53" t="str">
        <f>_xlfn.XLOOKUP(D53, Drug_Formulary_Data!A:A, Drug_Formulary_Data!B:B, "Not Found")</f>
        <v>Brand</v>
      </c>
      <c r="K53" t="str">
        <f>_xlfn.XLOOKUP(D53,Drug_Formulary_Data!A:A,Drug_Formulary_Data!C:C,"Not Found")</f>
        <v>Sitagliptin</v>
      </c>
      <c r="L53" s="9">
        <f>_xlfn.XLOOKUP(Healthcare_Claims_Data!D363,Drug_Formulary_Data!A:A,Drug_Formulary_Data!E:E)</f>
        <v>65.23</v>
      </c>
      <c r="M53" s="9">
        <f t="shared" si="0"/>
        <v>882.16000000000008</v>
      </c>
      <c r="N53" s="9">
        <f t="shared" si="1"/>
        <v>1049.1500000000001</v>
      </c>
    </row>
    <row r="54" spans="1:14" x14ac:dyDescent="0.2">
      <c r="A54" s="15">
        <v>100336</v>
      </c>
      <c r="B54" s="2">
        <v>2910</v>
      </c>
      <c r="C54" s="2">
        <v>557</v>
      </c>
      <c r="D54" s="2" t="s">
        <v>33</v>
      </c>
      <c r="E54" s="2" t="s">
        <v>20</v>
      </c>
      <c r="F54" s="8">
        <v>1475.03</v>
      </c>
      <c r="G54" s="8">
        <v>595.46</v>
      </c>
      <c r="H54" s="11">
        <v>45263</v>
      </c>
      <c r="I54" s="2" t="s">
        <v>51</v>
      </c>
      <c r="J54" t="str">
        <f>_xlfn.XLOOKUP(D54, Drug_Formulary_Data!A:A, Drug_Formulary_Data!B:B, "Not Found")</f>
        <v>Brand</v>
      </c>
      <c r="K54" t="str">
        <f>_xlfn.XLOOKUP(D54,Drug_Formulary_Data!A:A,Drug_Formulary_Data!C:C,"Not Found")</f>
        <v>Insulin Glargine</v>
      </c>
      <c r="L54" s="9">
        <f>_xlfn.XLOOKUP(Healthcare_Claims_Data!D338,Drug_Formulary_Data!A:A,Drug_Formulary_Data!E:E)</f>
        <v>77.55</v>
      </c>
      <c r="M54" s="9">
        <f t="shared" si="0"/>
        <v>879.56999999999994</v>
      </c>
      <c r="N54" s="9">
        <f t="shared" si="1"/>
        <v>1397.48</v>
      </c>
    </row>
    <row r="55" spans="1:14" x14ac:dyDescent="0.2">
      <c r="A55" s="15">
        <v>100297</v>
      </c>
      <c r="B55" s="2">
        <v>2550</v>
      </c>
      <c r="C55" s="2">
        <v>580</v>
      </c>
      <c r="D55" s="2" t="s">
        <v>33</v>
      </c>
      <c r="E55" s="2" t="s">
        <v>20</v>
      </c>
      <c r="F55" s="8">
        <v>1175</v>
      </c>
      <c r="G55" s="8">
        <v>297.86</v>
      </c>
      <c r="H55" s="11">
        <v>45224</v>
      </c>
      <c r="I55" s="2" t="s">
        <v>52</v>
      </c>
      <c r="J55" t="str">
        <f>_xlfn.XLOOKUP(D55, Drug_Formulary_Data!A:A, Drug_Formulary_Data!B:B, "Not Found")</f>
        <v>Brand</v>
      </c>
      <c r="K55" t="str">
        <f>_xlfn.XLOOKUP(D55,Drug_Formulary_Data!A:A,Drug_Formulary_Data!C:C,"Not Found")</f>
        <v>Insulin Glargine</v>
      </c>
      <c r="L55" s="9">
        <f>_xlfn.XLOOKUP(Healthcare_Claims_Data!D299,Drug_Formulary_Data!A:A,Drug_Formulary_Data!E:E)</f>
        <v>153.69</v>
      </c>
      <c r="M55" s="9">
        <f t="shared" si="0"/>
        <v>877.14</v>
      </c>
      <c r="N55" s="9">
        <f t="shared" si="1"/>
        <v>1021.31</v>
      </c>
    </row>
    <row r="56" spans="1:14" x14ac:dyDescent="0.2">
      <c r="A56" s="15">
        <v>100320</v>
      </c>
      <c r="B56" s="2">
        <v>2604</v>
      </c>
      <c r="C56" s="2">
        <v>558</v>
      </c>
      <c r="D56" s="2" t="s">
        <v>41</v>
      </c>
      <c r="E56" s="2" t="s">
        <v>20</v>
      </c>
      <c r="F56" s="8">
        <v>987.2</v>
      </c>
      <c r="G56" s="8">
        <v>111.52</v>
      </c>
      <c r="H56" s="11">
        <v>45247</v>
      </c>
      <c r="I56" s="2" t="s">
        <v>51</v>
      </c>
      <c r="J56" t="str">
        <f>_xlfn.XLOOKUP(D56, Drug_Formulary_Data!A:A, Drug_Formulary_Data!B:B, "Not Found")</f>
        <v>Brand</v>
      </c>
      <c r="K56" t="str">
        <f>_xlfn.XLOOKUP(D56,Drug_Formulary_Data!A:A,Drug_Formulary_Data!C:C,"Not Found")</f>
        <v>Rosuvastatin</v>
      </c>
      <c r="L56" s="9">
        <f>_xlfn.XLOOKUP(Healthcare_Claims_Data!D322,Drug_Formulary_Data!A:A,Drug_Formulary_Data!E:E)</f>
        <v>153.69</v>
      </c>
      <c r="M56" s="9">
        <f t="shared" si="0"/>
        <v>875.68000000000006</v>
      </c>
      <c r="N56" s="9">
        <f t="shared" si="1"/>
        <v>833.51</v>
      </c>
    </row>
    <row r="57" spans="1:14" x14ac:dyDescent="0.2">
      <c r="A57" s="15">
        <v>100204</v>
      </c>
      <c r="B57" s="2">
        <v>2722</v>
      </c>
      <c r="C57" s="2">
        <v>595</v>
      </c>
      <c r="D57" s="2" t="s">
        <v>41</v>
      </c>
      <c r="E57" s="2" t="s">
        <v>20</v>
      </c>
      <c r="F57" s="8">
        <v>1277.9100000000001</v>
      </c>
      <c r="G57" s="8">
        <v>417.36</v>
      </c>
      <c r="H57" s="11">
        <v>45131</v>
      </c>
      <c r="I57" s="2" t="s">
        <v>53</v>
      </c>
      <c r="J57" t="str">
        <f>_xlfn.XLOOKUP(D57, Drug_Formulary_Data!A:A, Drug_Formulary_Data!B:B, "Not Found")</f>
        <v>Brand</v>
      </c>
      <c r="K57" t="str">
        <f>_xlfn.XLOOKUP(D57,Drug_Formulary_Data!A:A,Drug_Formulary_Data!C:C,"Not Found")</f>
        <v>Rosuvastatin</v>
      </c>
      <c r="L57" s="9">
        <f>_xlfn.XLOOKUP(Healthcare_Claims_Data!D206,Drug_Formulary_Data!A:A,Drug_Formulary_Data!E:E)</f>
        <v>132.80000000000001</v>
      </c>
      <c r="M57" s="9">
        <f t="shared" si="0"/>
        <v>860.55000000000007</v>
      </c>
      <c r="N57" s="9">
        <f t="shared" si="1"/>
        <v>1145.1100000000001</v>
      </c>
    </row>
    <row r="58" spans="1:14" x14ac:dyDescent="0.2">
      <c r="A58" s="15">
        <v>100022</v>
      </c>
      <c r="B58" s="2">
        <v>2112</v>
      </c>
      <c r="C58" s="2">
        <v>565</v>
      </c>
      <c r="D58" s="2" t="s">
        <v>29</v>
      </c>
      <c r="E58" s="2" t="s">
        <v>50</v>
      </c>
      <c r="F58" s="8">
        <v>924.74</v>
      </c>
      <c r="G58" s="8">
        <v>64.709999999999994</v>
      </c>
      <c r="H58" s="11">
        <v>44949</v>
      </c>
      <c r="I58" s="2" t="s">
        <v>52</v>
      </c>
      <c r="J58" t="str">
        <f>_xlfn.XLOOKUP(D58, Drug_Formulary_Data!A:A, Drug_Formulary_Data!B:B, "Not Found")</f>
        <v>Brand</v>
      </c>
      <c r="K58" t="str">
        <f>_xlfn.XLOOKUP(D58,Drug_Formulary_Data!A:A,Drug_Formulary_Data!C:C,"Not Found")</f>
        <v>Oxycodone</v>
      </c>
      <c r="L58" s="9">
        <f>_xlfn.XLOOKUP(Healthcare_Claims_Data!D24,Drug_Formulary_Data!A:A,Drug_Formulary_Data!E:E)</f>
        <v>76.599999999999994</v>
      </c>
      <c r="M58" s="9">
        <f t="shared" si="0"/>
        <v>860.03</v>
      </c>
      <c r="N58" s="9">
        <f t="shared" si="1"/>
        <v>848.14</v>
      </c>
    </row>
    <row r="59" spans="1:14" x14ac:dyDescent="0.2">
      <c r="A59" s="15">
        <v>100157</v>
      </c>
      <c r="B59" s="2">
        <v>2315</v>
      </c>
      <c r="C59" s="2">
        <v>502</v>
      </c>
      <c r="D59" s="2" t="s">
        <v>35</v>
      </c>
      <c r="E59" s="2" t="s">
        <v>20</v>
      </c>
      <c r="F59" s="8">
        <v>1480.68</v>
      </c>
      <c r="G59" s="8">
        <v>621.30999999999995</v>
      </c>
      <c r="H59" s="11">
        <v>45084</v>
      </c>
      <c r="I59" s="2" t="s">
        <v>52</v>
      </c>
      <c r="J59" t="str">
        <f>_xlfn.XLOOKUP(D59, Drug_Formulary_Data!A:A, Drug_Formulary_Data!B:B, "Not Found")</f>
        <v>Brand</v>
      </c>
      <c r="K59" t="str">
        <f>_xlfn.XLOOKUP(D59,Drug_Formulary_Data!A:A,Drug_Formulary_Data!C:C,"Not Found")</f>
        <v>Budesonide/Formoterol</v>
      </c>
      <c r="L59" s="9">
        <f>_xlfn.XLOOKUP(Healthcare_Claims_Data!D159,Drug_Formulary_Data!A:A,Drug_Formulary_Data!E:E)</f>
        <v>76.599999999999994</v>
      </c>
      <c r="M59" s="9">
        <f t="shared" si="0"/>
        <v>859.37000000000012</v>
      </c>
      <c r="N59" s="9">
        <f t="shared" si="1"/>
        <v>1404.0800000000002</v>
      </c>
    </row>
    <row r="60" spans="1:14" x14ac:dyDescent="0.2">
      <c r="A60" s="15">
        <v>100013</v>
      </c>
      <c r="B60" s="2">
        <v>2527</v>
      </c>
      <c r="C60" s="2">
        <v>590</v>
      </c>
      <c r="D60" s="2" t="s">
        <v>19</v>
      </c>
      <c r="E60" s="2" t="s">
        <v>50</v>
      </c>
      <c r="F60" s="8">
        <v>1024.3599999999999</v>
      </c>
      <c r="G60" s="8">
        <v>178.91</v>
      </c>
      <c r="H60" s="11">
        <v>44940</v>
      </c>
      <c r="I60" s="2" t="s">
        <v>52</v>
      </c>
      <c r="J60" t="str">
        <f>_xlfn.XLOOKUP(D60, Drug_Formulary_Data!A:A, Drug_Formulary_Data!B:B, "Not Found")</f>
        <v>Brand</v>
      </c>
      <c r="K60" t="str">
        <f>_xlfn.XLOOKUP(D60,Drug_Formulary_Data!A:A,Drug_Formulary_Data!C:C,"Not Found")</f>
        <v>Atorvastatin</v>
      </c>
      <c r="L60" s="9">
        <f>_xlfn.XLOOKUP(Healthcare_Claims_Data!D15,Drug_Formulary_Data!A:A,Drug_Formulary_Data!E:E)</f>
        <v>132.80000000000001</v>
      </c>
      <c r="M60" s="9">
        <f t="shared" si="0"/>
        <v>845.44999999999993</v>
      </c>
      <c r="N60" s="9">
        <f t="shared" si="1"/>
        <v>891.56</v>
      </c>
    </row>
    <row r="61" spans="1:14" x14ac:dyDescent="0.2">
      <c r="A61" s="15">
        <v>100390</v>
      </c>
      <c r="B61" s="2">
        <v>2394</v>
      </c>
      <c r="C61" s="2">
        <v>522</v>
      </c>
      <c r="D61" s="2" t="s">
        <v>39</v>
      </c>
      <c r="E61" s="2" t="s">
        <v>20</v>
      </c>
      <c r="F61" s="8">
        <v>1144.69</v>
      </c>
      <c r="G61" s="8">
        <v>300.43</v>
      </c>
      <c r="H61" s="11">
        <v>45317</v>
      </c>
      <c r="I61" s="2" t="s">
        <v>53</v>
      </c>
      <c r="J61" t="str">
        <f>_xlfn.XLOOKUP(D61, Drug_Formulary_Data!A:A, Drug_Formulary_Data!B:B, "Not Found")</f>
        <v>Brand</v>
      </c>
      <c r="K61" t="str">
        <f>_xlfn.XLOOKUP(D61,Drug_Formulary_Data!A:A,Drug_Formulary_Data!C:C,"Not Found")</f>
        <v>Apixaban</v>
      </c>
      <c r="L61" s="9">
        <f>_xlfn.XLOOKUP(Healthcare_Claims_Data!D392,Drug_Formulary_Data!A:A,Drug_Formulary_Data!E:E)</f>
        <v>98.52</v>
      </c>
      <c r="M61" s="9">
        <f t="shared" si="0"/>
        <v>844.26</v>
      </c>
      <c r="N61" s="9">
        <f t="shared" si="1"/>
        <v>1046.17</v>
      </c>
    </row>
    <row r="62" spans="1:14" x14ac:dyDescent="0.2">
      <c r="A62" s="15">
        <v>100079</v>
      </c>
      <c r="B62" s="2">
        <v>2724</v>
      </c>
      <c r="C62" s="2">
        <v>554</v>
      </c>
      <c r="D62" s="2" t="s">
        <v>37</v>
      </c>
      <c r="E62" s="2" t="s">
        <v>50</v>
      </c>
      <c r="F62" s="8">
        <v>1439.69</v>
      </c>
      <c r="G62" s="8">
        <v>602.04</v>
      </c>
      <c r="H62" s="11">
        <v>45006</v>
      </c>
      <c r="I62" s="2" t="s">
        <v>51</v>
      </c>
      <c r="J62" t="str">
        <f>_xlfn.XLOOKUP(D62, Drug_Formulary_Data!A:A, Drug_Formulary_Data!B:B, "Not Found")</f>
        <v>Brand</v>
      </c>
      <c r="K62" t="str">
        <f>_xlfn.XLOOKUP(D62,Drug_Formulary_Data!A:A,Drug_Formulary_Data!C:C,"Not Found")</f>
        <v>Fluticasone/Salmeterol</v>
      </c>
      <c r="L62" s="9">
        <f>_xlfn.XLOOKUP(Healthcare_Claims_Data!D81,Drug_Formulary_Data!A:A,Drug_Formulary_Data!E:E)</f>
        <v>65.23</v>
      </c>
      <c r="M62" s="9">
        <f t="shared" si="0"/>
        <v>837.65000000000009</v>
      </c>
      <c r="N62" s="9">
        <f t="shared" si="1"/>
        <v>1374.46</v>
      </c>
    </row>
    <row r="63" spans="1:14" x14ac:dyDescent="0.2">
      <c r="A63" s="15">
        <v>100370</v>
      </c>
      <c r="B63" s="2">
        <v>2321</v>
      </c>
      <c r="C63" s="2">
        <v>530</v>
      </c>
      <c r="D63" s="2" t="s">
        <v>29</v>
      </c>
      <c r="E63" s="2" t="s">
        <v>20</v>
      </c>
      <c r="F63" s="8">
        <v>1030.73</v>
      </c>
      <c r="G63" s="8">
        <v>193.97</v>
      </c>
      <c r="H63" s="11">
        <v>45297</v>
      </c>
      <c r="I63" s="2" t="s">
        <v>51</v>
      </c>
      <c r="J63" t="str">
        <f>_xlfn.XLOOKUP(D63, Drug_Formulary_Data!A:A, Drug_Formulary_Data!B:B, "Not Found")</f>
        <v>Brand</v>
      </c>
      <c r="K63" t="str">
        <f>_xlfn.XLOOKUP(D63,Drug_Formulary_Data!A:A,Drug_Formulary_Data!C:C,"Not Found")</f>
        <v>Oxycodone</v>
      </c>
      <c r="L63" s="9">
        <f>_xlfn.XLOOKUP(Healthcare_Claims_Data!D372,Drug_Formulary_Data!A:A,Drug_Formulary_Data!E:E)</f>
        <v>77.55</v>
      </c>
      <c r="M63" s="9">
        <f t="shared" si="0"/>
        <v>836.76</v>
      </c>
      <c r="N63" s="9">
        <f t="shared" si="1"/>
        <v>953.18000000000006</v>
      </c>
    </row>
    <row r="64" spans="1:14" x14ac:dyDescent="0.2">
      <c r="A64" s="15">
        <v>100463</v>
      </c>
      <c r="B64" s="2">
        <v>2662</v>
      </c>
      <c r="C64" s="2">
        <v>503</v>
      </c>
      <c r="D64" s="2" t="s">
        <v>39</v>
      </c>
      <c r="E64" s="2" t="s">
        <v>20</v>
      </c>
      <c r="F64" s="8">
        <v>1262.01</v>
      </c>
      <c r="G64" s="8">
        <v>443.34</v>
      </c>
      <c r="H64" s="11">
        <v>45390</v>
      </c>
      <c r="I64" s="2" t="s">
        <v>53</v>
      </c>
      <c r="J64" t="str">
        <f>_xlfn.XLOOKUP(D64, Drug_Formulary_Data!A:A, Drug_Formulary_Data!B:B, "Not Found")</f>
        <v>Brand</v>
      </c>
      <c r="K64" t="str">
        <f>_xlfn.XLOOKUP(D64,Drug_Formulary_Data!A:A,Drug_Formulary_Data!C:C,"Not Found")</f>
        <v>Apixaban</v>
      </c>
      <c r="L64" s="9">
        <f>_xlfn.XLOOKUP(Healthcare_Claims_Data!D465,Drug_Formulary_Data!A:A,Drug_Formulary_Data!E:E)</f>
        <v>132.80000000000001</v>
      </c>
      <c r="M64" s="9">
        <f t="shared" si="0"/>
        <v>818.67000000000007</v>
      </c>
      <c r="N64" s="9">
        <f t="shared" si="1"/>
        <v>1129.21</v>
      </c>
    </row>
    <row r="65" spans="1:14" x14ac:dyDescent="0.2">
      <c r="A65" s="15">
        <v>100401</v>
      </c>
      <c r="B65" s="2">
        <v>2984</v>
      </c>
      <c r="C65" s="2">
        <v>527</v>
      </c>
      <c r="D65" s="2" t="s">
        <v>31</v>
      </c>
      <c r="E65" s="2" t="s">
        <v>20</v>
      </c>
      <c r="F65" s="8">
        <v>1496.55</v>
      </c>
      <c r="G65" s="8">
        <v>680.41</v>
      </c>
      <c r="H65" s="11">
        <v>45328</v>
      </c>
      <c r="I65" s="2" t="s">
        <v>51</v>
      </c>
      <c r="J65" t="str">
        <f>_xlfn.XLOOKUP(D65, Drug_Formulary_Data!A:A, Drug_Formulary_Data!B:B, "Not Found")</f>
        <v>Brand</v>
      </c>
      <c r="K65" t="str">
        <f>_xlfn.XLOOKUP(D65,Drug_Formulary_Data!A:A,Drug_Formulary_Data!C:C,"Not Found")</f>
        <v>Rivaroxaban</v>
      </c>
      <c r="L65" s="9">
        <f>_xlfn.XLOOKUP(Healthcare_Claims_Data!D403,Drug_Formulary_Data!A:A,Drug_Formulary_Data!E:E)</f>
        <v>77.55</v>
      </c>
      <c r="M65" s="9">
        <f t="shared" si="0"/>
        <v>816.14</v>
      </c>
      <c r="N65" s="9">
        <f t="shared" si="1"/>
        <v>1419</v>
      </c>
    </row>
    <row r="66" spans="1:14" x14ac:dyDescent="0.2">
      <c r="A66" s="15">
        <v>100149</v>
      </c>
      <c r="B66" s="2">
        <v>2262</v>
      </c>
      <c r="C66" s="2">
        <v>580</v>
      </c>
      <c r="D66" s="2" t="s">
        <v>23</v>
      </c>
      <c r="E66" s="2" t="s">
        <v>20</v>
      </c>
      <c r="F66" s="8">
        <v>927.14</v>
      </c>
      <c r="G66" s="8">
        <v>117.29</v>
      </c>
      <c r="H66" s="11">
        <v>45076</v>
      </c>
      <c r="I66" s="2" t="s">
        <v>51</v>
      </c>
      <c r="J66" t="str">
        <f>_xlfn.XLOOKUP(D66, Drug_Formulary_Data!A:A, Drug_Formulary_Data!B:B, "Not Found")</f>
        <v>Brand</v>
      </c>
      <c r="K66" t="str">
        <f>_xlfn.XLOOKUP(D66,Drug_Formulary_Data!A:A,Drug_Formulary_Data!C:C,"Not Found")</f>
        <v>Sitagliptin</v>
      </c>
      <c r="L66" s="9">
        <f>_xlfn.XLOOKUP(Healthcare_Claims_Data!D151,Drug_Formulary_Data!A:A,Drug_Formulary_Data!E:E)</f>
        <v>77.55</v>
      </c>
      <c r="M66" s="9">
        <f t="shared" ref="M66:M129" si="2">F66-G66</f>
        <v>809.85</v>
      </c>
      <c r="N66" s="9">
        <f t="shared" si="1"/>
        <v>849.59</v>
      </c>
    </row>
    <row r="67" spans="1:14" x14ac:dyDescent="0.2">
      <c r="A67" s="15">
        <v>100234</v>
      </c>
      <c r="B67" s="2">
        <v>2181</v>
      </c>
      <c r="C67" s="2">
        <v>505</v>
      </c>
      <c r="D67" s="2" t="s">
        <v>19</v>
      </c>
      <c r="E67" s="2" t="s">
        <v>20</v>
      </c>
      <c r="F67" s="8">
        <v>1425.58</v>
      </c>
      <c r="G67" s="8">
        <v>639.61</v>
      </c>
      <c r="H67" s="11">
        <v>45161</v>
      </c>
      <c r="I67" s="2" t="s">
        <v>53</v>
      </c>
      <c r="J67" t="str">
        <f>_xlfn.XLOOKUP(D67, Drug_Formulary_Data!A:A, Drug_Formulary_Data!B:B, "Not Found")</f>
        <v>Brand</v>
      </c>
      <c r="K67" t="str">
        <f>_xlfn.XLOOKUP(D67,Drug_Formulary_Data!A:A,Drug_Formulary_Data!C:C,"Not Found")</f>
        <v>Atorvastatin</v>
      </c>
      <c r="L67" s="9">
        <f>_xlfn.XLOOKUP(Healthcare_Claims_Data!D236,Drug_Formulary_Data!A:A,Drug_Formulary_Data!E:E)</f>
        <v>153.69</v>
      </c>
      <c r="M67" s="9">
        <f t="shared" si="2"/>
        <v>785.96999999999991</v>
      </c>
      <c r="N67" s="9">
        <f t="shared" ref="N67:N130" si="3">F67-L67</f>
        <v>1271.8899999999999</v>
      </c>
    </row>
    <row r="68" spans="1:14" x14ac:dyDescent="0.2">
      <c r="A68" s="15">
        <v>100404</v>
      </c>
      <c r="B68" s="2">
        <v>2428</v>
      </c>
      <c r="C68" s="2">
        <v>586</v>
      </c>
      <c r="D68" s="2" t="s">
        <v>31</v>
      </c>
      <c r="E68" s="2" t="s">
        <v>50</v>
      </c>
      <c r="F68" s="8">
        <v>838.63</v>
      </c>
      <c r="G68" s="8">
        <v>64.900000000000006</v>
      </c>
      <c r="H68" s="11">
        <v>45331</v>
      </c>
      <c r="I68" s="2" t="s">
        <v>53</v>
      </c>
      <c r="J68" t="str">
        <f>_xlfn.XLOOKUP(D68, Drug_Formulary_Data!A:A, Drug_Formulary_Data!B:B, "Not Found")</f>
        <v>Brand</v>
      </c>
      <c r="K68" t="str">
        <f>_xlfn.XLOOKUP(D68,Drug_Formulary_Data!A:A,Drug_Formulary_Data!C:C,"Not Found")</f>
        <v>Rivaroxaban</v>
      </c>
      <c r="L68" s="9">
        <f>_xlfn.XLOOKUP(Healthcare_Claims_Data!D406,Drug_Formulary_Data!A:A,Drug_Formulary_Data!E:E)</f>
        <v>77.55</v>
      </c>
      <c r="M68" s="9">
        <f t="shared" si="2"/>
        <v>773.73</v>
      </c>
      <c r="N68" s="9">
        <f t="shared" si="3"/>
        <v>761.08</v>
      </c>
    </row>
    <row r="69" spans="1:14" x14ac:dyDescent="0.2">
      <c r="A69" s="15">
        <v>100141</v>
      </c>
      <c r="B69" s="2">
        <v>2244</v>
      </c>
      <c r="C69" s="2">
        <v>571</v>
      </c>
      <c r="D69" s="2" t="s">
        <v>31</v>
      </c>
      <c r="E69" s="2" t="s">
        <v>50</v>
      </c>
      <c r="F69" s="8">
        <v>1330.79</v>
      </c>
      <c r="G69" s="8">
        <v>571.91</v>
      </c>
      <c r="H69" s="11">
        <v>45068</v>
      </c>
      <c r="I69" s="2" t="s">
        <v>51</v>
      </c>
      <c r="J69" t="str">
        <f>_xlfn.XLOOKUP(D69, Drug_Formulary_Data!A:A, Drug_Formulary_Data!B:B, "Not Found")</f>
        <v>Brand</v>
      </c>
      <c r="K69" t="str">
        <f>_xlfn.XLOOKUP(D69,Drug_Formulary_Data!A:A,Drug_Formulary_Data!C:C,"Not Found")</f>
        <v>Rivaroxaban</v>
      </c>
      <c r="L69" s="9">
        <f>_xlfn.XLOOKUP(Healthcare_Claims_Data!D143,Drug_Formulary_Data!A:A,Drug_Formulary_Data!E:E)</f>
        <v>77.959999999999994</v>
      </c>
      <c r="M69" s="9">
        <f t="shared" si="2"/>
        <v>758.88</v>
      </c>
      <c r="N69" s="9">
        <f t="shared" si="3"/>
        <v>1252.83</v>
      </c>
    </row>
    <row r="70" spans="1:14" x14ac:dyDescent="0.2">
      <c r="A70" s="15">
        <v>100202</v>
      </c>
      <c r="B70" s="2">
        <v>2666</v>
      </c>
      <c r="C70" s="2">
        <v>529</v>
      </c>
      <c r="D70" s="2" t="s">
        <v>29</v>
      </c>
      <c r="E70" s="2" t="s">
        <v>20</v>
      </c>
      <c r="F70" s="8">
        <v>871.28</v>
      </c>
      <c r="G70" s="8">
        <v>112.67</v>
      </c>
      <c r="H70" s="11">
        <v>45129</v>
      </c>
      <c r="I70" s="2" t="s">
        <v>53</v>
      </c>
      <c r="J70" t="str">
        <f>_xlfn.XLOOKUP(D70, Drug_Formulary_Data!A:A, Drug_Formulary_Data!B:B, "Not Found")</f>
        <v>Brand</v>
      </c>
      <c r="K70" t="str">
        <f>_xlfn.XLOOKUP(D70,Drug_Formulary_Data!A:A,Drug_Formulary_Data!C:C,"Not Found")</f>
        <v>Oxycodone</v>
      </c>
      <c r="L70" s="9">
        <f>_xlfn.XLOOKUP(Healthcare_Claims_Data!D204,Drug_Formulary_Data!A:A,Drug_Formulary_Data!E:E)</f>
        <v>132.80000000000001</v>
      </c>
      <c r="M70" s="9">
        <f t="shared" si="2"/>
        <v>758.61</v>
      </c>
      <c r="N70" s="9">
        <f t="shared" si="3"/>
        <v>738.48</v>
      </c>
    </row>
    <row r="71" spans="1:14" x14ac:dyDescent="0.2">
      <c r="A71" s="15">
        <v>100105</v>
      </c>
      <c r="B71" s="2">
        <v>2411</v>
      </c>
      <c r="C71" s="2">
        <v>557</v>
      </c>
      <c r="D71" s="2" t="s">
        <v>39</v>
      </c>
      <c r="E71" s="2" t="s">
        <v>50</v>
      </c>
      <c r="F71" s="8">
        <v>846.28</v>
      </c>
      <c r="G71" s="8">
        <v>96.48</v>
      </c>
      <c r="H71" s="11">
        <v>45032</v>
      </c>
      <c r="I71" s="2" t="s">
        <v>53</v>
      </c>
      <c r="J71" t="str">
        <f>_xlfn.XLOOKUP(D71, Drug_Formulary_Data!A:A, Drug_Formulary_Data!B:B, "Not Found")</f>
        <v>Brand</v>
      </c>
      <c r="K71" t="str">
        <f>_xlfn.XLOOKUP(D71,Drug_Formulary_Data!A:A,Drug_Formulary_Data!C:C,"Not Found")</f>
        <v>Apixaban</v>
      </c>
      <c r="L71" s="9">
        <f>_xlfn.XLOOKUP(Healthcare_Claims_Data!D107,Drug_Formulary_Data!A:A,Drug_Formulary_Data!E:E)</f>
        <v>153.69</v>
      </c>
      <c r="M71" s="9">
        <f t="shared" si="2"/>
        <v>749.8</v>
      </c>
      <c r="N71" s="9">
        <f t="shared" si="3"/>
        <v>692.58999999999992</v>
      </c>
    </row>
    <row r="72" spans="1:14" x14ac:dyDescent="0.2">
      <c r="A72" s="15">
        <v>100354</v>
      </c>
      <c r="B72" s="2">
        <v>2244</v>
      </c>
      <c r="C72" s="2">
        <v>596</v>
      </c>
      <c r="D72" s="2" t="s">
        <v>37</v>
      </c>
      <c r="E72" s="2" t="s">
        <v>20</v>
      </c>
      <c r="F72" s="8">
        <v>1126.81</v>
      </c>
      <c r="G72" s="8">
        <v>380.2</v>
      </c>
      <c r="H72" s="11">
        <v>45281</v>
      </c>
      <c r="I72" s="2" t="s">
        <v>51</v>
      </c>
      <c r="J72" t="str">
        <f>_xlfn.XLOOKUP(D72, Drug_Formulary_Data!A:A, Drug_Formulary_Data!B:B, "Not Found")</f>
        <v>Brand</v>
      </c>
      <c r="K72" t="str">
        <f>_xlfn.XLOOKUP(D72,Drug_Formulary_Data!A:A,Drug_Formulary_Data!C:C,"Not Found")</f>
        <v>Fluticasone/Salmeterol</v>
      </c>
      <c r="L72" s="9">
        <f>_xlfn.XLOOKUP(Healthcare_Claims_Data!D356,Drug_Formulary_Data!A:A,Drug_Formulary_Data!E:E)</f>
        <v>132.80000000000001</v>
      </c>
      <c r="M72" s="9">
        <f t="shared" si="2"/>
        <v>746.6099999999999</v>
      </c>
      <c r="N72" s="9">
        <f t="shared" si="3"/>
        <v>994.01</v>
      </c>
    </row>
    <row r="73" spans="1:14" x14ac:dyDescent="0.2">
      <c r="A73" s="15">
        <v>100355</v>
      </c>
      <c r="B73" s="2">
        <v>2328</v>
      </c>
      <c r="C73" s="2">
        <v>592</v>
      </c>
      <c r="D73" s="2" t="s">
        <v>37</v>
      </c>
      <c r="E73" s="2" t="s">
        <v>50</v>
      </c>
      <c r="F73" s="8">
        <v>1210.8399999999999</v>
      </c>
      <c r="G73" s="8">
        <v>474.71</v>
      </c>
      <c r="H73" s="11">
        <v>45282</v>
      </c>
      <c r="I73" s="2" t="s">
        <v>53</v>
      </c>
      <c r="J73" t="str">
        <f>_xlfn.XLOOKUP(D73, Drug_Formulary_Data!A:A, Drug_Formulary_Data!B:B, "Not Found")</f>
        <v>Brand</v>
      </c>
      <c r="K73" t="str">
        <f>_xlfn.XLOOKUP(D73,Drug_Formulary_Data!A:A,Drug_Formulary_Data!C:C,"Not Found")</f>
        <v>Fluticasone/Salmeterol</v>
      </c>
      <c r="L73" s="9">
        <f>_xlfn.XLOOKUP(Healthcare_Claims_Data!D357,Drug_Formulary_Data!A:A,Drug_Formulary_Data!E:E)</f>
        <v>144.75</v>
      </c>
      <c r="M73" s="9">
        <f t="shared" si="2"/>
        <v>736.12999999999988</v>
      </c>
      <c r="N73" s="9">
        <f t="shared" si="3"/>
        <v>1066.0899999999999</v>
      </c>
    </row>
    <row r="74" spans="1:14" x14ac:dyDescent="0.2">
      <c r="A74" s="15">
        <v>100117</v>
      </c>
      <c r="B74" s="2">
        <v>2249</v>
      </c>
      <c r="C74" s="2">
        <v>581</v>
      </c>
      <c r="D74" s="2" t="s">
        <v>39</v>
      </c>
      <c r="E74" s="2" t="s">
        <v>50</v>
      </c>
      <c r="F74" s="8">
        <v>1209.75</v>
      </c>
      <c r="G74" s="8">
        <v>491.96</v>
      </c>
      <c r="H74" s="11">
        <v>45044</v>
      </c>
      <c r="I74" s="2" t="s">
        <v>51</v>
      </c>
      <c r="J74" t="str">
        <f>_xlfn.XLOOKUP(D74, Drug_Formulary_Data!A:A, Drug_Formulary_Data!B:B, "Not Found")</f>
        <v>Brand</v>
      </c>
      <c r="K74" t="str">
        <f>_xlfn.XLOOKUP(D74,Drug_Formulary_Data!A:A,Drug_Formulary_Data!C:C,"Not Found")</f>
        <v>Apixaban</v>
      </c>
      <c r="L74" s="9">
        <f>_xlfn.XLOOKUP(Healthcare_Claims_Data!D119,Drug_Formulary_Data!A:A,Drug_Formulary_Data!E:E)</f>
        <v>132.80000000000001</v>
      </c>
      <c r="M74" s="9">
        <f t="shared" si="2"/>
        <v>717.79</v>
      </c>
      <c r="N74" s="9">
        <f t="shared" si="3"/>
        <v>1076.95</v>
      </c>
    </row>
    <row r="75" spans="1:14" x14ac:dyDescent="0.2">
      <c r="A75" s="15">
        <v>100138</v>
      </c>
      <c r="B75" s="2">
        <v>2515</v>
      </c>
      <c r="C75" s="2">
        <v>574</v>
      </c>
      <c r="D75" s="2" t="s">
        <v>33</v>
      </c>
      <c r="E75" s="2" t="s">
        <v>50</v>
      </c>
      <c r="F75" s="8">
        <v>958.12</v>
      </c>
      <c r="G75" s="8">
        <v>246.87</v>
      </c>
      <c r="H75" s="11">
        <v>45065</v>
      </c>
      <c r="I75" s="2" t="s">
        <v>52</v>
      </c>
      <c r="J75" t="str">
        <f>_xlfn.XLOOKUP(D75, Drug_Formulary_Data!A:A, Drug_Formulary_Data!B:B, "Not Found")</f>
        <v>Brand</v>
      </c>
      <c r="K75" t="str">
        <f>_xlfn.XLOOKUP(D75,Drug_Formulary_Data!A:A,Drug_Formulary_Data!C:C,"Not Found")</f>
        <v>Insulin Glargine</v>
      </c>
      <c r="L75" s="9">
        <f>_xlfn.XLOOKUP(Healthcare_Claims_Data!D140,Drug_Formulary_Data!A:A,Drug_Formulary_Data!E:E)</f>
        <v>65.23</v>
      </c>
      <c r="M75" s="9">
        <f t="shared" si="2"/>
        <v>711.25</v>
      </c>
      <c r="N75" s="9">
        <f t="shared" si="3"/>
        <v>892.89</v>
      </c>
    </row>
    <row r="76" spans="1:14" x14ac:dyDescent="0.2">
      <c r="A76" s="15">
        <v>100137</v>
      </c>
      <c r="B76" s="2">
        <v>2828</v>
      </c>
      <c r="C76" s="2">
        <v>524</v>
      </c>
      <c r="D76" s="2" t="s">
        <v>29</v>
      </c>
      <c r="E76" s="2" t="s">
        <v>50</v>
      </c>
      <c r="F76" s="8">
        <v>911.21</v>
      </c>
      <c r="G76" s="8">
        <v>200.28</v>
      </c>
      <c r="H76" s="11">
        <v>45064</v>
      </c>
      <c r="I76" s="2" t="s">
        <v>52</v>
      </c>
      <c r="J76" t="str">
        <f>_xlfn.XLOOKUP(D76, Drug_Formulary_Data!A:A, Drug_Formulary_Data!B:B, "Not Found")</f>
        <v>Brand</v>
      </c>
      <c r="K76" t="str">
        <f>_xlfn.XLOOKUP(D76,Drug_Formulary_Data!A:A,Drug_Formulary_Data!C:C,"Not Found")</f>
        <v>Oxycodone</v>
      </c>
      <c r="L76" s="9">
        <f>_xlfn.XLOOKUP(Healthcare_Claims_Data!D139,Drug_Formulary_Data!A:A,Drug_Formulary_Data!E:E)</f>
        <v>65.23</v>
      </c>
      <c r="M76" s="9">
        <f t="shared" si="2"/>
        <v>710.93000000000006</v>
      </c>
      <c r="N76" s="9">
        <f t="shared" si="3"/>
        <v>845.98</v>
      </c>
    </row>
    <row r="77" spans="1:14" x14ac:dyDescent="0.2">
      <c r="A77" s="15">
        <v>100445</v>
      </c>
      <c r="B77" s="2">
        <v>2215</v>
      </c>
      <c r="C77" s="2">
        <v>513</v>
      </c>
      <c r="D77" s="2" t="s">
        <v>37</v>
      </c>
      <c r="E77" s="2" t="s">
        <v>20</v>
      </c>
      <c r="F77" s="8">
        <v>1119.68</v>
      </c>
      <c r="G77" s="8">
        <v>420.25</v>
      </c>
      <c r="H77" s="11">
        <v>45372</v>
      </c>
      <c r="I77" s="2" t="s">
        <v>52</v>
      </c>
      <c r="J77" t="str">
        <f>_xlfn.XLOOKUP(D77, Drug_Formulary_Data!A:A, Drug_Formulary_Data!B:B, "Not Found")</f>
        <v>Brand</v>
      </c>
      <c r="K77" t="str">
        <f>_xlfn.XLOOKUP(D77,Drug_Formulary_Data!A:A,Drug_Formulary_Data!C:C,"Not Found")</f>
        <v>Fluticasone/Salmeterol</v>
      </c>
      <c r="L77" s="9">
        <f>_xlfn.XLOOKUP(Healthcare_Claims_Data!D447,Drug_Formulary_Data!A:A,Drug_Formulary_Data!E:E)</f>
        <v>77.55</v>
      </c>
      <c r="M77" s="9">
        <f t="shared" si="2"/>
        <v>699.43000000000006</v>
      </c>
      <c r="N77" s="9">
        <f t="shared" si="3"/>
        <v>1042.1300000000001</v>
      </c>
    </row>
    <row r="78" spans="1:14" x14ac:dyDescent="0.2">
      <c r="A78" s="15">
        <v>100177</v>
      </c>
      <c r="B78" s="2">
        <v>2806</v>
      </c>
      <c r="C78" s="2">
        <v>573</v>
      </c>
      <c r="D78" s="2" t="s">
        <v>29</v>
      </c>
      <c r="E78" s="2" t="s">
        <v>20</v>
      </c>
      <c r="F78" s="8">
        <v>754.8</v>
      </c>
      <c r="G78" s="8">
        <v>67.349999999999994</v>
      </c>
      <c r="H78" s="11">
        <v>45104</v>
      </c>
      <c r="I78" s="2" t="s">
        <v>52</v>
      </c>
      <c r="J78" t="str">
        <f>_xlfn.XLOOKUP(D78, Drug_Formulary_Data!A:A, Drug_Formulary_Data!B:B, "Not Found")</f>
        <v>Brand</v>
      </c>
      <c r="K78" t="str">
        <f>_xlfn.XLOOKUP(D78,Drug_Formulary_Data!A:A,Drug_Formulary_Data!C:C,"Not Found")</f>
        <v>Oxycodone</v>
      </c>
      <c r="L78" s="9">
        <f>_xlfn.XLOOKUP(Healthcare_Claims_Data!D179,Drug_Formulary_Data!A:A,Drug_Formulary_Data!E:E)</f>
        <v>150.68</v>
      </c>
      <c r="M78" s="9">
        <f t="shared" si="2"/>
        <v>687.44999999999993</v>
      </c>
      <c r="N78" s="9">
        <f t="shared" si="3"/>
        <v>604.11999999999989</v>
      </c>
    </row>
    <row r="79" spans="1:14" x14ac:dyDescent="0.2">
      <c r="A79" s="15">
        <v>100064</v>
      </c>
      <c r="B79" s="2">
        <v>2677</v>
      </c>
      <c r="C79" s="2">
        <v>573</v>
      </c>
      <c r="D79" s="2" t="s">
        <v>41</v>
      </c>
      <c r="E79" s="2" t="s">
        <v>50</v>
      </c>
      <c r="F79" s="8">
        <v>867.79</v>
      </c>
      <c r="G79" s="8">
        <v>182.68</v>
      </c>
      <c r="H79" s="11">
        <v>44991</v>
      </c>
      <c r="I79" s="2" t="s">
        <v>51</v>
      </c>
      <c r="J79" t="str">
        <f>_xlfn.XLOOKUP(D79, Drug_Formulary_Data!A:A, Drug_Formulary_Data!B:B, "Not Found")</f>
        <v>Brand</v>
      </c>
      <c r="K79" t="str">
        <f>_xlfn.XLOOKUP(D79,Drug_Formulary_Data!A:A,Drug_Formulary_Data!C:C,"Not Found")</f>
        <v>Rosuvastatin</v>
      </c>
      <c r="L79" s="9">
        <f>_xlfn.XLOOKUP(Healthcare_Claims_Data!D66,Drug_Formulary_Data!A:A,Drug_Formulary_Data!E:E)</f>
        <v>150.68</v>
      </c>
      <c r="M79" s="9">
        <f t="shared" si="2"/>
        <v>685.1099999999999</v>
      </c>
      <c r="N79" s="9">
        <f t="shared" si="3"/>
        <v>717.1099999999999</v>
      </c>
    </row>
    <row r="80" spans="1:14" x14ac:dyDescent="0.2">
      <c r="A80" s="15">
        <v>100015</v>
      </c>
      <c r="B80" s="2">
        <v>2462</v>
      </c>
      <c r="C80" s="2">
        <v>596</v>
      </c>
      <c r="D80" s="2" t="s">
        <v>33</v>
      </c>
      <c r="E80" s="2" t="s">
        <v>50</v>
      </c>
      <c r="F80" s="8">
        <v>1403.87</v>
      </c>
      <c r="G80" s="8">
        <v>728.79</v>
      </c>
      <c r="H80" s="11">
        <v>44942</v>
      </c>
      <c r="I80" s="2" t="s">
        <v>52</v>
      </c>
      <c r="J80" t="str">
        <f>_xlfn.XLOOKUP(D80, Drug_Formulary_Data!A:A, Drug_Formulary_Data!B:B, "Not Found")</f>
        <v>Brand</v>
      </c>
      <c r="K80" t="str">
        <f>_xlfn.XLOOKUP(D80,Drug_Formulary_Data!A:A,Drug_Formulary_Data!C:C,"Not Found")</f>
        <v>Insulin Glargine</v>
      </c>
      <c r="L80" s="9">
        <f>_xlfn.XLOOKUP(Healthcare_Claims_Data!D17,Drug_Formulary_Data!A:A,Drug_Formulary_Data!E:E)</f>
        <v>77.55</v>
      </c>
      <c r="M80" s="9">
        <f t="shared" si="2"/>
        <v>675.07999999999993</v>
      </c>
      <c r="N80" s="9">
        <f t="shared" si="3"/>
        <v>1326.32</v>
      </c>
    </row>
    <row r="81" spans="1:14" x14ac:dyDescent="0.2">
      <c r="A81" s="15">
        <v>100495</v>
      </c>
      <c r="B81" s="2">
        <v>2807</v>
      </c>
      <c r="C81" s="2">
        <v>526</v>
      </c>
      <c r="D81" s="2" t="s">
        <v>39</v>
      </c>
      <c r="E81" s="2" t="s">
        <v>50</v>
      </c>
      <c r="F81" s="8">
        <v>861.93</v>
      </c>
      <c r="G81" s="8">
        <v>196.04</v>
      </c>
      <c r="H81" s="11">
        <v>45422</v>
      </c>
      <c r="I81" s="2" t="s">
        <v>51</v>
      </c>
      <c r="J81" t="str">
        <f>_xlfn.XLOOKUP(D81, Drug_Formulary_Data!A:A, Drug_Formulary_Data!B:B, "Not Found")</f>
        <v>Brand</v>
      </c>
      <c r="K81" t="str">
        <f>_xlfn.XLOOKUP(D81,Drug_Formulary_Data!A:A,Drug_Formulary_Data!C:C,"Not Found")</f>
        <v>Apixaban</v>
      </c>
      <c r="L81" s="9">
        <f>_xlfn.XLOOKUP(Healthcare_Claims_Data!D497,Drug_Formulary_Data!A:A,Drug_Formulary_Data!E:E)</f>
        <v>98.52</v>
      </c>
      <c r="M81" s="9">
        <f t="shared" si="2"/>
        <v>665.89</v>
      </c>
      <c r="N81" s="9">
        <f t="shared" si="3"/>
        <v>763.41</v>
      </c>
    </row>
    <row r="82" spans="1:14" x14ac:dyDescent="0.2">
      <c r="A82" s="15">
        <v>100300</v>
      </c>
      <c r="B82" s="2">
        <v>2892</v>
      </c>
      <c r="C82" s="2">
        <v>521</v>
      </c>
      <c r="D82" s="2" t="s">
        <v>39</v>
      </c>
      <c r="E82" s="2" t="s">
        <v>50</v>
      </c>
      <c r="F82" s="8">
        <v>864.83</v>
      </c>
      <c r="G82" s="8">
        <v>200.98</v>
      </c>
      <c r="H82" s="11">
        <v>45227</v>
      </c>
      <c r="I82" s="2" t="s">
        <v>52</v>
      </c>
      <c r="J82" t="str">
        <f>_xlfn.XLOOKUP(D82, Drug_Formulary_Data!A:A, Drug_Formulary_Data!B:B, "Not Found")</f>
        <v>Brand</v>
      </c>
      <c r="K82" t="str">
        <f>_xlfn.XLOOKUP(D82,Drug_Formulary_Data!A:A,Drug_Formulary_Data!C:C,"Not Found")</f>
        <v>Apixaban</v>
      </c>
      <c r="L82" s="9">
        <f>_xlfn.XLOOKUP(Healthcare_Claims_Data!D302,Drug_Formulary_Data!A:A,Drug_Formulary_Data!E:E)</f>
        <v>98.52</v>
      </c>
      <c r="M82" s="9">
        <f t="shared" si="2"/>
        <v>663.85</v>
      </c>
      <c r="N82" s="9">
        <f t="shared" si="3"/>
        <v>766.31000000000006</v>
      </c>
    </row>
    <row r="83" spans="1:14" x14ac:dyDescent="0.2">
      <c r="A83" s="15">
        <v>100226</v>
      </c>
      <c r="B83" s="2">
        <v>2606</v>
      </c>
      <c r="C83" s="2">
        <v>525</v>
      </c>
      <c r="D83" s="2" t="s">
        <v>26</v>
      </c>
      <c r="E83" s="2" t="s">
        <v>50</v>
      </c>
      <c r="F83" s="8">
        <v>1067.57</v>
      </c>
      <c r="G83" s="8">
        <v>405.25</v>
      </c>
      <c r="H83" s="11">
        <v>45153</v>
      </c>
      <c r="I83" s="2" t="s">
        <v>52</v>
      </c>
      <c r="J83" t="str">
        <f>_xlfn.XLOOKUP(D83, Drug_Formulary_Data!A:A, Drug_Formulary_Data!B:B, "Not Found")</f>
        <v>Brand</v>
      </c>
      <c r="K83" t="str">
        <f>_xlfn.XLOOKUP(D83,Drug_Formulary_Data!A:A,Drug_Formulary_Data!C:C,"Not Found")</f>
        <v>Adalimumab</v>
      </c>
      <c r="L83" s="9">
        <f>_xlfn.XLOOKUP(Healthcare_Claims_Data!D228,Drug_Formulary_Data!A:A,Drug_Formulary_Data!E:E)</f>
        <v>77.959999999999994</v>
      </c>
      <c r="M83" s="9">
        <f t="shared" si="2"/>
        <v>662.31999999999994</v>
      </c>
      <c r="N83" s="9">
        <f t="shared" si="3"/>
        <v>989.6099999999999</v>
      </c>
    </row>
    <row r="84" spans="1:14" x14ac:dyDescent="0.2">
      <c r="A84" s="15">
        <v>100436</v>
      </c>
      <c r="B84" s="2">
        <v>2084</v>
      </c>
      <c r="C84" s="2">
        <v>500</v>
      </c>
      <c r="D84" s="2" t="s">
        <v>31</v>
      </c>
      <c r="E84" s="2" t="s">
        <v>20</v>
      </c>
      <c r="F84" s="8">
        <v>928.87</v>
      </c>
      <c r="G84" s="8">
        <v>266.89</v>
      </c>
      <c r="H84" s="11">
        <v>45363</v>
      </c>
      <c r="I84" s="2" t="s">
        <v>51</v>
      </c>
      <c r="J84" t="str">
        <f>_xlfn.XLOOKUP(D84, Drug_Formulary_Data!A:A, Drug_Formulary_Data!B:B, "Not Found")</f>
        <v>Brand</v>
      </c>
      <c r="K84" t="str">
        <f>_xlfn.XLOOKUP(D84,Drug_Formulary_Data!A:A,Drug_Formulary_Data!C:C,"Not Found")</f>
        <v>Rivaroxaban</v>
      </c>
      <c r="L84" s="9">
        <f>_xlfn.XLOOKUP(Healthcare_Claims_Data!D438,Drug_Formulary_Data!A:A,Drug_Formulary_Data!E:E)</f>
        <v>58.5</v>
      </c>
      <c r="M84" s="9">
        <f t="shared" si="2"/>
        <v>661.98</v>
      </c>
      <c r="N84" s="9">
        <f t="shared" si="3"/>
        <v>870.37</v>
      </c>
    </row>
    <row r="85" spans="1:14" x14ac:dyDescent="0.2">
      <c r="A85" s="15">
        <v>100052</v>
      </c>
      <c r="B85" s="2">
        <v>2360</v>
      </c>
      <c r="C85" s="2">
        <v>590</v>
      </c>
      <c r="D85" s="2" t="s">
        <v>19</v>
      </c>
      <c r="E85" s="2" t="s">
        <v>20</v>
      </c>
      <c r="F85" s="8">
        <v>828.52</v>
      </c>
      <c r="G85" s="8">
        <v>167.79</v>
      </c>
      <c r="H85" s="11">
        <v>44979</v>
      </c>
      <c r="I85" s="2" t="s">
        <v>52</v>
      </c>
      <c r="J85" t="str">
        <f>_xlfn.XLOOKUP(D85, Drug_Formulary_Data!A:A, Drug_Formulary_Data!B:B, "Not Found")</f>
        <v>Brand</v>
      </c>
      <c r="K85" t="str">
        <f>_xlfn.XLOOKUP(D85,Drug_Formulary_Data!A:A,Drug_Formulary_Data!C:C,"Not Found")</f>
        <v>Atorvastatin</v>
      </c>
      <c r="L85" s="9">
        <f>_xlfn.XLOOKUP(Healthcare_Claims_Data!D54,Drug_Formulary_Data!A:A,Drug_Formulary_Data!E:E)</f>
        <v>77.55</v>
      </c>
      <c r="M85" s="9">
        <f t="shared" si="2"/>
        <v>660.73</v>
      </c>
      <c r="N85" s="9">
        <f t="shared" si="3"/>
        <v>750.97</v>
      </c>
    </row>
    <row r="86" spans="1:14" x14ac:dyDescent="0.2">
      <c r="A86" s="15">
        <v>100347</v>
      </c>
      <c r="B86" s="2">
        <v>2793</v>
      </c>
      <c r="C86" s="2">
        <v>585</v>
      </c>
      <c r="D86" s="2" t="s">
        <v>41</v>
      </c>
      <c r="E86" s="2" t="s">
        <v>20</v>
      </c>
      <c r="F86" s="8">
        <v>1417.77</v>
      </c>
      <c r="G86" s="8">
        <v>760.28</v>
      </c>
      <c r="H86" s="11">
        <v>45274</v>
      </c>
      <c r="I86" s="2" t="s">
        <v>52</v>
      </c>
      <c r="J86" t="str">
        <f>_xlfn.XLOOKUP(D86, Drug_Formulary_Data!A:A, Drug_Formulary_Data!B:B, "Not Found")</f>
        <v>Brand</v>
      </c>
      <c r="K86" t="str">
        <f>_xlfn.XLOOKUP(D86,Drug_Formulary_Data!A:A,Drug_Formulary_Data!C:C,"Not Found")</f>
        <v>Rosuvastatin</v>
      </c>
      <c r="L86" s="9">
        <f>_xlfn.XLOOKUP(Healthcare_Claims_Data!D349,Drug_Formulary_Data!A:A,Drug_Formulary_Data!E:E)</f>
        <v>144.75</v>
      </c>
      <c r="M86" s="9">
        <f t="shared" si="2"/>
        <v>657.49</v>
      </c>
      <c r="N86" s="9">
        <f t="shared" si="3"/>
        <v>1273.02</v>
      </c>
    </row>
    <row r="87" spans="1:14" x14ac:dyDescent="0.2">
      <c r="A87" s="15">
        <v>100269</v>
      </c>
      <c r="B87" s="2">
        <v>2775</v>
      </c>
      <c r="C87" s="2">
        <v>504</v>
      </c>
      <c r="D87" s="2" t="s">
        <v>31</v>
      </c>
      <c r="E87" s="2" t="s">
        <v>50</v>
      </c>
      <c r="F87" s="8">
        <v>1171.24</v>
      </c>
      <c r="G87" s="8">
        <v>518.11</v>
      </c>
      <c r="H87" s="11">
        <v>45196</v>
      </c>
      <c r="I87" s="2" t="s">
        <v>52</v>
      </c>
      <c r="J87" t="str">
        <f>_xlfn.XLOOKUP(D87, Drug_Formulary_Data!A:A, Drug_Formulary_Data!B:B, "Not Found")</f>
        <v>Brand</v>
      </c>
      <c r="K87" t="str">
        <f>_xlfn.XLOOKUP(D87,Drug_Formulary_Data!A:A,Drug_Formulary_Data!C:C,"Not Found")</f>
        <v>Rivaroxaban</v>
      </c>
      <c r="L87" s="9">
        <f>_xlfn.XLOOKUP(Healthcare_Claims_Data!D271,Drug_Formulary_Data!A:A,Drug_Formulary_Data!E:E)</f>
        <v>144.75</v>
      </c>
      <c r="M87" s="9">
        <f t="shared" si="2"/>
        <v>653.13</v>
      </c>
      <c r="N87" s="9">
        <f t="shared" si="3"/>
        <v>1026.49</v>
      </c>
    </row>
    <row r="88" spans="1:14" x14ac:dyDescent="0.2">
      <c r="A88" s="15">
        <v>100453</v>
      </c>
      <c r="B88" s="2">
        <v>2967</v>
      </c>
      <c r="C88" s="2">
        <v>516</v>
      </c>
      <c r="D88" s="2" t="s">
        <v>37</v>
      </c>
      <c r="E88" s="2" t="s">
        <v>20</v>
      </c>
      <c r="F88" s="8">
        <v>892.96</v>
      </c>
      <c r="G88" s="8">
        <v>240.11</v>
      </c>
      <c r="H88" s="11">
        <v>45380</v>
      </c>
      <c r="I88" s="2" t="s">
        <v>52</v>
      </c>
      <c r="J88" t="str">
        <f>_xlfn.XLOOKUP(D88, Drug_Formulary_Data!A:A, Drug_Formulary_Data!B:B, "Not Found")</f>
        <v>Brand</v>
      </c>
      <c r="K88" t="str">
        <f>_xlfn.XLOOKUP(D88,Drug_Formulary_Data!A:A,Drug_Formulary_Data!C:C,"Not Found")</f>
        <v>Fluticasone/Salmeterol</v>
      </c>
      <c r="L88" s="9">
        <f>_xlfn.XLOOKUP(Healthcare_Claims_Data!D455,Drug_Formulary_Data!A:A,Drug_Formulary_Data!E:E)</f>
        <v>144.75</v>
      </c>
      <c r="M88" s="9">
        <f t="shared" si="2"/>
        <v>652.85</v>
      </c>
      <c r="N88" s="9">
        <f t="shared" si="3"/>
        <v>748.21</v>
      </c>
    </row>
    <row r="89" spans="1:14" x14ac:dyDescent="0.2">
      <c r="A89" s="15">
        <v>100252</v>
      </c>
      <c r="B89" s="2">
        <v>2759</v>
      </c>
      <c r="C89" s="2">
        <v>500</v>
      </c>
      <c r="D89" s="2" t="s">
        <v>39</v>
      </c>
      <c r="E89" s="2" t="s">
        <v>20</v>
      </c>
      <c r="F89" s="8">
        <v>1027.28</v>
      </c>
      <c r="G89" s="8">
        <v>381.99</v>
      </c>
      <c r="H89" s="11">
        <v>45179</v>
      </c>
      <c r="I89" s="2" t="s">
        <v>51</v>
      </c>
      <c r="J89" t="str">
        <f>_xlfn.XLOOKUP(D89, Drug_Formulary_Data!A:A, Drug_Formulary_Data!B:B, "Not Found")</f>
        <v>Brand</v>
      </c>
      <c r="K89" t="str">
        <f>_xlfn.XLOOKUP(D89,Drug_Formulary_Data!A:A,Drug_Formulary_Data!C:C,"Not Found")</f>
        <v>Apixaban</v>
      </c>
      <c r="L89" s="9">
        <f>_xlfn.XLOOKUP(Healthcare_Claims_Data!D254,Drug_Formulary_Data!A:A,Drug_Formulary_Data!E:E)</f>
        <v>153.69</v>
      </c>
      <c r="M89" s="9">
        <f t="shared" si="2"/>
        <v>645.29</v>
      </c>
      <c r="N89" s="9">
        <f t="shared" si="3"/>
        <v>873.58999999999992</v>
      </c>
    </row>
    <row r="90" spans="1:14" x14ac:dyDescent="0.2">
      <c r="A90" s="15">
        <v>100430</v>
      </c>
      <c r="B90" s="2">
        <v>2653</v>
      </c>
      <c r="C90" s="2">
        <v>569</v>
      </c>
      <c r="D90" s="2" t="s">
        <v>39</v>
      </c>
      <c r="E90" s="2" t="s">
        <v>20</v>
      </c>
      <c r="F90" s="8">
        <v>831.16</v>
      </c>
      <c r="G90" s="8">
        <v>192.97</v>
      </c>
      <c r="H90" s="11">
        <v>45357</v>
      </c>
      <c r="I90" s="2" t="s">
        <v>51</v>
      </c>
      <c r="J90" t="str">
        <f>_xlfn.XLOOKUP(D90, Drug_Formulary_Data!A:A, Drug_Formulary_Data!B:B, "Not Found")</f>
        <v>Brand</v>
      </c>
      <c r="K90" t="str">
        <f>_xlfn.XLOOKUP(D90,Drug_Formulary_Data!A:A,Drug_Formulary_Data!C:C,"Not Found")</f>
        <v>Apixaban</v>
      </c>
      <c r="L90" s="9">
        <f>_xlfn.XLOOKUP(Healthcare_Claims_Data!D432,Drug_Formulary_Data!A:A,Drug_Formulary_Data!E:E)</f>
        <v>98.52</v>
      </c>
      <c r="M90" s="9">
        <f t="shared" si="2"/>
        <v>638.18999999999994</v>
      </c>
      <c r="N90" s="9">
        <f t="shared" si="3"/>
        <v>732.64</v>
      </c>
    </row>
    <row r="91" spans="1:14" x14ac:dyDescent="0.2">
      <c r="A91" s="15">
        <v>100090</v>
      </c>
      <c r="B91" s="2">
        <v>2079</v>
      </c>
      <c r="C91" s="2">
        <v>561</v>
      </c>
      <c r="D91" s="2" t="s">
        <v>35</v>
      </c>
      <c r="E91" s="2" t="s">
        <v>50</v>
      </c>
      <c r="F91" s="8">
        <v>1312.79</v>
      </c>
      <c r="G91" s="8">
        <v>683.45</v>
      </c>
      <c r="H91" s="11">
        <v>45017</v>
      </c>
      <c r="I91" s="2" t="s">
        <v>51</v>
      </c>
      <c r="J91" t="str">
        <f>_xlfn.XLOOKUP(D91, Drug_Formulary_Data!A:A, Drug_Formulary_Data!B:B, "Not Found")</f>
        <v>Brand</v>
      </c>
      <c r="K91" t="str">
        <f>_xlfn.XLOOKUP(D91,Drug_Formulary_Data!A:A,Drug_Formulary_Data!C:C,"Not Found")</f>
        <v>Budesonide/Formoterol</v>
      </c>
      <c r="L91" s="9">
        <f>_xlfn.XLOOKUP(Healthcare_Claims_Data!D92,Drug_Formulary_Data!A:A,Drug_Formulary_Data!E:E)</f>
        <v>77.959999999999994</v>
      </c>
      <c r="M91" s="9">
        <f t="shared" si="2"/>
        <v>629.33999999999992</v>
      </c>
      <c r="N91" s="9">
        <f t="shared" si="3"/>
        <v>1234.83</v>
      </c>
    </row>
    <row r="92" spans="1:14" x14ac:dyDescent="0.2">
      <c r="A92" s="15">
        <v>100440</v>
      </c>
      <c r="B92" s="2">
        <v>2448</v>
      </c>
      <c r="C92" s="2">
        <v>537</v>
      </c>
      <c r="D92" s="2" t="s">
        <v>37</v>
      </c>
      <c r="E92" s="2" t="s">
        <v>50</v>
      </c>
      <c r="F92" s="8">
        <v>923.15</v>
      </c>
      <c r="G92" s="8">
        <v>301.66000000000003</v>
      </c>
      <c r="H92" s="11">
        <v>45367</v>
      </c>
      <c r="I92" s="2" t="s">
        <v>51</v>
      </c>
      <c r="J92" t="str">
        <f>_xlfn.XLOOKUP(D92, Drug_Formulary_Data!A:A, Drug_Formulary_Data!B:B, "Not Found")</f>
        <v>Brand</v>
      </c>
      <c r="K92" t="str">
        <f>_xlfn.XLOOKUP(D92,Drug_Formulary_Data!A:A,Drug_Formulary_Data!C:C,"Not Found")</f>
        <v>Fluticasone/Salmeterol</v>
      </c>
      <c r="L92" s="9">
        <f>_xlfn.XLOOKUP(Healthcare_Claims_Data!D442,Drug_Formulary_Data!A:A,Drug_Formulary_Data!E:E)</f>
        <v>150.68</v>
      </c>
      <c r="M92" s="9">
        <f t="shared" si="2"/>
        <v>621.49</v>
      </c>
      <c r="N92" s="9">
        <f t="shared" si="3"/>
        <v>772.47</v>
      </c>
    </row>
    <row r="93" spans="1:14" x14ac:dyDescent="0.2">
      <c r="A93" s="15">
        <v>100478</v>
      </c>
      <c r="B93" s="2">
        <v>2720</v>
      </c>
      <c r="C93" s="2">
        <v>577</v>
      </c>
      <c r="D93" s="2" t="s">
        <v>37</v>
      </c>
      <c r="E93" s="2" t="s">
        <v>50</v>
      </c>
      <c r="F93" s="8">
        <v>1285.79</v>
      </c>
      <c r="G93" s="8">
        <v>674.57</v>
      </c>
      <c r="H93" s="11">
        <v>45405</v>
      </c>
      <c r="I93" s="2" t="s">
        <v>52</v>
      </c>
      <c r="J93" t="str">
        <f>_xlfn.XLOOKUP(D93, Drug_Formulary_Data!A:A, Drug_Formulary_Data!B:B, "Not Found")</f>
        <v>Brand</v>
      </c>
      <c r="K93" t="str">
        <f>_xlfn.XLOOKUP(D93,Drug_Formulary_Data!A:A,Drug_Formulary_Data!C:C,"Not Found")</f>
        <v>Fluticasone/Salmeterol</v>
      </c>
      <c r="L93" s="9">
        <f>_xlfn.XLOOKUP(Healthcare_Claims_Data!D480,Drug_Formulary_Data!A:A,Drug_Formulary_Data!E:E)</f>
        <v>144.75</v>
      </c>
      <c r="M93" s="9">
        <f t="shared" si="2"/>
        <v>611.21999999999991</v>
      </c>
      <c r="N93" s="9">
        <f t="shared" si="3"/>
        <v>1141.04</v>
      </c>
    </row>
    <row r="94" spans="1:14" x14ac:dyDescent="0.2">
      <c r="A94" s="15">
        <v>100094</v>
      </c>
      <c r="B94" s="2">
        <v>2144</v>
      </c>
      <c r="C94" s="2">
        <v>578</v>
      </c>
      <c r="D94" s="2" t="s">
        <v>33</v>
      </c>
      <c r="E94" s="2" t="s">
        <v>50</v>
      </c>
      <c r="F94" s="8">
        <v>811.7</v>
      </c>
      <c r="G94" s="8">
        <v>202.88</v>
      </c>
      <c r="H94" s="11">
        <v>45021</v>
      </c>
      <c r="I94" s="2" t="s">
        <v>51</v>
      </c>
      <c r="J94" t="str">
        <f>_xlfn.XLOOKUP(D94, Drug_Formulary_Data!A:A, Drug_Formulary_Data!B:B, "Not Found")</f>
        <v>Brand</v>
      </c>
      <c r="K94" t="str">
        <f>_xlfn.XLOOKUP(D94,Drug_Formulary_Data!A:A,Drug_Formulary_Data!C:C,"Not Found")</f>
        <v>Insulin Glargine</v>
      </c>
      <c r="L94" s="9">
        <f>_xlfn.XLOOKUP(Healthcare_Claims_Data!D96,Drug_Formulary_Data!A:A,Drug_Formulary_Data!E:E)</f>
        <v>58.5</v>
      </c>
      <c r="M94" s="9">
        <f t="shared" si="2"/>
        <v>608.82000000000005</v>
      </c>
      <c r="N94" s="9">
        <f t="shared" si="3"/>
        <v>753.2</v>
      </c>
    </row>
    <row r="95" spans="1:14" x14ac:dyDescent="0.2">
      <c r="A95" s="15">
        <v>100229</v>
      </c>
      <c r="B95" s="2">
        <v>2163</v>
      </c>
      <c r="C95" s="2">
        <v>554</v>
      </c>
      <c r="D95" s="2" t="s">
        <v>23</v>
      </c>
      <c r="E95" s="2" t="s">
        <v>50</v>
      </c>
      <c r="F95" s="8">
        <v>1461.02</v>
      </c>
      <c r="G95" s="8">
        <v>857.01</v>
      </c>
      <c r="H95" s="11">
        <v>45156</v>
      </c>
      <c r="I95" s="2" t="s">
        <v>51</v>
      </c>
      <c r="J95" t="str">
        <f>_xlfn.XLOOKUP(D95, Drug_Formulary_Data!A:A, Drug_Formulary_Data!B:B, "Not Found")</f>
        <v>Brand</v>
      </c>
      <c r="K95" t="str">
        <f>_xlfn.XLOOKUP(D95,Drug_Formulary_Data!A:A,Drug_Formulary_Data!C:C,"Not Found")</f>
        <v>Sitagliptin</v>
      </c>
      <c r="L95" s="9">
        <f>_xlfn.XLOOKUP(Healthcare_Claims_Data!D231,Drug_Formulary_Data!A:A,Drug_Formulary_Data!E:E)</f>
        <v>153.69</v>
      </c>
      <c r="M95" s="9">
        <f t="shared" si="2"/>
        <v>604.01</v>
      </c>
      <c r="N95" s="9">
        <f t="shared" si="3"/>
        <v>1307.33</v>
      </c>
    </row>
    <row r="96" spans="1:14" x14ac:dyDescent="0.2">
      <c r="A96" s="15">
        <v>100150</v>
      </c>
      <c r="B96" s="2">
        <v>2472</v>
      </c>
      <c r="C96" s="2">
        <v>568</v>
      </c>
      <c r="D96" s="2" t="s">
        <v>19</v>
      </c>
      <c r="E96" s="2" t="s">
        <v>50</v>
      </c>
      <c r="F96" s="8">
        <v>1038.3699999999999</v>
      </c>
      <c r="G96" s="8">
        <v>443.09</v>
      </c>
      <c r="H96" s="11">
        <v>45077</v>
      </c>
      <c r="I96" s="2" t="s">
        <v>52</v>
      </c>
      <c r="J96" t="str">
        <f>_xlfn.XLOOKUP(D96, Drug_Formulary_Data!A:A, Drug_Formulary_Data!B:B, "Not Found")</f>
        <v>Brand</v>
      </c>
      <c r="K96" t="str">
        <f>_xlfn.XLOOKUP(D96,Drug_Formulary_Data!A:A,Drug_Formulary_Data!C:C,"Not Found")</f>
        <v>Atorvastatin</v>
      </c>
      <c r="L96" s="9">
        <f>_xlfn.XLOOKUP(Healthcare_Claims_Data!D152,Drug_Formulary_Data!A:A,Drug_Formulary_Data!E:E)</f>
        <v>144.75</v>
      </c>
      <c r="M96" s="9">
        <f t="shared" si="2"/>
        <v>595.28</v>
      </c>
      <c r="N96" s="9">
        <f t="shared" si="3"/>
        <v>893.61999999999989</v>
      </c>
    </row>
    <row r="97" spans="1:14" x14ac:dyDescent="0.2">
      <c r="A97" s="15">
        <v>100001</v>
      </c>
      <c r="B97" s="2">
        <v>2779</v>
      </c>
      <c r="C97" s="2">
        <v>556</v>
      </c>
      <c r="D97" s="2" t="s">
        <v>31</v>
      </c>
      <c r="E97" s="2" t="s">
        <v>20</v>
      </c>
      <c r="F97" s="8">
        <v>1098.7</v>
      </c>
      <c r="G97" s="8">
        <v>513.11</v>
      </c>
      <c r="H97" s="11">
        <v>44928</v>
      </c>
      <c r="I97" s="2" t="s">
        <v>52</v>
      </c>
      <c r="J97" t="str">
        <f>_xlfn.XLOOKUP(D97, Drug_Formulary_Data!A:A, Drug_Formulary_Data!B:B, "Not Found")</f>
        <v>Brand</v>
      </c>
      <c r="K97" t="str">
        <f>_xlfn.XLOOKUP(D97,Drug_Formulary_Data!A:A,Drug_Formulary_Data!C:C,"Not Found")</f>
        <v>Rivaroxaban</v>
      </c>
      <c r="L97" s="9">
        <f>_xlfn.XLOOKUP(Healthcare_Claims_Data!D3,Drug_Formulary_Data!A:A,Drug_Formulary_Data!E:E)</f>
        <v>144.75</v>
      </c>
      <c r="M97" s="9">
        <f t="shared" si="2"/>
        <v>585.59</v>
      </c>
      <c r="N97" s="9">
        <f t="shared" si="3"/>
        <v>953.95</v>
      </c>
    </row>
    <row r="98" spans="1:14" x14ac:dyDescent="0.2">
      <c r="A98" s="15">
        <v>100398</v>
      </c>
      <c r="B98" s="2">
        <v>2939</v>
      </c>
      <c r="C98" s="2">
        <v>590</v>
      </c>
      <c r="D98" s="2" t="s">
        <v>41</v>
      </c>
      <c r="E98" s="2" t="s">
        <v>50</v>
      </c>
      <c r="F98" s="8">
        <v>740.03</v>
      </c>
      <c r="G98" s="8">
        <v>160.29</v>
      </c>
      <c r="H98" s="11">
        <v>45325</v>
      </c>
      <c r="I98" s="2" t="s">
        <v>51</v>
      </c>
      <c r="J98" t="str">
        <f>_xlfn.XLOOKUP(D98, Drug_Formulary_Data!A:A, Drug_Formulary_Data!B:B, "Not Found")</f>
        <v>Brand</v>
      </c>
      <c r="K98" t="str">
        <f>_xlfn.XLOOKUP(D98,Drug_Formulary_Data!A:A,Drug_Formulary_Data!C:C,"Not Found")</f>
        <v>Rosuvastatin</v>
      </c>
      <c r="L98" s="9">
        <f>_xlfn.XLOOKUP(Healthcare_Claims_Data!D400,Drug_Formulary_Data!A:A,Drug_Formulary_Data!E:E)</f>
        <v>77.55</v>
      </c>
      <c r="M98" s="9">
        <f t="shared" si="2"/>
        <v>579.74</v>
      </c>
      <c r="N98" s="9">
        <f t="shared" si="3"/>
        <v>662.48</v>
      </c>
    </row>
    <row r="99" spans="1:14" x14ac:dyDescent="0.2">
      <c r="A99" s="15">
        <v>100352</v>
      </c>
      <c r="B99" s="2">
        <v>2803</v>
      </c>
      <c r="C99" s="2">
        <v>505</v>
      </c>
      <c r="D99" s="2" t="s">
        <v>39</v>
      </c>
      <c r="E99" s="2" t="s">
        <v>20</v>
      </c>
      <c r="F99" s="8">
        <v>1016.85</v>
      </c>
      <c r="G99" s="8">
        <v>438.08</v>
      </c>
      <c r="H99" s="11">
        <v>45279</v>
      </c>
      <c r="I99" s="2" t="s">
        <v>52</v>
      </c>
      <c r="J99" t="str">
        <f>_xlfn.XLOOKUP(D99, Drug_Formulary_Data!A:A, Drug_Formulary_Data!B:B, "Not Found")</f>
        <v>Brand</v>
      </c>
      <c r="K99" t="str">
        <f>_xlfn.XLOOKUP(D99,Drug_Formulary_Data!A:A,Drug_Formulary_Data!C:C,"Not Found")</f>
        <v>Apixaban</v>
      </c>
      <c r="L99" s="9">
        <f>_xlfn.XLOOKUP(Healthcare_Claims_Data!D354,Drug_Formulary_Data!A:A,Drug_Formulary_Data!E:E)</f>
        <v>76.599999999999994</v>
      </c>
      <c r="M99" s="9">
        <f t="shared" si="2"/>
        <v>578.77</v>
      </c>
      <c r="N99" s="9">
        <f t="shared" si="3"/>
        <v>940.25</v>
      </c>
    </row>
    <row r="100" spans="1:14" x14ac:dyDescent="0.2">
      <c r="A100" s="15">
        <v>100342</v>
      </c>
      <c r="B100" s="2">
        <v>2171</v>
      </c>
      <c r="C100" s="2">
        <v>511</v>
      </c>
      <c r="D100" s="2" t="s">
        <v>41</v>
      </c>
      <c r="E100" s="2" t="s">
        <v>20</v>
      </c>
      <c r="F100" s="8">
        <v>869.51</v>
      </c>
      <c r="G100" s="8">
        <v>293.77999999999997</v>
      </c>
      <c r="H100" s="11">
        <v>45269</v>
      </c>
      <c r="I100" s="2" t="s">
        <v>52</v>
      </c>
      <c r="J100" t="str">
        <f>_xlfn.XLOOKUP(D100, Drug_Formulary_Data!A:A, Drug_Formulary_Data!B:B, "Not Found")</f>
        <v>Brand</v>
      </c>
      <c r="K100" t="str">
        <f>_xlfn.XLOOKUP(D100,Drug_Formulary_Data!A:A,Drug_Formulary_Data!C:C,"Not Found")</f>
        <v>Rosuvastatin</v>
      </c>
      <c r="L100" s="9">
        <f>_xlfn.XLOOKUP(Healthcare_Claims_Data!D344,Drug_Formulary_Data!A:A,Drug_Formulary_Data!E:E)</f>
        <v>98.52</v>
      </c>
      <c r="M100" s="9">
        <f t="shared" si="2"/>
        <v>575.73</v>
      </c>
      <c r="N100" s="9">
        <f t="shared" si="3"/>
        <v>770.99</v>
      </c>
    </row>
    <row r="101" spans="1:14" x14ac:dyDescent="0.2">
      <c r="A101" s="15">
        <v>100451</v>
      </c>
      <c r="B101" s="2">
        <v>2430</v>
      </c>
      <c r="C101" s="2">
        <v>534</v>
      </c>
      <c r="D101" s="2" t="s">
        <v>33</v>
      </c>
      <c r="E101" s="2" t="s">
        <v>20</v>
      </c>
      <c r="F101" s="8">
        <v>939.26</v>
      </c>
      <c r="G101" s="8">
        <v>364.65</v>
      </c>
      <c r="H101" s="11">
        <v>45378</v>
      </c>
      <c r="I101" s="2" t="s">
        <v>51</v>
      </c>
      <c r="J101" t="str">
        <f>_xlfn.XLOOKUP(D101, Drug_Formulary_Data!A:A, Drug_Formulary_Data!B:B, "Not Found")</f>
        <v>Brand</v>
      </c>
      <c r="K101" t="str">
        <f>_xlfn.XLOOKUP(D101,Drug_Formulary_Data!A:A,Drug_Formulary_Data!C:C,"Not Found")</f>
        <v>Insulin Glargine</v>
      </c>
      <c r="L101" s="9">
        <f>_xlfn.XLOOKUP(Healthcare_Claims_Data!D453,Drug_Formulary_Data!A:A,Drug_Formulary_Data!E:E)</f>
        <v>144.75</v>
      </c>
      <c r="M101" s="9">
        <f t="shared" si="2"/>
        <v>574.61</v>
      </c>
      <c r="N101" s="9">
        <f t="shared" si="3"/>
        <v>794.51</v>
      </c>
    </row>
    <row r="102" spans="1:14" x14ac:dyDescent="0.2">
      <c r="A102" s="15">
        <v>100024</v>
      </c>
      <c r="B102" s="2">
        <v>2267</v>
      </c>
      <c r="C102" s="2">
        <v>570</v>
      </c>
      <c r="D102" s="2" t="s">
        <v>33</v>
      </c>
      <c r="E102" s="2" t="s">
        <v>50</v>
      </c>
      <c r="F102" s="8">
        <v>1291.1600000000001</v>
      </c>
      <c r="G102" s="8">
        <v>718.24</v>
      </c>
      <c r="H102" s="11">
        <v>44951</v>
      </c>
      <c r="I102" s="2" t="s">
        <v>53</v>
      </c>
      <c r="J102" t="str">
        <f>_xlfn.XLOOKUP(D102, Drug_Formulary_Data!A:A, Drug_Formulary_Data!B:B, "Not Found")</f>
        <v>Brand</v>
      </c>
      <c r="K102" t="str">
        <f>_xlfn.XLOOKUP(D102,Drug_Formulary_Data!A:A,Drug_Formulary_Data!C:C,"Not Found")</f>
        <v>Insulin Glargine</v>
      </c>
      <c r="L102" s="9">
        <f>_xlfn.XLOOKUP(Healthcare_Claims_Data!D26,Drug_Formulary_Data!A:A,Drug_Formulary_Data!E:E)</f>
        <v>150.68</v>
      </c>
      <c r="M102" s="9">
        <f t="shared" si="2"/>
        <v>572.92000000000007</v>
      </c>
      <c r="N102" s="9">
        <f t="shared" si="3"/>
        <v>1140.48</v>
      </c>
    </row>
    <row r="103" spans="1:14" x14ac:dyDescent="0.2">
      <c r="A103" s="15">
        <v>100493</v>
      </c>
      <c r="B103" s="2">
        <v>2556</v>
      </c>
      <c r="C103" s="2">
        <v>526</v>
      </c>
      <c r="D103" s="2" t="s">
        <v>29</v>
      </c>
      <c r="E103" s="2" t="s">
        <v>50</v>
      </c>
      <c r="F103" s="8">
        <v>911.08</v>
      </c>
      <c r="G103" s="8">
        <v>348.53</v>
      </c>
      <c r="H103" s="11">
        <v>45420</v>
      </c>
      <c r="I103" s="2" t="s">
        <v>53</v>
      </c>
      <c r="J103" t="str">
        <f>_xlfn.XLOOKUP(D103, Drug_Formulary_Data!A:A, Drug_Formulary_Data!B:B, "Not Found")</f>
        <v>Brand</v>
      </c>
      <c r="K103" t="str">
        <f>_xlfn.XLOOKUP(D103,Drug_Formulary_Data!A:A,Drug_Formulary_Data!C:C,"Not Found")</f>
        <v>Oxycodone</v>
      </c>
      <c r="L103" s="9">
        <f>_xlfn.XLOOKUP(Healthcare_Claims_Data!D495,Drug_Formulary_Data!A:A,Drug_Formulary_Data!E:E)</f>
        <v>153.69</v>
      </c>
      <c r="M103" s="9">
        <f t="shared" si="2"/>
        <v>562.55000000000007</v>
      </c>
      <c r="N103" s="9">
        <f t="shared" si="3"/>
        <v>757.3900000000001</v>
      </c>
    </row>
    <row r="104" spans="1:14" x14ac:dyDescent="0.2">
      <c r="A104" s="15">
        <v>100186</v>
      </c>
      <c r="B104" s="2">
        <v>2504</v>
      </c>
      <c r="C104" s="2">
        <v>527</v>
      </c>
      <c r="D104" s="2" t="s">
        <v>39</v>
      </c>
      <c r="E104" s="2" t="s">
        <v>20</v>
      </c>
      <c r="F104" s="8">
        <v>1102.8800000000001</v>
      </c>
      <c r="G104" s="8">
        <v>542.45000000000005</v>
      </c>
      <c r="H104" s="11">
        <v>45113</v>
      </c>
      <c r="I104" s="2" t="s">
        <v>51</v>
      </c>
      <c r="J104" t="str">
        <f>_xlfn.XLOOKUP(D104, Drug_Formulary_Data!A:A, Drug_Formulary_Data!B:B, "Not Found")</f>
        <v>Brand</v>
      </c>
      <c r="K104" t="str">
        <f>_xlfn.XLOOKUP(D104,Drug_Formulary_Data!A:A,Drug_Formulary_Data!C:C,"Not Found")</f>
        <v>Apixaban</v>
      </c>
      <c r="L104" s="9">
        <f>_xlfn.XLOOKUP(Healthcare_Claims_Data!D188,Drug_Formulary_Data!A:A,Drug_Formulary_Data!E:E)</f>
        <v>58.5</v>
      </c>
      <c r="M104" s="9">
        <f t="shared" si="2"/>
        <v>560.43000000000006</v>
      </c>
      <c r="N104" s="9">
        <f t="shared" si="3"/>
        <v>1044.3800000000001</v>
      </c>
    </row>
    <row r="105" spans="1:14" x14ac:dyDescent="0.2">
      <c r="A105" s="15">
        <v>100211</v>
      </c>
      <c r="B105" s="2">
        <v>2241</v>
      </c>
      <c r="C105" s="2">
        <v>574</v>
      </c>
      <c r="D105" s="2" t="s">
        <v>39</v>
      </c>
      <c r="E105" s="2" t="s">
        <v>20</v>
      </c>
      <c r="F105" s="8">
        <v>1097.81</v>
      </c>
      <c r="G105" s="8">
        <v>539.29999999999995</v>
      </c>
      <c r="H105" s="11">
        <v>45138</v>
      </c>
      <c r="I105" s="2" t="s">
        <v>51</v>
      </c>
      <c r="J105" t="str">
        <f>_xlfn.XLOOKUP(D105, Drug_Formulary_Data!A:A, Drug_Formulary_Data!B:B, "Not Found")</f>
        <v>Brand</v>
      </c>
      <c r="K105" t="str">
        <f>_xlfn.XLOOKUP(D105,Drug_Formulary_Data!A:A,Drug_Formulary_Data!C:C,"Not Found")</f>
        <v>Apixaban</v>
      </c>
      <c r="L105" s="9">
        <f>_xlfn.XLOOKUP(Healthcare_Claims_Data!D213,Drug_Formulary_Data!A:A,Drug_Formulary_Data!E:E)</f>
        <v>150.68</v>
      </c>
      <c r="M105" s="9">
        <f t="shared" si="2"/>
        <v>558.51</v>
      </c>
      <c r="N105" s="9">
        <f t="shared" si="3"/>
        <v>947.12999999999988</v>
      </c>
    </row>
    <row r="106" spans="1:14" x14ac:dyDescent="0.2">
      <c r="A106" s="15">
        <v>100230</v>
      </c>
      <c r="B106" s="2">
        <v>2396</v>
      </c>
      <c r="C106" s="2">
        <v>503</v>
      </c>
      <c r="D106" s="2" t="s">
        <v>29</v>
      </c>
      <c r="E106" s="2" t="s">
        <v>20</v>
      </c>
      <c r="F106" s="8">
        <v>671.2</v>
      </c>
      <c r="G106" s="8">
        <v>113.21</v>
      </c>
      <c r="H106" s="11">
        <v>45157</v>
      </c>
      <c r="I106" s="2" t="s">
        <v>51</v>
      </c>
      <c r="J106" t="str">
        <f>_xlfn.XLOOKUP(D106, Drug_Formulary_Data!A:A, Drug_Formulary_Data!B:B, "Not Found")</f>
        <v>Brand</v>
      </c>
      <c r="K106" t="str">
        <f>_xlfn.XLOOKUP(D106,Drug_Formulary_Data!A:A,Drug_Formulary_Data!C:C,"Not Found")</f>
        <v>Oxycodone</v>
      </c>
      <c r="L106" s="9">
        <f>_xlfn.XLOOKUP(Healthcare_Claims_Data!D232,Drug_Formulary_Data!A:A,Drug_Formulary_Data!E:E)</f>
        <v>77.55</v>
      </c>
      <c r="M106" s="9">
        <f t="shared" si="2"/>
        <v>557.99</v>
      </c>
      <c r="N106" s="9">
        <f t="shared" si="3"/>
        <v>593.65000000000009</v>
      </c>
    </row>
    <row r="107" spans="1:14" x14ac:dyDescent="0.2">
      <c r="A107" s="15">
        <v>100358</v>
      </c>
      <c r="B107" s="2">
        <v>2540</v>
      </c>
      <c r="C107" s="2">
        <v>522</v>
      </c>
      <c r="D107" s="2" t="s">
        <v>26</v>
      </c>
      <c r="E107" s="2" t="s">
        <v>20</v>
      </c>
      <c r="F107" s="8">
        <v>1451.94</v>
      </c>
      <c r="G107" s="8">
        <v>895.71</v>
      </c>
      <c r="H107" s="11">
        <v>45285</v>
      </c>
      <c r="I107" s="2" t="s">
        <v>53</v>
      </c>
      <c r="J107" t="str">
        <f>_xlfn.XLOOKUP(D107, Drug_Formulary_Data!A:A, Drug_Formulary_Data!B:B, "Not Found")</f>
        <v>Brand</v>
      </c>
      <c r="K107" t="str">
        <f>_xlfn.XLOOKUP(D107,Drug_Formulary_Data!A:A,Drug_Formulary_Data!C:C,"Not Found")</f>
        <v>Adalimumab</v>
      </c>
      <c r="L107" s="9">
        <f>_xlfn.XLOOKUP(Healthcare_Claims_Data!D360,Drug_Formulary_Data!A:A,Drug_Formulary_Data!E:E)</f>
        <v>58.5</v>
      </c>
      <c r="M107" s="9">
        <f t="shared" si="2"/>
        <v>556.23</v>
      </c>
      <c r="N107" s="9">
        <f t="shared" si="3"/>
        <v>1393.44</v>
      </c>
    </row>
    <row r="108" spans="1:14" x14ac:dyDescent="0.2">
      <c r="A108" s="15">
        <v>100281</v>
      </c>
      <c r="B108" s="2">
        <v>2156</v>
      </c>
      <c r="C108" s="2">
        <v>577</v>
      </c>
      <c r="D108" s="2" t="s">
        <v>35</v>
      </c>
      <c r="E108" s="2" t="s">
        <v>20</v>
      </c>
      <c r="F108" s="8">
        <v>1399.63</v>
      </c>
      <c r="G108" s="8">
        <v>858.45</v>
      </c>
      <c r="H108" s="11">
        <v>45208</v>
      </c>
      <c r="I108" s="2" t="s">
        <v>51</v>
      </c>
      <c r="J108" t="str">
        <f>_xlfn.XLOOKUP(D108, Drug_Formulary_Data!A:A, Drug_Formulary_Data!B:B, "Not Found")</f>
        <v>Brand</v>
      </c>
      <c r="K108" t="str">
        <f>_xlfn.XLOOKUP(D108,Drug_Formulary_Data!A:A,Drug_Formulary_Data!C:C,"Not Found")</f>
        <v>Budesonide/Formoterol</v>
      </c>
      <c r="L108" s="9">
        <f>_xlfn.XLOOKUP(Healthcare_Claims_Data!D283,Drug_Formulary_Data!A:A,Drug_Formulary_Data!E:E)</f>
        <v>132.80000000000001</v>
      </c>
      <c r="M108" s="9">
        <f t="shared" si="2"/>
        <v>541.18000000000006</v>
      </c>
      <c r="N108" s="9">
        <f t="shared" si="3"/>
        <v>1266.8300000000002</v>
      </c>
    </row>
    <row r="109" spans="1:14" x14ac:dyDescent="0.2">
      <c r="A109" s="15">
        <v>100155</v>
      </c>
      <c r="B109" s="2">
        <v>2182</v>
      </c>
      <c r="C109" s="2">
        <v>554</v>
      </c>
      <c r="D109" s="2" t="s">
        <v>39</v>
      </c>
      <c r="E109" s="2" t="s">
        <v>20</v>
      </c>
      <c r="F109" s="8">
        <v>1055.3900000000001</v>
      </c>
      <c r="G109" s="8">
        <v>530.05999999999995</v>
      </c>
      <c r="H109" s="11">
        <v>45082</v>
      </c>
      <c r="I109" s="2" t="s">
        <v>53</v>
      </c>
      <c r="J109" t="str">
        <f>_xlfn.XLOOKUP(D109, Drug_Formulary_Data!A:A, Drug_Formulary_Data!B:B, "Not Found")</f>
        <v>Brand</v>
      </c>
      <c r="K109" t="str">
        <f>_xlfn.XLOOKUP(D109,Drug_Formulary_Data!A:A,Drug_Formulary_Data!C:C,"Not Found")</f>
        <v>Apixaban</v>
      </c>
      <c r="L109" s="9">
        <f>_xlfn.XLOOKUP(Healthcare_Claims_Data!D157,Drug_Formulary_Data!A:A,Drug_Formulary_Data!E:E)</f>
        <v>144.75</v>
      </c>
      <c r="M109" s="9">
        <f t="shared" si="2"/>
        <v>525.33000000000015</v>
      </c>
      <c r="N109" s="9">
        <f t="shared" si="3"/>
        <v>910.6400000000001</v>
      </c>
    </row>
    <row r="110" spans="1:14" x14ac:dyDescent="0.2">
      <c r="A110" s="15">
        <v>100412</v>
      </c>
      <c r="B110" s="2">
        <v>2297</v>
      </c>
      <c r="C110" s="2">
        <v>508</v>
      </c>
      <c r="D110" s="2" t="s">
        <v>31</v>
      </c>
      <c r="E110" s="2" t="s">
        <v>50</v>
      </c>
      <c r="F110" s="8">
        <v>1177.8800000000001</v>
      </c>
      <c r="G110" s="8">
        <v>656.29</v>
      </c>
      <c r="H110" s="11">
        <v>45339</v>
      </c>
      <c r="I110" s="2" t="s">
        <v>53</v>
      </c>
      <c r="J110" t="str">
        <f>_xlfn.XLOOKUP(D110, Drug_Formulary_Data!A:A, Drug_Formulary_Data!B:B, "Not Found")</f>
        <v>Brand</v>
      </c>
      <c r="K110" t="str">
        <f>_xlfn.XLOOKUP(D110,Drug_Formulary_Data!A:A,Drug_Formulary_Data!C:C,"Not Found")</f>
        <v>Rivaroxaban</v>
      </c>
      <c r="L110" s="9">
        <f>_xlfn.XLOOKUP(Healthcare_Claims_Data!D414,Drug_Formulary_Data!A:A,Drug_Formulary_Data!E:E)</f>
        <v>144.75</v>
      </c>
      <c r="M110" s="9">
        <f t="shared" si="2"/>
        <v>521.59000000000015</v>
      </c>
      <c r="N110" s="9">
        <f t="shared" si="3"/>
        <v>1033.1300000000001</v>
      </c>
    </row>
    <row r="111" spans="1:14" x14ac:dyDescent="0.2">
      <c r="A111" s="15">
        <v>100112</v>
      </c>
      <c r="B111" s="2">
        <v>2334</v>
      </c>
      <c r="C111" s="2">
        <v>580</v>
      </c>
      <c r="D111" s="2" t="s">
        <v>31</v>
      </c>
      <c r="E111" s="2" t="s">
        <v>50</v>
      </c>
      <c r="F111" s="8">
        <v>1356.38</v>
      </c>
      <c r="G111" s="8">
        <v>837.14</v>
      </c>
      <c r="H111" s="11">
        <v>45039</v>
      </c>
      <c r="I111" s="2" t="s">
        <v>52</v>
      </c>
      <c r="J111" t="str">
        <f>_xlfn.XLOOKUP(D111, Drug_Formulary_Data!A:A, Drug_Formulary_Data!B:B, "Not Found")</f>
        <v>Brand</v>
      </c>
      <c r="K111" t="str">
        <f>_xlfn.XLOOKUP(D111,Drug_Formulary_Data!A:A,Drug_Formulary_Data!C:C,"Not Found")</f>
        <v>Rivaroxaban</v>
      </c>
      <c r="L111" s="9">
        <f>_xlfn.XLOOKUP(Healthcare_Claims_Data!D114,Drug_Formulary_Data!A:A,Drug_Formulary_Data!E:E)</f>
        <v>77.55</v>
      </c>
      <c r="M111" s="9">
        <f t="shared" si="2"/>
        <v>519.24000000000012</v>
      </c>
      <c r="N111" s="9">
        <f t="shared" si="3"/>
        <v>1278.8300000000002</v>
      </c>
    </row>
    <row r="112" spans="1:14" x14ac:dyDescent="0.2">
      <c r="A112" s="15">
        <v>100388</v>
      </c>
      <c r="B112" s="2">
        <v>2957</v>
      </c>
      <c r="C112" s="2">
        <v>513</v>
      </c>
      <c r="D112" s="2" t="s">
        <v>37</v>
      </c>
      <c r="E112" s="2" t="s">
        <v>20</v>
      </c>
      <c r="F112" s="8">
        <v>1347.82</v>
      </c>
      <c r="G112" s="8">
        <v>831.13</v>
      </c>
      <c r="H112" s="11">
        <v>45315</v>
      </c>
      <c r="I112" s="2" t="s">
        <v>51</v>
      </c>
      <c r="J112" t="str">
        <f>_xlfn.XLOOKUP(D112, Drug_Formulary_Data!A:A, Drug_Formulary_Data!B:B, "Not Found")</f>
        <v>Brand</v>
      </c>
      <c r="K112" t="str">
        <f>_xlfn.XLOOKUP(D112,Drug_Formulary_Data!A:A,Drug_Formulary_Data!C:C,"Not Found")</f>
        <v>Fluticasone/Salmeterol</v>
      </c>
      <c r="L112" s="9">
        <f>_xlfn.XLOOKUP(Healthcare_Claims_Data!D390,Drug_Formulary_Data!A:A,Drug_Formulary_Data!E:E)</f>
        <v>58.5</v>
      </c>
      <c r="M112" s="9">
        <f t="shared" si="2"/>
        <v>516.68999999999994</v>
      </c>
      <c r="N112" s="9">
        <f t="shared" si="3"/>
        <v>1289.32</v>
      </c>
    </row>
    <row r="113" spans="1:14" x14ac:dyDescent="0.2">
      <c r="A113" s="15">
        <v>100069</v>
      </c>
      <c r="B113" s="2">
        <v>2171</v>
      </c>
      <c r="C113" s="2">
        <v>508</v>
      </c>
      <c r="D113" s="2" t="s">
        <v>29</v>
      </c>
      <c r="E113" s="2" t="s">
        <v>50</v>
      </c>
      <c r="F113" s="8">
        <v>1004.41</v>
      </c>
      <c r="G113" s="8">
        <v>488.26</v>
      </c>
      <c r="H113" s="11">
        <v>44996</v>
      </c>
      <c r="I113" s="2" t="s">
        <v>51</v>
      </c>
      <c r="J113" t="str">
        <f>_xlfn.XLOOKUP(D113, Drug_Formulary_Data!A:A, Drug_Formulary_Data!B:B, "Not Found")</f>
        <v>Brand</v>
      </c>
      <c r="K113" t="str">
        <f>_xlfn.XLOOKUP(D113,Drug_Formulary_Data!A:A,Drug_Formulary_Data!C:C,"Not Found")</f>
        <v>Oxycodone</v>
      </c>
      <c r="L113" s="9">
        <f>_xlfn.XLOOKUP(Healthcare_Claims_Data!D71,Drug_Formulary_Data!A:A,Drug_Formulary_Data!E:E)</f>
        <v>65.23</v>
      </c>
      <c r="M113" s="9">
        <f t="shared" si="2"/>
        <v>516.15</v>
      </c>
      <c r="N113" s="9">
        <f t="shared" si="3"/>
        <v>939.18</v>
      </c>
    </row>
    <row r="114" spans="1:14" x14ac:dyDescent="0.2">
      <c r="A114" s="15">
        <v>100438</v>
      </c>
      <c r="B114" s="2">
        <v>2843</v>
      </c>
      <c r="C114" s="2">
        <v>573</v>
      </c>
      <c r="D114" s="2" t="s">
        <v>33</v>
      </c>
      <c r="E114" s="2" t="s">
        <v>20</v>
      </c>
      <c r="F114" s="8">
        <v>737.31</v>
      </c>
      <c r="G114" s="8">
        <v>223.9</v>
      </c>
      <c r="H114" s="11">
        <v>45365</v>
      </c>
      <c r="I114" s="2" t="s">
        <v>53</v>
      </c>
      <c r="J114" t="str">
        <f>_xlfn.XLOOKUP(D114, Drug_Formulary_Data!A:A, Drug_Formulary_Data!B:B, "Not Found")</f>
        <v>Brand</v>
      </c>
      <c r="K114" t="str">
        <f>_xlfn.XLOOKUP(D114,Drug_Formulary_Data!A:A,Drug_Formulary_Data!C:C,"Not Found")</f>
        <v>Insulin Glargine</v>
      </c>
      <c r="L114" s="9">
        <f>_xlfn.XLOOKUP(Healthcare_Claims_Data!D440,Drug_Formulary_Data!A:A,Drug_Formulary_Data!E:E)</f>
        <v>77.959999999999994</v>
      </c>
      <c r="M114" s="9">
        <f t="shared" si="2"/>
        <v>513.41</v>
      </c>
      <c r="N114" s="9">
        <f t="shared" si="3"/>
        <v>659.34999999999991</v>
      </c>
    </row>
    <row r="115" spans="1:14" x14ac:dyDescent="0.2">
      <c r="A115" s="15">
        <v>100333</v>
      </c>
      <c r="B115" s="2">
        <v>2774</v>
      </c>
      <c r="C115" s="2">
        <v>544</v>
      </c>
      <c r="D115" s="2" t="s">
        <v>33</v>
      </c>
      <c r="E115" s="2" t="s">
        <v>20</v>
      </c>
      <c r="F115" s="8">
        <v>1331.19</v>
      </c>
      <c r="G115" s="8">
        <v>820.17</v>
      </c>
      <c r="H115" s="11">
        <v>45260</v>
      </c>
      <c r="I115" s="2" t="s">
        <v>52</v>
      </c>
      <c r="J115" t="str">
        <f>_xlfn.XLOOKUP(D115, Drug_Formulary_Data!A:A, Drug_Formulary_Data!B:B, "Not Found")</f>
        <v>Brand</v>
      </c>
      <c r="K115" t="str">
        <f>_xlfn.XLOOKUP(D115,Drug_Formulary_Data!A:A,Drug_Formulary_Data!C:C,"Not Found")</f>
        <v>Insulin Glargine</v>
      </c>
      <c r="L115" s="9">
        <f>_xlfn.XLOOKUP(Healthcare_Claims_Data!D335,Drug_Formulary_Data!A:A,Drug_Formulary_Data!E:E)</f>
        <v>153.69</v>
      </c>
      <c r="M115" s="9">
        <f t="shared" si="2"/>
        <v>511.0200000000001</v>
      </c>
      <c r="N115" s="9">
        <f t="shared" si="3"/>
        <v>1177.5</v>
      </c>
    </row>
    <row r="116" spans="1:14" x14ac:dyDescent="0.2">
      <c r="A116" s="15">
        <v>100296</v>
      </c>
      <c r="B116" s="2">
        <v>2209</v>
      </c>
      <c r="C116" s="2">
        <v>598</v>
      </c>
      <c r="D116" s="2" t="s">
        <v>23</v>
      </c>
      <c r="E116" s="2" t="s">
        <v>50</v>
      </c>
      <c r="F116" s="8">
        <v>958.95</v>
      </c>
      <c r="G116" s="8">
        <v>450.65</v>
      </c>
      <c r="H116" s="11">
        <v>45223</v>
      </c>
      <c r="I116" s="2" t="s">
        <v>53</v>
      </c>
      <c r="J116" t="str">
        <f>_xlfn.XLOOKUP(D116, Drug_Formulary_Data!A:A, Drug_Formulary_Data!B:B, "Not Found")</f>
        <v>Brand</v>
      </c>
      <c r="K116" t="str">
        <f>_xlfn.XLOOKUP(D116,Drug_Formulary_Data!A:A,Drug_Formulary_Data!C:C,"Not Found")</f>
        <v>Sitagliptin</v>
      </c>
      <c r="L116" s="9">
        <f>_xlfn.XLOOKUP(Healthcare_Claims_Data!D298,Drug_Formulary_Data!A:A,Drug_Formulary_Data!E:E)</f>
        <v>132.80000000000001</v>
      </c>
      <c r="M116" s="9">
        <f t="shared" si="2"/>
        <v>508.30000000000007</v>
      </c>
      <c r="N116" s="9">
        <f t="shared" si="3"/>
        <v>826.15000000000009</v>
      </c>
    </row>
    <row r="117" spans="1:14" x14ac:dyDescent="0.2">
      <c r="A117" s="15">
        <v>100402</v>
      </c>
      <c r="B117" s="2">
        <v>2977</v>
      </c>
      <c r="C117" s="2">
        <v>577</v>
      </c>
      <c r="D117" s="2" t="s">
        <v>23</v>
      </c>
      <c r="E117" s="2" t="s">
        <v>20</v>
      </c>
      <c r="F117" s="8">
        <v>788.61</v>
      </c>
      <c r="G117" s="8">
        <v>294.74</v>
      </c>
      <c r="H117" s="11">
        <v>45329</v>
      </c>
      <c r="I117" s="2" t="s">
        <v>52</v>
      </c>
      <c r="J117" t="str">
        <f>_xlfn.XLOOKUP(D117, Drug_Formulary_Data!A:A, Drug_Formulary_Data!B:B, "Not Found")</f>
        <v>Brand</v>
      </c>
      <c r="K117" t="str">
        <f>_xlfn.XLOOKUP(D117,Drug_Formulary_Data!A:A,Drug_Formulary_Data!C:C,"Not Found")</f>
        <v>Sitagliptin</v>
      </c>
      <c r="L117" s="9">
        <f>_xlfn.XLOOKUP(Healthcare_Claims_Data!D404,Drug_Formulary_Data!A:A,Drug_Formulary_Data!E:E)</f>
        <v>65.23</v>
      </c>
      <c r="M117" s="9">
        <f t="shared" si="2"/>
        <v>493.87</v>
      </c>
      <c r="N117" s="9">
        <f t="shared" si="3"/>
        <v>723.38</v>
      </c>
    </row>
    <row r="118" spans="1:14" x14ac:dyDescent="0.2">
      <c r="A118" s="15">
        <v>100447</v>
      </c>
      <c r="B118" s="2">
        <v>2007</v>
      </c>
      <c r="C118" s="2">
        <v>584</v>
      </c>
      <c r="D118" s="2" t="s">
        <v>37</v>
      </c>
      <c r="E118" s="2" t="s">
        <v>20</v>
      </c>
      <c r="F118" s="8">
        <v>1277.6099999999999</v>
      </c>
      <c r="G118" s="8">
        <v>785.09</v>
      </c>
      <c r="H118" s="11">
        <v>45374</v>
      </c>
      <c r="I118" s="2" t="s">
        <v>52</v>
      </c>
      <c r="J118" t="str">
        <f>_xlfn.XLOOKUP(D118, Drug_Formulary_Data!A:A, Drug_Formulary_Data!B:B, "Not Found")</f>
        <v>Brand</v>
      </c>
      <c r="K118" t="str">
        <f>_xlfn.XLOOKUP(D118,Drug_Formulary_Data!A:A,Drug_Formulary_Data!C:C,"Not Found")</f>
        <v>Fluticasone/Salmeterol</v>
      </c>
      <c r="L118" s="9">
        <f>_xlfn.XLOOKUP(Healthcare_Claims_Data!D449,Drug_Formulary_Data!A:A,Drug_Formulary_Data!E:E)</f>
        <v>98.52</v>
      </c>
      <c r="M118" s="9">
        <f t="shared" si="2"/>
        <v>492.51999999999987</v>
      </c>
      <c r="N118" s="9">
        <f t="shared" si="3"/>
        <v>1179.0899999999999</v>
      </c>
    </row>
    <row r="119" spans="1:14" x14ac:dyDescent="0.2">
      <c r="A119" s="15">
        <v>100233</v>
      </c>
      <c r="B119" s="2">
        <v>2966</v>
      </c>
      <c r="C119" s="2">
        <v>590</v>
      </c>
      <c r="D119" s="2" t="s">
        <v>41</v>
      </c>
      <c r="E119" s="2" t="s">
        <v>50</v>
      </c>
      <c r="F119" s="8">
        <v>674.57</v>
      </c>
      <c r="G119" s="8">
        <v>192.36</v>
      </c>
      <c r="H119" s="11">
        <v>45160</v>
      </c>
      <c r="I119" s="2" t="s">
        <v>52</v>
      </c>
      <c r="J119" t="str">
        <f>_xlfn.XLOOKUP(D119, Drug_Formulary_Data!A:A, Drug_Formulary_Data!B:B, "Not Found")</f>
        <v>Brand</v>
      </c>
      <c r="K119" t="str">
        <f>_xlfn.XLOOKUP(D119,Drug_Formulary_Data!A:A,Drug_Formulary_Data!C:C,"Not Found")</f>
        <v>Rosuvastatin</v>
      </c>
      <c r="L119" s="9">
        <f>_xlfn.XLOOKUP(Healthcare_Claims_Data!D235,Drug_Formulary_Data!A:A,Drug_Formulary_Data!E:E)</f>
        <v>77.55</v>
      </c>
      <c r="M119" s="9">
        <f t="shared" si="2"/>
        <v>482.21000000000004</v>
      </c>
      <c r="N119" s="9">
        <f t="shared" si="3"/>
        <v>597.0200000000001</v>
      </c>
    </row>
    <row r="120" spans="1:14" x14ac:dyDescent="0.2">
      <c r="A120" s="15">
        <v>100077</v>
      </c>
      <c r="B120" s="2">
        <v>2916</v>
      </c>
      <c r="C120" s="2">
        <v>541</v>
      </c>
      <c r="D120" s="2" t="s">
        <v>35</v>
      </c>
      <c r="E120" s="2" t="s">
        <v>50</v>
      </c>
      <c r="F120" s="8">
        <v>1420.29</v>
      </c>
      <c r="G120" s="8">
        <v>941.49</v>
      </c>
      <c r="H120" s="11">
        <v>45004</v>
      </c>
      <c r="I120" s="2" t="s">
        <v>53</v>
      </c>
      <c r="J120" t="str">
        <f>_xlfn.XLOOKUP(D120, Drug_Formulary_Data!A:A, Drug_Formulary_Data!B:B, "Not Found")</f>
        <v>Brand</v>
      </c>
      <c r="K120" t="str">
        <f>_xlfn.XLOOKUP(D120,Drug_Formulary_Data!A:A,Drug_Formulary_Data!C:C,"Not Found")</f>
        <v>Budesonide/Formoterol</v>
      </c>
      <c r="L120" s="9">
        <f>_xlfn.XLOOKUP(Healthcare_Claims_Data!D79,Drug_Formulary_Data!A:A,Drug_Formulary_Data!E:E)</f>
        <v>132.80000000000001</v>
      </c>
      <c r="M120" s="9">
        <f t="shared" si="2"/>
        <v>478.79999999999995</v>
      </c>
      <c r="N120" s="9">
        <f t="shared" si="3"/>
        <v>1287.49</v>
      </c>
    </row>
    <row r="121" spans="1:14" x14ac:dyDescent="0.2">
      <c r="A121" s="15">
        <v>100488</v>
      </c>
      <c r="B121" s="2">
        <v>2457</v>
      </c>
      <c r="C121" s="2">
        <v>532</v>
      </c>
      <c r="D121" s="2" t="s">
        <v>23</v>
      </c>
      <c r="E121" s="2" t="s">
        <v>50</v>
      </c>
      <c r="F121" s="8">
        <v>1143.6600000000001</v>
      </c>
      <c r="G121" s="8">
        <v>666.93</v>
      </c>
      <c r="H121" s="11">
        <v>45415</v>
      </c>
      <c r="I121" s="2" t="s">
        <v>52</v>
      </c>
      <c r="J121" t="str">
        <f>_xlfn.XLOOKUP(D121, Drug_Formulary_Data!A:A, Drug_Formulary_Data!B:B, "Not Found")</f>
        <v>Brand</v>
      </c>
      <c r="K121" t="str">
        <f>_xlfn.XLOOKUP(D121,Drug_Formulary_Data!A:A,Drug_Formulary_Data!C:C,"Not Found")</f>
        <v>Sitagliptin</v>
      </c>
      <c r="L121" s="9">
        <f>_xlfn.XLOOKUP(Healthcare_Claims_Data!D490,Drug_Formulary_Data!A:A,Drug_Formulary_Data!E:E)</f>
        <v>98.52</v>
      </c>
      <c r="M121" s="9">
        <f t="shared" si="2"/>
        <v>476.73000000000013</v>
      </c>
      <c r="N121" s="9">
        <f t="shared" si="3"/>
        <v>1045.1400000000001</v>
      </c>
    </row>
    <row r="122" spans="1:14" x14ac:dyDescent="0.2">
      <c r="A122" s="15">
        <v>100261</v>
      </c>
      <c r="B122" s="2">
        <v>2308</v>
      </c>
      <c r="C122" s="2">
        <v>547</v>
      </c>
      <c r="D122" s="2" t="s">
        <v>39</v>
      </c>
      <c r="E122" s="2" t="s">
        <v>20</v>
      </c>
      <c r="F122" s="8">
        <v>1000.07</v>
      </c>
      <c r="G122" s="8">
        <v>525.78</v>
      </c>
      <c r="H122" s="11">
        <v>45188</v>
      </c>
      <c r="I122" s="2" t="s">
        <v>53</v>
      </c>
      <c r="J122" t="str">
        <f>_xlfn.XLOOKUP(D122, Drug_Formulary_Data!A:A, Drug_Formulary_Data!B:B, "Not Found")</f>
        <v>Brand</v>
      </c>
      <c r="K122" t="str">
        <f>_xlfn.XLOOKUP(D122,Drug_Formulary_Data!A:A,Drug_Formulary_Data!C:C,"Not Found")</f>
        <v>Apixaban</v>
      </c>
      <c r="L122" s="9">
        <f>_xlfn.XLOOKUP(Healthcare_Claims_Data!D263,Drug_Formulary_Data!A:A,Drug_Formulary_Data!E:E)</f>
        <v>153.69</v>
      </c>
      <c r="M122" s="9">
        <f t="shared" si="2"/>
        <v>474.29000000000008</v>
      </c>
      <c r="N122" s="9">
        <f t="shared" si="3"/>
        <v>846.38000000000011</v>
      </c>
    </row>
    <row r="123" spans="1:14" x14ac:dyDescent="0.2">
      <c r="A123" s="15">
        <v>100217</v>
      </c>
      <c r="B123" s="2">
        <v>2731</v>
      </c>
      <c r="C123" s="2">
        <v>549</v>
      </c>
      <c r="D123" s="2" t="s">
        <v>19</v>
      </c>
      <c r="E123" s="2" t="s">
        <v>50</v>
      </c>
      <c r="F123" s="8">
        <v>878.18</v>
      </c>
      <c r="G123" s="8">
        <v>406.8</v>
      </c>
      <c r="H123" s="11">
        <v>45144</v>
      </c>
      <c r="I123" s="2" t="s">
        <v>51</v>
      </c>
      <c r="J123" t="str">
        <f>_xlfn.XLOOKUP(D123, Drug_Formulary_Data!A:A, Drug_Formulary_Data!B:B, "Not Found")</f>
        <v>Brand</v>
      </c>
      <c r="K123" t="str">
        <f>_xlfn.XLOOKUP(D123,Drug_Formulary_Data!A:A,Drug_Formulary_Data!C:C,"Not Found")</f>
        <v>Atorvastatin</v>
      </c>
      <c r="L123" s="9">
        <f>_xlfn.XLOOKUP(Healthcare_Claims_Data!D219,Drug_Formulary_Data!A:A,Drug_Formulary_Data!E:E)</f>
        <v>144.75</v>
      </c>
      <c r="M123" s="9">
        <f t="shared" si="2"/>
        <v>471.37999999999994</v>
      </c>
      <c r="N123" s="9">
        <f t="shared" si="3"/>
        <v>733.43</v>
      </c>
    </row>
    <row r="124" spans="1:14" x14ac:dyDescent="0.2">
      <c r="A124" s="15">
        <v>100035</v>
      </c>
      <c r="B124" s="2">
        <v>2001</v>
      </c>
      <c r="C124" s="2">
        <v>592</v>
      </c>
      <c r="D124" s="2" t="s">
        <v>29</v>
      </c>
      <c r="E124" s="2" t="s">
        <v>20</v>
      </c>
      <c r="F124" s="8">
        <v>1039.1199999999999</v>
      </c>
      <c r="G124" s="8">
        <v>574.33000000000004</v>
      </c>
      <c r="H124" s="11">
        <v>44962</v>
      </c>
      <c r="I124" s="2" t="s">
        <v>51</v>
      </c>
      <c r="J124" t="str">
        <f>_xlfn.XLOOKUP(D124, Drug_Formulary_Data!A:A, Drug_Formulary_Data!B:B, "Not Found")</f>
        <v>Brand</v>
      </c>
      <c r="K124" t="str">
        <f>_xlfn.XLOOKUP(D124,Drug_Formulary_Data!A:A,Drug_Formulary_Data!C:C,"Not Found")</f>
        <v>Oxycodone</v>
      </c>
      <c r="L124" s="9">
        <f>_xlfn.XLOOKUP(Healthcare_Claims_Data!D37,Drug_Formulary_Data!A:A,Drug_Formulary_Data!E:E)</f>
        <v>132.80000000000001</v>
      </c>
      <c r="M124" s="9">
        <f t="shared" si="2"/>
        <v>464.78999999999985</v>
      </c>
      <c r="N124" s="9">
        <f t="shared" si="3"/>
        <v>906.31999999999994</v>
      </c>
    </row>
    <row r="125" spans="1:14" x14ac:dyDescent="0.2">
      <c r="A125" s="15">
        <v>100258</v>
      </c>
      <c r="B125" s="2">
        <v>2191</v>
      </c>
      <c r="C125" s="2">
        <v>516</v>
      </c>
      <c r="D125" s="2" t="s">
        <v>29</v>
      </c>
      <c r="E125" s="2" t="s">
        <v>20</v>
      </c>
      <c r="F125" s="8">
        <v>1355.76</v>
      </c>
      <c r="G125" s="8">
        <v>896.69</v>
      </c>
      <c r="H125" s="11">
        <v>45185</v>
      </c>
      <c r="I125" s="2" t="s">
        <v>51</v>
      </c>
      <c r="J125" t="str">
        <f>_xlfn.XLOOKUP(D125, Drug_Formulary_Data!A:A, Drug_Formulary_Data!B:B, "Not Found")</f>
        <v>Brand</v>
      </c>
      <c r="K125" t="str">
        <f>_xlfn.XLOOKUP(D125,Drug_Formulary_Data!A:A,Drug_Formulary_Data!C:C,"Not Found")</f>
        <v>Oxycodone</v>
      </c>
      <c r="L125" s="9">
        <f>_xlfn.XLOOKUP(Healthcare_Claims_Data!D260,Drug_Formulary_Data!A:A,Drug_Formulary_Data!E:E)</f>
        <v>76.599999999999994</v>
      </c>
      <c r="M125" s="9">
        <f t="shared" si="2"/>
        <v>459.06999999999994</v>
      </c>
      <c r="N125" s="9">
        <f t="shared" si="3"/>
        <v>1279.1600000000001</v>
      </c>
    </row>
    <row r="126" spans="1:14" x14ac:dyDescent="0.2">
      <c r="A126" s="15">
        <v>100179</v>
      </c>
      <c r="B126" s="2">
        <v>2593</v>
      </c>
      <c r="C126" s="2">
        <v>563</v>
      </c>
      <c r="D126" s="2" t="s">
        <v>37</v>
      </c>
      <c r="E126" s="2" t="s">
        <v>20</v>
      </c>
      <c r="F126" s="8">
        <v>869.33</v>
      </c>
      <c r="G126" s="8">
        <v>419.9</v>
      </c>
      <c r="H126" s="11">
        <v>45106</v>
      </c>
      <c r="I126" s="2" t="s">
        <v>52</v>
      </c>
      <c r="J126" t="str">
        <f>_xlfn.XLOOKUP(D126, Drug_Formulary_Data!A:A, Drug_Formulary_Data!B:B, "Not Found")</f>
        <v>Brand</v>
      </c>
      <c r="K126" t="str">
        <f>_xlfn.XLOOKUP(D126,Drug_Formulary_Data!A:A,Drug_Formulary_Data!C:C,"Not Found")</f>
        <v>Fluticasone/Salmeterol</v>
      </c>
      <c r="L126" s="9">
        <f>_xlfn.XLOOKUP(Healthcare_Claims_Data!D181,Drug_Formulary_Data!A:A,Drug_Formulary_Data!E:E)</f>
        <v>77.55</v>
      </c>
      <c r="M126" s="9">
        <f t="shared" si="2"/>
        <v>449.43000000000006</v>
      </c>
      <c r="N126" s="9">
        <f t="shared" si="3"/>
        <v>791.78000000000009</v>
      </c>
    </row>
    <row r="127" spans="1:14" x14ac:dyDescent="0.2">
      <c r="A127" s="15">
        <v>100241</v>
      </c>
      <c r="B127" s="2">
        <v>2375</v>
      </c>
      <c r="C127" s="2">
        <v>548</v>
      </c>
      <c r="D127" s="2" t="s">
        <v>19</v>
      </c>
      <c r="E127" s="2" t="s">
        <v>50</v>
      </c>
      <c r="F127" s="8">
        <v>555.51</v>
      </c>
      <c r="G127" s="8">
        <v>116.7</v>
      </c>
      <c r="H127" s="11">
        <v>45168</v>
      </c>
      <c r="I127" s="2" t="s">
        <v>51</v>
      </c>
      <c r="J127" t="str">
        <f>_xlfn.XLOOKUP(D127, Drug_Formulary_Data!A:A, Drug_Formulary_Data!B:B, "Not Found")</f>
        <v>Brand</v>
      </c>
      <c r="K127" t="str">
        <f>_xlfn.XLOOKUP(D127,Drug_Formulary_Data!A:A,Drug_Formulary_Data!C:C,"Not Found")</f>
        <v>Atorvastatin</v>
      </c>
      <c r="L127" s="9">
        <f>_xlfn.XLOOKUP(Healthcare_Claims_Data!D243,Drug_Formulary_Data!A:A,Drug_Formulary_Data!E:E)</f>
        <v>150.68</v>
      </c>
      <c r="M127" s="9">
        <f t="shared" si="2"/>
        <v>438.81</v>
      </c>
      <c r="N127" s="9">
        <f t="shared" si="3"/>
        <v>404.83</v>
      </c>
    </row>
    <row r="128" spans="1:14" x14ac:dyDescent="0.2">
      <c r="A128" s="15">
        <v>100499</v>
      </c>
      <c r="B128" s="2">
        <v>2879</v>
      </c>
      <c r="C128" s="2">
        <v>501</v>
      </c>
      <c r="D128" s="2" t="s">
        <v>35</v>
      </c>
      <c r="E128" s="2" t="s">
        <v>20</v>
      </c>
      <c r="F128" s="8">
        <v>763.55</v>
      </c>
      <c r="G128" s="8">
        <v>327.29000000000002</v>
      </c>
      <c r="H128" s="11">
        <v>45426</v>
      </c>
      <c r="I128" s="2" t="s">
        <v>51</v>
      </c>
      <c r="J128" t="str">
        <f>_xlfn.XLOOKUP(D128, Drug_Formulary_Data!A:A, Drug_Formulary_Data!B:B, "Not Found")</f>
        <v>Brand</v>
      </c>
      <c r="K128" t="str">
        <f>_xlfn.XLOOKUP(D128,Drug_Formulary_Data!A:A,Drug_Formulary_Data!C:C,"Not Found")</f>
        <v>Budesonide/Formoterol</v>
      </c>
      <c r="L128" s="9">
        <f>_xlfn.XLOOKUP(Healthcare_Claims_Data!D501,Drug_Formulary_Data!A:A,Drug_Formulary_Data!E:E)</f>
        <v>65.23</v>
      </c>
      <c r="M128" s="9">
        <f t="shared" si="2"/>
        <v>436.25999999999993</v>
      </c>
      <c r="N128" s="9">
        <f t="shared" si="3"/>
        <v>698.31999999999994</v>
      </c>
    </row>
    <row r="129" spans="1:14" x14ac:dyDescent="0.2">
      <c r="A129" s="15">
        <v>100417</v>
      </c>
      <c r="B129" s="2">
        <v>2171</v>
      </c>
      <c r="C129" s="2">
        <v>517</v>
      </c>
      <c r="D129" s="2" t="s">
        <v>19</v>
      </c>
      <c r="E129" s="2" t="s">
        <v>50</v>
      </c>
      <c r="F129" s="8">
        <v>962.45</v>
      </c>
      <c r="G129" s="8">
        <v>530.98</v>
      </c>
      <c r="H129" s="11">
        <v>45344</v>
      </c>
      <c r="I129" s="2" t="s">
        <v>53</v>
      </c>
      <c r="J129" t="str">
        <f>_xlfn.XLOOKUP(D129, Drug_Formulary_Data!A:A, Drug_Formulary_Data!B:B, "Not Found")</f>
        <v>Brand</v>
      </c>
      <c r="K129" t="str">
        <f>_xlfn.XLOOKUP(D129,Drug_Formulary_Data!A:A,Drug_Formulary_Data!C:C,"Not Found")</f>
        <v>Atorvastatin</v>
      </c>
      <c r="L129" s="9">
        <f>_xlfn.XLOOKUP(Healthcare_Claims_Data!D419,Drug_Formulary_Data!A:A,Drug_Formulary_Data!E:E)</f>
        <v>76.599999999999994</v>
      </c>
      <c r="M129" s="9">
        <f t="shared" si="2"/>
        <v>431.47</v>
      </c>
      <c r="N129" s="9">
        <f t="shared" si="3"/>
        <v>885.85</v>
      </c>
    </row>
    <row r="130" spans="1:14" x14ac:dyDescent="0.2">
      <c r="A130" s="15">
        <v>100414</v>
      </c>
      <c r="B130" s="2">
        <v>2034</v>
      </c>
      <c r="C130" s="2">
        <v>516</v>
      </c>
      <c r="D130" s="2" t="s">
        <v>35</v>
      </c>
      <c r="E130" s="2" t="s">
        <v>50</v>
      </c>
      <c r="F130" s="8">
        <v>923.35</v>
      </c>
      <c r="G130" s="8">
        <v>494.78</v>
      </c>
      <c r="H130" s="11">
        <v>45341</v>
      </c>
      <c r="I130" s="2" t="s">
        <v>53</v>
      </c>
      <c r="J130" t="str">
        <f>_xlfn.XLOOKUP(D130, Drug_Formulary_Data!A:A, Drug_Formulary_Data!B:B, "Not Found")</f>
        <v>Brand</v>
      </c>
      <c r="K130" t="str">
        <f>_xlfn.XLOOKUP(D130,Drug_Formulary_Data!A:A,Drug_Formulary_Data!C:C,"Not Found")</f>
        <v>Budesonide/Formoterol</v>
      </c>
      <c r="L130" s="9">
        <f>_xlfn.XLOOKUP(Healthcare_Claims_Data!D416,Drug_Formulary_Data!A:A,Drug_Formulary_Data!E:E)</f>
        <v>65.23</v>
      </c>
      <c r="M130" s="9">
        <f t="shared" ref="M130:M193" si="4">F130-G130</f>
        <v>428.57000000000005</v>
      </c>
      <c r="N130" s="9">
        <f t="shared" si="3"/>
        <v>858.12</v>
      </c>
    </row>
    <row r="131" spans="1:14" x14ac:dyDescent="0.2">
      <c r="A131" s="15">
        <v>100345</v>
      </c>
      <c r="B131" s="2">
        <v>2270</v>
      </c>
      <c r="C131" s="2">
        <v>515</v>
      </c>
      <c r="D131" s="2" t="s">
        <v>23</v>
      </c>
      <c r="E131" s="2" t="s">
        <v>20</v>
      </c>
      <c r="F131" s="8">
        <v>753.14</v>
      </c>
      <c r="G131" s="8">
        <v>330.08</v>
      </c>
      <c r="H131" s="11">
        <v>45272</v>
      </c>
      <c r="I131" s="2" t="s">
        <v>51</v>
      </c>
      <c r="J131" t="str">
        <f>_xlfn.XLOOKUP(D131, Drug_Formulary_Data!A:A, Drug_Formulary_Data!B:B, "Not Found")</f>
        <v>Brand</v>
      </c>
      <c r="K131" t="str">
        <f>_xlfn.XLOOKUP(D131,Drug_Formulary_Data!A:A,Drug_Formulary_Data!C:C,"Not Found")</f>
        <v>Sitagliptin</v>
      </c>
      <c r="L131" s="9">
        <f>_xlfn.XLOOKUP(Healthcare_Claims_Data!D347,Drug_Formulary_Data!A:A,Drug_Formulary_Data!E:E)</f>
        <v>150.68</v>
      </c>
      <c r="M131" s="9">
        <f t="shared" si="4"/>
        <v>423.06</v>
      </c>
      <c r="N131" s="9">
        <f t="shared" ref="N131:N194" si="5">F131-L131</f>
        <v>602.46</v>
      </c>
    </row>
    <row r="132" spans="1:14" x14ac:dyDescent="0.2">
      <c r="A132" s="15">
        <v>100369</v>
      </c>
      <c r="B132" s="2">
        <v>2919</v>
      </c>
      <c r="C132" s="2">
        <v>590</v>
      </c>
      <c r="D132" s="2" t="s">
        <v>26</v>
      </c>
      <c r="E132" s="2" t="s">
        <v>20</v>
      </c>
      <c r="F132" s="8">
        <v>627.16</v>
      </c>
      <c r="G132" s="8">
        <v>205.24</v>
      </c>
      <c r="H132" s="11">
        <v>45296</v>
      </c>
      <c r="I132" s="2" t="s">
        <v>51</v>
      </c>
      <c r="J132" t="str">
        <f>_xlfn.XLOOKUP(D132, Drug_Formulary_Data!A:A, Drug_Formulary_Data!B:B, "Not Found")</f>
        <v>Brand</v>
      </c>
      <c r="K132" t="str">
        <f>_xlfn.XLOOKUP(D132,Drug_Formulary_Data!A:A,Drug_Formulary_Data!C:C,"Not Found")</f>
        <v>Adalimumab</v>
      </c>
      <c r="L132" s="9">
        <f>_xlfn.XLOOKUP(Healthcare_Claims_Data!D371,Drug_Formulary_Data!A:A,Drug_Formulary_Data!E:E)</f>
        <v>65.23</v>
      </c>
      <c r="M132" s="9">
        <f t="shared" si="4"/>
        <v>421.91999999999996</v>
      </c>
      <c r="N132" s="9">
        <f t="shared" si="5"/>
        <v>561.92999999999995</v>
      </c>
    </row>
    <row r="133" spans="1:14" x14ac:dyDescent="0.2">
      <c r="A133" s="15">
        <v>100322</v>
      </c>
      <c r="B133" s="2">
        <v>2250</v>
      </c>
      <c r="C133" s="2">
        <v>534</v>
      </c>
      <c r="D133" s="2" t="s">
        <v>39</v>
      </c>
      <c r="E133" s="2" t="s">
        <v>20</v>
      </c>
      <c r="F133" s="8">
        <v>1021.35</v>
      </c>
      <c r="G133" s="8">
        <v>602.42999999999995</v>
      </c>
      <c r="H133" s="11">
        <v>45249</v>
      </c>
      <c r="I133" s="2" t="s">
        <v>52</v>
      </c>
      <c r="J133" t="str">
        <f>_xlfn.XLOOKUP(D133, Drug_Formulary_Data!A:A, Drug_Formulary_Data!B:B, "Not Found")</f>
        <v>Brand</v>
      </c>
      <c r="K133" t="str">
        <f>_xlfn.XLOOKUP(D133,Drug_Formulary_Data!A:A,Drug_Formulary_Data!C:C,"Not Found")</f>
        <v>Apixaban</v>
      </c>
      <c r="L133" s="9">
        <f>_xlfn.XLOOKUP(Healthcare_Claims_Data!D324,Drug_Formulary_Data!A:A,Drug_Formulary_Data!E:E)</f>
        <v>98.52</v>
      </c>
      <c r="M133" s="9">
        <f t="shared" si="4"/>
        <v>418.92000000000007</v>
      </c>
      <c r="N133" s="9">
        <f t="shared" si="5"/>
        <v>922.83</v>
      </c>
    </row>
    <row r="134" spans="1:14" x14ac:dyDescent="0.2">
      <c r="A134" s="15">
        <v>100243</v>
      </c>
      <c r="B134" s="2">
        <v>2309</v>
      </c>
      <c r="C134" s="2">
        <v>593</v>
      </c>
      <c r="D134" s="2" t="s">
        <v>19</v>
      </c>
      <c r="E134" s="2" t="s">
        <v>20</v>
      </c>
      <c r="F134" s="8">
        <v>1340.83</v>
      </c>
      <c r="G134" s="8">
        <v>923.3</v>
      </c>
      <c r="H134" s="11">
        <v>45170</v>
      </c>
      <c r="I134" s="2" t="s">
        <v>52</v>
      </c>
      <c r="J134" t="str">
        <f>_xlfn.XLOOKUP(D134, Drug_Formulary_Data!A:A, Drug_Formulary_Data!B:B, "Not Found")</f>
        <v>Brand</v>
      </c>
      <c r="K134" t="str">
        <f>_xlfn.XLOOKUP(D134,Drug_Formulary_Data!A:A,Drug_Formulary_Data!C:C,"Not Found")</f>
        <v>Atorvastatin</v>
      </c>
      <c r="L134" s="9">
        <f>_xlfn.XLOOKUP(Healthcare_Claims_Data!D245,Drug_Formulary_Data!A:A,Drug_Formulary_Data!E:E)</f>
        <v>132.80000000000001</v>
      </c>
      <c r="M134" s="9">
        <f t="shared" si="4"/>
        <v>417.53</v>
      </c>
      <c r="N134" s="9">
        <f t="shared" si="5"/>
        <v>1208.03</v>
      </c>
    </row>
    <row r="135" spans="1:14" x14ac:dyDescent="0.2">
      <c r="A135" s="15">
        <v>100049</v>
      </c>
      <c r="B135" s="2">
        <v>2633</v>
      </c>
      <c r="C135" s="2">
        <v>575</v>
      </c>
      <c r="D135" s="2" t="s">
        <v>31</v>
      </c>
      <c r="E135" s="2" t="s">
        <v>50</v>
      </c>
      <c r="F135" s="8">
        <v>1207.18</v>
      </c>
      <c r="G135" s="8">
        <v>789.67</v>
      </c>
      <c r="H135" s="11">
        <v>44976</v>
      </c>
      <c r="I135" s="2" t="s">
        <v>51</v>
      </c>
      <c r="J135" t="str">
        <f>_xlfn.XLOOKUP(D135, Drug_Formulary_Data!A:A, Drug_Formulary_Data!B:B, "Not Found")</f>
        <v>Brand</v>
      </c>
      <c r="K135" t="str">
        <f>_xlfn.XLOOKUP(D135,Drug_Formulary_Data!A:A,Drug_Formulary_Data!C:C,"Not Found")</f>
        <v>Rivaroxaban</v>
      </c>
      <c r="L135" s="9">
        <f>_xlfn.XLOOKUP(Healthcare_Claims_Data!D51,Drug_Formulary_Data!A:A,Drug_Formulary_Data!E:E)</f>
        <v>132.80000000000001</v>
      </c>
      <c r="M135" s="9">
        <f t="shared" si="4"/>
        <v>417.5100000000001</v>
      </c>
      <c r="N135" s="9">
        <f t="shared" si="5"/>
        <v>1074.3800000000001</v>
      </c>
    </row>
    <row r="136" spans="1:14" x14ac:dyDescent="0.2">
      <c r="A136" s="15">
        <v>100318</v>
      </c>
      <c r="B136" s="2">
        <v>2131</v>
      </c>
      <c r="C136" s="2">
        <v>537</v>
      </c>
      <c r="D136" s="2" t="s">
        <v>41</v>
      </c>
      <c r="E136" s="2" t="s">
        <v>20</v>
      </c>
      <c r="F136" s="8">
        <v>1308.28</v>
      </c>
      <c r="G136" s="8">
        <v>891.75</v>
      </c>
      <c r="H136" s="11">
        <v>45245</v>
      </c>
      <c r="I136" s="2" t="s">
        <v>52</v>
      </c>
      <c r="J136" t="str">
        <f>_xlfn.XLOOKUP(D136, Drug_Formulary_Data!A:A, Drug_Formulary_Data!B:B, "Not Found")</f>
        <v>Brand</v>
      </c>
      <c r="K136" t="str">
        <f>_xlfn.XLOOKUP(D136,Drug_Formulary_Data!A:A,Drug_Formulary_Data!C:C,"Not Found")</f>
        <v>Rosuvastatin</v>
      </c>
      <c r="L136" s="9">
        <f>_xlfn.XLOOKUP(Healthcare_Claims_Data!D320,Drug_Formulary_Data!A:A,Drug_Formulary_Data!E:E)</f>
        <v>65.23</v>
      </c>
      <c r="M136" s="9">
        <f t="shared" si="4"/>
        <v>416.53</v>
      </c>
      <c r="N136" s="9">
        <f t="shared" si="5"/>
        <v>1243.05</v>
      </c>
    </row>
    <row r="137" spans="1:14" x14ac:dyDescent="0.2">
      <c r="A137" s="15">
        <v>100377</v>
      </c>
      <c r="B137" s="2">
        <v>2683</v>
      </c>
      <c r="C137" s="2">
        <v>566</v>
      </c>
      <c r="D137" s="2" t="s">
        <v>31</v>
      </c>
      <c r="E137" s="2" t="s">
        <v>20</v>
      </c>
      <c r="F137" s="8">
        <v>528.29999999999995</v>
      </c>
      <c r="G137" s="8">
        <v>118.97</v>
      </c>
      <c r="H137" s="11">
        <v>45304</v>
      </c>
      <c r="I137" s="2" t="s">
        <v>53</v>
      </c>
      <c r="J137" t="str">
        <f>_xlfn.XLOOKUP(D137, Drug_Formulary_Data!A:A, Drug_Formulary_Data!B:B, "Not Found")</f>
        <v>Brand</v>
      </c>
      <c r="K137" t="str">
        <f>_xlfn.XLOOKUP(D137,Drug_Formulary_Data!A:A,Drug_Formulary_Data!C:C,"Not Found")</f>
        <v>Rivaroxaban</v>
      </c>
      <c r="L137" s="9">
        <f>_xlfn.XLOOKUP(Healthcare_Claims_Data!D379,Drug_Formulary_Data!A:A,Drug_Formulary_Data!E:E)</f>
        <v>77.55</v>
      </c>
      <c r="M137" s="9">
        <f t="shared" si="4"/>
        <v>409.32999999999993</v>
      </c>
      <c r="N137" s="9">
        <f t="shared" si="5"/>
        <v>450.74999999999994</v>
      </c>
    </row>
    <row r="138" spans="1:14" x14ac:dyDescent="0.2">
      <c r="A138" s="15">
        <v>100394</v>
      </c>
      <c r="B138" s="2">
        <v>2360</v>
      </c>
      <c r="C138" s="2">
        <v>535</v>
      </c>
      <c r="D138" s="2" t="s">
        <v>19</v>
      </c>
      <c r="E138" s="2" t="s">
        <v>20</v>
      </c>
      <c r="F138" s="8">
        <v>1179.5899999999999</v>
      </c>
      <c r="G138" s="8">
        <v>771.62</v>
      </c>
      <c r="H138" s="11">
        <v>45321</v>
      </c>
      <c r="I138" s="2" t="s">
        <v>52</v>
      </c>
      <c r="J138" t="str">
        <f>_xlfn.XLOOKUP(D138, Drug_Formulary_Data!A:A, Drug_Formulary_Data!B:B, "Not Found")</f>
        <v>Brand</v>
      </c>
      <c r="K138" t="str">
        <f>_xlfn.XLOOKUP(D138,Drug_Formulary_Data!A:A,Drug_Formulary_Data!C:C,"Not Found")</f>
        <v>Atorvastatin</v>
      </c>
      <c r="L138" s="9">
        <f>_xlfn.XLOOKUP(Healthcare_Claims_Data!D396,Drug_Formulary_Data!A:A,Drug_Formulary_Data!E:E)</f>
        <v>153.69</v>
      </c>
      <c r="M138" s="9">
        <f t="shared" si="4"/>
        <v>407.96999999999991</v>
      </c>
      <c r="N138" s="9">
        <f t="shared" si="5"/>
        <v>1025.8999999999999</v>
      </c>
    </row>
    <row r="139" spans="1:14" x14ac:dyDescent="0.2">
      <c r="A139" s="15">
        <v>100059</v>
      </c>
      <c r="B139" s="2">
        <v>2003</v>
      </c>
      <c r="C139" s="2">
        <v>581</v>
      </c>
      <c r="D139" s="2" t="s">
        <v>39</v>
      </c>
      <c r="E139" s="2" t="s">
        <v>50</v>
      </c>
      <c r="F139" s="8">
        <v>760.89</v>
      </c>
      <c r="G139" s="8">
        <v>354.2</v>
      </c>
      <c r="H139" s="11">
        <v>44986</v>
      </c>
      <c r="I139" s="2" t="s">
        <v>51</v>
      </c>
      <c r="J139" t="str">
        <f>_xlfn.XLOOKUP(D139, Drug_Formulary_Data!A:A, Drug_Formulary_Data!B:B, "Not Found")</f>
        <v>Brand</v>
      </c>
      <c r="K139" t="str">
        <f>_xlfn.XLOOKUP(D139,Drug_Formulary_Data!A:A,Drug_Formulary_Data!C:C,"Not Found")</f>
        <v>Apixaban</v>
      </c>
      <c r="L139" s="9">
        <f>_xlfn.XLOOKUP(Healthcare_Claims_Data!D61,Drug_Formulary_Data!A:A,Drug_Formulary_Data!E:E)</f>
        <v>65.23</v>
      </c>
      <c r="M139" s="9">
        <f t="shared" si="4"/>
        <v>406.69</v>
      </c>
      <c r="N139" s="9">
        <f t="shared" si="5"/>
        <v>695.66</v>
      </c>
    </row>
    <row r="140" spans="1:14" x14ac:dyDescent="0.2">
      <c r="A140" s="15">
        <v>100456</v>
      </c>
      <c r="B140" s="2">
        <v>2753</v>
      </c>
      <c r="C140" s="2">
        <v>533</v>
      </c>
      <c r="D140" s="2" t="s">
        <v>39</v>
      </c>
      <c r="E140" s="2" t="s">
        <v>20</v>
      </c>
      <c r="F140" s="8">
        <v>934.05</v>
      </c>
      <c r="G140" s="8">
        <v>533.15</v>
      </c>
      <c r="H140" s="11">
        <v>45383</v>
      </c>
      <c r="I140" s="2" t="s">
        <v>52</v>
      </c>
      <c r="J140" t="str">
        <f>_xlfn.XLOOKUP(D140, Drug_Formulary_Data!A:A, Drug_Formulary_Data!B:B, "Not Found")</f>
        <v>Brand</v>
      </c>
      <c r="K140" t="str">
        <f>_xlfn.XLOOKUP(D140,Drug_Formulary_Data!A:A,Drug_Formulary_Data!C:C,"Not Found")</f>
        <v>Apixaban</v>
      </c>
      <c r="L140" s="9">
        <f>_xlfn.XLOOKUP(Healthcare_Claims_Data!D458,Drug_Formulary_Data!A:A,Drug_Formulary_Data!E:E)</f>
        <v>150.68</v>
      </c>
      <c r="M140" s="9">
        <f t="shared" si="4"/>
        <v>400.9</v>
      </c>
      <c r="N140" s="9">
        <f t="shared" si="5"/>
        <v>783.36999999999989</v>
      </c>
    </row>
    <row r="141" spans="1:14" x14ac:dyDescent="0.2">
      <c r="A141" s="15">
        <v>100147</v>
      </c>
      <c r="B141" s="2">
        <v>2001</v>
      </c>
      <c r="C141" s="2">
        <v>526</v>
      </c>
      <c r="D141" s="2" t="s">
        <v>39</v>
      </c>
      <c r="E141" s="2" t="s">
        <v>50</v>
      </c>
      <c r="F141" s="8">
        <v>1030.45</v>
      </c>
      <c r="G141" s="8">
        <v>631.39</v>
      </c>
      <c r="H141" s="11">
        <v>45074</v>
      </c>
      <c r="I141" s="2" t="s">
        <v>52</v>
      </c>
      <c r="J141" t="str">
        <f>_xlfn.XLOOKUP(D141, Drug_Formulary_Data!A:A, Drug_Formulary_Data!B:B, "Not Found")</f>
        <v>Brand</v>
      </c>
      <c r="K141" t="str">
        <f>_xlfn.XLOOKUP(D141,Drug_Formulary_Data!A:A,Drug_Formulary_Data!C:C,"Not Found")</f>
        <v>Apixaban</v>
      </c>
      <c r="L141" s="9">
        <f>_xlfn.XLOOKUP(Healthcare_Claims_Data!D149,Drug_Formulary_Data!A:A,Drug_Formulary_Data!E:E)</f>
        <v>65.23</v>
      </c>
      <c r="M141" s="9">
        <f t="shared" si="4"/>
        <v>399.06000000000006</v>
      </c>
      <c r="N141" s="9">
        <f t="shared" si="5"/>
        <v>965.22</v>
      </c>
    </row>
    <row r="142" spans="1:14" x14ac:dyDescent="0.2">
      <c r="A142" s="15">
        <v>100012</v>
      </c>
      <c r="B142" s="2">
        <v>2966</v>
      </c>
      <c r="C142" s="2">
        <v>524</v>
      </c>
      <c r="D142" s="2" t="s">
        <v>39</v>
      </c>
      <c r="E142" s="2" t="s">
        <v>50</v>
      </c>
      <c r="F142" s="8">
        <v>1192.8499999999999</v>
      </c>
      <c r="G142" s="8">
        <v>796.48</v>
      </c>
      <c r="H142" s="11">
        <v>44939</v>
      </c>
      <c r="I142" s="2" t="s">
        <v>53</v>
      </c>
      <c r="J142" t="str">
        <f>_xlfn.XLOOKUP(D142, Drug_Formulary_Data!A:A, Drug_Formulary_Data!B:B, "Not Found")</f>
        <v>Brand</v>
      </c>
      <c r="K142" t="str">
        <f>_xlfn.XLOOKUP(D142,Drug_Formulary_Data!A:A,Drug_Formulary_Data!C:C,"Not Found")</f>
        <v>Apixaban</v>
      </c>
      <c r="L142" s="9">
        <f>_xlfn.XLOOKUP(Healthcare_Claims_Data!D14,Drug_Formulary_Data!A:A,Drug_Formulary_Data!E:E)</f>
        <v>77.55</v>
      </c>
      <c r="M142" s="9">
        <f t="shared" si="4"/>
        <v>396.36999999999989</v>
      </c>
      <c r="N142" s="9">
        <f t="shared" si="5"/>
        <v>1115.3</v>
      </c>
    </row>
    <row r="143" spans="1:14" x14ac:dyDescent="0.2">
      <c r="A143" s="15">
        <v>100312</v>
      </c>
      <c r="B143" s="2">
        <v>2383</v>
      </c>
      <c r="C143" s="2">
        <v>505</v>
      </c>
      <c r="D143" s="2" t="s">
        <v>37</v>
      </c>
      <c r="E143" s="2" t="s">
        <v>20</v>
      </c>
      <c r="F143" s="8">
        <v>800.58</v>
      </c>
      <c r="G143" s="8">
        <v>408.13</v>
      </c>
      <c r="H143" s="11">
        <v>45239</v>
      </c>
      <c r="I143" s="2" t="s">
        <v>51</v>
      </c>
      <c r="J143" t="str">
        <f>_xlfn.XLOOKUP(D143, Drug_Formulary_Data!A:A, Drug_Formulary_Data!B:B, "Not Found")</f>
        <v>Brand</v>
      </c>
      <c r="K143" t="str">
        <f>_xlfn.XLOOKUP(D143,Drug_Formulary_Data!A:A,Drug_Formulary_Data!C:C,"Not Found")</f>
        <v>Fluticasone/Salmeterol</v>
      </c>
      <c r="L143" s="9">
        <f>_xlfn.XLOOKUP(Healthcare_Claims_Data!D314,Drug_Formulary_Data!A:A,Drug_Formulary_Data!E:E)</f>
        <v>150.68</v>
      </c>
      <c r="M143" s="9">
        <f t="shared" si="4"/>
        <v>392.45000000000005</v>
      </c>
      <c r="N143" s="9">
        <f t="shared" si="5"/>
        <v>649.90000000000009</v>
      </c>
    </row>
    <row r="144" spans="1:14" x14ac:dyDescent="0.2">
      <c r="A144" s="15">
        <v>100413</v>
      </c>
      <c r="B144" s="2">
        <v>2336</v>
      </c>
      <c r="C144" s="2">
        <v>524</v>
      </c>
      <c r="D144" s="2" t="s">
        <v>29</v>
      </c>
      <c r="E144" s="2" t="s">
        <v>20</v>
      </c>
      <c r="F144" s="8">
        <v>727.51</v>
      </c>
      <c r="G144" s="8">
        <v>337.66</v>
      </c>
      <c r="H144" s="11">
        <v>45340</v>
      </c>
      <c r="I144" s="2" t="s">
        <v>51</v>
      </c>
      <c r="J144" t="str">
        <f>_xlfn.XLOOKUP(D144, Drug_Formulary_Data!A:A, Drug_Formulary_Data!B:B, "Not Found")</f>
        <v>Brand</v>
      </c>
      <c r="K144" t="str">
        <f>_xlfn.XLOOKUP(D144,Drug_Formulary_Data!A:A,Drug_Formulary_Data!C:C,"Not Found")</f>
        <v>Oxycodone</v>
      </c>
      <c r="L144" s="9">
        <f>_xlfn.XLOOKUP(Healthcare_Claims_Data!D415,Drug_Formulary_Data!A:A,Drug_Formulary_Data!E:E)</f>
        <v>58.5</v>
      </c>
      <c r="M144" s="9">
        <f t="shared" si="4"/>
        <v>389.84999999999997</v>
      </c>
      <c r="N144" s="9">
        <f t="shared" si="5"/>
        <v>669.01</v>
      </c>
    </row>
    <row r="145" spans="1:14" x14ac:dyDescent="0.2">
      <c r="A145" s="15">
        <v>100011</v>
      </c>
      <c r="B145" s="2">
        <v>2620</v>
      </c>
      <c r="C145" s="2">
        <v>537</v>
      </c>
      <c r="D145" s="2" t="s">
        <v>37</v>
      </c>
      <c r="E145" s="2" t="s">
        <v>20</v>
      </c>
      <c r="F145" s="8">
        <v>1134.55</v>
      </c>
      <c r="G145" s="8">
        <v>745.59</v>
      </c>
      <c r="H145" s="11">
        <v>44938</v>
      </c>
      <c r="I145" s="2" t="s">
        <v>52</v>
      </c>
      <c r="J145" t="str">
        <f>_xlfn.XLOOKUP(D145, Drug_Formulary_Data!A:A, Drug_Formulary_Data!B:B, "Not Found")</f>
        <v>Brand</v>
      </c>
      <c r="K145" t="str">
        <f>_xlfn.XLOOKUP(D145,Drug_Formulary_Data!A:A,Drug_Formulary_Data!C:C,"Not Found")</f>
        <v>Fluticasone/Salmeterol</v>
      </c>
      <c r="L145" s="9">
        <f>_xlfn.XLOOKUP(Healthcare_Claims_Data!D13,Drug_Formulary_Data!A:A,Drug_Formulary_Data!E:E)</f>
        <v>153.69</v>
      </c>
      <c r="M145" s="9">
        <f t="shared" si="4"/>
        <v>388.95999999999992</v>
      </c>
      <c r="N145" s="9">
        <f t="shared" si="5"/>
        <v>980.8599999999999</v>
      </c>
    </row>
    <row r="146" spans="1:14" x14ac:dyDescent="0.2">
      <c r="A146" s="15">
        <v>100257</v>
      </c>
      <c r="B146" s="2">
        <v>2384</v>
      </c>
      <c r="C146" s="2">
        <v>546</v>
      </c>
      <c r="D146" s="2" t="s">
        <v>33</v>
      </c>
      <c r="E146" s="2" t="s">
        <v>50</v>
      </c>
      <c r="F146" s="8">
        <v>1235.51</v>
      </c>
      <c r="G146" s="8">
        <v>847.68</v>
      </c>
      <c r="H146" s="11">
        <v>45184</v>
      </c>
      <c r="I146" s="2" t="s">
        <v>52</v>
      </c>
      <c r="J146" t="str">
        <f>_xlfn.XLOOKUP(D146, Drug_Formulary_Data!A:A, Drug_Formulary_Data!B:B, "Not Found")</f>
        <v>Brand</v>
      </c>
      <c r="K146" t="str">
        <f>_xlfn.XLOOKUP(D146,Drug_Formulary_Data!A:A,Drug_Formulary_Data!C:C,"Not Found")</f>
        <v>Insulin Glargine</v>
      </c>
      <c r="L146" s="9">
        <f>_xlfn.XLOOKUP(Healthcare_Claims_Data!D259,Drug_Formulary_Data!A:A,Drug_Formulary_Data!E:E)</f>
        <v>77.55</v>
      </c>
      <c r="M146" s="9">
        <f t="shared" si="4"/>
        <v>387.83000000000004</v>
      </c>
      <c r="N146" s="9">
        <f t="shared" si="5"/>
        <v>1157.96</v>
      </c>
    </row>
    <row r="147" spans="1:14" x14ac:dyDescent="0.2">
      <c r="A147" s="15">
        <v>100037</v>
      </c>
      <c r="B147" s="2">
        <v>2642</v>
      </c>
      <c r="C147" s="2">
        <v>590</v>
      </c>
      <c r="D147" s="2" t="s">
        <v>29</v>
      </c>
      <c r="E147" s="2" t="s">
        <v>20</v>
      </c>
      <c r="F147" s="8">
        <v>602.24</v>
      </c>
      <c r="G147" s="8">
        <v>220.34</v>
      </c>
      <c r="H147" s="11">
        <v>44964</v>
      </c>
      <c r="I147" s="2" t="s">
        <v>52</v>
      </c>
      <c r="J147" t="str">
        <f>_xlfn.XLOOKUP(D147, Drug_Formulary_Data!A:A, Drug_Formulary_Data!B:B, "Not Found")</f>
        <v>Brand</v>
      </c>
      <c r="K147" t="str">
        <f>_xlfn.XLOOKUP(D147,Drug_Formulary_Data!A:A,Drug_Formulary_Data!C:C,"Not Found")</f>
        <v>Oxycodone</v>
      </c>
      <c r="L147" s="9">
        <f>_xlfn.XLOOKUP(Healthcare_Claims_Data!D39,Drug_Formulary_Data!A:A,Drug_Formulary_Data!E:E)</f>
        <v>76.599999999999994</v>
      </c>
      <c r="M147" s="9">
        <f t="shared" si="4"/>
        <v>381.9</v>
      </c>
      <c r="N147" s="9">
        <f t="shared" si="5"/>
        <v>525.64</v>
      </c>
    </row>
    <row r="148" spans="1:14" x14ac:dyDescent="0.2">
      <c r="A148" s="15">
        <v>100409</v>
      </c>
      <c r="B148" s="2">
        <v>2997</v>
      </c>
      <c r="C148" s="2">
        <v>536</v>
      </c>
      <c r="D148" s="2" t="s">
        <v>26</v>
      </c>
      <c r="E148" s="2" t="s">
        <v>50</v>
      </c>
      <c r="F148" s="8">
        <v>870.26</v>
      </c>
      <c r="G148" s="8">
        <v>488.75</v>
      </c>
      <c r="H148" s="11">
        <v>45336</v>
      </c>
      <c r="I148" s="2" t="s">
        <v>51</v>
      </c>
      <c r="J148" t="str">
        <f>_xlfn.XLOOKUP(D148, Drug_Formulary_Data!A:A, Drug_Formulary_Data!B:B, "Not Found")</f>
        <v>Brand</v>
      </c>
      <c r="K148" t="str">
        <f>_xlfn.XLOOKUP(D148,Drug_Formulary_Data!A:A,Drug_Formulary_Data!C:C,"Not Found")</f>
        <v>Adalimumab</v>
      </c>
      <c r="L148" s="9">
        <f>_xlfn.XLOOKUP(Healthcare_Claims_Data!D411,Drug_Formulary_Data!A:A,Drug_Formulary_Data!E:E)</f>
        <v>98.52</v>
      </c>
      <c r="M148" s="9">
        <f t="shared" si="4"/>
        <v>381.51</v>
      </c>
      <c r="N148" s="9">
        <f t="shared" si="5"/>
        <v>771.74</v>
      </c>
    </row>
    <row r="149" spans="1:14" x14ac:dyDescent="0.2">
      <c r="A149" s="15">
        <v>100110</v>
      </c>
      <c r="B149" s="2">
        <v>2428</v>
      </c>
      <c r="C149" s="2">
        <v>522</v>
      </c>
      <c r="D149" s="2" t="s">
        <v>39</v>
      </c>
      <c r="E149" s="2" t="s">
        <v>20</v>
      </c>
      <c r="F149" s="8">
        <v>879.74</v>
      </c>
      <c r="G149" s="8">
        <v>501.8</v>
      </c>
      <c r="H149" s="11">
        <v>45037</v>
      </c>
      <c r="I149" s="2" t="s">
        <v>53</v>
      </c>
      <c r="J149" t="str">
        <f>_xlfn.XLOOKUP(D149, Drug_Formulary_Data!A:A, Drug_Formulary_Data!B:B, "Not Found")</f>
        <v>Brand</v>
      </c>
      <c r="K149" t="str">
        <f>_xlfn.XLOOKUP(D149,Drug_Formulary_Data!A:A,Drug_Formulary_Data!C:C,"Not Found")</f>
        <v>Apixaban</v>
      </c>
      <c r="L149" s="9">
        <f>_xlfn.XLOOKUP(Healthcare_Claims_Data!D112,Drug_Formulary_Data!A:A,Drug_Formulary_Data!E:E)</f>
        <v>77.959999999999994</v>
      </c>
      <c r="M149" s="9">
        <f t="shared" si="4"/>
        <v>377.94</v>
      </c>
      <c r="N149" s="9">
        <f t="shared" si="5"/>
        <v>801.78</v>
      </c>
    </row>
    <row r="150" spans="1:14" x14ac:dyDescent="0.2">
      <c r="A150" s="15">
        <v>100326</v>
      </c>
      <c r="B150" s="2">
        <v>2761</v>
      </c>
      <c r="C150" s="2">
        <v>587</v>
      </c>
      <c r="D150" s="2" t="s">
        <v>39</v>
      </c>
      <c r="E150" s="2" t="s">
        <v>50</v>
      </c>
      <c r="F150" s="8">
        <v>1278.1600000000001</v>
      </c>
      <c r="G150" s="8">
        <v>907.5</v>
      </c>
      <c r="H150" s="11">
        <v>45253</v>
      </c>
      <c r="I150" s="2" t="s">
        <v>53</v>
      </c>
      <c r="J150" t="str">
        <f>_xlfn.XLOOKUP(D150, Drug_Formulary_Data!A:A, Drug_Formulary_Data!B:B, "Not Found")</f>
        <v>Brand</v>
      </c>
      <c r="K150" t="str">
        <f>_xlfn.XLOOKUP(D150,Drug_Formulary_Data!A:A,Drug_Formulary_Data!C:C,"Not Found")</f>
        <v>Apixaban</v>
      </c>
      <c r="L150" s="9">
        <f>_xlfn.XLOOKUP(Healthcare_Claims_Data!D328,Drug_Formulary_Data!A:A,Drug_Formulary_Data!E:E)</f>
        <v>98.52</v>
      </c>
      <c r="M150" s="9">
        <f t="shared" si="4"/>
        <v>370.66000000000008</v>
      </c>
      <c r="N150" s="9">
        <f t="shared" si="5"/>
        <v>1179.6400000000001</v>
      </c>
    </row>
    <row r="151" spans="1:14" x14ac:dyDescent="0.2">
      <c r="A151" s="15">
        <v>100286</v>
      </c>
      <c r="B151" s="2">
        <v>2401</v>
      </c>
      <c r="C151" s="2">
        <v>551</v>
      </c>
      <c r="D151" s="2" t="s">
        <v>33</v>
      </c>
      <c r="E151" s="2" t="s">
        <v>50</v>
      </c>
      <c r="F151" s="8">
        <v>1168.3800000000001</v>
      </c>
      <c r="G151" s="8">
        <v>799.46</v>
      </c>
      <c r="H151" s="11">
        <v>45213</v>
      </c>
      <c r="I151" s="2" t="s">
        <v>51</v>
      </c>
      <c r="J151" t="str">
        <f>_xlfn.XLOOKUP(D151, Drug_Formulary_Data!A:A, Drug_Formulary_Data!B:B, "Not Found")</f>
        <v>Brand</v>
      </c>
      <c r="K151" t="str">
        <f>_xlfn.XLOOKUP(D151,Drug_Formulary_Data!A:A,Drug_Formulary_Data!C:C,"Not Found")</f>
        <v>Insulin Glargine</v>
      </c>
      <c r="L151" s="9">
        <f>_xlfn.XLOOKUP(Healthcare_Claims_Data!D288,Drug_Formulary_Data!A:A,Drug_Formulary_Data!E:E)</f>
        <v>153.69</v>
      </c>
      <c r="M151" s="9">
        <f t="shared" si="4"/>
        <v>368.92000000000007</v>
      </c>
      <c r="N151" s="9">
        <f t="shared" si="5"/>
        <v>1014.69</v>
      </c>
    </row>
    <row r="152" spans="1:14" x14ac:dyDescent="0.2">
      <c r="A152" s="15">
        <v>100158</v>
      </c>
      <c r="B152" s="2">
        <v>2619</v>
      </c>
      <c r="C152" s="2">
        <v>548</v>
      </c>
      <c r="D152" s="2" t="s">
        <v>35</v>
      </c>
      <c r="E152" s="2" t="s">
        <v>20</v>
      </c>
      <c r="F152" s="8">
        <v>1245.69</v>
      </c>
      <c r="G152" s="8">
        <v>884.08</v>
      </c>
      <c r="H152" s="11">
        <v>45085</v>
      </c>
      <c r="I152" s="2" t="s">
        <v>51</v>
      </c>
      <c r="J152" t="str">
        <f>_xlfn.XLOOKUP(D152, Drug_Formulary_Data!A:A, Drug_Formulary_Data!B:B, "Not Found")</f>
        <v>Brand</v>
      </c>
      <c r="K152" t="str">
        <f>_xlfn.XLOOKUP(D152,Drug_Formulary_Data!A:A,Drug_Formulary_Data!C:C,"Not Found")</f>
        <v>Budesonide/Formoterol</v>
      </c>
      <c r="L152" s="9">
        <f>_xlfn.XLOOKUP(Healthcare_Claims_Data!D160,Drug_Formulary_Data!A:A,Drug_Formulary_Data!E:E)</f>
        <v>58.5</v>
      </c>
      <c r="M152" s="9">
        <f t="shared" si="4"/>
        <v>361.61</v>
      </c>
      <c r="N152" s="9">
        <f t="shared" si="5"/>
        <v>1187.19</v>
      </c>
    </row>
    <row r="153" spans="1:14" x14ac:dyDescent="0.2">
      <c r="A153" s="15">
        <v>100165</v>
      </c>
      <c r="B153" s="2">
        <v>2185</v>
      </c>
      <c r="C153" s="2">
        <v>578</v>
      </c>
      <c r="D153" s="2" t="s">
        <v>26</v>
      </c>
      <c r="E153" s="2" t="s">
        <v>20</v>
      </c>
      <c r="F153" s="8">
        <v>1200.22</v>
      </c>
      <c r="G153" s="8">
        <v>846.59</v>
      </c>
      <c r="H153" s="11">
        <v>45092</v>
      </c>
      <c r="I153" s="2" t="s">
        <v>51</v>
      </c>
      <c r="J153" t="str">
        <f>_xlfn.XLOOKUP(D153, Drug_Formulary_Data!A:A, Drug_Formulary_Data!B:B, "Not Found")</f>
        <v>Brand</v>
      </c>
      <c r="K153" t="str">
        <f>_xlfn.XLOOKUP(D153,Drug_Formulary_Data!A:A,Drug_Formulary_Data!C:C,"Not Found")</f>
        <v>Adalimumab</v>
      </c>
      <c r="L153" s="9">
        <f>_xlfn.XLOOKUP(Healthcare_Claims_Data!D167,Drug_Formulary_Data!A:A,Drug_Formulary_Data!E:E)</f>
        <v>144.75</v>
      </c>
      <c r="M153" s="9">
        <f t="shared" si="4"/>
        <v>353.63</v>
      </c>
      <c r="N153" s="9">
        <f t="shared" si="5"/>
        <v>1055.47</v>
      </c>
    </row>
    <row r="154" spans="1:14" x14ac:dyDescent="0.2">
      <c r="A154" s="15">
        <v>100054</v>
      </c>
      <c r="B154" s="2">
        <v>2294</v>
      </c>
      <c r="C154" s="2">
        <v>510</v>
      </c>
      <c r="D154" s="2" t="s">
        <v>26</v>
      </c>
      <c r="E154" s="2" t="s">
        <v>20</v>
      </c>
      <c r="F154" s="8">
        <v>1283.75</v>
      </c>
      <c r="G154" s="8">
        <v>935.9</v>
      </c>
      <c r="H154" s="11">
        <v>44981</v>
      </c>
      <c r="I154" s="2" t="s">
        <v>51</v>
      </c>
      <c r="J154" t="str">
        <f>_xlfn.XLOOKUP(D154, Drug_Formulary_Data!A:A, Drug_Formulary_Data!B:B, "Not Found")</f>
        <v>Brand</v>
      </c>
      <c r="K154" t="str">
        <f>_xlfn.XLOOKUP(D154,Drug_Formulary_Data!A:A,Drug_Formulary_Data!C:C,"Not Found")</f>
        <v>Adalimumab</v>
      </c>
      <c r="L154" s="9">
        <f>_xlfn.XLOOKUP(Healthcare_Claims_Data!D56,Drug_Formulary_Data!A:A,Drug_Formulary_Data!E:E)</f>
        <v>132.80000000000001</v>
      </c>
      <c r="M154" s="9">
        <f t="shared" si="4"/>
        <v>347.85</v>
      </c>
      <c r="N154" s="9">
        <f t="shared" si="5"/>
        <v>1150.95</v>
      </c>
    </row>
    <row r="155" spans="1:14" x14ac:dyDescent="0.2">
      <c r="A155" s="15">
        <v>100085</v>
      </c>
      <c r="B155" s="2">
        <v>2285</v>
      </c>
      <c r="C155" s="2">
        <v>555</v>
      </c>
      <c r="D155" s="2" t="s">
        <v>23</v>
      </c>
      <c r="E155" s="2" t="s">
        <v>20</v>
      </c>
      <c r="F155" s="8">
        <v>1121.24</v>
      </c>
      <c r="G155" s="8">
        <v>777.63</v>
      </c>
      <c r="H155" s="11">
        <v>45012</v>
      </c>
      <c r="I155" s="2" t="s">
        <v>51</v>
      </c>
      <c r="J155" t="str">
        <f>_xlfn.XLOOKUP(D155, Drug_Formulary_Data!A:A, Drug_Formulary_Data!B:B, "Not Found")</f>
        <v>Brand</v>
      </c>
      <c r="K155" t="str">
        <f>_xlfn.XLOOKUP(D155,Drug_Formulary_Data!A:A,Drug_Formulary_Data!C:C,"Not Found")</f>
        <v>Sitagliptin</v>
      </c>
      <c r="L155" s="9">
        <f>_xlfn.XLOOKUP(Healthcare_Claims_Data!D87,Drug_Formulary_Data!A:A,Drug_Formulary_Data!E:E)</f>
        <v>98.52</v>
      </c>
      <c r="M155" s="9">
        <f t="shared" si="4"/>
        <v>343.61</v>
      </c>
      <c r="N155" s="9">
        <f t="shared" si="5"/>
        <v>1022.72</v>
      </c>
    </row>
    <row r="156" spans="1:14" x14ac:dyDescent="0.2">
      <c r="A156" s="15">
        <v>100311</v>
      </c>
      <c r="B156" s="2">
        <v>2226</v>
      </c>
      <c r="C156" s="2">
        <v>506</v>
      </c>
      <c r="D156" s="2" t="s">
        <v>26</v>
      </c>
      <c r="E156" s="2" t="s">
        <v>50</v>
      </c>
      <c r="F156" s="8">
        <v>453.35</v>
      </c>
      <c r="G156" s="8">
        <v>115.83</v>
      </c>
      <c r="H156" s="11">
        <v>45238</v>
      </c>
      <c r="I156" s="2" t="s">
        <v>53</v>
      </c>
      <c r="J156" t="str">
        <f>_xlfn.XLOOKUP(D156, Drug_Formulary_Data!A:A, Drug_Formulary_Data!B:B, "Not Found")</f>
        <v>Brand</v>
      </c>
      <c r="K156" t="str">
        <f>_xlfn.XLOOKUP(D156,Drug_Formulary_Data!A:A,Drug_Formulary_Data!C:C,"Not Found")</f>
        <v>Adalimumab</v>
      </c>
      <c r="L156" s="9">
        <f>_xlfn.XLOOKUP(Healthcare_Claims_Data!D313,Drug_Formulary_Data!A:A,Drug_Formulary_Data!E:E)</f>
        <v>153.69</v>
      </c>
      <c r="M156" s="9">
        <f t="shared" si="4"/>
        <v>337.52000000000004</v>
      </c>
      <c r="N156" s="9">
        <f t="shared" si="5"/>
        <v>299.66000000000003</v>
      </c>
    </row>
    <row r="157" spans="1:14" x14ac:dyDescent="0.2">
      <c r="A157" s="15">
        <v>100422</v>
      </c>
      <c r="B157" s="2">
        <v>2679</v>
      </c>
      <c r="C157" s="2">
        <v>513</v>
      </c>
      <c r="D157" s="2" t="s">
        <v>35</v>
      </c>
      <c r="E157" s="2" t="s">
        <v>50</v>
      </c>
      <c r="F157" s="8">
        <v>952.97</v>
      </c>
      <c r="G157" s="8">
        <v>629.01</v>
      </c>
      <c r="H157" s="11">
        <v>45349</v>
      </c>
      <c r="I157" s="2" t="s">
        <v>51</v>
      </c>
      <c r="J157" t="str">
        <f>_xlfn.XLOOKUP(D157, Drug_Formulary_Data!A:A, Drug_Formulary_Data!B:B, "Not Found")</f>
        <v>Brand</v>
      </c>
      <c r="K157" t="str">
        <f>_xlfn.XLOOKUP(D157,Drug_Formulary_Data!A:A,Drug_Formulary_Data!C:C,"Not Found")</f>
        <v>Budesonide/Formoterol</v>
      </c>
      <c r="L157" s="9">
        <f>_xlfn.XLOOKUP(Healthcare_Claims_Data!D424,Drug_Formulary_Data!A:A,Drug_Formulary_Data!E:E)</f>
        <v>77.959999999999994</v>
      </c>
      <c r="M157" s="9">
        <f t="shared" si="4"/>
        <v>323.96000000000004</v>
      </c>
      <c r="N157" s="9">
        <f t="shared" si="5"/>
        <v>875.01</v>
      </c>
    </row>
    <row r="158" spans="1:14" x14ac:dyDescent="0.2">
      <c r="A158" s="15">
        <v>100365</v>
      </c>
      <c r="B158" s="2">
        <v>2661</v>
      </c>
      <c r="C158" s="2">
        <v>571</v>
      </c>
      <c r="D158" s="2" t="s">
        <v>41</v>
      </c>
      <c r="E158" s="2" t="s">
        <v>50</v>
      </c>
      <c r="F158" s="8">
        <v>440.88</v>
      </c>
      <c r="G158" s="8">
        <v>119.5</v>
      </c>
      <c r="H158" s="11">
        <v>45292</v>
      </c>
      <c r="I158" s="2" t="s">
        <v>52</v>
      </c>
      <c r="J158" t="str">
        <f>_xlfn.XLOOKUP(D158, Drug_Formulary_Data!A:A, Drug_Formulary_Data!B:B, "Not Found")</f>
        <v>Brand</v>
      </c>
      <c r="K158" t="str">
        <f>_xlfn.XLOOKUP(D158,Drug_Formulary_Data!A:A,Drug_Formulary_Data!C:C,"Not Found")</f>
        <v>Rosuvastatin</v>
      </c>
      <c r="L158" s="9">
        <f>_xlfn.XLOOKUP(Healthcare_Claims_Data!D367,Drug_Formulary_Data!A:A,Drug_Formulary_Data!E:E)</f>
        <v>76.599999999999994</v>
      </c>
      <c r="M158" s="9">
        <f t="shared" si="4"/>
        <v>321.38</v>
      </c>
      <c r="N158" s="9">
        <f t="shared" si="5"/>
        <v>364.28</v>
      </c>
    </row>
    <row r="159" spans="1:14" x14ac:dyDescent="0.2">
      <c r="A159" s="15">
        <v>100164</v>
      </c>
      <c r="B159" s="2">
        <v>2741</v>
      </c>
      <c r="C159" s="2">
        <v>535</v>
      </c>
      <c r="D159" s="2" t="s">
        <v>29</v>
      </c>
      <c r="E159" s="2" t="s">
        <v>20</v>
      </c>
      <c r="F159" s="8">
        <v>1373.12</v>
      </c>
      <c r="G159" s="8">
        <v>1055.32</v>
      </c>
      <c r="H159" s="11">
        <v>45091</v>
      </c>
      <c r="I159" s="2" t="s">
        <v>53</v>
      </c>
      <c r="J159" t="str">
        <f>_xlfn.XLOOKUP(D159, Drug_Formulary_Data!A:A, Drug_Formulary_Data!B:B, "Not Found")</f>
        <v>Brand</v>
      </c>
      <c r="K159" t="str">
        <f>_xlfn.XLOOKUP(D159,Drug_Formulary_Data!A:A,Drug_Formulary_Data!C:C,"Not Found")</f>
        <v>Oxycodone</v>
      </c>
      <c r="L159" s="9">
        <f>_xlfn.XLOOKUP(Healthcare_Claims_Data!D166,Drug_Formulary_Data!A:A,Drug_Formulary_Data!E:E)</f>
        <v>153.69</v>
      </c>
      <c r="M159" s="9">
        <f t="shared" si="4"/>
        <v>317.79999999999995</v>
      </c>
      <c r="N159" s="9">
        <f t="shared" si="5"/>
        <v>1219.4299999999998</v>
      </c>
    </row>
    <row r="160" spans="1:14" x14ac:dyDescent="0.2">
      <c r="A160" s="15">
        <v>100180</v>
      </c>
      <c r="B160" s="2">
        <v>2429</v>
      </c>
      <c r="C160" s="2">
        <v>541</v>
      </c>
      <c r="D160" s="2" t="s">
        <v>19</v>
      </c>
      <c r="E160" s="2" t="s">
        <v>20</v>
      </c>
      <c r="F160" s="8">
        <v>1391.73</v>
      </c>
      <c r="G160" s="8">
        <v>1076.67</v>
      </c>
      <c r="H160" s="11">
        <v>45107</v>
      </c>
      <c r="I160" s="2" t="s">
        <v>51</v>
      </c>
      <c r="J160" t="str">
        <f>_xlfn.XLOOKUP(D160, Drug_Formulary_Data!A:A, Drug_Formulary_Data!B:B, "Not Found")</f>
        <v>Brand</v>
      </c>
      <c r="K160" t="str">
        <f>_xlfn.XLOOKUP(D160,Drug_Formulary_Data!A:A,Drug_Formulary_Data!C:C,"Not Found")</f>
        <v>Atorvastatin</v>
      </c>
      <c r="L160" s="9">
        <f>_xlfn.XLOOKUP(Healthcare_Claims_Data!D182,Drug_Formulary_Data!A:A,Drug_Formulary_Data!E:E)</f>
        <v>132.80000000000001</v>
      </c>
      <c r="M160" s="9">
        <f t="shared" si="4"/>
        <v>315.05999999999995</v>
      </c>
      <c r="N160" s="9">
        <f t="shared" si="5"/>
        <v>1258.93</v>
      </c>
    </row>
    <row r="161" spans="1:14" x14ac:dyDescent="0.2">
      <c r="A161" s="15">
        <v>100244</v>
      </c>
      <c r="B161" s="2">
        <v>2740</v>
      </c>
      <c r="C161" s="2">
        <v>523</v>
      </c>
      <c r="D161" s="2" t="s">
        <v>23</v>
      </c>
      <c r="E161" s="2" t="s">
        <v>20</v>
      </c>
      <c r="F161" s="8">
        <v>969.87</v>
      </c>
      <c r="G161" s="8">
        <v>655.7</v>
      </c>
      <c r="H161" s="11">
        <v>45171</v>
      </c>
      <c r="I161" s="2" t="s">
        <v>52</v>
      </c>
      <c r="J161" t="str">
        <f>_xlfn.XLOOKUP(D161, Drug_Formulary_Data!A:A, Drug_Formulary_Data!B:B, "Not Found")</f>
        <v>Brand</v>
      </c>
      <c r="K161" t="str">
        <f>_xlfn.XLOOKUP(D161,Drug_Formulary_Data!A:A,Drug_Formulary_Data!C:C,"Not Found")</f>
        <v>Sitagliptin</v>
      </c>
      <c r="L161" s="9">
        <f>_xlfn.XLOOKUP(Healthcare_Claims_Data!D246,Drug_Formulary_Data!A:A,Drug_Formulary_Data!E:E)</f>
        <v>77.959999999999994</v>
      </c>
      <c r="M161" s="9">
        <f t="shared" si="4"/>
        <v>314.16999999999996</v>
      </c>
      <c r="N161" s="9">
        <f t="shared" si="5"/>
        <v>891.91</v>
      </c>
    </row>
    <row r="162" spans="1:14" x14ac:dyDescent="0.2">
      <c r="A162" s="15">
        <v>100200</v>
      </c>
      <c r="B162" s="2">
        <v>2613</v>
      </c>
      <c r="C162" s="2">
        <v>511</v>
      </c>
      <c r="D162" s="2" t="s">
        <v>33</v>
      </c>
      <c r="E162" s="2" t="s">
        <v>50</v>
      </c>
      <c r="F162" s="8">
        <v>853</v>
      </c>
      <c r="G162" s="8">
        <v>539.12</v>
      </c>
      <c r="H162" s="11">
        <v>45127</v>
      </c>
      <c r="I162" s="2" t="s">
        <v>53</v>
      </c>
      <c r="J162" t="str">
        <f>_xlfn.XLOOKUP(D162, Drug_Formulary_Data!A:A, Drug_Formulary_Data!B:B, "Not Found")</f>
        <v>Brand</v>
      </c>
      <c r="K162" t="str">
        <f>_xlfn.XLOOKUP(D162,Drug_Formulary_Data!A:A,Drug_Formulary_Data!C:C,"Not Found")</f>
        <v>Insulin Glargine</v>
      </c>
      <c r="L162" s="9">
        <f>_xlfn.XLOOKUP(Healthcare_Claims_Data!D202,Drug_Formulary_Data!A:A,Drug_Formulary_Data!E:E)</f>
        <v>58.5</v>
      </c>
      <c r="M162" s="9">
        <f t="shared" si="4"/>
        <v>313.88</v>
      </c>
      <c r="N162" s="9">
        <f t="shared" si="5"/>
        <v>794.5</v>
      </c>
    </row>
    <row r="163" spans="1:14" x14ac:dyDescent="0.2">
      <c r="A163" s="15">
        <v>100362</v>
      </c>
      <c r="B163" s="2">
        <v>2877</v>
      </c>
      <c r="C163" s="2">
        <v>577</v>
      </c>
      <c r="D163" s="2" t="s">
        <v>35</v>
      </c>
      <c r="E163" s="2" t="s">
        <v>50</v>
      </c>
      <c r="F163" s="8">
        <v>532.70000000000005</v>
      </c>
      <c r="G163" s="8">
        <v>219.69</v>
      </c>
      <c r="H163" s="11">
        <v>45289</v>
      </c>
      <c r="I163" s="2" t="s">
        <v>53</v>
      </c>
      <c r="J163" t="str">
        <f>_xlfn.XLOOKUP(D163, Drug_Formulary_Data!A:A, Drug_Formulary_Data!B:B, "Not Found")</f>
        <v>Brand</v>
      </c>
      <c r="K163" t="str">
        <f>_xlfn.XLOOKUP(D163,Drug_Formulary_Data!A:A,Drug_Formulary_Data!C:C,"Not Found")</f>
        <v>Budesonide/Formoterol</v>
      </c>
      <c r="L163" s="9">
        <f>_xlfn.XLOOKUP(Healthcare_Claims_Data!D364,Drug_Formulary_Data!A:A,Drug_Formulary_Data!E:E)</f>
        <v>77.959999999999994</v>
      </c>
      <c r="M163" s="9">
        <f t="shared" si="4"/>
        <v>313.01000000000005</v>
      </c>
      <c r="N163" s="9">
        <f t="shared" si="5"/>
        <v>454.74000000000007</v>
      </c>
    </row>
    <row r="164" spans="1:14" x14ac:dyDescent="0.2">
      <c r="A164" s="15">
        <v>100181</v>
      </c>
      <c r="B164" s="2">
        <v>2563</v>
      </c>
      <c r="C164" s="2">
        <v>519</v>
      </c>
      <c r="D164" s="2" t="s">
        <v>19</v>
      </c>
      <c r="E164" s="2" t="s">
        <v>20</v>
      </c>
      <c r="F164" s="8">
        <v>1179.57</v>
      </c>
      <c r="G164" s="8">
        <v>867.84</v>
      </c>
      <c r="H164" s="11">
        <v>45108</v>
      </c>
      <c r="I164" s="2" t="s">
        <v>51</v>
      </c>
      <c r="J164" t="str">
        <f>_xlfn.XLOOKUP(D164, Drug_Formulary_Data!A:A, Drug_Formulary_Data!B:B, "Not Found")</f>
        <v>Brand</v>
      </c>
      <c r="K164" t="str">
        <f>_xlfn.XLOOKUP(D164,Drug_Formulary_Data!A:A,Drug_Formulary_Data!C:C,"Not Found")</f>
        <v>Atorvastatin</v>
      </c>
      <c r="L164" s="9">
        <f>_xlfn.XLOOKUP(Healthcare_Claims_Data!D183,Drug_Formulary_Data!A:A,Drug_Formulary_Data!E:E)</f>
        <v>150.68</v>
      </c>
      <c r="M164" s="9">
        <f t="shared" si="4"/>
        <v>311.7299999999999</v>
      </c>
      <c r="N164" s="9">
        <f t="shared" si="5"/>
        <v>1028.8899999999999</v>
      </c>
    </row>
    <row r="165" spans="1:14" x14ac:dyDescent="0.2">
      <c r="A165" s="15">
        <v>100275</v>
      </c>
      <c r="B165" s="2">
        <v>2211</v>
      </c>
      <c r="C165" s="2">
        <v>570</v>
      </c>
      <c r="D165" s="2" t="s">
        <v>41</v>
      </c>
      <c r="E165" s="2" t="s">
        <v>50</v>
      </c>
      <c r="F165" s="8">
        <v>1246.99</v>
      </c>
      <c r="G165" s="8">
        <v>936.31</v>
      </c>
      <c r="H165" s="11">
        <v>45202</v>
      </c>
      <c r="I165" s="2" t="s">
        <v>51</v>
      </c>
      <c r="J165" t="str">
        <f>_xlfn.XLOOKUP(D165, Drug_Formulary_Data!A:A, Drug_Formulary_Data!B:B, "Not Found")</f>
        <v>Brand</v>
      </c>
      <c r="K165" t="str">
        <f>_xlfn.XLOOKUP(D165,Drug_Formulary_Data!A:A,Drug_Formulary_Data!C:C,"Not Found")</f>
        <v>Rosuvastatin</v>
      </c>
      <c r="L165" s="9">
        <f>_xlfn.XLOOKUP(Healthcare_Claims_Data!D277,Drug_Formulary_Data!A:A,Drug_Formulary_Data!E:E)</f>
        <v>132.80000000000001</v>
      </c>
      <c r="M165" s="9">
        <f t="shared" si="4"/>
        <v>310.68000000000006</v>
      </c>
      <c r="N165" s="9">
        <f t="shared" si="5"/>
        <v>1114.19</v>
      </c>
    </row>
    <row r="166" spans="1:14" x14ac:dyDescent="0.2">
      <c r="A166" s="15">
        <v>100007</v>
      </c>
      <c r="B166" s="2">
        <v>2643</v>
      </c>
      <c r="C166" s="2">
        <v>525</v>
      </c>
      <c r="D166" s="2" t="s">
        <v>26</v>
      </c>
      <c r="E166" s="2" t="s">
        <v>20</v>
      </c>
      <c r="F166" s="8">
        <v>1493.42</v>
      </c>
      <c r="G166" s="8">
        <v>1184.1600000000001</v>
      </c>
      <c r="H166" s="11">
        <v>44934</v>
      </c>
      <c r="I166" s="2" t="s">
        <v>51</v>
      </c>
      <c r="J166" t="str">
        <f>_xlfn.XLOOKUP(D166, Drug_Formulary_Data!A:A, Drug_Formulary_Data!B:B, "Not Found")</f>
        <v>Brand</v>
      </c>
      <c r="K166" t="str">
        <f>_xlfn.XLOOKUP(D166,Drug_Formulary_Data!A:A,Drug_Formulary_Data!C:C,"Not Found")</f>
        <v>Adalimumab</v>
      </c>
      <c r="L166" s="9">
        <f>_xlfn.XLOOKUP(Healthcare_Claims_Data!D9,Drug_Formulary_Data!A:A,Drug_Formulary_Data!E:E)</f>
        <v>58.5</v>
      </c>
      <c r="M166" s="9">
        <f t="shared" si="4"/>
        <v>309.26</v>
      </c>
      <c r="N166" s="9">
        <f t="shared" si="5"/>
        <v>1434.92</v>
      </c>
    </row>
    <row r="167" spans="1:14" x14ac:dyDescent="0.2">
      <c r="A167" s="15">
        <v>100225</v>
      </c>
      <c r="B167" s="2">
        <v>2505</v>
      </c>
      <c r="C167" s="2">
        <v>535</v>
      </c>
      <c r="D167" s="2" t="s">
        <v>35</v>
      </c>
      <c r="E167" s="2" t="s">
        <v>50</v>
      </c>
      <c r="F167" s="8">
        <v>1265.49</v>
      </c>
      <c r="G167" s="8">
        <v>957.86</v>
      </c>
      <c r="H167" s="11">
        <v>45152</v>
      </c>
      <c r="I167" s="2" t="s">
        <v>52</v>
      </c>
      <c r="J167" t="str">
        <f>_xlfn.XLOOKUP(D167, Drug_Formulary_Data!A:A, Drug_Formulary_Data!B:B, "Not Found")</f>
        <v>Brand</v>
      </c>
      <c r="K167" t="str">
        <f>_xlfn.XLOOKUP(D167,Drug_Formulary_Data!A:A,Drug_Formulary_Data!C:C,"Not Found")</f>
        <v>Budesonide/Formoterol</v>
      </c>
      <c r="L167" s="9">
        <f>_xlfn.XLOOKUP(Healthcare_Claims_Data!D227,Drug_Formulary_Data!A:A,Drug_Formulary_Data!E:E)</f>
        <v>132.80000000000001</v>
      </c>
      <c r="M167" s="9">
        <f t="shared" si="4"/>
        <v>307.63</v>
      </c>
      <c r="N167" s="9">
        <f t="shared" si="5"/>
        <v>1132.69</v>
      </c>
    </row>
    <row r="168" spans="1:14" x14ac:dyDescent="0.2">
      <c r="A168" s="15">
        <v>100212</v>
      </c>
      <c r="B168" s="2">
        <v>2078</v>
      </c>
      <c r="C168" s="2">
        <v>563</v>
      </c>
      <c r="D168" s="2" t="s">
        <v>23</v>
      </c>
      <c r="E168" s="2" t="s">
        <v>50</v>
      </c>
      <c r="F168" s="8">
        <v>676.12</v>
      </c>
      <c r="G168" s="8">
        <v>372.29</v>
      </c>
      <c r="H168" s="11">
        <v>45139</v>
      </c>
      <c r="I168" s="2" t="s">
        <v>51</v>
      </c>
      <c r="J168" t="str">
        <f>_xlfn.XLOOKUP(D168, Drug_Formulary_Data!A:A, Drug_Formulary_Data!B:B, "Not Found")</f>
        <v>Brand</v>
      </c>
      <c r="K168" t="str">
        <f>_xlfn.XLOOKUP(D168,Drug_Formulary_Data!A:A,Drug_Formulary_Data!C:C,"Not Found")</f>
        <v>Sitagliptin</v>
      </c>
      <c r="L168" s="9">
        <f>_xlfn.XLOOKUP(Healthcare_Claims_Data!D214,Drug_Formulary_Data!A:A,Drug_Formulary_Data!E:E)</f>
        <v>77.55</v>
      </c>
      <c r="M168" s="9">
        <f t="shared" si="4"/>
        <v>303.83</v>
      </c>
      <c r="N168" s="9">
        <f t="shared" si="5"/>
        <v>598.57000000000005</v>
      </c>
    </row>
    <row r="169" spans="1:14" x14ac:dyDescent="0.2">
      <c r="A169" s="15">
        <v>100448</v>
      </c>
      <c r="B169" s="2">
        <v>2367</v>
      </c>
      <c r="C169" s="2">
        <v>533</v>
      </c>
      <c r="D169" s="2" t="s">
        <v>41</v>
      </c>
      <c r="E169" s="2" t="s">
        <v>20</v>
      </c>
      <c r="F169" s="8">
        <v>942.74</v>
      </c>
      <c r="G169" s="8">
        <v>643.53</v>
      </c>
      <c r="H169" s="11">
        <v>45375</v>
      </c>
      <c r="I169" s="2" t="s">
        <v>53</v>
      </c>
      <c r="J169" t="str">
        <f>_xlfn.XLOOKUP(D169, Drug_Formulary_Data!A:A, Drug_Formulary_Data!B:B, "Not Found")</f>
        <v>Brand</v>
      </c>
      <c r="K169" t="str">
        <f>_xlfn.XLOOKUP(D169,Drug_Formulary_Data!A:A,Drug_Formulary_Data!C:C,"Not Found")</f>
        <v>Rosuvastatin</v>
      </c>
      <c r="L169" s="9">
        <f>_xlfn.XLOOKUP(Healthcare_Claims_Data!D450,Drug_Formulary_Data!A:A,Drug_Formulary_Data!E:E)</f>
        <v>77.55</v>
      </c>
      <c r="M169" s="9">
        <f t="shared" si="4"/>
        <v>299.21000000000004</v>
      </c>
      <c r="N169" s="9">
        <f t="shared" si="5"/>
        <v>865.19</v>
      </c>
    </row>
    <row r="170" spans="1:14" x14ac:dyDescent="0.2">
      <c r="A170" s="15">
        <v>100283</v>
      </c>
      <c r="B170" s="2">
        <v>2259</v>
      </c>
      <c r="C170" s="2">
        <v>557</v>
      </c>
      <c r="D170" s="2" t="s">
        <v>26</v>
      </c>
      <c r="E170" s="2" t="s">
        <v>20</v>
      </c>
      <c r="F170" s="8">
        <v>1084.26</v>
      </c>
      <c r="G170" s="8">
        <v>788.58</v>
      </c>
      <c r="H170" s="11">
        <v>45210</v>
      </c>
      <c r="I170" s="2" t="s">
        <v>53</v>
      </c>
      <c r="J170" t="str">
        <f>_xlfn.XLOOKUP(D170, Drug_Formulary_Data!A:A, Drug_Formulary_Data!B:B, "Not Found")</f>
        <v>Brand</v>
      </c>
      <c r="K170" t="str">
        <f>_xlfn.XLOOKUP(D170,Drug_Formulary_Data!A:A,Drug_Formulary_Data!C:C,"Not Found")</f>
        <v>Adalimumab</v>
      </c>
      <c r="L170" s="9">
        <f>_xlfn.XLOOKUP(Healthcare_Claims_Data!D285,Drug_Formulary_Data!A:A,Drug_Formulary_Data!E:E)</f>
        <v>98.52</v>
      </c>
      <c r="M170" s="9">
        <f t="shared" si="4"/>
        <v>295.67999999999995</v>
      </c>
      <c r="N170" s="9">
        <f t="shared" si="5"/>
        <v>985.74</v>
      </c>
    </row>
    <row r="171" spans="1:14" x14ac:dyDescent="0.2">
      <c r="A171" s="15">
        <v>100020</v>
      </c>
      <c r="B171" s="2">
        <v>2991</v>
      </c>
      <c r="C171" s="2">
        <v>579</v>
      </c>
      <c r="D171" s="2" t="s">
        <v>37</v>
      </c>
      <c r="E171" s="2" t="s">
        <v>50</v>
      </c>
      <c r="F171" s="8">
        <v>1049.55</v>
      </c>
      <c r="G171" s="8">
        <v>754</v>
      </c>
      <c r="H171" s="11">
        <v>44947</v>
      </c>
      <c r="I171" s="2" t="s">
        <v>52</v>
      </c>
      <c r="J171" t="str">
        <f>_xlfn.XLOOKUP(D171, Drug_Formulary_Data!A:A, Drug_Formulary_Data!B:B, "Not Found")</f>
        <v>Brand</v>
      </c>
      <c r="K171" t="str">
        <f>_xlfn.XLOOKUP(D171,Drug_Formulary_Data!A:A,Drug_Formulary_Data!C:C,"Not Found")</f>
        <v>Fluticasone/Salmeterol</v>
      </c>
      <c r="L171" s="9">
        <f>_xlfn.XLOOKUP(Healthcare_Claims_Data!D22,Drug_Formulary_Data!A:A,Drug_Formulary_Data!E:E)</f>
        <v>77.55</v>
      </c>
      <c r="M171" s="9">
        <f t="shared" si="4"/>
        <v>295.54999999999995</v>
      </c>
      <c r="N171" s="9">
        <f t="shared" si="5"/>
        <v>972</v>
      </c>
    </row>
    <row r="172" spans="1:14" x14ac:dyDescent="0.2">
      <c r="A172" s="15">
        <v>100391</v>
      </c>
      <c r="B172" s="2">
        <v>2835</v>
      </c>
      <c r="C172" s="2">
        <v>590</v>
      </c>
      <c r="D172" s="2" t="s">
        <v>31</v>
      </c>
      <c r="E172" s="2" t="s">
        <v>20</v>
      </c>
      <c r="F172" s="8">
        <v>1272.94</v>
      </c>
      <c r="G172" s="8">
        <v>977.94</v>
      </c>
      <c r="H172" s="11">
        <v>45318</v>
      </c>
      <c r="I172" s="2" t="s">
        <v>53</v>
      </c>
      <c r="J172" t="str">
        <f>_xlfn.XLOOKUP(D172, Drug_Formulary_Data!A:A, Drug_Formulary_Data!B:B, "Not Found")</f>
        <v>Brand</v>
      </c>
      <c r="K172" t="str">
        <f>_xlfn.XLOOKUP(D172,Drug_Formulary_Data!A:A,Drug_Formulary_Data!C:C,"Not Found")</f>
        <v>Rivaroxaban</v>
      </c>
      <c r="L172" s="9">
        <f>_xlfn.XLOOKUP(Healthcare_Claims_Data!D393,Drug_Formulary_Data!A:A,Drug_Formulary_Data!E:E)</f>
        <v>153.69</v>
      </c>
      <c r="M172" s="9">
        <f t="shared" si="4"/>
        <v>295</v>
      </c>
      <c r="N172" s="9">
        <f t="shared" si="5"/>
        <v>1119.25</v>
      </c>
    </row>
    <row r="173" spans="1:14" x14ac:dyDescent="0.2">
      <c r="A173" s="15">
        <v>100429</v>
      </c>
      <c r="B173" s="2">
        <v>2458</v>
      </c>
      <c r="C173" s="2">
        <v>571</v>
      </c>
      <c r="D173" s="2" t="s">
        <v>19</v>
      </c>
      <c r="E173" s="2" t="s">
        <v>50</v>
      </c>
      <c r="F173" s="8">
        <v>1478.34</v>
      </c>
      <c r="G173" s="8">
        <v>1185.22</v>
      </c>
      <c r="H173" s="11">
        <v>45356</v>
      </c>
      <c r="I173" s="2" t="s">
        <v>52</v>
      </c>
      <c r="J173" t="str">
        <f>_xlfn.XLOOKUP(D173, Drug_Formulary_Data!A:A, Drug_Formulary_Data!B:B, "Not Found")</f>
        <v>Brand</v>
      </c>
      <c r="K173" t="str">
        <f>_xlfn.XLOOKUP(D173,Drug_Formulary_Data!A:A,Drug_Formulary_Data!C:C,"Not Found")</f>
        <v>Atorvastatin</v>
      </c>
      <c r="L173" s="9">
        <f>_xlfn.XLOOKUP(Healthcare_Claims_Data!D431,Drug_Formulary_Data!A:A,Drug_Formulary_Data!E:E)</f>
        <v>58.5</v>
      </c>
      <c r="M173" s="9">
        <f t="shared" si="4"/>
        <v>293.11999999999989</v>
      </c>
      <c r="N173" s="9">
        <f t="shared" si="5"/>
        <v>1419.84</v>
      </c>
    </row>
    <row r="174" spans="1:14" x14ac:dyDescent="0.2">
      <c r="A174" s="15">
        <v>100425</v>
      </c>
      <c r="B174" s="2">
        <v>2960</v>
      </c>
      <c r="C174" s="2">
        <v>501</v>
      </c>
      <c r="D174" s="2" t="s">
        <v>31</v>
      </c>
      <c r="E174" s="2" t="s">
        <v>50</v>
      </c>
      <c r="F174" s="8">
        <v>536.55999999999995</v>
      </c>
      <c r="G174" s="8">
        <v>250.71</v>
      </c>
      <c r="H174" s="11">
        <v>45352</v>
      </c>
      <c r="I174" s="2" t="s">
        <v>51</v>
      </c>
      <c r="J174" t="str">
        <f>_xlfn.XLOOKUP(D174, Drug_Formulary_Data!A:A, Drug_Formulary_Data!B:B, "Not Found")</f>
        <v>Brand</v>
      </c>
      <c r="K174" t="str">
        <f>_xlfn.XLOOKUP(D174,Drug_Formulary_Data!A:A,Drug_Formulary_Data!C:C,"Not Found")</f>
        <v>Rivaroxaban</v>
      </c>
      <c r="L174" s="9">
        <f>_xlfn.XLOOKUP(Healthcare_Claims_Data!D427,Drug_Formulary_Data!A:A,Drug_Formulary_Data!E:E)</f>
        <v>132.80000000000001</v>
      </c>
      <c r="M174" s="9">
        <f t="shared" si="4"/>
        <v>285.84999999999991</v>
      </c>
      <c r="N174" s="9">
        <f t="shared" si="5"/>
        <v>403.75999999999993</v>
      </c>
    </row>
    <row r="175" spans="1:14" x14ac:dyDescent="0.2">
      <c r="A175" s="15">
        <v>100290</v>
      </c>
      <c r="B175" s="2">
        <v>2713</v>
      </c>
      <c r="C175" s="2">
        <v>540</v>
      </c>
      <c r="D175" s="2" t="s">
        <v>23</v>
      </c>
      <c r="E175" s="2" t="s">
        <v>20</v>
      </c>
      <c r="F175" s="8">
        <v>1454.22</v>
      </c>
      <c r="G175" s="8">
        <v>1168.73</v>
      </c>
      <c r="H175" s="11">
        <v>45217</v>
      </c>
      <c r="I175" s="2" t="s">
        <v>51</v>
      </c>
      <c r="J175" t="str">
        <f>_xlfn.XLOOKUP(D175, Drug_Formulary_Data!A:A, Drug_Formulary_Data!B:B, "Not Found")</f>
        <v>Brand</v>
      </c>
      <c r="K175" t="str">
        <f>_xlfn.XLOOKUP(D175,Drug_Formulary_Data!A:A,Drug_Formulary_Data!C:C,"Not Found")</f>
        <v>Sitagliptin</v>
      </c>
      <c r="L175" s="9">
        <f>_xlfn.XLOOKUP(Healthcare_Claims_Data!D292,Drug_Formulary_Data!A:A,Drug_Formulary_Data!E:E)</f>
        <v>77.959999999999994</v>
      </c>
      <c r="M175" s="9">
        <f t="shared" si="4"/>
        <v>285.49</v>
      </c>
      <c r="N175" s="9">
        <f t="shared" si="5"/>
        <v>1376.26</v>
      </c>
    </row>
    <row r="176" spans="1:14" x14ac:dyDescent="0.2">
      <c r="A176" s="15">
        <v>100087</v>
      </c>
      <c r="B176" s="2">
        <v>2748</v>
      </c>
      <c r="C176" s="2">
        <v>590</v>
      </c>
      <c r="D176" s="2" t="s">
        <v>23</v>
      </c>
      <c r="E176" s="2" t="s">
        <v>50</v>
      </c>
      <c r="F176" s="8">
        <v>439.47</v>
      </c>
      <c r="G176" s="8">
        <v>154.62</v>
      </c>
      <c r="H176" s="11">
        <v>45014</v>
      </c>
      <c r="I176" s="2" t="s">
        <v>51</v>
      </c>
      <c r="J176" t="str">
        <f>_xlfn.XLOOKUP(D176, Drug_Formulary_Data!A:A, Drug_Formulary_Data!B:B, "Not Found")</f>
        <v>Brand</v>
      </c>
      <c r="K176" t="str">
        <f>_xlfn.XLOOKUP(D176,Drug_Formulary_Data!A:A,Drug_Formulary_Data!C:C,"Not Found")</f>
        <v>Sitagliptin</v>
      </c>
      <c r="L176" s="9">
        <f>_xlfn.XLOOKUP(Healthcare_Claims_Data!D89,Drug_Formulary_Data!A:A,Drug_Formulary_Data!E:E)</f>
        <v>65.23</v>
      </c>
      <c r="M176" s="9">
        <f t="shared" si="4"/>
        <v>284.85000000000002</v>
      </c>
      <c r="N176" s="9">
        <f t="shared" si="5"/>
        <v>374.24</v>
      </c>
    </row>
    <row r="177" spans="1:14" x14ac:dyDescent="0.2">
      <c r="A177" s="15">
        <v>100299</v>
      </c>
      <c r="B177" s="2">
        <v>2936</v>
      </c>
      <c r="C177" s="2">
        <v>502</v>
      </c>
      <c r="D177" s="2" t="s">
        <v>33</v>
      </c>
      <c r="E177" s="2" t="s">
        <v>50</v>
      </c>
      <c r="F177" s="8">
        <v>446.23</v>
      </c>
      <c r="G177" s="8">
        <v>166.41</v>
      </c>
      <c r="H177" s="11">
        <v>45226</v>
      </c>
      <c r="I177" s="2" t="s">
        <v>52</v>
      </c>
      <c r="J177" t="str">
        <f>_xlfn.XLOOKUP(D177, Drug_Formulary_Data!A:A, Drug_Formulary_Data!B:B, "Not Found")</f>
        <v>Brand</v>
      </c>
      <c r="K177" t="str">
        <f>_xlfn.XLOOKUP(D177,Drug_Formulary_Data!A:A,Drug_Formulary_Data!C:C,"Not Found")</f>
        <v>Insulin Glargine</v>
      </c>
      <c r="L177" s="9">
        <f>_xlfn.XLOOKUP(Healthcare_Claims_Data!D301,Drug_Formulary_Data!A:A,Drug_Formulary_Data!E:E)</f>
        <v>65.23</v>
      </c>
      <c r="M177" s="9">
        <f t="shared" si="4"/>
        <v>279.82000000000005</v>
      </c>
      <c r="N177" s="9">
        <f t="shared" si="5"/>
        <v>381</v>
      </c>
    </row>
    <row r="178" spans="1:14" x14ac:dyDescent="0.2">
      <c r="A178" s="15">
        <v>100485</v>
      </c>
      <c r="B178" s="2">
        <v>2985</v>
      </c>
      <c r="C178" s="2">
        <v>509</v>
      </c>
      <c r="D178" s="2" t="s">
        <v>37</v>
      </c>
      <c r="E178" s="2" t="s">
        <v>20</v>
      </c>
      <c r="F178" s="8">
        <v>1195.97</v>
      </c>
      <c r="G178" s="8">
        <v>916.35</v>
      </c>
      <c r="H178" s="11">
        <v>45412</v>
      </c>
      <c r="I178" s="2" t="s">
        <v>52</v>
      </c>
      <c r="J178" t="str">
        <f>_xlfn.XLOOKUP(D178, Drug_Formulary_Data!A:A, Drug_Formulary_Data!B:B, "Not Found")</f>
        <v>Brand</v>
      </c>
      <c r="K178" t="str">
        <f>_xlfn.XLOOKUP(D178,Drug_Formulary_Data!A:A,Drug_Formulary_Data!C:C,"Not Found")</f>
        <v>Fluticasone/Salmeterol</v>
      </c>
      <c r="L178" s="9">
        <f>_xlfn.XLOOKUP(Healthcare_Claims_Data!D487,Drug_Formulary_Data!A:A,Drug_Formulary_Data!E:E)</f>
        <v>76.599999999999994</v>
      </c>
      <c r="M178" s="9">
        <f t="shared" si="4"/>
        <v>279.62</v>
      </c>
      <c r="N178" s="9">
        <f t="shared" si="5"/>
        <v>1119.3700000000001</v>
      </c>
    </row>
    <row r="179" spans="1:14" x14ac:dyDescent="0.2">
      <c r="A179" s="15">
        <v>100423</v>
      </c>
      <c r="B179" s="2">
        <v>2508</v>
      </c>
      <c r="C179" s="2">
        <v>582</v>
      </c>
      <c r="D179" s="2" t="s">
        <v>23</v>
      </c>
      <c r="E179" s="2" t="s">
        <v>50</v>
      </c>
      <c r="F179" s="8">
        <v>1364.33</v>
      </c>
      <c r="G179" s="8">
        <v>1093.6300000000001</v>
      </c>
      <c r="H179" s="11">
        <v>45350</v>
      </c>
      <c r="I179" s="2" t="s">
        <v>53</v>
      </c>
      <c r="J179" t="str">
        <f>_xlfn.XLOOKUP(D179, Drug_Formulary_Data!A:A, Drug_Formulary_Data!B:B, "Not Found")</f>
        <v>Brand</v>
      </c>
      <c r="K179" t="str">
        <f>_xlfn.XLOOKUP(D179,Drug_Formulary_Data!A:A,Drug_Formulary_Data!C:C,"Not Found")</f>
        <v>Sitagliptin</v>
      </c>
      <c r="L179" s="9">
        <f>_xlfn.XLOOKUP(Healthcare_Claims_Data!D425,Drug_Formulary_Data!A:A,Drug_Formulary_Data!E:E)</f>
        <v>65.23</v>
      </c>
      <c r="M179" s="9">
        <f t="shared" si="4"/>
        <v>270.69999999999982</v>
      </c>
      <c r="N179" s="9">
        <f t="shared" si="5"/>
        <v>1299.0999999999999</v>
      </c>
    </row>
    <row r="180" spans="1:14" x14ac:dyDescent="0.2">
      <c r="A180" s="15">
        <v>100080</v>
      </c>
      <c r="B180" s="2">
        <v>2577</v>
      </c>
      <c r="C180" s="2">
        <v>502</v>
      </c>
      <c r="D180" s="2" t="s">
        <v>37</v>
      </c>
      <c r="E180" s="2" t="s">
        <v>50</v>
      </c>
      <c r="F180" s="8">
        <v>1436.63</v>
      </c>
      <c r="G180" s="8">
        <v>1166.33</v>
      </c>
      <c r="H180" s="11">
        <v>45007</v>
      </c>
      <c r="I180" s="2" t="s">
        <v>52</v>
      </c>
      <c r="J180" t="str">
        <f>_xlfn.XLOOKUP(D180, Drug_Formulary_Data!A:A, Drug_Formulary_Data!B:B, "Not Found")</f>
        <v>Brand</v>
      </c>
      <c r="K180" t="str">
        <f>_xlfn.XLOOKUP(D180,Drug_Formulary_Data!A:A,Drug_Formulary_Data!C:C,"Not Found")</f>
        <v>Fluticasone/Salmeterol</v>
      </c>
      <c r="L180" s="9">
        <f>_xlfn.XLOOKUP(Healthcare_Claims_Data!D82,Drug_Formulary_Data!A:A,Drug_Formulary_Data!E:E)</f>
        <v>65.23</v>
      </c>
      <c r="M180" s="9">
        <f t="shared" si="4"/>
        <v>270.30000000000018</v>
      </c>
      <c r="N180" s="9">
        <f t="shared" si="5"/>
        <v>1371.4</v>
      </c>
    </row>
    <row r="181" spans="1:14" x14ac:dyDescent="0.2">
      <c r="A181" s="15">
        <v>100050</v>
      </c>
      <c r="B181" s="2">
        <v>2795</v>
      </c>
      <c r="C181" s="2">
        <v>521</v>
      </c>
      <c r="D181" s="2" t="s">
        <v>33</v>
      </c>
      <c r="E181" s="2" t="s">
        <v>50</v>
      </c>
      <c r="F181" s="8">
        <v>1032.73</v>
      </c>
      <c r="G181" s="8">
        <v>763.74</v>
      </c>
      <c r="H181" s="11">
        <v>44977</v>
      </c>
      <c r="I181" s="2" t="s">
        <v>52</v>
      </c>
      <c r="J181" t="str">
        <f>_xlfn.XLOOKUP(D181, Drug_Formulary_Data!A:A, Drug_Formulary_Data!B:B, "Not Found")</f>
        <v>Brand</v>
      </c>
      <c r="K181" t="str">
        <f>_xlfn.XLOOKUP(D181,Drug_Formulary_Data!A:A,Drug_Formulary_Data!C:C,"Not Found")</f>
        <v>Insulin Glargine</v>
      </c>
      <c r="L181" s="9">
        <f>_xlfn.XLOOKUP(Healthcare_Claims_Data!D52,Drug_Formulary_Data!A:A,Drug_Formulary_Data!E:E)</f>
        <v>153.69</v>
      </c>
      <c r="M181" s="9">
        <f t="shared" si="4"/>
        <v>268.99</v>
      </c>
      <c r="N181" s="9">
        <f t="shared" si="5"/>
        <v>879.04</v>
      </c>
    </row>
    <row r="182" spans="1:14" x14ac:dyDescent="0.2">
      <c r="A182" s="15">
        <v>100184</v>
      </c>
      <c r="B182" s="2">
        <v>2172</v>
      </c>
      <c r="C182" s="2">
        <v>504</v>
      </c>
      <c r="D182" s="2" t="s">
        <v>41</v>
      </c>
      <c r="E182" s="2" t="s">
        <v>50</v>
      </c>
      <c r="F182" s="8">
        <v>490.26</v>
      </c>
      <c r="G182" s="8">
        <v>222.05</v>
      </c>
      <c r="H182" s="11">
        <v>45111</v>
      </c>
      <c r="I182" s="2" t="s">
        <v>52</v>
      </c>
      <c r="J182" t="str">
        <f>_xlfn.XLOOKUP(D182, Drug_Formulary_Data!A:A, Drug_Formulary_Data!B:B, "Not Found")</f>
        <v>Brand</v>
      </c>
      <c r="K182" t="str">
        <f>_xlfn.XLOOKUP(D182,Drug_Formulary_Data!A:A,Drug_Formulary_Data!C:C,"Not Found")</f>
        <v>Rosuvastatin</v>
      </c>
      <c r="L182" s="9">
        <f>_xlfn.XLOOKUP(Healthcare_Claims_Data!D186,Drug_Formulary_Data!A:A,Drug_Formulary_Data!E:E)</f>
        <v>153.69</v>
      </c>
      <c r="M182" s="9">
        <f t="shared" si="4"/>
        <v>268.20999999999998</v>
      </c>
      <c r="N182" s="9">
        <f t="shared" si="5"/>
        <v>336.57</v>
      </c>
    </row>
    <row r="183" spans="1:14" x14ac:dyDescent="0.2">
      <c r="A183" s="15">
        <v>100046</v>
      </c>
      <c r="B183" s="2">
        <v>2270</v>
      </c>
      <c r="C183" s="2">
        <v>594</v>
      </c>
      <c r="D183" s="2" t="s">
        <v>23</v>
      </c>
      <c r="E183" s="2" t="s">
        <v>50</v>
      </c>
      <c r="F183" s="8">
        <v>843.51</v>
      </c>
      <c r="G183" s="8">
        <v>575.39</v>
      </c>
      <c r="H183" s="11">
        <v>44973</v>
      </c>
      <c r="I183" s="2" t="s">
        <v>53</v>
      </c>
      <c r="J183" t="str">
        <f>_xlfn.XLOOKUP(D183, Drug_Formulary_Data!A:A, Drug_Formulary_Data!B:B, "Not Found")</f>
        <v>Brand</v>
      </c>
      <c r="K183" t="str">
        <f>_xlfn.XLOOKUP(D183,Drug_Formulary_Data!A:A,Drug_Formulary_Data!C:C,"Not Found")</f>
        <v>Sitagliptin</v>
      </c>
      <c r="L183" s="9">
        <f>_xlfn.XLOOKUP(Healthcare_Claims_Data!D48,Drug_Formulary_Data!A:A,Drug_Formulary_Data!E:E)</f>
        <v>77.959999999999994</v>
      </c>
      <c r="M183" s="9">
        <f t="shared" si="4"/>
        <v>268.12</v>
      </c>
      <c r="N183" s="9">
        <f t="shared" si="5"/>
        <v>765.55</v>
      </c>
    </row>
    <row r="184" spans="1:14" x14ac:dyDescent="0.2">
      <c r="A184" s="15">
        <v>100424</v>
      </c>
      <c r="B184" s="2">
        <v>2375</v>
      </c>
      <c r="C184" s="2">
        <v>588</v>
      </c>
      <c r="D184" s="2" t="s">
        <v>29</v>
      </c>
      <c r="E184" s="2" t="s">
        <v>50</v>
      </c>
      <c r="F184" s="8">
        <v>749.83</v>
      </c>
      <c r="G184" s="8">
        <v>484.46</v>
      </c>
      <c r="H184" s="11">
        <v>45351</v>
      </c>
      <c r="I184" s="2" t="s">
        <v>53</v>
      </c>
      <c r="J184" t="str">
        <f>_xlfn.XLOOKUP(D184, Drug_Formulary_Data!A:A, Drug_Formulary_Data!B:B, "Not Found")</f>
        <v>Brand</v>
      </c>
      <c r="K184" t="str">
        <f>_xlfn.XLOOKUP(D184,Drug_Formulary_Data!A:A,Drug_Formulary_Data!C:C,"Not Found")</f>
        <v>Oxycodone</v>
      </c>
      <c r="L184" s="9">
        <f>_xlfn.XLOOKUP(Healthcare_Claims_Data!D426,Drug_Formulary_Data!A:A,Drug_Formulary_Data!E:E)</f>
        <v>153.69</v>
      </c>
      <c r="M184" s="9">
        <f t="shared" si="4"/>
        <v>265.37000000000006</v>
      </c>
      <c r="N184" s="9">
        <f t="shared" si="5"/>
        <v>596.1400000000001</v>
      </c>
    </row>
    <row r="185" spans="1:14" x14ac:dyDescent="0.2">
      <c r="A185" s="15">
        <v>100235</v>
      </c>
      <c r="B185" s="2">
        <v>2326</v>
      </c>
      <c r="C185" s="2">
        <v>533</v>
      </c>
      <c r="D185" s="2" t="s">
        <v>19</v>
      </c>
      <c r="E185" s="2" t="s">
        <v>20</v>
      </c>
      <c r="F185" s="8">
        <v>1455.53</v>
      </c>
      <c r="G185" s="8">
        <v>1192.3800000000001</v>
      </c>
      <c r="H185" s="11">
        <v>45162</v>
      </c>
      <c r="I185" s="2" t="s">
        <v>53</v>
      </c>
      <c r="J185" t="str">
        <f>_xlfn.XLOOKUP(D185, Drug_Formulary_Data!A:A, Drug_Formulary_Data!B:B, "Not Found")</f>
        <v>Brand</v>
      </c>
      <c r="K185" t="str">
        <f>_xlfn.XLOOKUP(D185,Drug_Formulary_Data!A:A,Drug_Formulary_Data!C:C,"Not Found")</f>
        <v>Atorvastatin</v>
      </c>
      <c r="L185" s="9">
        <f>_xlfn.XLOOKUP(Healthcare_Claims_Data!D237,Drug_Formulary_Data!A:A,Drug_Formulary_Data!E:E)</f>
        <v>150.68</v>
      </c>
      <c r="M185" s="9">
        <f t="shared" si="4"/>
        <v>263.14999999999986</v>
      </c>
      <c r="N185" s="9">
        <f t="shared" si="5"/>
        <v>1304.8499999999999</v>
      </c>
    </row>
    <row r="186" spans="1:14" x14ac:dyDescent="0.2">
      <c r="A186" s="15">
        <v>100116</v>
      </c>
      <c r="B186" s="2">
        <v>2188</v>
      </c>
      <c r="C186" s="2">
        <v>542</v>
      </c>
      <c r="D186" s="2" t="s">
        <v>26</v>
      </c>
      <c r="E186" s="2" t="s">
        <v>50</v>
      </c>
      <c r="F186" s="8">
        <v>1304.9000000000001</v>
      </c>
      <c r="G186" s="8">
        <v>1041.77</v>
      </c>
      <c r="H186" s="11">
        <v>45043</v>
      </c>
      <c r="I186" s="2" t="s">
        <v>52</v>
      </c>
      <c r="J186" t="str">
        <f>_xlfn.XLOOKUP(D186, Drug_Formulary_Data!A:A, Drug_Formulary_Data!B:B, "Not Found")</f>
        <v>Brand</v>
      </c>
      <c r="K186" t="str">
        <f>_xlfn.XLOOKUP(D186,Drug_Formulary_Data!A:A,Drug_Formulary_Data!C:C,"Not Found")</f>
        <v>Adalimumab</v>
      </c>
      <c r="L186" s="9">
        <f>_xlfn.XLOOKUP(Healthcare_Claims_Data!D118,Drug_Formulary_Data!A:A,Drug_Formulary_Data!E:E)</f>
        <v>77.959999999999994</v>
      </c>
      <c r="M186" s="9">
        <f t="shared" si="4"/>
        <v>263.13000000000011</v>
      </c>
      <c r="N186" s="9">
        <f t="shared" si="5"/>
        <v>1226.94</v>
      </c>
    </row>
    <row r="187" spans="1:14" x14ac:dyDescent="0.2">
      <c r="A187" s="15">
        <v>100221</v>
      </c>
      <c r="B187" s="2">
        <v>2294</v>
      </c>
      <c r="C187" s="2">
        <v>598</v>
      </c>
      <c r="D187" s="2" t="s">
        <v>39</v>
      </c>
      <c r="E187" s="2" t="s">
        <v>20</v>
      </c>
      <c r="F187" s="8">
        <v>571.80999999999995</v>
      </c>
      <c r="G187" s="8">
        <v>310.55</v>
      </c>
      <c r="H187" s="11">
        <v>45148</v>
      </c>
      <c r="I187" s="2" t="s">
        <v>53</v>
      </c>
      <c r="J187" t="str">
        <f>_xlfn.XLOOKUP(D187, Drug_Formulary_Data!A:A, Drug_Formulary_Data!B:B, "Not Found")</f>
        <v>Brand</v>
      </c>
      <c r="K187" t="str">
        <f>_xlfn.XLOOKUP(D187,Drug_Formulary_Data!A:A,Drug_Formulary_Data!C:C,"Not Found")</f>
        <v>Apixaban</v>
      </c>
      <c r="L187" s="9">
        <f>_xlfn.XLOOKUP(Healthcare_Claims_Data!D223,Drug_Formulary_Data!A:A,Drug_Formulary_Data!E:E)</f>
        <v>76.599999999999994</v>
      </c>
      <c r="M187" s="9">
        <f t="shared" si="4"/>
        <v>261.25999999999993</v>
      </c>
      <c r="N187" s="9">
        <f t="shared" si="5"/>
        <v>495.20999999999992</v>
      </c>
    </row>
    <row r="188" spans="1:14" x14ac:dyDescent="0.2">
      <c r="A188" s="15">
        <v>100399</v>
      </c>
      <c r="B188" s="2">
        <v>2315</v>
      </c>
      <c r="C188" s="2">
        <v>563</v>
      </c>
      <c r="D188" s="2" t="s">
        <v>19</v>
      </c>
      <c r="E188" s="2" t="s">
        <v>20</v>
      </c>
      <c r="F188" s="8">
        <v>423.49</v>
      </c>
      <c r="G188" s="8">
        <v>162.44999999999999</v>
      </c>
      <c r="H188" s="11">
        <v>45326</v>
      </c>
      <c r="I188" s="2" t="s">
        <v>53</v>
      </c>
      <c r="J188" t="str">
        <f>_xlfn.XLOOKUP(D188, Drug_Formulary_Data!A:A, Drug_Formulary_Data!B:B, "Not Found")</f>
        <v>Brand</v>
      </c>
      <c r="K188" t="str">
        <f>_xlfn.XLOOKUP(D188,Drug_Formulary_Data!A:A,Drug_Formulary_Data!C:C,"Not Found")</f>
        <v>Atorvastatin</v>
      </c>
      <c r="L188" s="9">
        <f>_xlfn.XLOOKUP(Healthcare_Claims_Data!D401,Drug_Formulary_Data!A:A,Drug_Formulary_Data!E:E)</f>
        <v>144.75</v>
      </c>
      <c r="M188" s="9">
        <f t="shared" si="4"/>
        <v>261.04000000000002</v>
      </c>
      <c r="N188" s="9">
        <f t="shared" si="5"/>
        <v>278.74</v>
      </c>
    </row>
    <row r="189" spans="1:14" x14ac:dyDescent="0.2">
      <c r="A189" s="15">
        <v>100301</v>
      </c>
      <c r="B189" s="2">
        <v>2305</v>
      </c>
      <c r="C189" s="2">
        <v>504</v>
      </c>
      <c r="D189" s="2" t="s">
        <v>19</v>
      </c>
      <c r="E189" s="2" t="s">
        <v>20</v>
      </c>
      <c r="F189" s="8">
        <v>1300.94</v>
      </c>
      <c r="G189" s="8">
        <v>1040.96</v>
      </c>
      <c r="H189" s="11">
        <v>45228</v>
      </c>
      <c r="I189" s="2" t="s">
        <v>51</v>
      </c>
      <c r="J189" t="str">
        <f>_xlfn.XLOOKUP(D189, Drug_Formulary_Data!A:A, Drug_Formulary_Data!B:B, "Not Found")</f>
        <v>Brand</v>
      </c>
      <c r="K189" t="str">
        <f>_xlfn.XLOOKUP(D189,Drug_Formulary_Data!A:A,Drug_Formulary_Data!C:C,"Not Found")</f>
        <v>Atorvastatin</v>
      </c>
      <c r="L189" s="9">
        <f>_xlfn.XLOOKUP(Healthcare_Claims_Data!D303,Drug_Formulary_Data!A:A,Drug_Formulary_Data!E:E)</f>
        <v>132.80000000000001</v>
      </c>
      <c r="M189" s="9">
        <f t="shared" si="4"/>
        <v>259.98</v>
      </c>
      <c r="N189" s="9">
        <f t="shared" si="5"/>
        <v>1168.1400000000001</v>
      </c>
    </row>
    <row r="190" spans="1:14" x14ac:dyDescent="0.2">
      <c r="A190" s="15">
        <v>100339</v>
      </c>
      <c r="B190" s="2">
        <v>2745</v>
      </c>
      <c r="C190" s="2">
        <v>590</v>
      </c>
      <c r="D190" s="2" t="s">
        <v>26</v>
      </c>
      <c r="E190" s="2" t="s">
        <v>50</v>
      </c>
      <c r="F190" s="8">
        <v>1223.75</v>
      </c>
      <c r="G190" s="8">
        <v>977.37</v>
      </c>
      <c r="H190" s="11">
        <v>45266</v>
      </c>
      <c r="I190" s="2" t="s">
        <v>52</v>
      </c>
      <c r="J190" t="str">
        <f>_xlfn.XLOOKUP(D190, Drug_Formulary_Data!A:A, Drug_Formulary_Data!B:B, "Not Found")</f>
        <v>Brand</v>
      </c>
      <c r="K190" t="str">
        <f>_xlfn.XLOOKUP(D190,Drug_Formulary_Data!A:A,Drug_Formulary_Data!C:C,"Not Found")</f>
        <v>Adalimumab</v>
      </c>
      <c r="L190" s="9">
        <f>_xlfn.XLOOKUP(Healthcare_Claims_Data!D341,Drug_Formulary_Data!A:A,Drug_Formulary_Data!E:E)</f>
        <v>65.23</v>
      </c>
      <c r="M190" s="9">
        <f t="shared" si="4"/>
        <v>246.38</v>
      </c>
      <c r="N190" s="9">
        <f t="shared" si="5"/>
        <v>1158.52</v>
      </c>
    </row>
    <row r="191" spans="1:14" x14ac:dyDescent="0.2">
      <c r="A191" s="15">
        <v>100224</v>
      </c>
      <c r="B191" s="2">
        <v>2417</v>
      </c>
      <c r="C191" s="2">
        <v>512</v>
      </c>
      <c r="D191" s="2" t="s">
        <v>37</v>
      </c>
      <c r="E191" s="2" t="s">
        <v>20</v>
      </c>
      <c r="F191" s="8">
        <v>313.57</v>
      </c>
      <c r="G191" s="8">
        <v>76.23</v>
      </c>
      <c r="H191" s="11">
        <v>45151</v>
      </c>
      <c r="I191" s="2" t="s">
        <v>51</v>
      </c>
      <c r="J191" t="str">
        <f>_xlfn.XLOOKUP(D191, Drug_Formulary_Data!A:A, Drug_Formulary_Data!B:B, "Not Found")</f>
        <v>Brand</v>
      </c>
      <c r="K191" t="str">
        <f>_xlfn.XLOOKUP(D191,Drug_Formulary_Data!A:A,Drug_Formulary_Data!C:C,"Not Found")</f>
        <v>Fluticasone/Salmeterol</v>
      </c>
      <c r="L191" s="9">
        <f>_xlfn.XLOOKUP(Healthcare_Claims_Data!D226,Drug_Formulary_Data!A:A,Drug_Formulary_Data!E:E)</f>
        <v>98.52</v>
      </c>
      <c r="M191" s="9">
        <f t="shared" si="4"/>
        <v>237.33999999999997</v>
      </c>
      <c r="N191" s="9">
        <f t="shared" si="5"/>
        <v>215.05</v>
      </c>
    </row>
    <row r="192" spans="1:14" x14ac:dyDescent="0.2">
      <c r="A192" s="15">
        <v>100481</v>
      </c>
      <c r="B192" s="2">
        <v>2351</v>
      </c>
      <c r="C192" s="2">
        <v>509</v>
      </c>
      <c r="D192" s="2" t="s">
        <v>26</v>
      </c>
      <c r="E192" s="2" t="s">
        <v>20</v>
      </c>
      <c r="F192" s="8">
        <v>903.73</v>
      </c>
      <c r="G192" s="8">
        <v>667.77</v>
      </c>
      <c r="H192" s="11">
        <v>45408</v>
      </c>
      <c r="I192" s="2" t="s">
        <v>51</v>
      </c>
      <c r="J192" t="str">
        <f>_xlfn.XLOOKUP(D192, Drug_Formulary_Data!A:A, Drug_Formulary_Data!B:B, "Not Found")</f>
        <v>Brand</v>
      </c>
      <c r="K192" t="str">
        <f>_xlfn.XLOOKUP(D192,Drug_Formulary_Data!A:A,Drug_Formulary_Data!C:C,"Not Found")</f>
        <v>Adalimumab</v>
      </c>
      <c r="L192" s="9">
        <f>_xlfn.XLOOKUP(Healthcare_Claims_Data!D483,Drug_Formulary_Data!A:A,Drug_Formulary_Data!E:E)</f>
        <v>58.5</v>
      </c>
      <c r="M192" s="9">
        <f t="shared" si="4"/>
        <v>235.96000000000004</v>
      </c>
      <c r="N192" s="9">
        <f t="shared" si="5"/>
        <v>845.23</v>
      </c>
    </row>
    <row r="193" spans="1:14" x14ac:dyDescent="0.2">
      <c r="A193" s="15">
        <v>100246</v>
      </c>
      <c r="B193" s="2">
        <v>2124</v>
      </c>
      <c r="C193" s="2">
        <v>580</v>
      </c>
      <c r="D193" s="2" t="s">
        <v>39</v>
      </c>
      <c r="E193" s="2" t="s">
        <v>50</v>
      </c>
      <c r="F193" s="8">
        <v>469.08</v>
      </c>
      <c r="G193" s="8">
        <v>233.5</v>
      </c>
      <c r="H193" s="11">
        <v>45173</v>
      </c>
      <c r="I193" s="2" t="s">
        <v>51</v>
      </c>
      <c r="J193" t="str">
        <f>_xlfn.XLOOKUP(D193, Drug_Formulary_Data!A:A, Drug_Formulary_Data!B:B, "Not Found")</f>
        <v>Brand</v>
      </c>
      <c r="K193" t="str">
        <f>_xlfn.XLOOKUP(D193,Drug_Formulary_Data!A:A,Drug_Formulary_Data!C:C,"Not Found")</f>
        <v>Apixaban</v>
      </c>
      <c r="L193" s="9">
        <f>_xlfn.XLOOKUP(Healthcare_Claims_Data!D248,Drug_Formulary_Data!A:A,Drug_Formulary_Data!E:E)</f>
        <v>77.55</v>
      </c>
      <c r="M193" s="9">
        <f t="shared" si="4"/>
        <v>235.57999999999998</v>
      </c>
      <c r="N193" s="9">
        <f t="shared" si="5"/>
        <v>391.53</v>
      </c>
    </row>
    <row r="194" spans="1:14" x14ac:dyDescent="0.2">
      <c r="A194" s="15">
        <v>100306</v>
      </c>
      <c r="B194" s="2">
        <v>2701</v>
      </c>
      <c r="C194" s="2">
        <v>586</v>
      </c>
      <c r="D194" s="2" t="s">
        <v>31</v>
      </c>
      <c r="E194" s="2" t="s">
        <v>20</v>
      </c>
      <c r="F194" s="8">
        <v>1074.18</v>
      </c>
      <c r="G194" s="8">
        <v>846.33</v>
      </c>
      <c r="H194" s="11">
        <v>45233</v>
      </c>
      <c r="I194" s="2" t="s">
        <v>51</v>
      </c>
      <c r="J194" t="str">
        <f>_xlfn.XLOOKUP(D194, Drug_Formulary_Data!A:A, Drug_Formulary_Data!B:B, "Not Found")</f>
        <v>Brand</v>
      </c>
      <c r="K194" t="str">
        <f>_xlfn.XLOOKUP(D194,Drug_Formulary_Data!A:A,Drug_Formulary_Data!C:C,"Not Found")</f>
        <v>Rivaroxaban</v>
      </c>
      <c r="L194" s="9">
        <f>_xlfn.XLOOKUP(Healthcare_Claims_Data!D308,Drug_Formulary_Data!A:A,Drug_Formulary_Data!E:E)</f>
        <v>77.959999999999994</v>
      </c>
      <c r="M194" s="9">
        <f t="shared" ref="M194:M257" si="6">F194-G194</f>
        <v>227.85000000000002</v>
      </c>
      <c r="N194" s="9">
        <f t="shared" si="5"/>
        <v>996.22</v>
      </c>
    </row>
    <row r="195" spans="1:14" x14ac:dyDescent="0.2">
      <c r="A195" s="15">
        <v>100109</v>
      </c>
      <c r="B195" s="2">
        <v>2404</v>
      </c>
      <c r="C195" s="2">
        <v>550</v>
      </c>
      <c r="D195" s="2" t="s">
        <v>23</v>
      </c>
      <c r="E195" s="2" t="s">
        <v>50</v>
      </c>
      <c r="F195" s="8">
        <v>406.12</v>
      </c>
      <c r="G195" s="8">
        <v>178.87</v>
      </c>
      <c r="H195" s="11">
        <v>45036</v>
      </c>
      <c r="I195" s="2" t="s">
        <v>51</v>
      </c>
      <c r="J195" t="str">
        <f>_xlfn.XLOOKUP(D195, Drug_Formulary_Data!A:A, Drug_Formulary_Data!B:B, "Not Found")</f>
        <v>Brand</v>
      </c>
      <c r="K195" t="str">
        <f>_xlfn.XLOOKUP(D195,Drug_Formulary_Data!A:A,Drug_Formulary_Data!C:C,"Not Found")</f>
        <v>Sitagliptin</v>
      </c>
      <c r="L195" s="9">
        <f>_xlfn.XLOOKUP(Healthcare_Claims_Data!D111,Drug_Formulary_Data!A:A,Drug_Formulary_Data!E:E)</f>
        <v>98.52</v>
      </c>
      <c r="M195" s="9">
        <f t="shared" si="6"/>
        <v>227.25</v>
      </c>
      <c r="N195" s="9">
        <f t="shared" ref="N195:N258" si="7">F195-L195</f>
        <v>307.60000000000002</v>
      </c>
    </row>
    <row r="196" spans="1:14" x14ac:dyDescent="0.2">
      <c r="A196" s="15">
        <v>100344</v>
      </c>
      <c r="B196" s="2">
        <v>2502</v>
      </c>
      <c r="C196" s="2">
        <v>522</v>
      </c>
      <c r="D196" s="2" t="s">
        <v>37</v>
      </c>
      <c r="E196" s="2" t="s">
        <v>20</v>
      </c>
      <c r="F196" s="8">
        <v>729.54</v>
      </c>
      <c r="G196" s="8">
        <v>502.95</v>
      </c>
      <c r="H196" s="11">
        <v>45271</v>
      </c>
      <c r="I196" s="2" t="s">
        <v>52</v>
      </c>
      <c r="J196" t="str">
        <f>_xlfn.XLOOKUP(D196, Drug_Formulary_Data!A:A, Drug_Formulary_Data!B:B, "Not Found")</f>
        <v>Brand</v>
      </c>
      <c r="K196" t="str">
        <f>_xlfn.XLOOKUP(D196,Drug_Formulary_Data!A:A,Drug_Formulary_Data!C:C,"Not Found")</f>
        <v>Fluticasone/Salmeterol</v>
      </c>
      <c r="L196" s="9">
        <f>_xlfn.XLOOKUP(Healthcare_Claims_Data!D346,Drug_Formulary_Data!A:A,Drug_Formulary_Data!E:E)</f>
        <v>77.55</v>
      </c>
      <c r="M196" s="9">
        <f t="shared" si="6"/>
        <v>226.58999999999997</v>
      </c>
      <c r="N196" s="9">
        <f t="shared" si="7"/>
        <v>651.99</v>
      </c>
    </row>
    <row r="197" spans="1:14" x14ac:dyDescent="0.2">
      <c r="A197" s="15">
        <v>100276</v>
      </c>
      <c r="B197" s="2">
        <v>2893</v>
      </c>
      <c r="C197" s="2">
        <v>590</v>
      </c>
      <c r="D197" s="2" t="s">
        <v>29</v>
      </c>
      <c r="E197" s="2" t="s">
        <v>20</v>
      </c>
      <c r="F197" s="8">
        <v>1106.6500000000001</v>
      </c>
      <c r="G197" s="8">
        <v>881.35</v>
      </c>
      <c r="H197" s="11">
        <v>45203</v>
      </c>
      <c r="I197" s="2" t="s">
        <v>53</v>
      </c>
      <c r="J197" t="str">
        <f>_xlfn.XLOOKUP(D197, Drug_Formulary_Data!A:A, Drug_Formulary_Data!B:B, "Not Found")</f>
        <v>Brand</v>
      </c>
      <c r="K197" t="str">
        <f>_xlfn.XLOOKUP(D197,Drug_Formulary_Data!A:A,Drug_Formulary_Data!C:C,"Not Found")</f>
        <v>Oxycodone</v>
      </c>
      <c r="L197" s="9">
        <f>_xlfn.XLOOKUP(Healthcare_Claims_Data!D278,Drug_Formulary_Data!A:A,Drug_Formulary_Data!E:E)</f>
        <v>153.69</v>
      </c>
      <c r="M197" s="9">
        <f t="shared" si="6"/>
        <v>225.30000000000007</v>
      </c>
      <c r="N197" s="9">
        <f t="shared" si="7"/>
        <v>952.96</v>
      </c>
    </row>
    <row r="198" spans="1:14" x14ac:dyDescent="0.2">
      <c r="A198" s="15">
        <v>100190</v>
      </c>
      <c r="B198" s="2">
        <v>2510</v>
      </c>
      <c r="C198" s="2">
        <v>527</v>
      </c>
      <c r="D198" s="2" t="s">
        <v>31</v>
      </c>
      <c r="E198" s="2" t="s">
        <v>50</v>
      </c>
      <c r="F198" s="8">
        <v>1443.54</v>
      </c>
      <c r="G198" s="8">
        <v>1219.07</v>
      </c>
      <c r="H198" s="11">
        <v>45117</v>
      </c>
      <c r="I198" s="2" t="s">
        <v>53</v>
      </c>
      <c r="J198" t="str">
        <f>_xlfn.XLOOKUP(D198, Drug_Formulary_Data!A:A, Drug_Formulary_Data!B:B, "Not Found")</f>
        <v>Brand</v>
      </c>
      <c r="K198" t="str">
        <f>_xlfn.XLOOKUP(D198,Drug_Formulary_Data!A:A,Drug_Formulary_Data!C:C,"Not Found")</f>
        <v>Rivaroxaban</v>
      </c>
      <c r="L198" s="9">
        <f>_xlfn.XLOOKUP(Healthcare_Claims_Data!D192,Drug_Formulary_Data!A:A,Drug_Formulary_Data!E:E)</f>
        <v>153.69</v>
      </c>
      <c r="M198" s="9">
        <f t="shared" si="6"/>
        <v>224.47000000000003</v>
      </c>
      <c r="N198" s="9">
        <f t="shared" si="7"/>
        <v>1289.8499999999999</v>
      </c>
    </row>
    <row r="199" spans="1:14" x14ac:dyDescent="0.2">
      <c r="A199" s="15">
        <v>100240</v>
      </c>
      <c r="B199" s="2">
        <v>2794</v>
      </c>
      <c r="C199" s="2">
        <v>537</v>
      </c>
      <c r="D199" s="2" t="s">
        <v>31</v>
      </c>
      <c r="E199" s="2" t="s">
        <v>50</v>
      </c>
      <c r="F199" s="8">
        <v>867.83</v>
      </c>
      <c r="G199" s="8">
        <v>645.47</v>
      </c>
      <c r="H199" s="11">
        <v>45167</v>
      </c>
      <c r="I199" s="2" t="s">
        <v>52</v>
      </c>
      <c r="J199" t="str">
        <f>_xlfn.XLOOKUP(D199, Drug_Formulary_Data!A:A, Drug_Formulary_Data!B:B, "Not Found")</f>
        <v>Brand</v>
      </c>
      <c r="K199" t="str">
        <f>_xlfn.XLOOKUP(D199,Drug_Formulary_Data!A:A,Drug_Formulary_Data!C:C,"Not Found")</f>
        <v>Rivaroxaban</v>
      </c>
      <c r="L199" s="9">
        <f>_xlfn.XLOOKUP(Healthcare_Claims_Data!D242,Drug_Formulary_Data!A:A,Drug_Formulary_Data!E:E)</f>
        <v>150.68</v>
      </c>
      <c r="M199" s="9">
        <f t="shared" si="6"/>
        <v>222.36</v>
      </c>
      <c r="N199" s="9">
        <f t="shared" si="7"/>
        <v>717.15000000000009</v>
      </c>
    </row>
    <row r="200" spans="1:14" x14ac:dyDescent="0.2">
      <c r="A200" s="15">
        <v>100285</v>
      </c>
      <c r="B200" s="2">
        <v>2649</v>
      </c>
      <c r="C200" s="2">
        <v>512</v>
      </c>
      <c r="D200" s="2" t="s">
        <v>31</v>
      </c>
      <c r="E200" s="2" t="s">
        <v>50</v>
      </c>
      <c r="F200" s="8">
        <v>600.82000000000005</v>
      </c>
      <c r="G200" s="8">
        <v>380.25</v>
      </c>
      <c r="H200" s="11">
        <v>45212</v>
      </c>
      <c r="I200" s="2" t="s">
        <v>53</v>
      </c>
      <c r="J200" t="str">
        <f>_xlfn.XLOOKUP(D200, Drug_Formulary_Data!A:A, Drug_Formulary_Data!B:B, "Not Found")</f>
        <v>Brand</v>
      </c>
      <c r="K200" t="str">
        <f>_xlfn.XLOOKUP(D200,Drug_Formulary_Data!A:A,Drug_Formulary_Data!C:C,"Not Found")</f>
        <v>Rivaroxaban</v>
      </c>
      <c r="L200" s="9">
        <f>_xlfn.XLOOKUP(Healthcare_Claims_Data!D287,Drug_Formulary_Data!A:A,Drug_Formulary_Data!E:E)</f>
        <v>65.23</v>
      </c>
      <c r="M200" s="9">
        <f t="shared" si="6"/>
        <v>220.57000000000005</v>
      </c>
      <c r="N200" s="9">
        <f t="shared" si="7"/>
        <v>535.59</v>
      </c>
    </row>
    <row r="201" spans="1:14" x14ac:dyDescent="0.2">
      <c r="A201" s="15">
        <v>100307</v>
      </c>
      <c r="B201" s="2">
        <v>2650</v>
      </c>
      <c r="C201" s="2">
        <v>572</v>
      </c>
      <c r="D201" s="2" t="s">
        <v>19</v>
      </c>
      <c r="E201" s="2" t="s">
        <v>50</v>
      </c>
      <c r="F201" s="8">
        <v>1214.55</v>
      </c>
      <c r="G201" s="8">
        <v>996.34</v>
      </c>
      <c r="H201" s="11">
        <v>45234</v>
      </c>
      <c r="I201" s="2" t="s">
        <v>52</v>
      </c>
      <c r="J201" t="str">
        <f>_xlfn.XLOOKUP(D201, Drug_Formulary_Data!A:A, Drug_Formulary_Data!B:B, "Not Found")</f>
        <v>Brand</v>
      </c>
      <c r="K201" t="str">
        <f>_xlfn.XLOOKUP(D201,Drug_Formulary_Data!A:A,Drug_Formulary_Data!C:C,"Not Found")</f>
        <v>Atorvastatin</v>
      </c>
      <c r="L201" s="9">
        <f>_xlfn.XLOOKUP(Healthcare_Claims_Data!D309,Drug_Formulary_Data!A:A,Drug_Formulary_Data!E:E)</f>
        <v>77.959999999999994</v>
      </c>
      <c r="M201" s="9">
        <f t="shared" si="6"/>
        <v>218.20999999999992</v>
      </c>
      <c r="N201" s="9">
        <f t="shared" si="7"/>
        <v>1136.5899999999999</v>
      </c>
    </row>
    <row r="202" spans="1:14" x14ac:dyDescent="0.2">
      <c r="A202" s="15">
        <v>100348</v>
      </c>
      <c r="B202" s="2">
        <v>2321</v>
      </c>
      <c r="C202" s="2">
        <v>573</v>
      </c>
      <c r="D202" s="2" t="s">
        <v>19</v>
      </c>
      <c r="E202" s="2" t="s">
        <v>20</v>
      </c>
      <c r="F202" s="8">
        <v>548.16999999999996</v>
      </c>
      <c r="G202" s="8">
        <v>330.21</v>
      </c>
      <c r="H202" s="11">
        <v>45275</v>
      </c>
      <c r="I202" s="2" t="s">
        <v>52</v>
      </c>
      <c r="J202" t="str">
        <f>_xlfn.XLOOKUP(D202, Drug_Formulary_Data!A:A, Drug_Formulary_Data!B:B, "Not Found")</f>
        <v>Brand</v>
      </c>
      <c r="K202" t="str">
        <f>_xlfn.XLOOKUP(D202,Drug_Formulary_Data!A:A,Drug_Formulary_Data!C:C,"Not Found")</f>
        <v>Atorvastatin</v>
      </c>
      <c r="L202" s="9">
        <f>_xlfn.XLOOKUP(Healthcare_Claims_Data!D350,Drug_Formulary_Data!A:A,Drug_Formulary_Data!E:E)</f>
        <v>77.55</v>
      </c>
      <c r="M202" s="9">
        <f t="shared" si="6"/>
        <v>217.95999999999998</v>
      </c>
      <c r="N202" s="9">
        <f t="shared" si="7"/>
        <v>470.61999999999995</v>
      </c>
    </row>
    <row r="203" spans="1:14" x14ac:dyDescent="0.2">
      <c r="A203" s="15">
        <v>100039</v>
      </c>
      <c r="B203" s="2">
        <v>2903</v>
      </c>
      <c r="C203" s="2">
        <v>546</v>
      </c>
      <c r="D203" s="2" t="s">
        <v>35</v>
      </c>
      <c r="E203" s="2" t="s">
        <v>50</v>
      </c>
      <c r="F203" s="8">
        <v>607</v>
      </c>
      <c r="G203" s="8">
        <v>391.67</v>
      </c>
      <c r="H203" s="11">
        <v>44966</v>
      </c>
      <c r="I203" s="2" t="s">
        <v>52</v>
      </c>
      <c r="J203" t="str">
        <f>_xlfn.XLOOKUP(D203, Drug_Formulary_Data!A:A, Drug_Formulary_Data!B:B, "Not Found")</f>
        <v>Brand</v>
      </c>
      <c r="K203" t="str">
        <f>_xlfn.XLOOKUP(D203,Drug_Formulary_Data!A:A,Drug_Formulary_Data!C:C,"Not Found")</f>
        <v>Budesonide/Formoterol</v>
      </c>
      <c r="L203" s="9">
        <f>_xlfn.XLOOKUP(Healthcare_Claims_Data!D41,Drug_Formulary_Data!A:A,Drug_Formulary_Data!E:E)</f>
        <v>98.52</v>
      </c>
      <c r="M203" s="9">
        <f t="shared" si="6"/>
        <v>215.32999999999998</v>
      </c>
      <c r="N203" s="9">
        <f t="shared" si="7"/>
        <v>508.48</v>
      </c>
    </row>
    <row r="204" spans="1:14" x14ac:dyDescent="0.2">
      <c r="A204" s="15">
        <v>100371</v>
      </c>
      <c r="B204" s="2">
        <v>2074</v>
      </c>
      <c r="C204" s="2">
        <v>591</v>
      </c>
      <c r="D204" s="2" t="s">
        <v>41</v>
      </c>
      <c r="E204" s="2" t="s">
        <v>50</v>
      </c>
      <c r="F204" s="8">
        <v>390.08</v>
      </c>
      <c r="G204" s="8">
        <v>184.73</v>
      </c>
      <c r="H204" s="11">
        <v>45298</v>
      </c>
      <c r="I204" s="2" t="s">
        <v>51</v>
      </c>
      <c r="J204" t="str">
        <f>_xlfn.XLOOKUP(D204, Drug_Formulary_Data!A:A, Drug_Formulary_Data!B:B, "Not Found")</f>
        <v>Brand</v>
      </c>
      <c r="K204" t="str">
        <f>_xlfn.XLOOKUP(D204,Drug_Formulary_Data!A:A,Drug_Formulary_Data!C:C,"Not Found")</f>
        <v>Rosuvastatin</v>
      </c>
      <c r="L204" s="9">
        <f>_xlfn.XLOOKUP(Healthcare_Claims_Data!D373,Drug_Formulary_Data!A:A,Drug_Formulary_Data!E:E)</f>
        <v>76.599999999999994</v>
      </c>
      <c r="M204" s="9">
        <f t="shared" si="6"/>
        <v>205.35</v>
      </c>
      <c r="N204" s="9">
        <f t="shared" si="7"/>
        <v>313.48</v>
      </c>
    </row>
    <row r="205" spans="1:14" x14ac:dyDescent="0.2">
      <c r="A205" s="15">
        <v>100196</v>
      </c>
      <c r="B205" s="2">
        <v>2635</v>
      </c>
      <c r="C205" s="2">
        <v>560</v>
      </c>
      <c r="D205" s="2" t="s">
        <v>33</v>
      </c>
      <c r="E205" s="2" t="s">
        <v>20</v>
      </c>
      <c r="F205" s="8">
        <v>498.31</v>
      </c>
      <c r="G205" s="8">
        <v>296.27999999999997</v>
      </c>
      <c r="H205" s="11">
        <v>45123</v>
      </c>
      <c r="I205" s="2" t="s">
        <v>51</v>
      </c>
      <c r="J205" t="str">
        <f>_xlfn.XLOOKUP(D205, Drug_Formulary_Data!A:A, Drug_Formulary_Data!B:B, "Not Found")</f>
        <v>Brand</v>
      </c>
      <c r="K205" t="str">
        <f>_xlfn.XLOOKUP(D205,Drug_Formulary_Data!A:A,Drug_Formulary_Data!C:C,"Not Found")</f>
        <v>Insulin Glargine</v>
      </c>
      <c r="L205" s="9">
        <f>_xlfn.XLOOKUP(Healthcare_Claims_Data!D198,Drug_Formulary_Data!A:A,Drug_Formulary_Data!E:E)</f>
        <v>98.52</v>
      </c>
      <c r="M205" s="9">
        <f t="shared" si="6"/>
        <v>202.03000000000003</v>
      </c>
      <c r="N205" s="9">
        <f t="shared" si="7"/>
        <v>399.79</v>
      </c>
    </row>
    <row r="206" spans="1:14" x14ac:dyDescent="0.2">
      <c r="A206" s="15">
        <v>100131</v>
      </c>
      <c r="B206" s="2">
        <v>2785</v>
      </c>
      <c r="C206" s="2">
        <v>518</v>
      </c>
      <c r="D206" s="2" t="s">
        <v>41</v>
      </c>
      <c r="E206" s="2" t="s">
        <v>50</v>
      </c>
      <c r="F206" s="8">
        <v>1462.2</v>
      </c>
      <c r="G206" s="8">
        <v>1262.33</v>
      </c>
      <c r="H206" s="11">
        <v>45058</v>
      </c>
      <c r="I206" s="2" t="s">
        <v>51</v>
      </c>
      <c r="J206" t="str">
        <f>_xlfn.XLOOKUP(D206, Drug_Formulary_Data!A:A, Drug_Formulary_Data!B:B, "Not Found")</f>
        <v>Brand</v>
      </c>
      <c r="K206" t="str">
        <f>_xlfn.XLOOKUP(D206,Drug_Formulary_Data!A:A,Drug_Formulary_Data!C:C,"Not Found")</f>
        <v>Rosuvastatin</v>
      </c>
      <c r="L206" s="9">
        <f>_xlfn.XLOOKUP(Healthcare_Claims_Data!D133,Drug_Formulary_Data!A:A,Drug_Formulary_Data!E:E)</f>
        <v>65.23</v>
      </c>
      <c r="M206" s="9">
        <f t="shared" si="6"/>
        <v>199.87000000000012</v>
      </c>
      <c r="N206" s="9">
        <f t="shared" si="7"/>
        <v>1396.97</v>
      </c>
    </row>
    <row r="207" spans="1:14" x14ac:dyDescent="0.2">
      <c r="A207" s="15">
        <v>100384</v>
      </c>
      <c r="B207" s="2">
        <v>2204</v>
      </c>
      <c r="C207" s="2">
        <v>559</v>
      </c>
      <c r="D207" s="2" t="s">
        <v>35</v>
      </c>
      <c r="E207" s="2" t="s">
        <v>20</v>
      </c>
      <c r="F207" s="8">
        <v>577.28</v>
      </c>
      <c r="G207" s="8">
        <v>379.65</v>
      </c>
      <c r="H207" s="11">
        <v>45311</v>
      </c>
      <c r="I207" s="2" t="s">
        <v>52</v>
      </c>
      <c r="J207" t="str">
        <f>_xlfn.XLOOKUP(D207, Drug_Formulary_Data!A:A, Drug_Formulary_Data!B:B, "Not Found")</f>
        <v>Brand</v>
      </c>
      <c r="K207" t="str">
        <f>_xlfn.XLOOKUP(D207,Drug_Formulary_Data!A:A,Drug_Formulary_Data!C:C,"Not Found")</f>
        <v>Budesonide/Formoterol</v>
      </c>
      <c r="L207" s="9">
        <f>_xlfn.XLOOKUP(Healthcare_Claims_Data!D386,Drug_Formulary_Data!A:A,Drug_Formulary_Data!E:E)</f>
        <v>98.52</v>
      </c>
      <c r="M207" s="9">
        <f t="shared" si="6"/>
        <v>197.63</v>
      </c>
      <c r="N207" s="9">
        <f t="shared" si="7"/>
        <v>478.76</v>
      </c>
    </row>
    <row r="208" spans="1:14" x14ac:dyDescent="0.2">
      <c r="A208" s="15">
        <v>100231</v>
      </c>
      <c r="B208" s="2">
        <v>2554</v>
      </c>
      <c r="C208" s="2">
        <v>575</v>
      </c>
      <c r="D208" s="2" t="s">
        <v>33</v>
      </c>
      <c r="E208" s="2" t="s">
        <v>50</v>
      </c>
      <c r="F208" s="8">
        <v>479.94</v>
      </c>
      <c r="G208" s="8">
        <v>288.63</v>
      </c>
      <c r="H208" s="11">
        <v>45158</v>
      </c>
      <c r="I208" s="2" t="s">
        <v>53</v>
      </c>
      <c r="J208" t="str">
        <f>_xlfn.XLOOKUP(D208, Drug_Formulary_Data!A:A, Drug_Formulary_Data!B:B, "Not Found")</f>
        <v>Brand</v>
      </c>
      <c r="K208" t="str">
        <f>_xlfn.XLOOKUP(D208,Drug_Formulary_Data!A:A,Drug_Formulary_Data!C:C,"Not Found")</f>
        <v>Insulin Glargine</v>
      </c>
      <c r="L208" s="9">
        <f>_xlfn.XLOOKUP(Healthcare_Claims_Data!D233,Drug_Formulary_Data!A:A,Drug_Formulary_Data!E:E)</f>
        <v>132.80000000000001</v>
      </c>
      <c r="M208" s="9">
        <f t="shared" si="6"/>
        <v>191.31</v>
      </c>
      <c r="N208" s="9">
        <f t="shared" si="7"/>
        <v>347.14</v>
      </c>
    </row>
    <row r="209" spans="1:14" x14ac:dyDescent="0.2">
      <c r="A209" s="15">
        <v>100304</v>
      </c>
      <c r="B209" s="2">
        <v>2044</v>
      </c>
      <c r="C209" s="2">
        <v>539</v>
      </c>
      <c r="D209" s="2" t="s">
        <v>35</v>
      </c>
      <c r="E209" s="2" t="s">
        <v>20</v>
      </c>
      <c r="F209" s="8">
        <v>890.56</v>
      </c>
      <c r="G209" s="8">
        <v>699.98</v>
      </c>
      <c r="H209" s="11">
        <v>45231</v>
      </c>
      <c r="I209" s="2" t="s">
        <v>52</v>
      </c>
      <c r="J209" t="str">
        <f>_xlfn.XLOOKUP(D209, Drug_Formulary_Data!A:A, Drug_Formulary_Data!B:B, "Not Found")</f>
        <v>Brand</v>
      </c>
      <c r="K209" t="str">
        <f>_xlfn.XLOOKUP(D209,Drug_Formulary_Data!A:A,Drug_Formulary_Data!C:C,"Not Found")</f>
        <v>Budesonide/Formoterol</v>
      </c>
      <c r="L209" s="9">
        <f>_xlfn.XLOOKUP(Healthcare_Claims_Data!D306,Drug_Formulary_Data!A:A,Drug_Formulary_Data!E:E)</f>
        <v>77.55</v>
      </c>
      <c r="M209" s="9">
        <f t="shared" si="6"/>
        <v>190.57999999999993</v>
      </c>
      <c r="N209" s="9">
        <f t="shared" si="7"/>
        <v>813.01</v>
      </c>
    </row>
    <row r="210" spans="1:14" x14ac:dyDescent="0.2">
      <c r="A210" s="15">
        <v>100197</v>
      </c>
      <c r="B210" s="2">
        <v>2306</v>
      </c>
      <c r="C210" s="2">
        <v>506</v>
      </c>
      <c r="D210" s="2" t="s">
        <v>41</v>
      </c>
      <c r="E210" s="2" t="s">
        <v>50</v>
      </c>
      <c r="F210" s="8">
        <v>1348.05</v>
      </c>
      <c r="G210" s="8">
        <v>1158.98</v>
      </c>
      <c r="H210" s="11">
        <v>45124</v>
      </c>
      <c r="I210" s="2" t="s">
        <v>53</v>
      </c>
      <c r="J210" t="str">
        <f>_xlfn.XLOOKUP(D210, Drug_Formulary_Data!A:A, Drug_Formulary_Data!B:B, "Not Found")</f>
        <v>Brand</v>
      </c>
      <c r="K210" t="str">
        <f>_xlfn.XLOOKUP(D210,Drug_Formulary_Data!A:A,Drug_Formulary_Data!C:C,"Not Found")</f>
        <v>Rosuvastatin</v>
      </c>
      <c r="L210" s="9">
        <f>_xlfn.XLOOKUP(Healthcare_Claims_Data!D199,Drug_Formulary_Data!A:A,Drug_Formulary_Data!E:E)</f>
        <v>98.52</v>
      </c>
      <c r="M210" s="9">
        <f t="shared" si="6"/>
        <v>189.06999999999994</v>
      </c>
      <c r="N210" s="9">
        <f t="shared" si="7"/>
        <v>1249.53</v>
      </c>
    </row>
    <row r="211" spans="1:14" x14ac:dyDescent="0.2">
      <c r="A211" s="15">
        <v>100088</v>
      </c>
      <c r="B211" s="2">
        <v>2366</v>
      </c>
      <c r="C211" s="2">
        <v>521</v>
      </c>
      <c r="D211" s="2" t="s">
        <v>41</v>
      </c>
      <c r="E211" s="2" t="s">
        <v>50</v>
      </c>
      <c r="F211" s="8">
        <v>529.65</v>
      </c>
      <c r="G211" s="8">
        <v>342.48</v>
      </c>
      <c r="H211" s="11">
        <v>45015</v>
      </c>
      <c r="I211" s="2" t="s">
        <v>51</v>
      </c>
      <c r="J211" t="str">
        <f>_xlfn.XLOOKUP(D211, Drug_Formulary_Data!A:A, Drug_Formulary_Data!B:B, "Not Found")</f>
        <v>Brand</v>
      </c>
      <c r="K211" t="str">
        <f>_xlfn.XLOOKUP(D211,Drug_Formulary_Data!A:A,Drug_Formulary_Data!C:C,"Not Found")</f>
        <v>Rosuvastatin</v>
      </c>
      <c r="L211" s="9">
        <f>_xlfn.XLOOKUP(Healthcare_Claims_Data!D90,Drug_Formulary_Data!A:A,Drug_Formulary_Data!E:E)</f>
        <v>65.23</v>
      </c>
      <c r="M211" s="9">
        <f t="shared" si="6"/>
        <v>187.16999999999996</v>
      </c>
      <c r="N211" s="9">
        <f t="shared" si="7"/>
        <v>464.41999999999996</v>
      </c>
    </row>
    <row r="212" spans="1:14" x14ac:dyDescent="0.2">
      <c r="A212" s="15">
        <v>100068</v>
      </c>
      <c r="B212" s="2">
        <v>2771</v>
      </c>
      <c r="C212" s="2">
        <v>562</v>
      </c>
      <c r="D212" s="2" t="s">
        <v>37</v>
      </c>
      <c r="E212" s="2" t="s">
        <v>20</v>
      </c>
      <c r="F212" s="8">
        <v>565.79</v>
      </c>
      <c r="G212" s="8">
        <v>378.68</v>
      </c>
      <c r="H212" s="11">
        <v>44995</v>
      </c>
      <c r="I212" s="2" t="s">
        <v>53</v>
      </c>
      <c r="J212" t="str">
        <f>_xlfn.XLOOKUP(D212, Drug_Formulary_Data!A:A, Drug_Formulary_Data!B:B, "Not Found")</f>
        <v>Brand</v>
      </c>
      <c r="K212" t="str">
        <f>_xlfn.XLOOKUP(D212,Drug_Formulary_Data!A:A,Drug_Formulary_Data!C:C,"Not Found")</f>
        <v>Fluticasone/Salmeterol</v>
      </c>
      <c r="L212" s="9">
        <f>_xlfn.XLOOKUP(Healthcare_Claims_Data!D70,Drug_Formulary_Data!A:A,Drug_Formulary_Data!E:E)</f>
        <v>76.599999999999994</v>
      </c>
      <c r="M212" s="9">
        <f t="shared" si="6"/>
        <v>187.10999999999996</v>
      </c>
      <c r="N212" s="9">
        <f t="shared" si="7"/>
        <v>489.18999999999994</v>
      </c>
    </row>
    <row r="213" spans="1:14" x14ac:dyDescent="0.2">
      <c r="A213" s="15">
        <v>100470</v>
      </c>
      <c r="B213" s="2">
        <v>2747</v>
      </c>
      <c r="C213" s="2">
        <v>504</v>
      </c>
      <c r="D213" s="2" t="s">
        <v>23</v>
      </c>
      <c r="E213" s="2" t="s">
        <v>20</v>
      </c>
      <c r="F213" s="8">
        <v>1208.78</v>
      </c>
      <c r="G213" s="8">
        <v>1022.12</v>
      </c>
      <c r="H213" s="11">
        <v>45397</v>
      </c>
      <c r="I213" s="2" t="s">
        <v>51</v>
      </c>
      <c r="J213" t="str">
        <f>_xlfn.XLOOKUP(D213, Drug_Formulary_Data!A:A, Drug_Formulary_Data!B:B, "Not Found")</f>
        <v>Brand</v>
      </c>
      <c r="K213" t="str">
        <f>_xlfn.XLOOKUP(D213,Drug_Formulary_Data!A:A,Drug_Formulary_Data!C:C,"Not Found")</f>
        <v>Sitagliptin</v>
      </c>
      <c r="L213" s="9">
        <f>_xlfn.XLOOKUP(Healthcare_Claims_Data!D472,Drug_Formulary_Data!A:A,Drug_Formulary_Data!E:E)</f>
        <v>150.68</v>
      </c>
      <c r="M213" s="9">
        <f t="shared" si="6"/>
        <v>186.65999999999997</v>
      </c>
      <c r="N213" s="9">
        <f t="shared" si="7"/>
        <v>1058.0999999999999</v>
      </c>
    </row>
    <row r="214" spans="1:14" x14ac:dyDescent="0.2">
      <c r="A214" s="15">
        <v>100159</v>
      </c>
      <c r="B214" s="2">
        <v>2299</v>
      </c>
      <c r="C214" s="2">
        <v>548</v>
      </c>
      <c r="D214" s="2" t="s">
        <v>33</v>
      </c>
      <c r="E214" s="2" t="s">
        <v>50</v>
      </c>
      <c r="F214" s="8">
        <v>1428.91</v>
      </c>
      <c r="G214" s="8">
        <v>1242.82</v>
      </c>
      <c r="H214" s="11">
        <v>45086</v>
      </c>
      <c r="I214" s="2" t="s">
        <v>52</v>
      </c>
      <c r="J214" t="str">
        <f>_xlfn.XLOOKUP(D214, Drug_Formulary_Data!A:A, Drug_Formulary_Data!B:B, "Not Found")</f>
        <v>Brand</v>
      </c>
      <c r="K214" t="str">
        <f>_xlfn.XLOOKUP(D214,Drug_Formulary_Data!A:A,Drug_Formulary_Data!C:C,"Not Found")</f>
        <v>Insulin Glargine</v>
      </c>
      <c r="L214" s="9">
        <f>_xlfn.XLOOKUP(Healthcare_Claims_Data!D161,Drug_Formulary_Data!A:A,Drug_Formulary_Data!E:E)</f>
        <v>150.68</v>
      </c>
      <c r="M214" s="9">
        <f t="shared" si="6"/>
        <v>186.09000000000015</v>
      </c>
      <c r="N214" s="9">
        <f t="shared" si="7"/>
        <v>1278.23</v>
      </c>
    </row>
    <row r="215" spans="1:14" x14ac:dyDescent="0.2">
      <c r="A215" s="15">
        <v>100432</v>
      </c>
      <c r="B215" s="2">
        <v>2953</v>
      </c>
      <c r="C215" s="2">
        <v>555</v>
      </c>
      <c r="D215" s="2" t="s">
        <v>35</v>
      </c>
      <c r="E215" s="2" t="s">
        <v>20</v>
      </c>
      <c r="F215" s="8">
        <v>606.05999999999995</v>
      </c>
      <c r="G215" s="8">
        <v>422.04</v>
      </c>
      <c r="H215" s="11">
        <v>45359</v>
      </c>
      <c r="I215" s="2" t="s">
        <v>51</v>
      </c>
      <c r="J215" t="str">
        <f>_xlfn.XLOOKUP(D215, Drug_Formulary_Data!A:A, Drug_Formulary_Data!B:B, "Not Found")</f>
        <v>Brand</v>
      </c>
      <c r="K215" t="str">
        <f>_xlfn.XLOOKUP(D215,Drug_Formulary_Data!A:A,Drug_Formulary_Data!C:C,"Not Found")</f>
        <v>Budesonide/Formoterol</v>
      </c>
      <c r="L215" s="9">
        <f>_xlfn.XLOOKUP(Healthcare_Claims_Data!D434,Drug_Formulary_Data!A:A,Drug_Formulary_Data!E:E)</f>
        <v>132.80000000000001</v>
      </c>
      <c r="M215" s="9">
        <f t="shared" si="6"/>
        <v>184.01999999999992</v>
      </c>
      <c r="N215" s="9">
        <f t="shared" si="7"/>
        <v>473.25999999999993</v>
      </c>
    </row>
    <row r="216" spans="1:14" x14ac:dyDescent="0.2">
      <c r="A216" s="15">
        <v>100083</v>
      </c>
      <c r="B216" s="2">
        <v>2352</v>
      </c>
      <c r="C216" s="2">
        <v>572</v>
      </c>
      <c r="D216" s="2" t="s">
        <v>33</v>
      </c>
      <c r="E216" s="2" t="s">
        <v>20</v>
      </c>
      <c r="F216" s="8">
        <v>1057.7</v>
      </c>
      <c r="G216" s="8">
        <v>880.88</v>
      </c>
      <c r="H216" s="11">
        <v>45010</v>
      </c>
      <c r="I216" s="2" t="s">
        <v>52</v>
      </c>
      <c r="J216" t="str">
        <f>_xlfn.XLOOKUP(D216, Drug_Formulary_Data!A:A, Drug_Formulary_Data!B:B, "Not Found")</f>
        <v>Brand</v>
      </c>
      <c r="K216" t="str">
        <f>_xlfn.XLOOKUP(D216,Drug_Formulary_Data!A:A,Drug_Formulary_Data!C:C,"Not Found")</f>
        <v>Insulin Glargine</v>
      </c>
      <c r="L216" s="9">
        <f>_xlfn.XLOOKUP(Healthcare_Claims_Data!D85,Drug_Formulary_Data!A:A,Drug_Formulary_Data!E:E)</f>
        <v>58.5</v>
      </c>
      <c r="M216" s="9">
        <f t="shared" si="6"/>
        <v>176.82000000000005</v>
      </c>
      <c r="N216" s="9">
        <f t="shared" si="7"/>
        <v>999.2</v>
      </c>
    </row>
    <row r="217" spans="1:14" x14ac:dyDescent="0.2">
      <c r="A217" s="15">
        <v>100019</v>
      </c>
      <c r="B217" s="2">
        <v>2077</v>
      </c>
      <c r="C217" s="2">
        <v>592</v>
      </c>
      <c r="D217" s="2" t="s">
        <v>26</v>
      </c>
      <c r="E217" s="2" t="s">
        <v>50</v>
      </c>
      <c r="F217" s="8">
        <v>905.81</v>
      </c>
      <c r="G217" s="8">
        <v>729.21</v>
      </c>
      <c r="H217" s="11">
        <v>44946</v>
      </c>
      <c r="I217" s="2" t="s">
        <v>53</v>
      </c>
      <c r="J217" t="str">
        <f>_xlfn.XLOOKUP(D217, Drug_Formulary_Data!A:A, Drug_Formulary_Data!B:B, "Not Found")</f>
        <v>Brand</v>
      </c>
      <c r="K217" t="str">
        <f>_xlfn.XLOOKUP(D217,Drug_Formulary_Data!A:A,Drug_Formulary_Data!C:C,"Not Found")</f>
        <v>Adalimumab</v>
      </c>
      <c r="L217" s="9">
        <f>_xlfn.XLOOKUP(Healthcare_Claims_Data!D21,Drug_Formulary_Data!A:A,Drug_Formulary_Data!E:E)</f>
        <v>77.959999999999994</v>
      </c>
      <c r="M217" s="9">
        <f t="shared" si="6"/>
        <v>176.59999999999991</v>
      </c>
      <c r="N217" s="9">
        <f t="shared" si="7"/>
        <v>827.84999999999991</v>
      </c>
    </row>
    <row r="218" spans="1:14" x14ac:dyDescent="0.2">
      <c r="A218" s="15">
        <v>100380</v>
      </c>
      <c r="B218" s="2">
        <v>2118</v>
      </c>
      <c r="C218" s="2">
        <v>556</v>
      </c>
      <c r="D218" s="2" t="s">
        <v>39</v>
      </c>
      <c r="E218" s="2" t="s">
        <v>20</v>
      </c>
      <c r="F218" s="8">
        <v>395.29</v>
      </c>
      <c r="G218" s="8">
        <v>225.05</v>
      </c>
      <c r="H218" s="11">
        <v>45307</v>
      </c>
      <c r="I218" s="2" t="s">
        <v>53</v>
      </c>
      <c r="J218" t="str">
        <f>_xlfn.XLOOKUP(D218, Drug_Formulary_Data!A:A, Drug_Formulary_Data!B:B, "Not Found")</f>
        <v>Brand</v>
      </c>
      <c r="K218" t="str">
        <f>_xlfn.XLOOKUP(D218,Drug_Formulary_Data!A:A,Drug_Formulary_Data!C:C,"Not Found")</f>
        <v>Apixaban</v>
      </c>
      <c r="L218" s="9">
        <f>_xlfn.XLOOKUP(Healthcare_Claims_Data!D382,Drug_Formulary_Data!A:A,Drug_Formulary_Data!E:E)</f>
        <v>76.599999999999994</v>
      </c>
      <c r="M218" s="9">
        <f t="shared" si="6"/>
        <v>170.24</v>
      </c>
      <c r="N218" s="9">
        <f t="shared" si="7"/>
        <v>318.69000000000005</v>
      </c>
    </row>
    <row r="219" spans="1:14" x14ac:dyDescent="0.2">
      <c r="A219" s="15">
        <v>100061</v>
      </c>
      <c r="B219" s="2">
        <v>2318</v>
      </c>
      <c r="C219" s="2">
        <v>584</v>
      </c>
      <c r="D219" s="2" t="s">
        <v>35</v>
      </c>
      <c r="E219" s="2" t="s">
        <v>50</v>
      </c>
      <c r="F219" s="8">
        <v>1407.16</v>
      </c>
      <c r="G219" s="8">
        <v>1239.3800000000001</v>
      </c>
      <c r="H219" s="11">
        <v>44988</v>
      </c>
      <c r="I219" s="2" t="s">
        <v>51</v>
      </c>
      <c r="J219" t="str">
        <f>_xlfn.XLOOKUP(D219, Drug_Formulary_Data!A:A, Drug_Formulary_Data!B:B, "Not Found")</f>
        <v>Brand</v>
      </c>
      <c r="K219" t="str">
        <f>_xlfn.XLOOKUP(D219,Drug_Formulary_Data!A:A,Drug_Formulary_Data!C:C,"Not Found")</f>
        <v>Budesonide/Formoterol</v>
      </c>
      <c r="L219" s="9">
        <f>_xlfn.XLOOKUP(Healthcare_Claims_Data!D63,Drug_Formulary_Data!A:A,Drug_Formulary_Data!E:E)</f>
        <v>76.599999999999994</v>
      </c>
      <c r="M219" s="9">
        <f t="shared" si="6"/>
        <v>167.77999999999997</v>
      </c>
      <c r="N219" s="9">
        <f t="shared" si="7"/>
        <v>1330.5600000000002</v>
      </c>
    </row>
    <row r="220" spans="1:14" x14ac:dyDescent="0.2">
      <c r="A220" s="15">
        <v>100041</v>
      </c>
      <c r="B220" s="2">
        <v>2402</v>
      </c>
      <c r="C220" s="2">
        <v>504</v>
      </c>
      <c r="D220" s="2" t="s">
        <v>33</v>
      </c>
      <c r="E220" s="2" t="s">
        <v>50</v>
      </c>
      <c r="F220" s="8">
        <v>216.15</v>
      </c>
      <c r="G220" s="8">
        <v>50.67</v>
      </c>
      <c r="H220" s="11">
        <v>44968</v>
      </c>
      <c r="I220" s="2" t="s">
        <v>51</v>
      </c>
      <c r="J220" t="str">
        <f>_xlfn.XLOOKUP(D220, Drug_Formulary_Data!A:A, Drug_Formulary_Data!B:B, "Not Found")</f>
        <v>Brand</v>
      </c>
      <c r="K220" t="str">
        <f>_xlfn.XLOOKUP(D220,Drug_Formulary_Data!A:A,Drug_Formulary_Data!C:C,"Not Found")</f>
        <v>Insulin Glargine</v>
      </c>
      <c r="L220" s="9">
        <f>_xlfn.XLOOKUP(Healthcare_Claims_Data!D43,Drug_Formulary_Data!A:A,Drug_Formulary_Data!E:E)</f>
        <v>150.68</v>
      </c>
      <c r="M220" s="9">
        <f t="shared" si="6"/>
        <v>165.48000000000002</v>
      </c>
      <c r="N220" s="9">
        <f t="shared" si="7"/>
        <v>65.47</v>
      </c>
    </row>
    <row r="221" spans="1:14" x14ac:dyDescent="0.2">
      <c r="A221" s="15">
        <v>100367</v>
      </c>
      <c r="B221" s="2">
        <v>2722</v>
      </c>
      <c r="C221" s="2">
        <v>579</v>
      </c>
      <c r="D221" s="2" t="s">
        <v>26</v>
      </c>
      <c r="E221" s="2" t="s">
        <v>20</v>
      </c>
      <c r="F221" s="8">
        <v>525.89</v>
      </c>
      <c r="G221" s="8">
        <v>362.46</v>
      </c>
      <c r="H221" s="11">
        <v>45294</v>
      </c>
      <c r="I221" s="2" t="s">
        <v>51</v>
      </c>
      <c r="J221" t="str">
        <f>_xlfn.XLOOKUP(D221, Drug_Formulary_Data!A:A, Drug_Formulary_Data!B:B, "Not Found")</f>
        <v>Brand</v>
      </c>
      <c r="K221" t="str">
        <f>_xlfn.XLOOKUP(D221,Drug_Formulary_Data!A:A,Drug_Formulary_Data!C:C,"Not Found")</f>
        <v>Adalimumab</v>
      </c>
      <c r="L221" s="9">
        <f>_xlfn.XLOOKUP(Healthcare_Claims_Data!D369,Drug_Formulary_Data!A:A,Drug_Formulary_Data!E:E)</f>
        <v>98.52</v>
      </c>
      <c r="M221" s="9">
        <f t="shared" si="6"/>
        <v>163.43</v>
      </c>
      <c r="N221" s="9">
        <f t="shared" si="7"/>
        <v>427.37</v>
      </c>
    </row>
    <row r="222" spans="1:14" x14ac:dyDescent="0.2">
      <c r="A222" s="15">
        <v>100161</v>
      </c>
      <c r="B222" s="2">
        <v>2174</v>
      </c>
      <c r="C222" s="2">
        <v>570</v>
      </c>
      <c r="D222" s="2" t="s">
        <v>41</v>
      </c>
      <c r="E222" s="2" t="s">
        <v>50</v>
      </c>
      <c r="F222" s="8">
        <v>948.61</v>
      </c>
      <c r="G222" s="8">
        <v>787.09</v>
      </c>
      <c r="H222" s="11">
        <v>45088</v>
      </c>
      <c r="I222" s="2" t="s">
        <v>53</v>
      </c>
      <c r="J222" t="str">
        <f>_xlfn.XLOOKUP(D222, Drug_Formulary_Data!A:A, Drug_Formulary_Data!B:B, "Not Found")</f>
        <v>Brand</v>
      </c>
      <c r="K222" t="str">
        <f>_xlfn.XLOOKUP(D222,Drug_Formulary_Data!A:A,Drug_Formulary_Data!C:C,"Not Found")</f>
        <v>Rosuvastatin</v>
      </c>
      <c r="L222" s="9">
        <f>_xlfn.XLOOKUP(Healthcare_Claims_Data!D163,Drug_Formulary_Data!A:A,Drug_Formulary_Data!E:E)</f>
        <v>144.75</v>
      </c>
      <c r="M222" s="9">
        <f t="shared" si="6"/>
        <v>161.51999999999998</v>
      </c>
      <c r="N222" s="9">
        <f t="shared" si="7"/>
        <v>803.86</v>
      </c>
    </row>
    <row r="223" spans="1:14" x14ac:dyDescent="0.2">
      <c r="A223" s="15">
        <v>100086</v>
      </c>
      <c r="B223" s="2">
        <v>2175</v>
      </c>
      <c r="C223" s="2">
        <v>588</v>
      </c>
      <c r="D223" s="2" t="s">
        <v>29</v>
      </c>
      <c r="E223" s="2" t="s">
        <v>20</v>
      </c>
      <c r="F223" s="8">
        <v>612.89</v>
      </c>
      <c r="G223" s="8">
        <v>457.12</v>
      </c>
      <c r="H223" s="11">
        <v>45013</v>
      </c>
      <c r="I223" s="2" t="s">
        <v>51</v>
      </c>
      <c r="J223" t="str">
        <f>_xlfn.XLOOKUP(D223, Drug_Formulary_Data!A:A, Drug_Formulary_Data!B:B, "Not Found")</f>
        <v>Brand</v>
      </c>
      <c r="K223" t="str">
        <f>_xlfn.XLOOKUP(D223,Drug_Formulary_Data!A:A,Drug_Formulary_Data!C:C,"Not Found")</f>
        <v>Oxycodone</v>
      </c>
      <c r="L223" s="9">
        <f>_xlfn.XLOOKUP(Healthcare_Claims_Data!D88,Drug_Formulary_Data!A:A,Drug_Formulary_Data!E:E)</f>
        <v>77.959999999999994</v>
      </c>
      <c r="M223" s="9">
        <f t="shared" si="6"/>
        <v>155.76999999999998</v>
      </c>
      <c r="N223" s="9">
        <f t="shared" si="7"/>
        <v>534.92999999999995</v>
      </c>
    </row>
    <row r="224" spans="1:14" x14ac:dyDescent="0.2">
      <c r="A224" s="15">
        <v>100419</v>
      </c>
      <c r="B224" s="2">
        <v>2789</v>
      </c>
      <c r="C224" s="2">
        <v>586</v>
      </c>
      <c r="D224" s="2" t="s">
        <v>37</v>
      </c>
      <c r="E224" s="2" t="s">
        <v>50</v>
      </c>
      <c r="F224" s="8">
        <v>1046.92</v>
      </c>
      <c r="G224" s="8">
        <v>891.45</v>
      </c>
      <c r="H224" s="11">
        <v>45346</v>
      </c>
      <c r="I224" s="2" t="s">
        <v>52</v>
      </c>
      <c r="J224" t="str">
        <f>_xlfn.XLOOKUP(D224, Drug_Formulary_Data!A:A, Drug_Formulary_Data!B:B, "Not Found")</f>
        <v>Brand</v>
      </c>
      <c r="K224" t="str">
        <f>_xlfn.XLOOKUP(D224,Drug_Formulary_Data!A:A,Drug_Formulary_Data!C:C,"Not Found")</f>
        <v>Fluticasone/Salmeterol</v>
      </c>
      <c r="L224" s="9">
        <f>_xlfn.XLOOKUP(Healthcare_Claims_Data!D421,Drug_Formulary_Data!A:A,Drug_Formulary_Data!E:E)</f>
        <v>76.599999999999994</v>
      </c>
      <c r="M224" s="9">
        <f t="shared" si="6"/>
        <v>155.47000000000003</v>
      </c>
      <c r="N224" s="9">
        <f t="shared" si="7"/>
        <v>970.32</v>
      </c>
    </row>
    <row r="225" spans="1:14" x14ac:dyDescent="0.2">
      <c r="A225" s="15">
        <v>100405</v>
      </c>
      <c r="B225" s="2">
        <v>2114</v>
      </c>
      <c r="C225" s="2">
        <v>587</v>
      </c>
      <c r="D225" s="2" t="s">
        <v>31</v>
      </c>
      <c r="E225" s="2" t="s">
        <v>20</v>
      </c>
      <c r="F225" s="8">
        <v>475.37</v>
      </c>
      <c r="G225" s="8">
        <v>320.49</v>
      </c>
      <c r="H225" s="11">
        <v>45332</v>
      </c>
      <c r="I225" s="2" t="s">
        <v>53</v>
      </c>
      <c r="J225" t="str">
        <f>_xlfn.XLOOKUP(D225, Drug_Formulary_Data!A:A, Drug_Formulary_Data!B:B, "Not Found")</f>
        <v>Brand</v>
      </c>
      <c r="K225" t="str">
        <f>_xlfn.XLOOKUP(D225,Drug_Formulary_Data!A:A,Drug_Formulary_Data!C:C,"Not Found")</f>
        <v>Rivaroxaban</v>
      </c>
      <c r="L225" s="9">
        <f>_xlfn.XLOOKUP(Healthcare_Claims_Data!D407,Drug_Formulary_Data!A:A,Drug_Formulary_Data!E:E)</f>
        <v>98.52</v>
      </c>
      <c r="M225" s="9">
        <f t="shared" si="6"/>
        <v>154.88</v>
      </c>
      <c r="N225" s="9">
        <f t="shared" si="7"/>
        <v>376.85</v>
      </c>
    </row>
    <row r="226" spans="1:14" x14ac:dyDescent="0.2">
      <c r="A226" s="15">
        <v>100420</v>
      </c>
      <c r="B226" s="2">
        <v>2028</v>
      </c>
      <c r="C226" s="2">
        <v>528</v>
      </c>
      <c r="D226" s="2" t="s">
        <v>31</v>
      </c>
      <c r="E226" s="2" t="s">
        <v>20</v>
      </c>
      <c r="F226" s="8">
        <v>1233.29</v>
      </c>
      <c r="G226" s="8">
        <v>1079.52</v>
      </c>
      <c r="H226" s="11">
        <v>45347</v>
      </c>
      <c r="I226" s="2" t="s">
        <v>51</v>
      </c>
      <c r="J226" t="str">
        <f>_xlfn.XLOOKUP(D226, Drug_Formulary_Data!A:A, Drug_Formulary_Data!B:B, "Not Found")</f>
        <v>Brand</v>
      </c>
      <c r="K226" t="str">
        <f>_xlfn.XLOOKUP(D226,Drug_Formulary_Data!A:A,Drug_Formulary_Data!C:C,"Not Found")</f>
        <v>Rivaroxaban</v>
      </c>
      <c r="L226" s="9">
        <f>_xlfn.XLOOKUP(Healthcare_Claims_Data!D422,Drug_Formulary_Data!A:A,Drug_Formulary_Data!E:E)</f>
        <v>144.75</v>
      </c>
      <c r="M226" s="9">
        <f t="shared" si="6"/>
        <v>153.76999999999998</v>
      </c>
      <c r="N226" s="9">
        <f t="shared" si="7"/>
        <v>1088.54</v>
      </c>
    </row>
    <row r="227" spans="1:14" x14ac:dyDescent="0.2">
      <c r="A227" s="15">
        <v>100010</v>
      </c>
      <c r="B227" s="2">
        <v>2891</v>
      </c>
      <c r="C227" s="2">
        <v>531</v>
      </c>
      <c r="D227" s="2" t="s">
        <v>41</v>
      </c>
      <c r="E227" s="2" t="s">
        <v>50</v>
      </c>
      <c r="F227" s="8">
        <v>1353.8</v>
      </c>
      <c r="G227" s="8">
        <v>1201.83</v>
      </c>
      <c r="H227" s="11">
        <v>44937</v>
      </c>
      <c r="I227" s="2" t="s">
        <v>51</v>
      </c>
      <c r="J227" t="str">
        <f>_xlfn.XLOOKUP(D227, Drug_Formulary_Data!A:A, Drug_Formulary_Data!B:B, "Not Found")</f>
        <v>Brand</v>
      </c>
      <c r="K227" t="str">
        <f>_xlfn.XLOOKUP(D227,Drug_Formulary_Data!A:A,Drug_Formulary_Data!C:C,"Not Found")</f>
        <v>Rosuvastatin</v>
      </c>
      <c r="L227" s="9">
        <f>_xlfn.XLOOKUP(Healthcare_Claims_Data!D12,Drug_Formulary_Data!A:A,Drug_Formulary_Data!E:E)</f>
        <v>153.69</v>
      </c>
      <c r="M227" s="9">
        <f t="shared" si="6"/>
        <v>151.97000000000003</v>
      </c>
      <c r="N227" s="9">
        <f t="shared" si="7"/>
        <v>1200.1099999999999</v>
      </c>
    </row>
    <row r="228" spans="1:14" x14ac:dyDescent="0.2">
      <c r="A228" s="15">
        <v>100122</v>
      </c>
      <c r="B228" s="2">
        <v>2959</v>
      </c>
      <c r="C228" s="2">
        <v>523</v>
      </c>
      <c r="D228" s="2" t="s">
        <v>37</v>
      </c>
      <c r="E228" s="2" t="s">
        <v>50</v>
      </c>
      <c r="F228" s="8">
        <v>479.97</v>
      </c>
      <c r="G228" s="8">
        <v>330.6</v>
      </c>
      <c r="H228" s="11">
        <v>45049</v>
      </c>
      <c r="I228" s="2" t="s">
        <v>51</v>
      </c>
      <c r="J228" t="str">
        <f>_xlfn.XLOOKUP(D228, Drug_Formulary_Data!A:A, Drug_Formulary_Data!B:B, "Not Found")</f>
        <v>Brand</v>
      </c>
      <c r="K228" t="str">
        <f>_xlfn.XLOOKUP(D228,Drug_Formulary_Data!A:A,Drug_Formulary_Data!C:C,"Not Found")</f>
        <v>Fluticasone/Salmeterol</v>
      </c>
      <c r="L228" s="9">
        <f>_xlfn.XLOOKUP(Healthcare_Claims_Data!D124,Drug_Formulary_Data!A:A,Drug_Formulary_Data!E:E)</f>
        <v>76.599999999999994</v>
      </c>
      <c r="M228" s="9">
        <f t="shared" si="6"/>
        <v>149.37</v>
      </c>
      <c r="N228" s="9">
        <f t="shared" si="7"/>
        <v>403.37</v>
      </c>
    </row>
    <row r="229" spans="1:14" x14ac:dyDescent="0.2">
      <c r="A229" s="15">
        <v>100492</v>
      </c>
      <c r="B229" s="2">
        <v>2299</v>
      </c>
      <c r="C229" s="2">
        <v>502</v>
      </c>
      <c r="D229" s="2" t="s">
        <v>33</v>
      </c>
      <c r="E229" s="2" t="s">
        <v>50</v>
      </c>
      <c r="F229" s="8">
        <v>1094.95</v>
      </c>
      <c r="G229" s="8">
        <v>951.01</v>
      </c>
      <c r="H229" s="11">
        <v>45419</v>
      </c>
      <c r="I229" s="2" t="s">
        <v>52</v>
      </c>
      <c r="J229" t="str">
        <f>_xlfn.XLOOKUP(D229, Drug_Formulary_Data!A:A, Drug_Formulary_Data!B:B, "Not Found")</f>
        <v>Brand</v>
      </c>
      <c r="K229" t="str">
        <f>_xlfn.XLOOKUP(D229,Drug_Formulary_Data!A:A,Drug_Formulary_Data!C:C,"Not Found")</f>
        <v>Insulin Glargine</v>
      </c>
      <c r="L229" s="9">
        <f>_xlfn.XLOOKUP(Healthcare_Claims_Data!D494,Drug_Formulary_Data!A:A,Drug_Formulary_Data!E:E)</f>
        <v>153.69</v>
      </c>
      <c r="M229" s="9">
        <f t="shared" si="6"/>
        <v>143.94000000000005</v>
      </c>
      <c r="N229" s="9">
        <f t="shared" si="7"/>
        <v>941.26</v>
      </c>
    </row>
    <row r="230" spans="1:14" x14ac:dyDescent="0.2">
      <c r="A230" s="15">
        <v>100151</v>
      </c>
      <c r="B230" s="2">
        <v>2881</v>
      </c>
      <c r="C230" s="2">
        <v>530</v>
      </c>
      <c r="D230" s="2" t="s">
        <v>31</v>
      </c>
      <c r="E230" s="2" t="s">
        <v>20</v>
      </c>
      <c r="F230" s="8">
        <v>322.47000000000003</v>
      </c>
      <c r="G230" s="8">
        <v>179.4</v>
      </c>
      <c r="H230" s="11">
        <v>45078</v>
      </c>
      <c r="I230" s="2" t="s">
        <v>53</v>
      </c>
      <c r="J230" t="str">
        <f>_xlfn.XLOOKUP(D230, Drug_Formulary_Data!A:A, Drug_Formulary_Data!B:B, "Not Found")</f>
        <v>Brand</v>
      </c>
      <c r="K230" t="str">
        <f>_xlfn.XLOOKUP(D230,Drug_Formulary_Data!A:A,Drug_Formulary_Data!C:C,"Not Found")</f>
        <v>Rivaroxaban</v>
      </c>
      <c r="L230" s="9">
        <f>_xlfn.XLOOKUP(Healthcare_Claims_Data!D153,Drug_Formulary_Data!A:A,Drug_Formulary_Data!E:E)</f>
        <v>153.69</v>
      </c>
      <c r="M230" s="9">
        <f t="shared" si="6"/>
        <v>143.07000000000002</v>
      </c>
      <c r="N230" s="9">
        <f t="shared" si="7"/>
        <v>168.78000000000003</v>
      </c>
    </row>
    <row r="231" spans="1:14" x14ac:dyDescent="0.2">
      <c r="A231" s="15">
        <v>100476</v>
      </c>
      <c r="B231" s="2">
        <v>2737</v>
      </c>
      <c r="C231" s="2">
        <v>575</v>
      </c>
      <c r="D231" s="2" t="s">
        <v>26</v>
      </c>
      <c r="E231" s="2" t="s">
        <v>50</v>
      </c>
      <c r="F231" s="8">
        <v>1299.72</v>
      </c>
      <c r="G231" s="8">
        <v>1159.3</v>
      </c>
      <c r="H231" s="11">
        <v>45403</v>
      </c>
      <c r="I231" s="2" t="s">
        <v>53</v>
      </c>
      <c r="J231" t="str">
        <f>_xlfn.XLOOKUP(D231, Drug_Formulary_Data!A:A, Drug_Formulary_Data!B:B, "Not Found")</f>
        <v>Brand</v>
      </c>
      <c r="K231" t="str">
        <f>_xlfn.XLOOKUP(D231,Drug_Formulary_Data!A:A,Drug_Formulary_Data!C:C,"Not Found")</f>
        <v>Adalimumab</v>
      </c>
      <c r="L231" s="9">
        <f>_xlfn.XLOOKUP(Healthcare_Claims_Data!D478,Drug_Formulary_Data!A:A,Drug_Formulary_Data!E:E)</f>
        <v>144.75</v>
      </c>
      <c r="M231" s="9">
        <f t="shared" si="6"/>
        <v>140.42000000000007</v>
      </c>
      <c r="N231" s="9">
        <f t="shared" si="7"/>
        <v>1154.97</v>
      </c>
    </row>
    <row r="232" spans="1:14" x14ac:dyDescent="0.2">
      <c r="A232" s="15">
        <v>100118</v>
      </c>
      <c r="B232" s="2">
        <v>2089</v>
      </c>
      <c r="C232" s="2">
        <v>527</v>
      </c>
      <c r="D232" s="2" t="s">
        <v>33</v>
      </c>
      <c r="E232" s="2" t="s">
        <v>20</v>
      </c>
      <c r="F232" s="8">
        <v>887.3</v>
      </c>
      <c r="G232" s="8">
        <v>748.44</v>
      </c>
      <c r="H232" s="11">
        <v>45045</v>
      </c>
      <c r="I232" s="2" t="s">
        <v>51</v>
      </c>
      <c r="J232" t="str">
        <f>_xlfn.XLOOKUP(D232, Drug_Formulary_Data!A:A, Drug_Formulary_Data!B:B, "Not Found")</f>
        <v>Brand</v>
      </c>
      <c r="K232" t="str">
        <f>_xlfn.XLOOKUP(D232,Drug_Formulary_Data!A:A,Drug_Formulary_Data!C:C,"Not Found")</f>
        <v>Insulin Glargine</v>
      </c>
      <c r="L232" s="9">
        <f>_xlfn.XLOOKUP(Healthcare_Claims_Data!D120,Drug_Formulary_Data!A:A,Drug_Formulary_Data!E:E)</f>
        <v>144.75</v>
      </c>
      <c r="M232" s="9">
        <f t="shared" si="6"/>
        <v>138.8599999999999</v>
      </c>
      <c r="N232" s="9">
        <f t="shared" si="7"/>
        <v>742.55</v>
      </c>
    </row>
    <row r="233" spans="1:14" x14ac:dyDescent="0.2">
      <c r="A233" s="15">
        <v>100265</v>
      </c>
      <c r="B233" s="2">
        <v>2848</v>
      </c>
      <c r="C233" s="2">
        <v>523</v>
      </c>
      <c r="D233" s="2" t="s">
        <v>41</v>
      </c>
      <c r="E233" s="2" t="s">
        <v>50</v>
      </c>
      <c r="F233" s="8">
        <v>869.61</v>
      </c>
      <c r="G233" s="8">
        <v>733.25</v>
      </c>
      <c r="H233" s="11">
        <v>45192</v>
      </c>
      <c r="I233" s="2" t="s">
        <v>51</v>
      </c>
      <c r="J233" t="str">
        <f>_xlfn.XLOOKUP(D233, Drug_Formulary_Data!A:A, Drug_Formulary_Data!B:B, "Not Found")</f>
        <v>Brand</v>
      </c>
      <c r="K233" t="str">
        <f>_xlfn.XLOOKUP(D233,Drug_Formulary_Data!A:A,Drug_Formulary_Data!C:C,"Not Found")</f>
        <v>Rosuvastatin</v>
      </c>
      <c r="L233" s="9">
        <f>_xlfn.XLOOKUP(Healthcare_Claims_Data!D267,Drug_Formulary_Data!A:A,Drug_Formulary_Data!E:E)</f>
        <v>58.5</v>
      </c>
      <c r="M233" s="9">
        <f t="shared" si="6"/>
        <v>136.36000000000001</v>
      </c>
      <c r="N233" s="9">
        <f t="shared" si="7"/>
        <v>811.11</v>
      </c>
    </row>
    <row r="234" spans="1:14" x14ac:dyDescent="0.2">
      <c r="A234" s="15">
        <v>100192</v>
      </c>
      <c r="B234" s="2">
        <v>2669</v>
      </c>
      <c r="C234" s="2">
        <v>569</v>
      </c>
      <c r="D234" s="2" t="s">
        <v>31</v>
      </c>
      <c r="E234" s="2" t="s">
        <v>20</v>
      </c>
      <c r="F234" s="8">
        <v>1041.01</v>
      </c>
      <c r="G234" s="8">
        <v>906.28</v>
      </c>
      <c r="H234" s="11">
        <v>45119</v>
      </c>
      <c r="I234" s="2" t="s">
        <v>51</v>
      </c>
      <c r="J234" t="str">
        <f>_xlfn.XLOOKUP(D234, Drug_Formulary_Data!A:A, Drug_Formulary_Data!B:B, "Not Found")</f>
        <v>Brand</v>
      </c>
      <c r="K234" t="str">
        <f>_xlfn.XLOOKUP(D234,Drug_Formulary_Data!A:A,Drug_Formulary_Data!C:C,"Not Found")</f>
        <v>Rivaroxaban</v>
      </c>
      <c r="L234" s="9">
        <f>_xlfn.XLOOKUP(Healthcare_Claims_Data!D194,Drug_Formulary_Data!A:A,Drug_Formulary_Data!E:E)</f>
        <v>98.52</v>
      </c>
      <c r="M234" s="9">
        <f t="shared" si="6"/>
        <v>134.73000000000002</v>
      </c>
      <c r="N234" s="9">
        <f t="shared" si="7"/>
        <v>942.49</v>
      </c>
    </row>
    <row r="235" spans="1:14" x14ac:dyDescent="0.2">
      <c r="A235" s="15">
        <v>100381</v>
      </c>
      <c r="B235" s="2">
        <v>2761</v>
      </c>
      <c r="C235" s="2">
        <v>553</v>
      </c>
      <c r="D235" s="2" t="s">
        <v>33</v>
      </c>
      <c r="E235" s="2" t="s">
        <v>20</v>
      </c>
      <c r="F235" s="8">
        <v>1206.29</v>
      </c>
      <c r="G235" s="8">
        <v>1071.96</v>
      </c>
      <c r="H235" s="11">
        <v>45308</v>
      </c>
      <c r="I235" s="2" t="s">
        <v>53</v>
      </c>
      <c r="J235" t="str">
        <f>_xlfn.XLOOKUP(D235, Drug_Formulary_Data!A:A, Drug_Formulary_Data!B:B, "Not Found")</f>
        <v>Brand</v>
      </c>
      <c r="K235" t="str">
        <f>_xlfn.XLOOKUP(D235,Drug_Formulary_Data!A:A,Drug_Formulary_Data!C:C,"Not Found")</f>
        <v>Insulin Glargine</v>
      </c>
      <c r="L235" s="9">
        <f>_xlfn.XLOOKUP(Healthcare_Claims_Data!D383,Drug_Formulary_Data!A:A,Drug_Formulary_Data!E:E)</f>
        <v>65.23</v>
      </c>
      <c r="M235" s="9">
        <f t="shared" si="6"/>
        <v>134.32999999999993</v>
      </c>
      <c r="N235" s="9">
        <f t="shared" si="7"/>
        <v>1141.06</v>
      </c>
    </row>
    <row r="236" spans="1:14" x14ac:dyDescent="0.2">
      <c r="A236" s="15">
        <v>100038</v>
      </c>
      <c r="B236" s="2">
        <v>2408</v>
      </c>
      <c r="C236" s="2">
        <v>554</v>
      </c>
      <c r="D236" s="2" t="s">
        <v>26</v>
      </c>
      <c r="E236" s="2" t="s">
        <v>50</v>
      </c>
      <c r="F236" s="8">
        <v>728.46</v>
      </c>
      <c r="G236" s="8">
        <v>599.99</v>
      </c>
      <c r="H236" s="11">
        <v>44965</v>
      </c>
      <c r="I236" s="2" t="s">
        <v>52</v>
      </c>
      <c r="J236" t="str">
        <f>_xlfn.XLOOKUP(D236, Drug_Formulary_Data!A:A, Drug_Formulary_Data!B:B, "Not Found")</f>
        <v>Brand</v>
      </c>
      <c r="K236" t="str">
        <f>_xlfn.XLOOKUP(D236,Drug_Formulary_Data!A:A,Drug_Formulary_Data!C:C,"Not Found")</f>
        <v>Adalimumab</v>
      </c>
      <c r="L236" s="9">
        <f>_xlfn.XLOOKUP(Healthcare_Claims_Data!D40,Drug_Formulary_Data!A:A,Drug_Formulary_Data!E:E)</f>
        <v>150.68</v>
      </c>
      <c r="M236" s="9">
        <f t="shared" si="6"/>
        <v>128.47000000000003</v>
      </c>
      <c r="N236" s="9">
        <f t="shared" si="7"/>
        <v>577.78</v>
      </c>
    </row>
    <row r="237" spans="1:14" x14ac:dyDescent="0.2">
      <c r="A237" s="15">
        <v>100104</v>
      </c>
      <c r="B237" s="2">
        <v>2675</v>
      </c>
      <c r="C237" s="2">
        <v>527</v>
      </c>
      <c r="D237" s="2" t="s">
        <v>23</v>
      </c>
      <c r="E237" s="2" t="s">
        <v>50</v>
      </c>
      <c r="F237" s="8">
        <v>335.8</v>
      </c>
      <c r="G237" s="8">
        <v>209.22</v>
      </c>
      <c r="H237" s="11">
        <v>45031</v>
      </c>
      <c r="I237" s="2" t="s">
        <v>52</v>
      </c>
      <c r="J237" t="str">
        <f>_xlfn.XLOOKUP(D237, Drug_Formulary_Data!A:A, Drug_Formulary_Data!B:B, "Not Found")</f>
        <v>Brand</v>
      </c>
      <c r="K237" t="str">
        <f>_xlfn.XLOOKUP(D237,Drug_Formulary_Data!A:A,Drug_Formulary_Data!C:C,"Not Found")</f>
        <v>Sitagliptin</v>
      </c>
      <c r="L237" s="9">
        <f>_xlfn.XLOOKUP(Healthcare_Claims_Data!D106,Drug_Formulary_Data!A:A,Drug_Formulary_Data!E:E)</f>
        <v>76.599999999999994</v>
      </c>
      <c r="M237" s="9">
        <f t="shared" si="6"/>
        <v>126.58000000000001</v>
      </c>
      <c r="N237" s="9">
        <f t="shared" si="7"/>
        <v>259.20000000000005</v>
      </c>
    </row>
    <row r="238" spans="1:14" x14ac:dyDescent="0.2">
      <c r="A238" s="15">
        <v>100426</v>
      </c>
      <c r="B238" s="2">
        <v>2816</v>
      </c>
      <c r="C238" s="2">
        <v>583</v>
      </c>
      <c r="D238" s="2" t="s">
        <v>39</v>
      </c>
      <c r="E238" s="2" t="s">
        <v>20</v>
      </c>
      <c r="F238" s="8">
        <v>1408.6</v>
      </c>
      <c r="G238" s="8">
        <v>1282.54</v>
      </c>
      <c r="H238" s="11">
        <v>45353</v>
      </c>
      <c r="I238" s="2" t="s">
        <v>52</v>
      </c>
      <c r="J238" t="str">
        <f>_xlfn.XLOOKUP(D238, Drug_Formulary_Data!A:A, Drug_Formulary_Data!B:B, "Not Found")</f>
        <v>Brand</v>
      </c>
      <c r="K238" t="str">
        <f>_xlfn.XLOOKUP(D238,Drug_Formulary_Data!A:A,Drug_Formulary_Data!C:C,"Not Found")</f>
        <v>Apixaban</v>
      </c>
      <c r="L238" s="9">
        <f>_xlfn.XLOOKUP(Healthcare_Claims_Data!D428,Drug_Formulary_Data!A:A,Drug_Formulary_Data!E:E)</f>
        <v>153.69</v>
      </c>
      <c r="M238" s="9">
        <f t="shared" si="6"/>
        <v>126.05999999999995</v>
      </c>
      <c r="N238" s="9">
        <f t="shared" si="7"/>
        <v>1254.9099999999999</v>
      </c>
    </row>
    <row r="239" spans="1:14" x14ac:dyDescent="0.2">
      <c r="A239" s="15">
        <v>100323</v>
      </c>
      <c r="B239" s="2">
        <v>2162</v>
      </c>
      <c r="C239" s="2">
        <v>551</v>
      </c>
      <c r="D239" s="2" t="s">
        <v>29</v>
      </c>
      <c r="E239" s="2" t="s">
        <v>50</v>
      </c>
      <c r="F239" s="8">
        <v>902.27</v>
      </c>
      <c r="G239" s="8">
        <v>777.31</v>
      </c>
      <c r="H239" s="11">
        <v>45250</v>
      </c>
      <c r="I239" s="2" t="s">
        <v>51</v>
      </c>
      <c r="J239" t="str">
        <f>_xlfn.XLOOKUP(D239, Drug_Formulary_Data!A:A, Drug_Formulary_Data!B:B, "Not Found")</f>
        <v>Brand</v>
      </c>
      <c r="K239" t="str">
        <f>_xlfn.XLOOKUP(D239,Drug_Formulary_Data!A:A,Drug_Formulary_Data!C:C,"Not Found")</f>
        <v>Oxycodone</v>
      </c>
      <c r="L239" s="9">
        <f>_xlfn.XLOOKUP(Healthcare_Claims_Data!D325,Drug_Formulary_Data!A:A,Drug_Formulary_Data!E:E)</f>
        <v>77.959999999999994</v>
      </c>
      <c r="M239" s="9">
        <f t="shared" si="6"/>
        <v>124.96000000000004</v>
      </c>
      <c r="N239" s="9">
        <f t="shared" si="7"/>
        <v>824.31</v>
      </c>
    </row>
    <row r="240" spans="1:14" x14ac:dyDescent="0.2">
      <c r="A240" s="15">
        <v>100005</v>
      </c>
      <c r="B240" s="2">
        <v>2235</v>
      </c>
      <c r="C240" s="2">
        <v>549</v>
      </c>
      <c r="D240" s="2" t="s">
        <v>39</v>
      </c>
      <c r="E240" s="2" t="s">
        <v>50</v>
      </c>
      <c r="F240" s="8">
        <v>1157.03</v>
      </c>
      <c r="G240" s="8">
        <v>1035.45</v>
      </c>
      <c r="H240" s="11">
        <v>44932</v>
      </c>
      <c r="I240" s="2" t="s">
        <v>53</v>
      </c>
      <c r="J240" t="str">
        <f>_xlfn.XLOOKUP(D240, Drug_Formulary_Data!A:A, Drug_Formulary_Data!B:B, "Not Found")</f>
        <v>Brand</v>
      </c>
      <c r="K240" t="str">
        <f>_xlfn.XLOOKUP(D240,Drug_Formulary_Data!A:A,Drug_Formulary_Data!C:C,"Not Found")</f>
        <v>Apixaban</v>
      </c>
      <c r="L240" s="9">
        <f>_xlfn.XLOOKUP(Healthcare_Claims_Data!D7,Drug_Formulary_Data!A:A,Drug_Formulary_Data!E:E)</f>
        <v>77.55</v>
      </c>
      <c r="M240" s="9">
        <f t="shared" si="6"/>
        <v>121.57999999999993</v>
      </c>
      <c r="N240" s="9">
        <f t="shared" si="7"/>
        <v>1079.48</v>
      </c>
    </row>
    <row r="241" spans="1:14" x14ac:dyDescent="0.2">
      <c r="A241" s="15">
        <v>100095</v>
      </c>
      <c r="B241" s="2">
        <v>2613</v>
      </c>
      <c r="C241" s="2">
        <v>577</v>
      </c>
      <c r="D241" s="2" t="s">
        <v>41</v>
      </c>
      <c r="E241" s="2" t="s">
        <v>50</v>
      </c>
      <c r="F241" s="8">
        <v>1467.02</v>
      </c>
      <c r="G241" s="8">
        <v>1345.8</v>
      </c>
      <c r="H241" s="11">
        <v>45022</v>
      </c>
      <c r="I241" s="2" t="s">
        <v>52</v>
      </c>
      <c r="J241" t="str">
        <f>_xlfn.XLOOKUP(D241, Drug_Formulary_Data!A:A, Drug_Formulary_Data!B:B, "Not Found")</f>
        <v>Brand</v>
      </c>
      <c r="K241" t="str">
        <f>_xlfn.XLOOKUP(D241,Drug_Formulary_Data!A:A,Drug_Formulary_Data!C:C,"Not Found")</f>
        <v>Rosuvastatin</v>
      </c>
      <c r="L241" s="9">
        <f>_xlfn.XLOOKUP(Healthcare_Claims_Data!D97,Drug_Formulary_Data!A:A,Drug_Formulary_Data!E:E)</f>
        <v>98.52</v>
      </c>
      <c r="M241" s="9">
        <f t="shared" si="6"/>
        <v>121.22000000000003</v>
      </c>
      <c r="N241" s="9">
        <f t="shared" si="7"/>
        <v>1368.5</v>
      </c>
    </row>
    <row r="242" spans="1:14" x14ac:dyDescent="0.2">
      <c r="A242" s="15">
        <v>100062</v>
      </c>
      <c r="B242" s="2">
        <v>2209</v>
      </c>
      <c r="C242" s="2">
        <v>524</v>
      </c>
      <c r="D242" s="2" t="s">
        <v>23</v>
      </c>
      <c r="E242" s="2" t="s">
        <v>20</v>
      </c>
      <c r="F242" s="8">
        <v>1416.78</v>
      </c>
      <c r="G242" s="8">
        <v>1302.93</v>
      </c>
      <c r="H242" s="11">
        <v>44989</v>
      </c>
      <c r="I242" s="2" t="s">
        <v>52</v>
      </c>
      <c r="J242" t="str">
        <f>_xlfn.XLOOKUP(D242, Drug_Formulary_Data!A:A, Drug_Formulary_Data!B:B, "Not Found")</f>
        <v>Brand</v>
      </c>
      <c r="K242" t="str">
        <f>_xlfn.XLOOKUP(D242,Drug_Formulary_Data!A:A,Drug_Formulary_Data!C:C,"Not Found")</f>
        <v>Sitagliptin</v>
      </c>
      <c r="L242" s="9">
        <f>_xlfn.XLOOKUP(Healthcare_Claims_Data!D64,Drug_Formulary_Data!A:A,Drug_Formulary_Data!E:E)</f>
        <v>65.23</v>
      </c>
      <c r="M242" s="9">
        <f t="shared" si="6"/>
        <v>113.84999999999991</v>
      </c>
      <c r="N242" s="9">
        <f t="shared" si="7"/>
        <v>1351.55</v>
      </c>
    </row>
    <row r="243" spans="1:14" x14ac:dyDescent="0.2">
      <c r="A243" s="15">
        <v>100153</v>
      </c>
      <c r="B243" s="2">
        <v>2515</v>
      </c>
      <c r="C243" s="2">
        <v>571</v>
      </c>
      <c r="D243" s="2" t="s">
        <v>23</v>
      </c>
      <c r="E243" s="2" t="s">
        <v>20</v>
      </c>
      <c r="F243" s="8">
        <v>1248.28</v>
      </c>
      <c r="G243" s="8">
        <v>1135.23</v>
      </c>
      <c r="H243" s="11">
        <v>45080</v>
      </c>
      <c r="I243" s="2" t="s">
        <v>53</v>
      </c>
      <c r="J243" t="str">
        <f>_xlfn.XLOOKUP(D243, Drug_Formulary_Data!A:A, Drug_Formulary_Data!B:B, "Not Found")</f>
        <v>Brand</v>
      </c>
      <c r="K243" t="str">
        <f>_xlfn.XLOOKUP(D243,Drug_Formulary_Data!A:A,Drug_Formulary_Data!C:C,"Not Found")</f>
        <v>Sitagliptin</v>
      </c>
      <c r="L243" s="9">
        <f>_xlfn.XLOOKUP(Healthcare_Claims_Data!D155,Drug_Formulary_Data!A:A,Drug_Formulary_Data!E:E)</f>
        <v>150.68</v>
      </c>
      <c r="M243" s="9">
        <f t="shared" si="6"/>
        <v>113.04999999999995</v>
      </c>
      <c r="N243" s="9">
        <f t="shared" si="7"/>
        <v>1097.5999999999999</v>
      </c>
    </row>
    <row r="244" spans="1:14" x14ac:dyDescent="0.2">
      <c r="A244" s="15">
        <v>100236</v>
      </c>
      <c r="B244" s="2">
        <v>2682</v>
      </c>
      <c r="C244" s="2">
        <v>521</v>
      </c>
      <c r="D244" s="2" t="s">
        <v>33</v>
      </c>
      <c r="E244" s="2" t="s">
        <v>20</v>
      </c>
      <c r="F244" s="8">
        <v>672.63</v>
      </c>
      <c r="G244" s="8">
        <v>561.38</v>
      </c>
      <c r="H244" s="11">
        <v>45163</v>
      </c>
      <c r="I244" s="2" t="s">
        <v>52</v>
      </c>
      <c r="J244" t="str">
        <f>_xlfn.XLOOKUP(D244, Drug_Formulary_Data!A:A, Drug_Formulary_Data!B:B, "Not Found")</f>
        <v>Brand</v>
      </c>
      <c r="K244" t="str">
        <f>_xlfn.XLOOKUP(D244,Drug_Formulary_Data!A:A,Drug_Formulary_Data!C:C,"Not Found")</f>
        <v>Insulin Glargine</v>
      </c>
      <c r="L244" s="9">
        <f>_xlfn.XLOOKUP(Healthcare_Claims_Data!D238,Drug_Formulary_Data!A:A,Drug_Formulary_Data!E:E)</f>
        <v>65.23</v>
      </c>
      <c r="M244" s="9">
        <f t="shared" si="6"/>
        <v>111.25</v>
      </c>
      <c r="N244" s="9">
        <f t="shared" si="7"/>
        <v>607.4</v>
      </c>
    </row>
    <row r="245" spans="1:14" x14ac:dyDescent="0.2">
      <c r="A245" s="15">
        <v>100036</v>
      </c>
      <c r="B245" s="2">
        <v>2161</v>
      </c>
      <c r="C245" s="2">
        <v>588</v>
      </c>
      <c r="D245" s="2" t="s">
        <v>41</v>
      </c>
      <c r="E245" s="2" t="s">
        <v>50</v>
      </c>
      <c r="F245" s="8">
        <v>1222.6400000000001</v>
      </c>
      <c r="G245" s="8">
        <v>1117.29</v>
      </c>
      <c r="H245" s="11">
        <v>44963</v>
      </c>
      <c r="I245" s="2" t="s">
        <v>52</v>
      </c>
      <c r="J245" t="str">
        <f>_xlfn.XLOOKUP(D245, Drug_Formulary_Data!A:A, Drug_Formulary_Data!B:B, "Not Found")</f>
        <v>Brand</v>
      </c>
      <c r="K245" t="str">
        <f>_xlfn.XLOOKUP(D245,Drug_Formulary_Data!A:A,Drug_Formulary_Data!C:C,"Not Found")</f>
        <v>Rosuvastatin</v>
      </c>
      <c r="L245" s="9">
        <f>_xlfn.XLOOKUP(Healthcare_Claims_Data!D38,Drug_Formulary_Data!A:A,Drug_Formulary_Data!E:E)</f>
        <v>77.959999999999994</v>
      </c>
      <c r="M245" s="9">
        <f t="shared" si="6"/>
        <v>105.35000000000014</v>
      </c>
      <c r="N245" s="9">
        <f t="shared" si="7"/>
        <v>1144.68</v>
      </c>
    </row>
    <row r="246" spans="1:14" x14ac:dyDescent="0.2">
      <c r="A246" s="15">
        <v>100385</v>
      </c>
      <c r="B246" s="2">
        <v>2360</v>
      </c>
      <c r="C246" s="2">
        <v>544</v>
      </c>
      <c r="D246" s="2" t="s">
        <v>37</v>
      </c>
      <c r="E246" s="2" t="s">
        <v>20</v>
      </c>
      <c r="F246" s="8">
        <v>224.78</v>
      </c>
      <c r="G246" s="8">
        <v>121.62</v>
      </c>
      <c r="H246" s="11">
        <v>45312</v>
      </c>
      <c r="I246" s="2" t="s">
        <v>52</v>
      </c>
      <c r="J246" t="str">
        <f>_xlfn.XLOOKUP(D246, Drug_Formulary_Data!A:A, Drug_Formulary_Data!B:B, "Not Found")</f>
        <v>Brand</v>
      </c>
      <c r="K246" t="str">
        <f>_xlfn.XLOOKUP(D246,Drug_Formulary_Data!A:A,Drug_Formulary_Data!C:C,"Not Found")</f>
        <v>Fluticasone/Salmeterol</v>
      </c>
      <c r="L246" s="9">
        <f>_xlfn.XLOOKUP(Healthcare_Claims_Data!D387,Drug_Formulary_Data!A:A,Drug_Formulary_Data!E:E)</f>
        <v>98.52</v>
      </c>
      <c r="M246" s="9">
        <f t="shared" si="6"/>
        <v>103.16</v>
      </c>
      <c r="N246" s="9">
        <f t="shared" si="7"/>
        <v>126.26</v>
      </c>
    </row>
    <row r="247" spans="1:14" x14ac:dyDescent="0.2">
      <c r="A247" s="15">
        <v>100466</v>
      </c>
      <c r="B247" s="2">
        <v>2320</v>
      </c>
      <c r="C247" s="2">
        <v>552</v>
      </c>
      <c r="D247" s="2" t="s">
        <v>29</v>
      </c>
      <c r="E247" s="2" t="s">
        <v>50</v>
      </c>
      <c r="F247" s="8">
        <v>1066.31</v>
      </c>
      <c r="G247" s="8">
        <v>967.16</v>
      </c>
      <c r="H247" s="11">
        <v>45393</v>
      </c>
      <c r="I247" s="2" t="s">
        <v>52</v>
      </c>
      <c r="J247" t="str">
        <f>_xlfn.XLOOKUP(D247, Drug_Formulary_Data!A:A, Drug_Formulary_Data!B:B, "Not Found")</f>
        <v>Brand</v>
      </c>
      <c r="K247" t="str">
        <f>_xlfn.XLOOKUP(D247,Drug_Formulary_Data!A:A,Drug_Formulary_Data!C:C,"Not Found")</f>
        <v>Oxycodone</v>
      </c>
      <c r="L247" s="9">
        <f>_xlfn.XLOOKUP(Healthcare_Claims_Data!D468,Drug_Formulary_Data!A:A,Drug_Formulary_Data!E:E)</f>
        <v>144.75</v>
      </c>
      <c r="M247" s="9">
        <f t="shared" si="6"/>
        <v>99.149999999999977</v>
      </c>
      <c r="N247" s="9">
        <f t="shared" si="7"/>
        <v>921.56</v>
      </c>
    </row>
    <row r="248" spans="1:14" x14ac:dyDescent="0.2">
      <c r="A248" s="15">
        <v>100115</v>
      </c>
      <c r="B248" s="2">
        <v>2409</v>
      </c>
      <c r="C248" s="2">
        <v>587</v>
      </c>
      <c r="D248" s="2" t="s">
        <v>33</v>
      </c>
      <c r="E248" s="2" t="s">
        <v>50</v>
      </c>
      <c r="F248" s="8">
        <v>652.24</v>
      </c>
      <c r="G248" s="8">
        <v>554.62</v>
      </c>
      <c r="H248" s="11">
        <v>45042</v>
      </c>
      <c r="I248" s="2" t="s">
        <v>53</v>
      </c>
      <c r="J248" t="str">
        <f>_xlfn.XLOOKUP(D248, Drug_Formulary_Data!A:A, Drug_Formulary_Data!B:B, "Not Found")</f>
        <v>Brand</v>
      </c>
      <c r="K248" t="str">
        <f>_xlfn.XLOOKUP(D248,Drug_Formulary_Data!A:A,Drug_Formulary_Data!C:C,"Not Found")</f>
        <v>Insulin Glargine</v>
      </c>
      <c r="L248" s="9">
        <f>_xlfn.XLOOKUP(Healthcare_Claims_Data!D117,Drug_Formulary_Data!A:A,Drug_Formulary_Data!E:E)</f>
        <v>150.68</v>
      </c>
      <c r="M248" s="9">
        <f t="shared" si="6"/>
        <v>97.62</v>
      </c>
      <c r="N248" s="9">
        <f t="shared" si="7"/>
        <v>501.56</v>
      </c>
    </row>
    <row r="249" spans="1:14" x14ac:dyDescent="0.2">
      <c r="A249" s="15">
        <v>100201</v>
      </c>
      <c r="B249" s="2">
        <v>2996</v>
      </c>
      <c r="C249" s="2">
        <v>566</v>
      </c>
      <c r="D249" s="2" t="s">
        <v>33</v>
      </c>
      <c r="E249" s="2" t="s">
        <v>20</v>
      </c>
      <c r="F249" s="8">
        <v>1125.32</v>
      </c>
      <c r="G249" s="8">
        <v>1030.9000000000001</v>
      </c>
      <c r="H249" s="11">
        <v>45128</v>
      </c>
      <c r="I249" s="2" t="s">
        <v>52</v>
      </c>
      <c r="J249" t="str">
        <f>_xlfn.XLOOKUP(D249, Drug_Formulary_Data!A:A, Drug_Formulary_Data!B:B, "Not Found")</f>
        <v>Brand</v>
      </c>
      <c r="K249" t="str">
        <f>_xlfn.XLOOKUP(D249,Drug_Formulary_Data!A:A,Drug_Formulary_Data!C:C,"Not Found")</f>
        <v>Insulin Glargine</v>
      </c>
      <c r="L249" s="9">
        <f>_xlfn.XLOOKUP(Healthcare_Claims_Data!D203,Drug_Formulary_Data!A:A,Drug_Formulary_Data!E:E)</f>
        <v>144.75</v>
      </c>
      <c r="M249" s="9">
        <f t="shared" si="6"/>
        <v>94.419999999999845</v>
      </c>
      <c r="N249" s="9">
        <f t="shared" si="7"/>
        <v>980.56999999999994</v>
      </c>
    </row>
    <row r="250" spans="1:14" x14ac:dyDescent="0.2">
      <c r="A250" s="15">
        <v>100074</v>
      </c>
      <c r="B250" s="2">
        <v>2063</v>
      </c>
      <c r="C250" s="2">
        <v>506</v>
      </c>
      <c r="D250" s="2" t="s">
        <v>39</v>
      </c>
      <c r="E250" s="2" t="s">
        <v>50</v>
      </c>
      <c r="F250" s="8">
        <v>940.09</v>
      </c>
      <c r="G250" s="8">
        <v>845.96</v>
      </c>
      <c r="H250" s="11">
        <v>45001</v>
      </c>
      <c r="I250" s="2" t="s">
        <v>51</v>
      </c>
      <c r="J250" t="str">
        <f>_xlfn.XLOOKUP(D250, Drug_Formulary_Data!A:A, Drug_Formulary_Data!B:B, "Not Found")</f>
        <v>Brand</v>
      </c>
      <c r="K250" t="str">
        <f>_xlfn.XLOOKUP(D250,Drug_Formulary_Data!A:A,Drug_Formulary_Data!C:C,"Not Found")</f>
        <v>Apixaban</v>
      </c>
      <c r="L250" s="9">
        <f>_xlfn.XLOOKUP(Healthcare_Claims_Data!D76,Drug_Formulary_Data!A:A,Drug_Formulary_Data!E:E)</f>
        <v>76.599999999999994</v>
      </c>
      <c r="M250" s="9">
        <f t="shared" si="6"/>
        <v>94.13</v>
      </c>
      <c r="N250" s="9">
        <f t="shared" si="7"/>
        <v>863.49</v>
      </c>
    </row>
    <row r="251" spans="1:14" x14ac:dyDescent="0.2">
      <c r="A251" s="15">
        <v>100127</v>
      </c>
      <c r="B251" s="2">
        <v>2734</v>
      </c>
      <c r="C251" s="2">
        <v>543</v>
      </c>
      <c r="D251" s="2" t="s">
        <v>41</v>
      </c>
      <c r="E251" s="2" t="s">
        <v>50</v>
      </c>
      <c r="F251" s="8">
        <v>916.85</v>
      </c>
      <c r="G251" s="8">
        <v>825.86</v>
      </c>
      <c r="H251" s="11">
        <v>45054</v>
      </c>
      <c r="I251" s="2" t="s">
        <v>51</v>
      </c>
      <c r="J251" t="str">
        <f>_xlfn.XLOOKUP(D251, Drug_Formulary_Data!A:A, Drug_Formulary_Data!B:B, "Not Found")</f>
        <v>Brand</v>
      </c>
      <c r="K251" t="str">
        <f>_xlfn.XLOOKUP(D251,Drug_Formulary_Data!A:A,Drug_Formulary_Data!C:C,"Not Found")</f>
        <v>Rosuvastatin</v>
      </c>
      <c r="L251" s="9">
        <f>_xlfn.XLOOKUP(Healthcare_Claims_Data!D129,Drug_Formulary_Data!A:A,Drug_Formulary_Data!E:E)</f>
        <v>58.5</v>
      </c>
      <c r="M251" s="9">
        <f t="shared" si="6"/>
        <v>90.990000000000009</v>
      </c>
      <c r="N251" s="9">
        <f t="shared" si="7"/>
        <v>858.35</v>
      </c>
    </row>
    <row r="252" spans="1:14" x14ac:dyDescent="0.2">
      <c r="A252" s="15">
        <v>100034</v>
      </c>
      <c r="B252" s="2">
        <v>2871</v>
      </c>
      <c r="C252" s="2">
        <v>568</v>
      </c>
      <c r="D252" s="2" t="s">
        <v>26</v>
      </c>
      <c r="E252" s="2" t="s">
        <v>50</v>
      </c>
      <c r="F252" s="8">
        <v>1023.53</v>
      </c>
      <c r="G252" s="8">
        <v>932.87</v>
      </c>
      <c r="H252" s="11">
        <v>44961</v>
      </c>
      <c r="I252" s="2" t="s">
        <v>52</v>
      </c>
      <c r="J252" t="str">
        <f>_xlfn.XLOOKUP(D252, Drug_Formulary_Data!A:A, Drug_Formulary_Data!B:B, "Not Found")</f>
        <v>Brand</v>
      </c>
      <c r="K252" t="str">
        <f>_xlfn.XLOOKUP(D252,Drug_Formulary_Data!A:A,Drug_Formulary_Data!C:C,"Not Found")</f>
        <v>Adalimumab</v>
      </c>
      <c r="L252" s="9">
        <f>_xlfn.XLOOKUP(Healthcare_Claims_Data!D36,Drug_Formulary_Data!A:A,Drug_Formulary_Data!E:E)</f>
        <v>77.959999999999994</v>
      </c>
      <c r="M252" s="9">
        <f t="shared" si="6"/>
        <v>90.659999999999968</v>
      </c>
      <c r="N252" s="9">
        <f t="shared" si="7"/>
        <v>945.56999999999994</v>
      </c>
    </row>
    <row r="253" spans="1:14" x14ac:dyDescent="0.2">
      <c r="A253" s="15">
        <v>100294</v>
      </c>
      <c r="B253" s="2">
        <v>2592</v>
      </c>
      <c r="C253" s="2">
        <v>502</v>
      </c>
      <c r="D253" s="2" t="s">
        <v>29</v>
      </c>
      <c r="E253" s="2" t="s">
        <v>50</v>
      </c>
      <c r="F253" s="8">
        <v>860.07</v>
      </c>
      <c r="G253" s="8">
        <v>782.69</v>
      </c>
      <c r="H253" s="11">
        <v>45221</v>
      </c>
      <c r="I253" s="2" t="s">
        <v>52</v>
      </c>
      <c r="J253" t="str">
        <f>_xlfn.XLOOKUP(D253, Drug_Formulary_Data!A:A, Drug_Formulary_Data!B:B, "Not Found")</f>
        <v>Brand</v>
      </c>
      <c r="K253" t="str">
        <f>_xlfn.XLOOKUP(D253,Drug_Formulary_Data!A:A,Drug_Formulary_Data!C:C,"Not Found")</f>
        <v>Oxycodone</v>
      </c>
      <c r="L253" s="9">
        <f>_xlfn.XLOOKUP(Healthcare_Claims_Data!D296,Drug_Formulary_Data!A:A,Drug_Formulary_Data!E:E)</f>
        <v>77.55</v>
      </c>
      <c r="M253" s="9">
        <f t="shared" si="6"/>
        <v>77.38</v>
      </c>
      <c r="N253" s="9">
        <f t="shared" si="7"/>
        <v>782.5200000000001</v>
      </c>
    </row>
    <row r="254" spans="1:14" x14ac:dyDescent="0.2">
      <c r="A254" s="15">
        <v>100471</v>
      </c>
      <c r="B254" s="2">
        <v>2744</v>
      </c>
      <c r="C254" s="2">
        <v>599</v>
      </c>
      <c r="D254" s="2" t="s">
        <v>26</v>
      </c>
      <c r="E254" s="2" t="s">
        <v>20</v>
      </c>
      <c r="F254" s="8">
        <v>618.01</v>
      </c>
      <c r="G254" s="8">
        <v>543.19000000000005</v>
      </c>
      <c r="H254" s="11">
        <v>45398</v>
      </c>
      <c r="I254" s="2" t="s">
        <v>53</v>
      </c>
      <c r="J254" t="str">
        <f>_xlfn.XLOOKUP(D254, Drug_Formulary_Data!A:A, Drug_Formulary_Data!B:B, "Not Found")</f>
        <v>Brand</v>
      </c>
      <c r="K254" t="str">
        <f>_xlfn.XLOOKUP(D254,Drug_Formulary_Data!A:A,Drug_Formulary_Data!C:C,"Not Found")</f>
        <v>Adalimumab</v>
      </c>
      <c r="L254" s="9">
        <f>_xlfn.XLOOKUP(Healthcare_Claims_Data!D473,Drug_Formulary_Data!A:A,Drug_Formulary_Data!E:E)</f>
        <v>77.55</v>
      </c>
      <c r="M254" s="9">
        <f t="shared" si="6"/>
        <v>74.819999999999936</v>
      </c>
      <c r="N254" s="9">
        <f t="shared" si="7"/>
        <v>540.46</v>
      </c>
    </row>
    <row r="255" spans="1:14" x14ac:dyDescent="0.2">
      <c r="A255" s="15">
        <v>100121</v>
      </c>
      <c r="B255" s="2">
        <v>2234</v>
      </c>
      <c r="C255" s="2">
        <v>584</v>
      </c>
      <c r="D255" s="2" t="s">
        <v>23</v>
      </c>
      <c r="E255" s="2" t="s">
        <v>50</v>
      </c>
      <c r="F255" s="8">
        <v>323.42</v>
      </c>
      <c r="G255" s="8">
        <v>251.34</v>
      </c>
      <c r="H255" s="11">
        <v>45048</v>
      </c>
      <c r="I255" s="2" t="s">
        <v>53</v>
      </c>
      <c r="J255" t="str">
        <f>_xlfn.XLOOKUP(D255, Drug_Formulary_Data!A:A, Drug_Formulary_Data!B:B, "Not Found")</f>
        <v>Brand</v>
      </c>
      <c r="K255" t="str">
        <f>_xlfn.XLOOKUP(D255,Drug_Formulary_Data!A:A,Drug_Formulary_Data!C:C,"Not Found")</f>
        <v>Sitagliptin</v>
      </c>
      <c r="L255" s="9">
        <f>_xlfn.XLOOKUP(Healthcare_Claims_Data!D123,Drug_Formulary_Data!A:A,Drug_Formulary_Data!E:E)</f>
        <v>58.5</v>
      </c>
      <c r="M255" s="9">
        <f t="shared" si="6"/>
        <v>72.080000000000013</v>
      </c>
      <c r="N255" s="9">
        <f t="shared" si="7"/>
        <v>264.92</v>
      </c>
    </row>
    <row r="256" spans="1:14" x14ac:dyDescent="0.2">
      <c r="A256" s="15">
        <v>100107</v>
      </c>
      <c r="B256" s="2">
        <v>2168</v>
      </c>
      <c r="C256" s="2">
        <v>559</v>
      </c>
      <c r="D256" s="2" t="s">
        <v>35</v>
      </c>
      <c r="E256" s="2" t="s">
        <v>20</v>
      </c>
      <c r="F256" s="8">
        <v>457.13</v>
      </c>
      <c r="G256" s="8">
        <v>385.68</v>
      </c>
      <c r="H256" s="11">
        <v>45034</v>
      </c>
      <c r="I256" s="2" t="s">
        <v>52</v>
      </c>
      <c r="J256" t="str">
        <f>_xlfn.XLOOKUP(D256, Drug_Formulary_Data!A:A, Drug_Formulary_Data!B:B, "Not Found")</f>
        <v>Brand</v>
      </c>
      <c r="K256" t="str">
        <f>_xlfn.XLOOKUP(D256,Drug_Formulary_Data!A:A,Drug_Formulary_Data!C:C,"Not Found")</f>
        <v>Budesonide/Formoterol</v>
      </c>
      <c r="L256" s="9">
        <f>_xlfn.XLOOKUP(Healthcare_Claims_Data!D109,Drug_Formulary_Data!A:A,Drug_Formulary_Data!E:E)</f>
        <v>65.23</v>
      </c>
      <c r="M256" s="9">
        <f t="shared" si="6"/>
        <v>71.449999999999989</v>
      </c>
      <c r="N256" s="9">
        <f t="shared" si="7"/>
        <v>391.9</v>
      </c>
    </row>
    <row r="257" spans="1:14" x14ac:dyDescent="0.2">
      <c r="A257" s="15">
        <v>100266</v>
      </c>
      <c r="B257" s="2">
        <v>2669</v>
      </c>
      <c r="C257" s="2">
        <v>557</v>
      </c>
      <c r="D257" s="2" t="s">
        <v>29</v>
      </c>
      <c r="E257" s="2" t="s">
        <v>20</v>
      </c>
      <c r="F257" s="8">
        <v>1462.68</v>
      </c>
      <c r="G257" s="8">
        <v>1391.68</v>
      </c>
      <c r="H257" s="11">
        <v>45193</v>
      </c>
      <c r="I257" s="2" t="s">
        <v>52</v>
      </c>
      <c r="J257" t="str">
        <f>_xlfn.XLOOKUP(D257, Drug_Formulary_Data!A:A, Drug_Formulary_Data!B:B, "Not Found")</f>
        <v>Brand</v>
      </c>
      <c r="K257" t="str">
        <f>_xlfn.XLOOKUP(D257,Drug_Formulary_Data!A:A,Drug_Formulary_Data!C:C,"Not Found")</f>
        <v>Oxycodone</v>
      </c>
      <c r="L257" s="9">
        <f>_xlfn.XLOOKUP(Healthcare_Claims_Data!D268,Drug_Formulary_Data!A:A,Drug_Formulary_Data!E:E)</f>
        <v>132.80000000000001</v>
      </c>
      <c r="M257" s="9">
        <f t="shared" si="6"/>
        <v>71</v>
      </c>
      <c r="N257" s="9">
        <f t="shared" si="7"/>
        <v>1329.88</v>
      </c>
    </row>
    <row r="258" spans="1:14" x14ac:dyDescent="0.2">
      <c r="A258" s="15">
        <v>100051</v>
      </c>
      <c r="B258" s="2">
        <v>2321</v>
      </c>
      <c r="C258" s="2">
        <v>501</v>
      </c>
      <c r="D258" s="2" t="s">
        <v>26</v>
      </c>
      <c r="E258" s="2" t="s">
        <v>50</v>
      </c>
      <c r="F258" s="8">
        <v>971.83</v>
      </c>
      <c r="G258" s="8">
        <v>902.24</v>
      </c>
      <c r="H258" s="11">
        <v>44978</v>
      </c>
      <c r="I258" s="2" t="s">
        <v>52</v>
      </c>
      <c r="J258" t="str">
        <f>_xlfn.XLOOKUP(D258, Drug_Formulary_Data!A:A, Drug_Formulary_Data!B:B, "Not Found")</f>
        <v>Brand</v>
      </c>
      <c r="K258" t="str">
        <f>_xlfn.XLOOKUP(D258,Drug_Formulary_Data!A:A,Drug_Formulary_Data!C:C,"Not Found")</f>
        <v>Adalimumab</v>
      </c>
      <c r="L258" s="9">
        <f>_xlfn.XLOOKUP(Healthcare_Claims_Data!D53,Drug_Formulary_Data!A:A,Drug_Formulary_Data!E:E)</f>
        <v>150.68</v>
      </c>
      <c r="M258" s="9">
        <f t="shared" ref="M258:M321" si="8">F258-G258</f>
        <v>69.590000000000032</v>
      </c>
      <c r="N258" s="9">
        <f t="shared" si="7"/>
        <v>821.15000000000009</v>
      </c>
    </row>
    <row r="259" spans="1:14" x14ac:dyDescent="0.2">
      <c r="A259" s="15">
        <v>100279</v>
      </c>
      <c r="B259" s="2">
        <v>2849</v>
      </c>
      <c r="C259" s="2">
        <v>507</v>
      </c>
      <c r="D259" s="2" t="s">
        <v>33</v>
      </c>
      <c r="E259" s="2" t="s">
        <v>20</v>
      </c>
      <c r="F259" s="8">
        <v>320.98</v>
      </c>
      <c r="G259" s="8">
        <v>251.92</v>
      </c>
      <c r="H259" s="11">
        <v>45206</v>
      </c>
      <c r="I259" s="2" t="s">
        <v>53</v>
      </c>
      <c r="J259" t="str">
        <f>_xlfn.XLOOKUP(D259, Drug_Formulary_Data!A:A, Drug_Formulary_Data!B:B, "Not Found")</f>
        <v>Brand</v>
      </c>
      <c r="K259" t="str">
        <f>_xlfn.XLOOKUP(D259,Drug_Formulary_Data!A:A,Drug_Formulary_Data!C:C,"Not Found")</f>
        <v>Insulin Glargine</v>
      </c>
      <c r="L259" s="9">
        <f>_xlfn.XLOOKUP(Healthcare_Claims_Data!D281,Drug_Formulary_Data!A:A,Drug_Formulary_Data!E:E)</f>
        <v>76.599999999999994</v>
      </c>
      <c r="M259" s="9">
        <f t="shared" si="8"/>
        <v>69.060000000000031</v>
      </c>
      <c r="N259" s="9">
        <f t="shared" ref="N259:N322" si="9">F259-L259</f>
        <v>244.38000000000002</v>
      </c>
    </row>
    <row r="260" spans="1:14" x14ac:dyDescent="0.2">
      <c r="A260" s="15">
        <v>100032</v>
      </c>
      <c r="B260" s="2">
        <v>2848</v>
      </c>
      <c r="C260" s="2">
        <v>538</v>
      </c>
      <c r="D260" s="2" t="s">
        <v>29</v>
      </c>
      <c r="E260" s="2" t="s">
        <v>20</v>
      </c>
      <c r="F260" s="8">
        <v>389.76</v>
      </c>
      <c r="G260" s="8">
        <v>322.5</v>
      </c>
      <c r="H260" s="11">
        <v>44959</v>
      </c>
      <c r="I260" s="2" t="s">
        <v>53</v>
      </c>
      <c r="J260" t="str">
        <f>_xlfn.XLOOKUP(D260, Drug_Formulary_Data!A:A, Drug_Formulary_Data!B:B, "Not Found")</f>
        <v>Brand</v>
      </c>
      <c r="K260" t="str">
        <f>_xlfn.XLOOKUP(D260,Drug_Formulary_Data!A:A,Drug_Formulary_Data!C:C,"Not Found")</f>
        <v>Oxycodone</v>
      </c>
      <c r="L260" s="9">
        <f>_xlfn.XLOOKUP(Healthcare_Claims_Data!D34,Drug_Formulary_Data!A:A,Drug_Formulary_Data!E:E)</f>
        <v>153.69</v>
      </c>
      <c r="M260" s="9">
        <f t="shared" si="8"/>
        <v>67.259999999999991</v>
      </c>
      <c r="N260" s="9">
        <f t="shared" si="9"/>
        <v>236.07</v>
      </c>
    </row>
    <row r="261" spans="1:14" x14ac:dyDescent="0.2">
      <c r="A261" s="15">
        <v>100033</v>
      </c>
      <c r="B261" s="2">
        <v>2020</v>
      </c>
      <c r="C261" s="2">
        <v>527</v>
      </c>
      <c r="D261" s="2" t="s">
        <v>23</v>
      </c>
      <c r="E261" s="2" t="s">
        <v>50</v>
      </c>
      <c r="F261" s="8">
        <v>1388.44</v>
      </c>
      <c r="G261" s="8">
        <v>1323.42</v>
      </c>
      <c r="H261" s="11">
        <v>44960</v>
      </c>
      <c r="I261" s="2" t="s">
        <v>52</v>
      </c>
      <c r="J261" t="str">
        <f>_xlfn.XLOOKUP(D261, Drug_Formulary_Data!A:A, Drug_Formulary_Data!B:B, "Not Found")</f>
        <v>Brand</v>
      </c>
      <c r="K261" t="str">
        <f>_xlfn.XLOOKUP(D261,Drug_Formulary_Data!A:A,Drug_Formulary_Data!C:C,"Not Found")</f>
        <v>Sitagliptin</v>
      </c>
      <c r="L261" s="9">
        <f>_xlfn.XLOOKUP(Healthcare_Claims_Data!D35,Drug_Formulary_Data!A:A,Drug_Formulary_Data!E:E)</f>
        <v>77.959999999999994</v>
      </c>
      <c r="M261" s="9">
        <f t="shared" si="8"/>
        <v>65.019999999999982</v>
      </c>
      <c r="N261" s="9">
        <f t="shared" si="9"/>
        <v>1310.48</v>
      </c>
    </row>
    <row r="262" spans="1:14" x14ac:dyDescent="0.2">
      <c r="A262" s="15">
        <v>100228</v>
      </c>
      <c r="B262" s="2">
        <v>2274</v>
      </c>
      <c r="C262" s="2">
        <v>580</v>
      </c>
      <c r="D262" s="2" t="s">
        <v>19</v>
      </c>
      <c r="E262" s="2" t="s">
        <v>50</v>
      </c>
      <c r="F262" s="8">
        <v>724.97</v>
      </c>
      <c r="G262" s="8">
        <v>660.2</v>
      </c>
      <c r="H262" s="11">
        <v>45155</v>
      </c>
      <c r="I262" s="2" t="s">
        <v>51</v>
      </c>
      <c r="J262" t="str">
        <f>_xlfn.XLOOKUP(D262, Drug_Formulary_Data!A:A, Drug_Formulary_Data!B:B, "Not Found")</f>
        <v>Brand</v>
      </c>
      <c r="K262" t="str">
        <f>_xlfn.XLOOKUP(D262,Drug_Formulary_Data!A:A,Drug_Formulary_Data!C:C,"Not Found")</f>
        <v>Atorvastatin</v>
      </c>
      <c r="L262" s="9">
        <f>_xlfn.XLOOKUP(Healthcare_Claims_Data!D230,Drug_Formulary_Data!A:A,Drug_Formulary_Data!E:E)</f>
        <v>98.52</v>
      </c>
      <c r="M262" s="9">
        <f t="shared" si="8"/>
        <v>64.769999999999982</v>
      </c>
      <c r="N262" s="9">
        <f t="shared" si="9"/>
        <v>626.45000000000005</v>
      </c>
    </row>
    <row r="263" spans="1:14" x14ac:dyDescent="0.2">
      <c r="A263" s="15">
        <v>100073</v>
      </c>
      <c r="B263" s="2">
        <v>2023</v>
      </c>
      <c r="C263" s="2">
        <v>593</v>
      </c>
      <c r="D263" s="2" t="s">
        <v>26</v>
      </c>
      <c r="E263" s="2" t="s">
        <v>20</v>
      </c>
      <c r="F263" s="8">
        <v>1019.96</v>
      </c>
      <c r="G263" s="8">
        <v>956.97</v>
      </c>
      <c r="H263" s="11">
        <v>45000</v>
      </c>
      <c r="I263" s="2" t="s">
        <v>51</v>
      </c>
      <c r="J263" t="str">
        <f>_xlfn.XLOOKUP(D263, Drug_Formulary_Data!A:A, Drug_Formulary_Data!B:B, "Not Found")</f>
        <v>Brand</v>
      </c>
      <c r="K263" t="str">
        <f>_xlfn.XLOOKUP(D263,Drug_Formulary_Data!A:A,Drug_Formulary_Data!C:C,"Not Found")</f>
        <v>Adalimumab</v>
      </c>
      <c r="L263" s="9">
        <f>_xlfn.XLOOKUP(Healthcare_Claims_Data!D75,Drug_Formulary_Data!A:A,Drug_Formulary_Data!E:E)</f>
        <v>77.55</v>
      </c>
      <c r="M263" s="9">
        <f t="shared" si="8"/>
        <v>62.990000000000009</v>
      </c>
      <c r="N263" s="9">
        <f t="shared" si="9"/>
        <v>942.41000000000008</v>
      </c>
    </row>
    <row r="264" spans="1:14" x14ac:dyDescent="0.2">
      <c r="A264" s="15">
        <v>100498</v>
      </c>
      <c r="B264" s="2">
        <v>2462</v>
      </c>
      <c r="C264" s="2">
        <v>548</v>
      </c>
      <c r="D264" s="2" t="s">
        <v>31</v>
      </c>
      <c r="E264" s="2" t="s">
        <v>50</v>
      </c>
      <c r="F264" s="8">
        <v>794.67</v>
      </c>
      <c r="G264" s="8">
        <v>733.33</v>
      </c>
      <c r="H264" s="11">
        <v>45425</v>
      </c>
      <c r="I264" s="2" t="s">
        <v>51</v>
      </c>
      <c r="J264" t="str">
        <f>_xlfn.XLOOKUP(D264, Drug_Formulary_Data!A:A, Drug_Formulary_Data!B:B, "Not Found")</f>
        <v>Brand</v>
      </c>
      <c r="K264" t="str">
        <f>_xlfn.XLOOKUP(D264,Drug_Formulary_Data!A:A,Drug_Formulary_Data!C:C,"Not Found")</f>
        <v>Rivaroxaban</v>
      </c>
      <c r="L264" s="9">
        <f>_xlfn.XLOOKUP(Healthcare_Claims_Data!D500,Drug_Formulary_Data!A:A,Drug_Formulary_Data!E:E)</f>
        <v>76.599999999999994</v>
      </c>
      <c r="M264" s="9">
        <f t="shared" si="8"/>
        <v>61.339999999999918</v>
      </c>
      <c r="N264" s="9">
        <f t="shared" si="9"/>
        <v>718.06999999999994</v>
      </c>
    </row>
    <row r="265" spans="1:14" x14ac:dyDescent="0.2">
      <c r="A265" s="15">
        <v>100268</v>
      </c>
      <c r="B265" s="2">
        <v>2335</v>
      </c>
      <c r="C265" s="2">
        <v>506</v>
      </c>
      <c r="D265" s="2" t="s">
        <v>29</v>
      </c>
      <c r="E265" s="2" t="s">
        <v>50</v>
      </c>
      <c r="F265" s="8">
        <v>1117.46</v>
      </c>
      <c r="G265" s="8">
        <v>1057.25</v>
      </c>
      <c r="H265" s="11">
        <v>45195</v>
      </c>
      <c r="I265" s="2" t="s">
        <v>51</v>
      </c>
      <c r="J265" t="str">
        <f>_xlfn.XLOOKUP(D265, Drug_Formulary_Data!A:A, Drug_Formulary_Data!B:B, "Not Found")</f>
        <v>Brand</v>
      </c>
      <c r="K265" t="str">
        <f>_xlfn.XLOOKUP(D265,Drug_Formulary_Data!A:A,Drug_Formulary_Data!C:C,"Not Found")</f>
        <v>Oxycodone</v>
      </c>
      <c r="L265" s="9">
        <f>_xlfn.XLOOKUP(Healthcare_Claims_Data!D270,Drug_Formulary_Data!A:A,Drug_Formulary_Data!E:E)</f>
        <v>77.959999999999994</v>
      </c>
      <c r="M265" s="9">
        <f t="shared" si="8"/>
        <v>60.210000000000036</v>
      </c>
      <c r="N265" s="9">
        <f t="shared" si="9"/>
        <v>1039.5</v>
      </c>
    </row>
    <row r="266" spans="1:14" x14ac:dyDescent="0.2">
      <c r="A266" s="15">
        <v>100293</v>
      </c>
      <c r="B266" s="2">
        <v>2007</v>
      </c>
      <c r="C266" s="2">
        <v>595</v>
      </c>
      <c r="D266" s="2" t="s">
        <v>31</v>
      </c>
      <c r="E266" s="2" t="s">
        <v>50</v>
      </c>
      <c r="F266" s="8">
        <v>857.3</v>
      </c>
      <c r="G266" s="8">
        <v>797.31</v>
      </c>
      <c r="H266" s="11">
        <v>45220</v>
      </c>
      <c r="I266" s="2" t="s">
        <v>51</v>
      </c>
      <c r="J266" t="str">
        <f>_xlfn.XLOOKUP(D266, Drug_Formulary_Data!A:A, Drug_Formulary_Data!B:B, "Not Found")</f>
        <v>Brand</v>
      </c>
      <c r="K266" t="str">
        <f>_xlfn.XLOOKUP(D266,Drug_Formulary_Data!A:A,Drug_Formulary_Data!C:C,"Not Found")</f>
        <v>Rivaroxaban</v>
      </c>
      <c r="L266" s="9">
        <f>_xlfn.XLOOKUP(Healthcare_Claims_Data!D295,Drug_Formulary_Data!A:A,Drug_Formulary_Data!E:E)</f>
        <v>98.52</v>
      </c>
      <c r="M266" s="9">
        <f t="shared" si="8"/>
        <v>59.990000000000009</v>
      </c>
      <c r="N266" s="9">
        <f t="shared" si="9"/>
        <v>758.78</v>
      </c>
    </row>
    <row r="267" spans="1:14" x14ac:dyDescent="0.2">
      <c r="A267" s="15">
        <v>100254</v>
      </c>
      <c r="B267" s="2">
        <v>2172</v>
      </c>
      <c r="C267" s="2">
        <v>520</v>
      </c>
      <c r="D267" s="2" t="s">
        <v>19</v>
      </c>
      <c r="E267" s="2" t="s">
        <v>20</v>
      </c>
      <c r="F267" s="8">
        <v>1346.74</v>
      </c>
      <c r="G267" s="8">
        <v>1288.82</v>
      </c>
      <c r="H267" s="11">
        <v>45181</v>
      </c>
      <c r="I267" s="2" t="s">
        <v>51</v>
      </c>
      <c r="J267" t="str">
        <f>_xlfn.XLOOKUP(D267, Drug_Formulary_Data!A:A, Drug_Formulary_Data!B:B, "Not Found")</f>
        <v>Brand</v>
      </c>
      <c r="K267" t="str">
        <f>_xlfn.XLOOKUP(D267,Drug_Formulary_Data!A:A,Drug_Formulary_Data!C:C,"Not Found")</f>
        <v>Atorvastatin</v>
      </c>
      <c r="L267" s="9">
        <f>_xlfn.XLOOKUP(Healthcare_Claims_Data!D256,Drug_Formulary_Data!A:A,Drug_Formulary_Data!E:E)</f>
        <v>144.75</v>
      </c>
      <c r="M267" s="9">
        <f t="shared" si="8"/>
        <v>57.920000000000073</v>
      </c>
      <c r="N267" s="9">
        <f t="shared" si="9"/>
        <v>1201.99</v>
      </c>
    </row>
    <row r="268" spans="1:14" x14ac:dyDescent="0.2">
      <c r="A268" s="15">
        <v>100351</v>
      </c>
      <c r="B268" s="2">
        <v>2752</v>
      </c>
      <c r="C268" s="2">
        <v>518</v>
      </c>
      <c r="D268" s="2" t="s">
        <v>41</v>
      </c>
      <c r="E268" s="2" t="s">
        <v>50</v>
      </c>
      <c r="F268" s="8">
        <v>1383.52</v>
      </c>
      <c r="G268" s="8">
        <v>1331</v>
      </c>
      <c r="H268" s="11">
        <v>45278</v>
      </c>
      <c r="I268" s="2" t="s">
        <v>52</v>
      </c>
      <c r="J268" t="str">
        <f>_xlfn.XLOOKUP(D268, Drug_Formulary_Data!A:A, Drug_Formulary_Data!B:B, "Not Found")</f>
        <v>Brand</v>
      </c>
      <c r="K268" t="str">
        <f>_xlfn.XLOOKUP(D268,Drug_Formulary_Data!A:A,Drug_Formulary_Data!C:C,"Not Found")</f>
        <v>Rosuvastatin</v>
      </c>
      <c r="L268" s="9">
        <f>_xlfn.XLOOKUP(Healthcare_Claims_Data!D353,Drug_Formulary_Data!A:A,Drug_Formulary_Data!E:E)</f>
        <v>76.599999999999994</v>
      </c>
      <c r="M268" s="9">
        <f t="shared" si="8"/>
        <v>52.519999999999982</v>
      </c>
      <c r="N268" s="9">
        <f t="shared" si="9"/>
        <v>1306.92</v>
      </c>
    </row>
    <row r="269" spans="1:14" x14ac:dyDescent="0.2">
      <c r="A269" s="15">
        <v>100494</v>
      </c>
      <c r="B269" s="2">
        <v>2406</v>
      </c>
      <c r="C269" s="2">
        <v>502</v>
      </c>
      <c r="D269" s="2" t="s">
        <v>33</v>
      </c>
      <c r="E269" s="2" t="s">
        <v>50</v>
      </c>
      <c r="F269" s="8">
        <v>169.9</v>
      </c>
      <c r="G269" s="8">
        <v>121.42</v>
      </c>
      <c r="H269" s="11">
        <v>45421</v>
      </c>
      <c r="I269" s="2" t="s">
        <v>52</v>
      </c>
      <c r="J269" t="str">
        <f>_xlfn.XLOOKUP(D269, Drug_Formulary_Data!A:A, Drug_Formulary_Data!B:B, "Not Found")</f>
        <v>Brand</v>
      </c>
      <c r="K269" t="str">
        <f>_xlfn.XLOOKUP(D269,Drug_Formulary_Data!A:A,Drug_Formulary_Data!C:C,"Not Found")</f>
        <v>Insulin Glargine</v>
      </c>
      <c r="L269" s="9">
        <f>_xlfn.XLOOKUP(Healthcare_Claims_Data!D496,Drug_Formulary_Data!A:A,Drug_Formulary_Data!E:E)</f>
        <v>77.55</v>
      </c>
      <c r="M269" s="9">
        <f t="shared" si="8"/>
        <v>48.480000000000004</v>
      </c>
      <c r="N269" s="9">
        <f t="shared" si="9"/>
        <v>92.350000000000009</v>
      </c>
    </row>
    <row r="270" spans="1:14" x14ac:dyDescent="0.2">
      <c r="A270" s="15">
        <v>100437</v>
      </c>
      <c r="B270" s="2">
        <v>2246</v>
      </c>
      <c r="C270" s="2">
        <v>520</v>
      </c>
      <c r="D270" s="2" t="s">
        <v>37</v>
      </c>
      <c r="E270" s="2" t="s">
        <v>50</v>
      </c>
      <c r="F270" s="8">
        <v>1334.98</v>
      </c>
      <c r="G270" s="8">
        <v>1287.74</v>
      </c>
      <c r="H270" s="11">
        <v>45364</v>
      </c>
      <c r="I270" s="2" t="s">
        <v>51</v>
      </c>
      <c r="J270" t="str">
        <f>_xlfn.XLOOKUP(D270, Drug_Formulary_Data!A:A, Drug_Formulary_Data!B:B, "Not Found")</f>
        <v>Brand</v>
      </c>
      <c r="K270" t="str">
        <f>_xlfn.XLOOKUP(D270,Drug_Formulary_Data!A:A,Drug_Formulary_Data!C:C,"Not Found")</f>
        <v>Fluticasone/Salmeterol</v>
      </c>
      <c r="L270" s="9">
        <f>_xlfn.XLOOKUP(Healthcare_Claims_Data!D439,Drug_Formulary_Data!A:A,Drug_Formulary_Data!E:E)</f>
        <v>76.599999999999994</v>
      </c>
      <c r="M270" s="9">
        <f t="shared" si="8"/>
        <v>47.240000000000009</v>
      </c>
      <c r="N270" s="9">
        <f t="shared" si="9"/>
        <v>1258.3800000000001</v>
      </c>
    </row>
    <row r="271" spans="1:14" x14ac:dyDescent="0.2">
      <c r="A271" s="15">
        <v>100199</v>
      </c>
      <c r="B271" s="2">
        <v>2602</v>
      </c>
      <c r="C271" s="2">
        <v>554</v>
      </c>
      <c r="D271" s="2" t="s">
        <v>35</v>
      </c>
      <c r="E271" s="2" t="s">
        <v>20</v>
      </c>
      <c r="F271" s="8">
        <v>1235.93</v>
      </c>
      <c r="G271" s="8">
        <v>1189.53</v>
      </c>
      <c r="H271" s="11">
        <v>45126</v>
      </c>
      <c r="I271" s="2" t="s">
        <v>51</v>
      </c>
      <c r="J271" t="str">
        <f>_xlfn.XLOOKUP(D271, Drug_Formulary_Data!A:A, Drug_Formulary_Data!B:B, "Not Found")</f>
        <v>Brand</v>
      </c>
      <c r="K271" t="str">
        <f>_xlfn.XLOOKUP(D271,Drug_Formulary_Data!A:A,Drug_Formulary_Data!C:C,"Not Found")</f>
        <v>Budesonide/Formoterol</v>
      </c>
      <c r="L271" s="9">
        <f>_xlfn.XLOOKUP(Healthcare_Claims_Data!D201,Drug_Formulary_Data!A:A,Drug_Formulary_Data!E:E)</f>
        <v>58.5</v>
      </c>
      <c r="M271" s="9">
        <f t="shared" si="8"/>
        <v>46.400000000000091</v>
      </c>
      <c r="N271" s="9">
        <f t="shared" si="9"/>
        <v>1177.43</v>
      </c>
    </row>
    <row r="272" spans="1:14" x14ac:dyDescent="0.2">
      <c r="A272" s="15">
        <v>100031</v>
      </c>
      <c r="B272" s="2">
        <v>2774</v>
      </c>
      <c r="C272" s="2">
        <v>561</v>
      </c>
      <c r="D272" s="2" t="s">
        <v>29</v>
      </c>
      <c r="E272" s="2" t="s">
        <v>20</v>
      </c>
      <c r="F272" s="8">
        <v>734.55</v>
      </c>
      <c r="G272" s="8">
        <v>690.14</v>
      </c>
      <c r="H272" s="11">
        <v>44958</v>
      </c>
      <c r="I272" s="2" t="s">
        <v>52</v>
      </c>
      <c r="J272" t="str">
        <f>_xlfn.XLOOKUP(D272, Drug_Formulary_Data!A:A, Drug_Formulary_Data!B:B, "Not Found")</f>
        <v>Brand</v>
      </c>
      <c r="K272" t="str">
        <f>_xlfn.XLOOKUP(D272,Drug_Formulary_Data!A:A,Drug_Formulary_Data!C:C,"Not Found")</f>
        <v>Oxycodone</v>
      </c>
      <c r="L272" s="9">
        <f>_xlfn.XLOOKUP(Healthcare_Claims_Data!D33,Drug_Formulary_Data!A:A,Drug_Formulary_Data!E:E)</f>
        <v>144.75</v>
      </c>
      <c r="M272" s="9">
        <f t="shared" si="8"/>
        <v>44.409999999999968</v>
      </c>
      <c r="N272" s="9">
        <f t="shared" si="9"/>
        <v>589.79999999999995</v>
      </c>
    </row>
    <row r="273" spans="1:14" x14ac:dyDescent="0.2">
      <c r="A273" s="15">
        <v>100065</v>
      </c>
      <c r="B273" s="2">
        <v>2240</v>
      </c>
      <c r="C273" s="2">
        <v>527</v>
      </c>
      <c r="D273" s="2" t="s">
        <v>23</v>
      </c>
      <c r="E273" s="2" t="s">
        <v>50</v>
      </c>
      <c r="F273" s="8">
        <v>1235.18</v>
      </c>
      <c r="G273" s="8">
        <v>1195.71</v>
      </c>
      <c r="H273" s="11">
        <v>44992</v>
      </c>
      <c r="I273" s="2" t="s">
        <v>52</v>
      </c>
      <c r="J273" t="str">
        <f>_xlfn.XLOOKUP(D273, Drug_Formulary_Data!A:A, Drug_Formulary_Data!B:B, "Not Found")</f>
        <v>Brand</v>
      </c>
      <c r="K273" t="str">
        <f>_xlfn.XLOOKUP(D273,Drug_Formulary_Data!A:A,Drug_Formulary_Data!C:C,"Not Found")</f>
        <v>Sitagliptin</v>
      </c>
      <c r="L273" s="9">
        <f>_xlfn.XLOOKUP(Healthcare_Claims_Data!D67,Drug_Formulary_Data!A:A,Drug_Formulary_Data!E:E)</f>
        <v>58.5</v>
      </c>
      <c r="M273" s="9">
        <f t="shared" si="8"/>
        <v>39.470000000000027</v>
      </c>
      <c r="N273" s="9">
        <f t="shared" si="9"/>
        <v>1176.68</v>
      </c>
    </row>
    <row r="274" spans="1:14" x14ac:dyDescent="0.2">
      <c r="A274" s="15">
        <v>100441</v>
      </c>
      <c r="B274" s="2">
        <v>2455</v>
      </c>
      <c r="C274" s="2">
        <v>588</v>
      </c>
      <c r="D274" s="2" t="s">
        <v>37</v>
      </c>
      <c r="E274" s="2" t="s">
        <v>20</v>
      </c>
      <c r="F274" s="8">
        <v>845.37</v>
      </c>
      <c r="G274" s="8">
        <v>806.09</v>
      </c>
      <c r="H274" s="11">
        <v>45368</v>
      </c>
      <c r="I274" s="2" t="s">
        <v>52</v>
      </c>
      <c r="J274" t="str">
        <f>_xlfn.XLOOKUP(D274, Drug_Formulary_Data!A:A, Drug_Formulary_Data!B:B, "Not Found")</f>
        <v>Brand</v>
      </c>
      <c r="K274" t="str">
        <f>_xlfn.XLOOKUP(D274,Drug_Formulary_Data!A:A,Drug_Formulary_Data!C:C,"Not Found")</f>
        <v>Fluticasone/Salmeterol</v>
      </c>
      <c r="L274" s="9">
        <f>_xlfn.XLOOKUP(Healthcare_Claims_Data!D443,Drug_Formulary_Data!A:A,Drug_Formulary_Data!E:E)</f>
        <v>98.52</v>
      </c>
      <c r="M274" s="9">
        <f t="shared" si="8"/>
        <v>39.279999999999973</v>
      </c>
      <c r="N274" s="9">
        <f t="shared" si="9"/>
        <v>746.85</v>
      </c>
    </row>
    <row r="275" spans="1:14" x14ac:dyDescent="0.2">
      <c r="A275" s="15">
        <v>100392</v>
      </c>
      <c r="B275" s="2">
        <v>2866</v>
      </c>
      <c r="C275" s="2">
        <v>522</v>
      </c>
      <c r="D275" s="2" t="s">
        <v>31</v>
      </c>
      <c r="E275" s="2" t="s">
        <v>20</v>
      </c>
      <c r="F275" s="8">
        <v>177.5</v>
      </c>
      <c r="G275" s="8">
        <v>138.61000000000001</v>
      </c>
      <c r="H275" s="11">
        <v>45319</v>
      </c>
      <c r="I275" s="2" t="s">
        <v>51</v>
      </c>
      <c r="J275" t="str">
        <f>_xlfn.XLOOKUP(D275, Drug_Formulary_Data!A:A, Drug_Formulary_Data!B:B, "Not Found")</f>
        <v>Brand</v>
      </c>
      <c r="K275" t="str">
        <f>_xlfn.XLOOKUP(D275,Drug_Formulary_Data!A:A,Drug_Formulary_Data!C:C,"Not Found")</f>
        <v>Rivaroxaban</v>
      </c>
      <c r="L275" s="9">
        <f>_xlfn.XLOOKUP(Healthcare_Claims_Data!D394,Drug_Formulary_Data!A:A,Drug_Formulary_Data!E:E)</f>
        <v>132.80000000000001</v>
      </c>
      <c r="M275" s="9">
        <f t="shared" si="8"/>
        <v>38.889999999999986</v>
      </c>
      <c r="N275" s="9">
        <f t="shared" si="9"/>
        <v>44.699999999999989</v>
      </c>
    </row>
    <row r="276" spans="1:14" x14ac:dyDescent="0.2">
      <c r="A276" s="15">
        <v>100055</v>
      </c>
      <c r="B276" s="2">
        <v>2836</v>
      </c>
      <c r="C276" s="2">
        <v>541</v>
      </c>
      <c r="D276" s="2" t="s">
        <v>19</v>
      </c>
      <c r="E276" s="2" t="s">
        <v>20</v>
      </c>
      <c r="F276" s="8">
        <v>481.36</v>
      </c>
      <c r="G276" s="8">
        <v>447.78</v>
      </c>
      <c r="H276" s="11">
        <v>44982</v>
      </c>
      <c r="I276" s="2" t="s">
        <v>53</v>
      </c>
      <c r="J276" t="str">
        <f>_xlfn.XLOOKUP(D276, Drug_Formulary_Data!A:A, Drug_Formulary_Data!B:B, "Not Found")</f>
        <v>Brand</v>
      </c>
      <c r="K276" t="str">
        <f>_xlfn.XLOOKUP(D276,Drug_Formulary_Data!A:A,Drug_Formulary_Data!C:C,"Not Found")</f>
        <v>Atorvastatin</v>
      </c>
      <c r="L276" s="9">
        <f>_xlfn.XLOOKUP(Healthcare_Claims_Data!D57,Drug_Formulary_Data!A:A,Drug_Formulary_Data!E:E)</f>
        <v>132.80000000000001</v>
      </c>
      <c r="M276" s="9">
        <f t="shared" si="8"/>
        <v>33.580000000000041</v>
      </c>
      <c r="N276" s="9">
        <f t="shared" si="9"/>
        <v>348.56</v>
      </c>
    </row>
    <row r="277" spans="1:14" x14ac:dyDescent="0.2">
      <c r="A277" s="15">
        <v>100067</v>
      </c>
      <c r="B277" s="2">
        <v>2724</v>
      </c>
      <c r="C277" s="2">
        <v>551</v>
      </c>
      <c r="D277" s="2" t="s">
        <v>41</v>
      </c>
      <c r="E277" s="2" t="s">
        <v>50</v>
      </c>
      <c r="F277" s="8">
        <v>377.58</v>
      </c>
      <c r="G277" s="8">
        <v>344.65</v>
      </c>
      <c r="H277" s="11">
        <v>44994</v>
      </c>
      <c r="I277" s="2" t="s">
        <v>51</v>
      </c>
      <c r="J277" t="str">
        <f>_xlfn.XLOOKUP(D277, Drug_Formulary_Data!A:A, Drug_Formulary_Data!B:B, "Not Found")</f>
        <v>Brand</v>
      </c>
      <c r="K277" t="str">
        <f>_xlfn.XLOOKUP(D277,Drug_Formulary_Data!A:A,Drug_Formulary_Data!C:C,"Not Found")</f>
        <v>Rosuvastatin</v>
      </c>
      <c r="L277" s="9">
        <f>_xlfn.XLOOKUP(Healthcare_Claims_Data!D69,Drug_Formulary_Data!A:A,Drug_Formulary_Data!E:E)</f>
        <v>98.52</v>
      </c>
      <c r="M277" s="9">
        <f t="shared" si="8"/>
        <v>32.930000000000007</v>
      </c>
      <c r="N277" s="9">
        <f t="shared" si="9"/>
        <v>279.06</v>
      </c>
    </row>
    <row r="278" spans="1:14" x14ac:dyDescent="0.2">
      <c r="A278" s="15">
        <v>100427</v>
      </c>
      <c r="B278" s="2">
        <v>2407</v>
      </c>
      <c r="C278" s="2">
        <v>595</v>
      </c>
      <c r="D278" s="2" t="s">
        <v>26</v>
      </c>
      <c r="E278" s="2" t="s">
        <v>20</v>
      </c>
      <c r="F278" s="8">
        <v>1108.01</v>
      </c>
      <c r="G278" s="8">
        <v>1078.31</v>
      </c>
      <c r="H278" s="11">
        <v>45354</v>
      </c>
      <c r="I278" s="2" t="s">
        <v>51</v>
      </c>
      <c r="J278" t="str">
        <f>_xlfn.XLOOKUP(D278, Drug_Formulary_Data!A:A, Drug_Formulary_Data!B:B, "Not Found")</f>
        <v>Brand</v>
      </c>
      <c r="K278" t="str">
        <f>_xlfn.XLOOKUP(D278,Drug_Formulary_Data!A:A,Drug_Formulary_Data!C:C,"Not Found")</f>
        <v>Adalimumab</v>
      </c>
      <c r="L278" s="9">
        <f>_xlfn.XLOOKUP(Healthcare_Claims_Data!D429,Drug_Formulary_Data!A:A,Drug_Formulary_Data!E:E)</f>
        <v>98.52</v>
      </c>
      <c r="M278" s="9">
        <f t="shared" si="8"/>
        <v>29.700000000000045</v>
      </c>
      <c r="N278" s="9">
        <f t="shared" si="9"/>
        <v>1009.49</v>
      </c>
    </row>
    <row r="279" spans="1:14" x14ac:dyDescent="0.2">
      <c r="A279" s="15">
        <v>100139</v>
      </c>
      <c r="B279" s="2">
        <v>2315</v>
      </c>
      <c r="C279" s="2">
        <v>516</v>
      </c>
      <c r="D279" s="2" t="s">
        <v>41</v>
      </c>
      <c r="E279" s="2" t="s">
        <v>50</v>
      </c>
      <c r="F279" s="8">
        <v>539.37</v>
      </c>
      <c r="G279" s="8">
        <v>513.26</v>
      </c>
      <c r="H279" s="11">
        <v>45066</v>
      </c>
      <c r="I279" s="2" t="s">
        <v>53</v>
      </c>
      <c r="J279" t="str">
        <f>_xlfn.XLOOKUP(D279, Drug_Formulary_Data!A:A, Drug_Formulary_Data!B:B, "Not Found")</f>
        <v>Brand</v>
      </c>
      <c r="K279" t="str">
        <f>_xlfn.XLOOKUP(D279,Drug_Formulary_Data!A:A,Drug_Formulary_Data!C:C,"Not Found")</f>
        <v>Rosuvastatin</v>
      </c>
      <c r="L279" s="9">
        <f>_xlfn.XLOOKUP(Healthcare_Claims_Data!D141,Drug_Formulary_Data!A:A,Drug_Formulary_Data!E:E)</f>
        <v>65.23</v>
      </c>
      <c r="M279" s="9">
        <f t="shared" si="8"/>
        <v>26.110000000000014</v>
      </c>
      <c r="N279" s="9">
        <f t="shared" si="9"/>
        <v>474.14</v>
      </c>
    </row>
    <row r="280" spans="1:14" x14ac:dyDescent="0.2">
      <c r="A280" s="15">
        <v>100256</v>
      </c>
      <c r="B280" s="2">
        <v>2778</v>
      </c>
      <c r="C280" s="2">
        <v>533</v>
      </c>
      <c r="D280" s="2" t="s">
        <v>23</v>
      </c>
      <c r="E280" s="2" t="s">
        <v>20</v>
      </c>
      <c r="F280" s="8">
        <v>592.20000000000005</v>
      </c>
      <c r="G280" s="8">
        <v>571.20000000000005</v>
      </c>
      <c r="H280" s="11">
        <v>45183</v>
      </c>
      <c r="I280" s="2" t="s">
        <v>53</v>
      </c>
      <c r="J280" t="str">
        <f>_xlfn.XLOOKUP(D280, Drug_Formulary_Data!A:A, Drug_Formulary_Data!B:B, "Not Found")</f>
        <v>Brand</v>
      </c>
      <c r="K280" t="str">
        <f>_xlfn.XLOOKUP(D280,Drug_Formulary_Data!A:A,Drug_Formulary_Data!C:C,"Not Found")</f>
        <v>Sitagliptin</v>
      </c>
      <c r="L280" s="9">
        <f>_xlfn.XLOOKUP(Healthcare_Claims_Data!D258,Drug_Formulary_Data!A:A,Drug_Formulary_Data!E:E)</f>
        <v>153.69</v>
      </c>
      <c r="M280" s="9">
        <f t="shared" si="8"/>
        <v>21</v>
      </c>
      <c r="N280" s="9">
        <f t="shared" si="9"/>
        <v>438.51000000000005</v>
      </c>
    </row>
    <row r="281" spans="1:14" x14ac:dyDescent="0.2">
      <c r="A281" s="15">
        <v>100484</v>
      </c>
      <c r="B281" s="2">
        <v>2140</v>
      </c>
      <c r="C281" s="2">
        <v>548</v>
      </c>
      <c r="D281" s="2" t="s">
        <v>29</v>
      </c>
      <c r="E281" s="2" t="s">
        <v>50</v>
      </c>
      <c r="F281" s="8">
        <v>365.89</v>
      </c>
      <c r="G281" s="8">
        <v>345.37</v>
      </c>
      <c r="H281" s="11">
        <v>45411</v>
      </c>
      <c r="I281" s="2" t="s">
        <v>53</v>
      </c>
      <c r="J281" t="str">
        <f>_xlfn.XLOOKUP(D281, Drug_Formulary_Data!A:A, Drug_Formulary_Data!B:B, "Not Found")</f>
        <v>Brand</v>
      </c>
      <c r="K281" t="str">
        <f>_xlfn.XLOOKUP(D281,Drug_Formulary_Data!A:A,Drug_Formulary_Data!C:C,"Not Found")</f>
        <v>Oxycodone</v>
      </c>
      <c r="L281" s="9">
        <f>_xlfn.XLOOKUP(Healthcare_Claims_Data!D486,Drug_Formulary_Data!A:A,Drug_Formulary_Data!E:E)</f>
        <v>65.23</v>
      </c>
      <c r="M281" s="9">
        <f t="shared" si="8"/>
        <v>20.519999999999982</v>
      </c>
      <c r="N281" s="9">
        <f t="shared" si="9"/>
        <v>300.65999999999997</v>
      </c>
    </row>
    <row r="282" spans="1:14" x14ac:dyDescent="0.2">
      <c r="A282" s="15">
        <v>100415</v>
      </c>
      <c r="B282" s="2">
        <v>2128</v>
      </c>
      <c r="C282" s="2">
        <v>542</v>
      </c>
      <c r="D282" s="2" t="s">
        <v>37</v>
      </c>
      <c r="E282" s="2" t="s">
        <v>20</v>
      </c>
      <c r="F282" s="8">
        <v>893.69</v>
      </c>
      <c r="G282" s="8">
        <v>875</v>
      </c>
      <c r="H282" s="11">
        <v>45342</v>
      </c>
      <c r="I282" s="2" t="s">
        <v>52</v>
      </c>
      <c r="J282" t="str">
        <f>_xlfn.XLOOKUP(D282, Drug_Formulary_Data!A:A, Drug_Formulary_Data!B:B, "Not Found")</f>
        <v>Brand</v>
      </c>
      <c r="K282" t="str">
        <f>_xlfn.XLOOKUP(D282,Drug_Formulary_Data!A:A,Drug_Formulary_Data!C:C,"Not Found")</f>
        <v>Fluticasone/Salmeterol</v>
      </c>
      <c r="L282" s="9">
        <f>_xlfn.XLOOKUP(Healthcare_Claims_Data!D417,Drug_Formulary_Data!A:A,Drug_Formulary_Data!E:E)</f>
        <v>150.68</v>
      </c>
      <c r="M282" s="9">
        <f t="shared" si="8"/>
        <v>18.690000000000055</v>
      </c>
      <c r="N282" s="9">
        <f t="shared" si="9"/>
        <v>743.01</v>
      </c>
    </row>
    <row r="283" spans="1:14" x14ac:dyDescent="0.2">
      <c r="A283" s="15">
        <v>100374</v>
      </c>
      <c r="B283" s="2">
        <v>2926</v>
      </c>
      <c r="C283" s="2">
        <v>517</v>
      </c>
      <c r="D283" s="2" t="s">
        <v>41</v>
      </c>
      <c r="E283" s="2" t="s">
        <v>50</v>
      </c>
      <c r="F283" s="8">
        <v>1171.27</v>
      </c>
      <c r="G283" s="8">
        <v>1160.3900000000001</v>
      </c>
      <c r="H283" s="11">
        <v>45301</v>
      </c>
      <c r="I283" s="2" t="s">
        <v>53</v>
      </c>
      <c r="J283" t="str">
        <f>_xlfn.XLOOKUP(D283, Drug_Formulary_Data!A:A, Drug_Formulary_Data!B:B, "Not Found")</f>
        <v>Brand</v>
      </c>
      <c r="K283" t="str">
        <f>_xlfn.XLOOKUP(D283,Drug_Formulary_Data!A:A,Drug_Formulary_Data!C:C,"Not Found")</f>
        <v>Rosuvastatin</v>
      </c>
      <c r="L283" s="9">
        <f>_xlfn.XLOOKUP(Healthcare_Claims_Data!D376,Drug_Formulary_Data!A:A,Drug_Formulary_Data!E:E)</f>
        <v>153.69</v>
      </c>
      <c r="M283" s="9">
        <f t="shared" si="8"/>
        <v>10.879999999999882</v>
      </c>
      <c r="N283" s="9">
        <f t="shared" si="9"/>
        <v>1017.5799999999999</v>
      </c>
    </row>
    <row r="284" spans="1:14" x14ac:dyDescent="0.2">
      <c r="A284" s="15">
        <v>100120</v>
      </c>
      <c r="B284" s="2">
        <v>2906</v>
      </c>
      <c r="C284" s="2">
        <v>540</v>
      </c>
      <c r="D284" s="2" t="s">
        <v>23</v>
      </c>
      <c r="E284" s="2" t="s">
        <v>50</v>
      </c>
      <c r="F284" s="8">
        <v>1244.95</v>
      </c>
      <c r="G284" s="8">
        <v>1234.0899999999999</v>
      </c>
      <c r="H284" s="11">
        <v>45047</v>
      </c>
      <c r="I284" s="2" t="s">
        <v>53</v>
      </c>
      <c r="J284" t="str">
        <f>_xlfn.XLOOKUP(D284, Drug_Formulary_Data!A:A, Drug_Formulary_Data!B:B, "Not Found")</f>
        <v>Brand</v>
      </c>
      <c r="K284" t="str">
        <f>_xlfn.XLOOKUP(D284,Drug_Formulary_Data!A:A,Drug_Formulary_Data!C:C,"Not Found")</f>
        <v>Sitagliptin</v>
      </c>
      <c r="L284" s="9">
        <f>_xlfn.XLOOKUP(Healthcare_Claims_Data!D122,Drug_Formulary_Data!A:A,Drug_Formulary_Data!E:E)</f>
        <v>65.23</v>
      </c>
      <c r="M284" s="9">
        <f t="shared" si="8"/>
        <v>10.860000000000127</v>
      </c>
      <c r="N284" s="9">
        <f t="shared" si="9"/>
        <v>1179.72</v>
      </c>
    </row>
    <row r="285" spans="1:14" x14ac:dyDescent="0.2">
      <c r="A285" s="15">
        <v>100332</v>
      </c>
      <c r="B285" s="2">
        <v>2348</v>
      </c>
      <c r="C285" s="2">
        <v>543</v>
      </c>
      <c r="D285" s="2" t="s">
        <v>31</v>
      </c>
      <c r="E285" s="2" t="s">
        <v>20</v>
      </c>
      <c r="F285" s="8">
        <v>975.37</v>
      </c>
      <c r="G285" s="8">
        <v>965.91</v>
      </c>
      <c r="H285" s="11">
        <v>45259</v>
      </c>
      <c r="I285" s="2" t="s">
        <v>51</v>
      </c>
      <c r="J285" t="str">
        <f>_xlfn.XLOOKUP(D285, Drug_Formulary_Data!A:A, Drug_Formulary_Data!B:B, "Not Found")</f>
        <v>Brand</v>
      </c>
      <c r="K285" t="str">
        <f>_xlfn.XLOOKUP(D285,Drug_Formulary_Data!A:A,Drug_Formulary_Data!C:C,"Not Found")</f>
        <v>Rivaroxaban</v>
      </c>
      <c r="L285" s="9">
        <f>_xlfn.XLOOKUP(Healthcare_Claims_Data!D334,Drug_Formulary_Data!A:A,Drug_Formulary_Data!E:E)</f>
        <v>77.55</v>
      </c>
      <c r="M285" s="9">
        <f t="shared" si="8"/>
        <v>9.4600000000000364</v>
      </c>
      <c r="N285" s="9">
        <f t="shared" si="9"/>
        <v>897.82</v>
      </c>
    </row>
    <row r="286" spans="1:14" x14ac:dyDescent="0.2">
      <c r="A286" s="15">
        <v>100238</v>
      </c>
      <c r="B286" s="2">
        <v>2611</v>
      </c>
      <c r="C286" s="2">
        <v>584</v>
      </c>
      <c r="D286" s="2" t="s">
        <v>35</v>
      </c>
      <c r="E286" s="2" t="s">
        <v>20</v>
      </c>
      <c r="F286" s="8">
        <v>766.31</v>
      </c>
      <c r="G286" s="8">
        <v>757.81</v>
      </c>
      <c r="H286" s="11">
        <v>45165</v>
      </c>
      <c r="I286" s="2" t="s">
        <v>53</v>
      </c>
      <c r="J286" t="str">
        <f>_xlfn.XLOOKUP(D286, Drug_Formulary_Data!A:A, Drug_Formulary_Data!B:B, "Not Found")</f>
        <v>Brand</v>
      </c>
      <c r="K286" t="str">
        <f>_xlfn.XLOOKUP(D286,Drug_Formulary_Data!A:A,Drug_Formulary_Data!C:C,"Not Found")</f>
        <v>Budesonide/Formoterol</v>
      </c>
      <c r="L286" s="9">
        <f>_xlfn.XLOOKUP(Healthcare_Claims_Data!D240,Drug_Formulary_Data!A:A,Drug_Formulary_Data!E:E)</f>
        <v>65.23</v>
      </c>
      <c r="M286" s="9">
        <f t="shared" si="8"/>
        <v>8.5</v>
      </c>
      <c r="N286" s="9">
        <f t="shared" si="9"/>
        <v>701.07999999999993</v>
      </c>
    </row>
    <row r="287" spans="1:14" x14ac:dyDescent="0.2">
      <c r="A287" s="15">
        <v>100242</v>
      </c>
      <c r="B287" s="2">
        <v>2303</v>
      </c>
      <c r="C287" s="2">
        <v>512</v>
      </c>
      <c r="D287" s="2" t="s">
        <v>39</v>
      </c>
      <c r="E287" s="2" t="s">
        <v>20</v>
      </c>
      <c r="F287" s="8">
        <v>463.93</v>
      </c>
      <c r="G287" s="8">
        <v>456.74</v>
      </c>
      <c r="H287" s="11">
        <v>45169</v>
      </c>
      <c r="I287" s="2" t="s">
        <v>51</v>
      </c>
      <c r="J287" t="str">
        <f>_xlfn.XLOOKUP(D287, Drug_Formulary_Data!A:A, Drug_Formulary_Data!B:B, "Not Found")</f>
        <v>Brand</v>
      </c>
      <c r="K287" t="str">
        <f>_xlfn.XLOOKUP(D287,Drug_Formulary_Data!A:A,Drug_Formulary_Data!C:C,"Not Found")</f>
        <v>Apixaban</v>
      </c>
      <c r="L287" s="9">
        <f>_xlfn.XLOOKUP(Healthcare_Claims_Data!D244,Drug_Formulary_Data!A:A,Drug_Formulary_Data!E:E)</f>
        <v>77.55</v>
      </c>
      <c r="M287" s="9">
        <f t="shared" si="8"/>
        <v>7.1899999999999977</v>
      </c>
      <c r="N287" s="9">
        <f t="shared" si="9"/>
        <v>386.38</v>
      </c>
    </row>
    <row r="288" spans="1:14" x14ac:dyDescent="0.2">
      <c r="A288" s="15">
        <v>100156</v>
      </c>
      <c r="B288" s="2">
        <v>2370</v>
      </c>
      <c r="C288" s="2">
        <v>545</v>
      </c>
      <c r="D288" s="2" t="s">
        <v>26</v>
      </c>
      <c r="E288" s="2" t="s">
        <v>50</v>
      </c>
      <c r="F288" s="8">
        <v>430.71</v>
      </c>
      <c r="G288" s="8">
        <v>423.89</v>
      </c>
      <c r="H288" s="11">
        <v>45083</v>
      </c>
      <c r="I288" s="2" t="s">
        <v>53</v>
      </c>
      <c r="J288" t="str">
        <f>_xlfn.XLOOKUP(D288, Drug_Formulary_Data!A:A, Drug_Formulary_Data!B:B, "Not Found")</f>
        <v>Brand</v>
      </c>
      <c r="K288" t="str">
        <f>_xlfn.XLOOKUP(D288,Drug_Formulary_Data!A:A,Drug_Formulary_Data!C:C,"Not Found")</f>
        <v>Adalimumab</v>
      </c>
      <c r="L288" s="9">
        <f>_xlfn.XLOOKUP(Healthcare_Claims_Data!D158,Drug_Formulary_Data!A:A,Drug_Formulary_Data!E:E)</f>
        <v>132.80000000000001</v>
      </c>
      <c r="M288" s="9">
        <f t="shared" si="8"/>
        <v>6.8199999999999932</v>
      </c>
      <c r="N288" s="9">
        <f t="shared" si="9"/>
        <v>297.90999999999997</v>
      </c>
    </row>
    <row r="289" spans="1:14" x14ac:dyDescent="0.2">
      <c r="A289" s="15">
        <v>100302</v>
      </c>
      <c r="B289" s="2">
        <v>2802</v>
      </c>
      <c r="C289" s="2">
        <v>598</v>
      </c>
      <c r="D289" s="2" t="s">
        <v>41</v>
      </c>
      <c r="E289" s="2" t="s">
        <v>20</v>
      </c>
      <c r="F289" s="8">
        <v>584.83000000000004</v>
      </c>
      <c r="G289" s="8">
        <v>578.63</v>
      </c>
      <c r="H289" s="11">
        <v>45229</v>
      </c>
      <c r="I289" s="2" t="s">
        <v>53</v>
      </c>
      <c r="J289" t="str">
        <f>_xlfn.XLOOKUP(D289, Drug_Formulary_Data!A:A, Drug_Formulary_Data!B:B, "Not Found")</f>
        <v>Brand</v>
      </c>
      <c r="K289" t="str">
        <f>_xlfn.XLOOKUP(D289,Drug_Formulary_Data!A:A,Drug_Formulary_Data!C:C,"Not Found")</f>
        <v>Rosuvastatin</v>
      </c>
      <c r="L289" s="9">
        <f>_xlfn.XLOOKUP(Healthcare_Claims_Data!D304,Drug_Formulary_Data!A:A,Drug_Formulary_Data!E:E)</f>
        <v>132.80000000000001</v>
      </c>
      <c r="M289" s="9">
        <f t="shared" si="8"/>
        <v>6.2000000000000455</v>
      </c>
      <c r="N289" s="9">
        <f t="shared" si="9"/>
        <v>452.03000000000003</v>
      </c>
    </row>
    <row r="290" spans="1:14" x14ac:dyDescent="0.2">
      <c r="A290" s="15">
        <v>100004</v>
      </c>
      <c r="B290" s="2">
        <v>2556</v>
      </c>
      <c r="C290" s="2">
        <v>547</v>
      </c>
      <c r="D290" s="2" t="s">
        <v>19</v>
      </c>
      <c r="E290" s="2" t="s">
        <v>20</v>
      </c>
      <c r="F290" s="8">
        <v>1255.4000000000001</v>
      </c>
      <c r="G290" s="8">
        <v>1250.08</v>
      </c>
      <c r="H290" s="11">
        <v>44931</v>
      </c>
      <c r="I290" s="2" t="s">
        <v>52</v>
      </c>
      <c r="J290" t="str">
        <f>_xlfn.XLOOKUP(D290, Drug_Formulary_Data!A:A, Drug_Formulary_Data!B:B, "Not Found")</f>
        <v>Brand</v>
      </c>
      <c r="K290" t="str">
        <f>_xlfn.XLOOKUP(D290,Drug_Formulary_Data!A:A,Drug_Formulary_Data!C:C,"Not Found")</f>
        <v>Atorvastatin</v>
      </c>
      <c r="L290" s="9">
        <f>_xlfn.XLOOKUP(Healthcare_Claims_Data!D6,Drug_Formulary_Data!A:A,Drug_Formulary_Data!E:E)</f>
        <v>77.959999999999994</v>
      </c>
      <c r="M290" s="9">
        <f t="shared" si="8"/>
        <v>5.3200000000001637</v>
      </c>
      <c r="N290" s="9">
        <f t="shared" si="9"/>
        <v>1177.44</v>
      </c>
    </row>
    <row r="291" spans="1:14" x14ac:dyDescent="0.2">
      <c r="A291" s="15">
        <v>100071</v>
      </c>
      <c r="B291" s="2">
        <v>2637</v>
      </c>
      <c r="C291" s="2">
        <v>536</v>
      </c>
      <c r="D291" s="2" t="s">
        <v>19</v>
      </c>
      <c r="E291" s="2" t="s">
        <v>50</v>
      </c>
      <c r="F291" s="8">
        <v>477.34</v>
      </c>
      <c r="G291" s="8">
        <v>472.42</v>
      </c>
      <c r="H291" s="11">
        <v>44998</v>
      </c>
      <c r="I291" s="2" t="s">
        <v>52</v>
      </c>
      <c r="J291" t="str">
        <f>_xlfn.XLOOKUP(D291, Drug_Formulary_Data!A:A, Drug_Formulary_Data!B:B, "Not Found")</f>
        <v>Brand</v>
      </c>
      <c r="K291" t="str">
        <f>_xlfn.XLOOKUP(D291,Drug_Formulary_Data!A:A,Drug_Formulary_Data!C:C,"Not Found")</f>
        <v>Atorvastatin</v>
      </c>
      <c r="L291" s="9">
        <f>_xlfn.XLOOKUP(Healthcare_Claims_Data!D73,Drug_Formulary_Data!A:A,Drug_Formulary_Data!E:E)</f>
        <v>77.959999999999994</v>
      </c>
      <c r="M291" s="9">
        <f t="shared" si="8"/>
        <v>4.9199999999999591</v>
      </c>
      <c r="N291" s="9">
        <f t="shared" si="9"/>
        <v>399.38</v>
      </c>
    </row>
    <row r="292" spans="1:14" x14ac:dyDescent="0.2">
      <c r="A292" s="15">
        <v>100106</v>
      </c>
      <c r="B292" s="2">
        <v>2315</v>
      </c>
      <c r="C292" s="2">
        <v>547</v>
      </c>
      <c r="D292" s="2" t="s">
        <v>37</v>
      </c>
      <c r="E292" s="2" t="s">
        <v>50</v>
      </c>
      <c r="F292" s="8">
        <v>623.94000000000005</v>
      </c>
      <c r="G292" s="8">
        <v>622.36</v>
      </c>
      <c r="H292" s="11">
        <v>45033</v>
      </c>
      <c r="I292" s="2" t="s">
        <v>52</v>
      </c>
      <c r="J292" t="str">
        <f>_xlfn.XLOOKUP(D292, Drug_Formulary_Data!A:A, Drug_Formulary_Data!B:B, "Not Found")</f>
        <v>Brand</v>
      </c>
      <c r="K292" t="str">
        <f>_xlfn.XLOOKUP(D292,Drug_Formulary_Data!A:A,Drug_Formulary_Data!C:C,"Not Found")</f>
        <v>Fluticasone/Salmeterol</v>
      </c>
      <c r="L292" s="9">
        <f>_xlfn.XLOOKUP(Healthcare_Claims_Data!D108,Drug_Formulary_Data!A:A,Drug_Formulary_Data!E:E)</f>
        <v>144.75</v>
      </c>
      <c r="M292" s="9">
        <f t="shared" si="8"/>
        <v>1.5800000000000409</v>
      </c>
      <c r="N292" s="9">
        <f t="shared" si="9"/>
        <v>479.19000000000005</v>
      </c>
    </row>
    <row r="293" spans="1:14" x14ac:dyDescent="0.2">
      <c r="A293" s="15">
        <v>100072</v>
      </c>
      <c r="B293" s="2">
        <v>2893</v>
      </c>
      <c r="C293" s="2">
        <v>569</v>
      </c>
      <c r="D293" s="2" t="s">
        <v>37</v>
      </c>
      <c r="E293" s="2" t="s">
        <v>20</v>
      </c>
      <c r="F293" s="8">
        <v>296.77</v>
      </c>
      <c r="G293" s="8">
        <v>299.25</v>
      </c>
      <c r="H293" s="11">
        <v>44999</v>
      </c>
      <c r="I293" s="2" t="s">
        <v>52</v>
      </c>
      <c r="J293" t="str">
        <f>_xlfn.XLOOKUP(D293, Drug_Formulary_Data!A:A, Drug_Formulary_Data!B:B, "Not Found")</f>
        <v>Brand</v>
      </c>
      <c r="K293" t="str">
        <f>_xlfn.XLOOKUP(D293,Drug_Formulary_Data!A:A,Drug_Formulary_Data!C:C,"Not Found")</f>
        <v>Fluticasone/Salmeterol</v>
      </c>
      <c r="L293" s="9">
        <f>_xlfn.XLOOKUP(Healthcare_Claims_Data!D74,Drug_Formulary_Data!A:A,Drug_Formulary_Data!E:E)</f>
        <v>65.23</v>
      </c>
      <c r="M293" s="9">
        <f t="shared" si="8"/>
        <v>-2.4800000000000182</v>
      </c>
      <c r="N293" s="9">
        <f t="shared" si="9"/>
        <v>231.53999999999996</v>
      </c>
    </row>
    <row r="294" spans="1:14" x14ac:dyDescent="0.2">
      <c r="A294" s="15">
        <v>100267</v>
      </c>
      <c r="B294" s="2">
        <v>2898</v>
      </c>
      <c r="C294" s="2">
        <v>563</v>
      </c>
      <c r="D294" s="2" t="s">
        <v>35</v>
      </c>
      <c r="E294" s="2" t="s">
        <v>50</v>
      </c>
      <c r="F294" s="8">
        <v>783.84</v>
      </c>
      <c r="G294" s="8">
        <v>787.36</v>
      </c>
      <c r="H294" s="11">
        <v>45194</v>
      </c>
      <c r="I294" s="2" t="s">
        <v>53</v>
      </c>
      <c r="J294" t="str">
        <f>_xlfn.XLOOKUP(D294, Drug_Formulary_Data!A:A, Drug_Formulary_Data!B:B, "Not Found")</f>
        <v>Brand</v>
      </c>
      <c r="K294" t="str">
        <f>_xlfn.XLOOKUP(D294,Drug_Formulary_Data!A:A,Drug_Formulary_Data!C:C,"Not Found")</f>
        <v>Budesonide/Formoterol</v>
      </c>
      <c r="L294" s="9">
        <f>_xlfn.XLOOKUP(Healthcare_Claims_Data!D269,Drug_Formulary_Data!A:A,Drug_Formulary_Data!E:E)</f>
        <v>77.55</v>
      </c>
      <c r="M294" s="9">
        <f t="shared" si="8"/>
        <v>-3.5199999999999818</v>
      </c>
      <c r="N294" s="9">
        <f t="shared" si="9"/>
        <v>706.29000000000008</v>
      </c>
    </row>
    <row r="295" spans="1:14" x14ac:dyDescent="0.2">
      <c r="A295" s="15">
        <v>100259</v>
      </c>
      <c r="B295" s="2">
        <v>2575</v>
      </c>
      <c r="C295" s="2">
        <v>548</v>
      </c>
      <c r="D295" s="2" t="s">
        <v>31</v>
      </c>
      <c r="E295" s="2" t="s">
        <v>20</v>
      </c>
      <c r="F295" s="8">
        <v>1237.71</v>
      </c>
      <c r="G295" s="8">
        <v>1247.96</v>
      </c>
      <c r="H295" s="11">
        <v>45186</v>
      </c>
      <c r="I295" s="2" t="s">
        <v>52</v>
      </c>
      <c r="J295" t="str">
        <f>_xlfn.XLOOKUP(D295, Drug_Formulary_Data!A:A, Drug_Formulary_Data!B:B, "Not Found")</f>
        <v>Brand</v>
      </c>
      <c r="K295" t="str">
        <f>_xlfn.XLOOKUP(D295,Drug_Formulary_Data!A:A,Drug_Formulary_Data!C:C,"Not Found")</f>
        <v>Rivaroxaban</v>
      </c>
      <c r="L295" s="9">
        <f>_xlfn.XLOOKUP(Healthcare_Claims_Data!D261,Drug_Formulary_Data!A:A,Drug_Formulary_Data!E:E)</f>
        <v>150.68</v>
      </c>
      <c r="M295" s="9">
        <f t="shared" si="8"/>
        <v>-10.25</v>
      </c>
      <c r="N295" s="9">
        <f t="shared" si="9"/>
        <v>1087.03</v>
      </c>
    </row>
    <row r="296" spans="1:14" x14ac:dyDescent="0.2">
      <c r="A296" s="15">
        <v>100195</v>
      </c>
      <c r="B296" s="2">
        <v>2602</v>
      </c>
      <c r="C296" s="2">
        <v>516</v>
      </c>
      <c r="D296" s="2" t="s">
        <v>33</v>
      </c>
      <c r="E296" s="2" t="s">
        <v>50</v>
      </c>
      <c r="F296" s="8">
        <v>1169.47</v>
      </c>
      <c r="G296" s="8">
        <v>1179.97</v>
      </c>
      <c r="H296" s="11">
        <v>45122</v>
      </c>
      <c r="I296" s="2" t="s">
        <v>52</v>
      </c>
      <c r="J296" t="str">
        <f>_xlfn.XLOOKUP(D296, Drug_Formulary_Data!A:A, Drug_Formulary_Data!B:B, "Not Found")</f>
        <v>Brand</v>
      </c>
      <c r="K296" t="str">
        <f>_xlfn.XLOOKUP(D296,Drug_Formulary_Data!A:A,Drug_Formulary_Data!C:C,"Not Found")</f>
        <v>Insulin Glargine</v>
      </c>
      <c r="L296" s="9">
        <f>_xlfn.XLOOKUP(Healthcare_Claims_Data!D197,Drug_Formulary_Data!A:A,Drug_Formulary_Data!E:E)</f>
        <v>76.599999999999994</v>
      </c>
      <c r="M296" s="9">
        <f t="shared" si="8"/>
        <v>-10.5</v>
      </c>
      <c r="N296" s="9">
        <f t="shared" si="9"/>
        <v>1092.8700000000001</v>
      </c>
    </row>
    <row r="297" spans="1:14" x14ac:dyDescent="0.2">
      <c r="A297" s="15">
        <v>100056</v>
      </c>
      <c r="B297" s="2">
        <v>2964</v>
      </c>
      <c r="C297" s="2">
        <v>580</v>
      </c>
      <c r="D297" s="2" t="s">
        <v>35</v>
      </c>
      <c r="E297" s="2" t="s">
        <v>50</v>
      </c>
      <c r="F297" s="8">
        <v>569.41999999999996</v>
      </c>
      <c r="G297" s="8">
        <v>580.09</v>
      </c>
      <c r="H297" s="11">
        <v>44983</v>
      </c>
      <c r="I297" s="2" t="s">
        <v>51</v>
      </c>
      <c r="J297" t="str">
        <f>_xlfn.XLOOKUP(D297, Drug_Formulary_Data!A:A, Drug_Formulary_Data!B:B, "Not Found")</f>
        <v>Brand</v>
      </c>
      <c r="K297" t="str">
        <f>_xlfn.XLOOKUP(D297,Drug_Formulary_Data!A:A,Drug_Formulary_Data!C:C,"Not Found")</f>
        <v>Budesonide/Formoterol</v>
      </c>
      <c r="L297" s="9">
        <f>_xlfn.XLOOKUP(Healthcare_Claims_Data!D58,Drug_Formulary_Data!A:A,Drug_Formulary_Data!E:E)</f>
        <v>76.599999999999994</v>
      </c>
      <c r="M297" s="9">
        <f t="shared" si="8"/>
        <v>-10.670000000000073</v>
      </c>
      <c r="N297" s="9">
        <f t="shared" si="9"/>
        <v>492.81999999999994</v>
      </c>
    </row>
    <row r="298" spans="1:14" x14ac:dyDescent="0.2">
      <c r="A298" s="15">
        <v>100114</v>
      </c>
      <c r="B298" s="2">
        <v>2712</v>
      </c>
      <c r="C298" s="2">
        <v>529</v>
      </c>
      <c r="D298" s="2" t="s">
        <v>41</v>
      </c>
      <c r="E298" s="2" t="s">
        <v>20</v>
      </c>
      <c r="F298" s="8">
        <v>180.28</v>
      </c>
      <c r="G298" s="8">
        <v>194.84</v>
      </c>
      <c r="H298" s="11">
        <v>45041</v>
      </c>
      <c r="I298" s="2" t="s">
        <v>51</v>
      </c>
      <c r="J298" t="str">
        <f>_xlfn.XLOOKUP(D298, Drug_Formulary_Data!A:A, Drug_Formulary_Data!B:B, "Not Found")</f>
        <v>Brand</v>
      </c>
      <c r="K298" t="str">
        <f>_xlfn.XLOOKUP(D298,Drug_Formulary_Data!A:A,Drug_Formulary_Data!C:C,"Not Found")</f>
        <v>Rosuvastatin</v>
      </c>
      <c r="L298" s="9">
        <f>_xlfn.XLOOKUP(Healthcare_Claims_Data!D116,Drug_Formulary_Data!A:A,Drug_Formulary_Data!E:E)</f>
        <v>150.68</v>
      </c>
      <c r="M298" s="9">
        <f t="shared" si="8"/>
        <v>-14.560000000000002</v>
      </c>
      <c r="N298" s="9">
        <f t="shared" si="9"/>
        <v>29.599999999999994</v>
      </c>
    </row>
    <row r="299" spans="1:14" x14ac:dyDescent="0.2">
      <c r="A299" s="15">
        <v>100277</v>
      </c>
      <c r="B299" s="2">
        <v>2211</v>
      </c>
      <c r="C299" s="2">
        <v>504</v>
      </c>
      <c r="D299" s="2" t="s">
        <v>26</v>
      </c>
      <c r="E299" s="2" t="s">
        <v>50</v>
      </c>
      <c r="F299" s="8">
        <v>178.71</v>
      </c>
      <c r="G299" s="8">
        <v>196.65</v>
      </c>
      <c r="H299" s="11">
        <v>45204</v>
      </c>
      <c r="I299" s="2" t="s">
        <v>53</v>
      </c>
      <c r="J299" t="str">
        <f>_xlfn.XLOOKUP(D299, Drug_Formulary_Data!A:A, Drug_Formulary_Data!B:B, "Not Found")</f>
        <v>Brand</v>
      </c>
      <c r="K299" t="str">
        <f>_xlfn.XLOOKUP(D299,Drug_Formulary_Data!A:A,Drug_Formulary_Data!C:C,"Not Found")</f>
        <v>Adalimumab</v>
      </c>
      <c r="L299" s="9">
        <f>_xlfn.XLOOKUP(Healthcare_Claims_Data!D279,Drug_Formulary_Data!A:A,Drug_Formulary_Data!E:E)</f>
        <v>132.80000000000001</v>
      </c>
      <c r="M299" s="9">
        <f t="shared" si="8"/>
        <v>-17.939999999999998</v>
      </c>
      <c r="N299" s="9">
        <f t="shared" si="9"/>
        <v>45.91</v>
      </c>
    </row>
    <row r="300" spans="1:14" x14ac:dyDescent="0.2">
      <c r="A300" s="15">
        <v>100058</v>
      </c>
      <c r="B300" s="2">
        <v>2709</v>
      </c>
      <c r="C300" s="2">
        <v>524</v>
      </c>
      <c r="D300" s="2" t="s">
        <v>39</v>
      </c>
      <c r="E300" s="2" t="s">
        <v>50</v>
      </c>
      <c r="F300" s="8">
        <v>913.43</v>
      </c>
      <c r="G300" s="8">
        <v>933.82</v>
      </c>
      <c r="H300" s="11">
        <v>44985</v>
      </c>
      <c r="I300" s="2" t="s">
        <v>52</v>
      </c>
      <c r="J300" t="str">
        <f>_xlfn.XLOOKUP(D300, Drug_Formulary_Data!A:A, Drug_Formulary_Data!B:B, "Not Found")</f>
        <v>Brand</v>
      </c>
      <c r="K300" t="str">
        <f>_xlfn.XLOOKUP(D300,Drug_Formulary_Data!A:A,Drug_Formulary_Data!C:C,"Not Found")</f>
        <v>Apixaban</v>
      </c>
      <c r="L300" s="9">
        <f>_xlfn.XLOOKUP(Healthcare_Claims_Data!D60,Drug_Formulary_Data!A:A,Drug_Formulary_Data!E:E)</f>
        <v>58.5</v>
      </c>
      <c r="M300" s="9">
        <f t="shared" si="8"/>
        <v>-20.3900000000001</v>
      </c>
      <c r="N300" s="9">
        <f t="shared" si="9"/>
        <v>854.93</v>
      </c>
    </row>
    <row r="301" spans="1:14" x14ac:dyDescent="0.2">
      <c r="A301" s="15">
        <v>100048</v>
      </c>
      <c r="B301" s="2">
        <v>2388</v>
      </c>
      <c r="C301" s="2">
        <v>575</v>
      </c>
      <c r="D301" s="2" t="s">
        <v>39</v>
      </c>
      <c r="E301" s="2" t="s">
        <v>20</v>
      </c>
      <c r="F301" s="8">
        <v>530.12</v>
      </c>
      <c r="G301" s="8">
        <v>551.6</v>
      </c>
      <c r="H301" s="11">
        <v>44975</v>
      </c>
      <c r="I301" s="2" t="s">
        <v>52</v>
      </c>
      <c r="J301" t="str">
        <f>_xlfn.XLOOKUP(D301, Drug_Formulary_Data!A:A, Drug_Formulary_Data!B:B, "Not Found")</f>
        <v>Brand</v>
      </c>
      <c r="K301" t="str">
        <f>_xlfn.XLOOKUP(D301,Drug_Formulary_Data!A:A,Drug_Formulary_Data!C:C,"Not Found")</f>
        <v>Apixaban</v>
      </c>
      <c r="L301" s="9">
        <f>_xlfn.XLOOKUP(Healthcare_Claims_Data!D50,Drug_Formulary_Data!A:A,Drug_Formulary_Data!E:E)</f>
        <v>77.55</v>
      </c>
      <c r="M301" s="9">
        <f t="shared" si="8"/>
        <v>-21.480000000000018</v>
      </c>
      <c r="N301" s="9">
        <f t="shared" si="9"/>
        <v>452.57</v>
      </c>
    </row>
    <row r="302" spans="1:14" x14ac:dyDescent="0.2">
      <c r="A302" s="15">
        <v>100418</v>
      </c>
      <c r="B302" s="2">
        <v>2193</v>
      </c>
      <c r="C302" s="2">
        <v>580</v>
      </c>
      <c r="D302" s="2" t="s">
        <v>31</v>
      </c>
      <c r="E302" s="2" t="s">
        <v>20</v>
      </c>
      <c r="F302" s="8">
        <v>371.23</v>
      </c>
      <c r="G302" s="8">
        <v>395.95</v>
      </c>
      <c r="H302" s="11">
        <v>45345</v>
      </c>
      <c r="I302" s="2" t="s">
        <v>52</v>
      </c>
      <c r="J302" t="str">
        <f>_xlfn.XLOOKUP(D302, Drug_Formulary_Data!A:A, Drug_Formulary_Data!B:B, "Not Found")</f>
        <v>Brand</v>
      </c>
      <c r="K302" t="str">
        <f>_xlfn.XLOOKUP(D302,Drug_Formulary_Data!A:A,Drug_Formulary_Data!C:C,"Not Found")</f>
        <v>Rivaroxaban</v>
      </c>
      <c r="L302" s="9">
        <f>_xlfn.XLOOKUP(Healthcare_Claims_Data!D420,Drug_Formulary_Data!A:A,Drug_Formulary_Data!E:E)</f>
        <v>77.959999999999994</v>
      </c>
      <c r="M302" s="9">
        <f t="shared" si="8"/>
        <v>-24.71999999999997</v>
      </c>
      <c r="N302" s="9">
        <f t="shared" si="9"/>
        <v>293.27000000000004</v>
      </c>
    </row>
    <row r="303" spans="1:14" x14ac:dyDescent="0.2">
      <c r="A303" s="15">
        <v>100475</v>
      </c>
      <c r="B303" s="2">
        <v>2916</v>
      </c>
      <c r="C303" s="2">
        <v>593</v>
      </c>
      <c r="D303" s="2" t="s">
        <v>41</v>
      </c>
      <c r="E303" s="2" t="s">
        <v>20</v>
      </c>
      <c r="F303" s="8">
        <v>311.45</v>
      </c>
      <c r="G303" s="8">
        <v>336.65</v>
      </c>
      <c r="H303" s="11">
        <v>45402</v>
      </c>
      <c r="I303" s="2" t="s">
        <v>52</v>
      </c>
      <c r="J303" t="str">
        <f>_xlfn.XLOOKUP(D303, Drug_Formulary_Data!A:A, Drug_Formulary_Data!B:B, "Not Found")</f>
        <v>Brand</v>
      </c>
      <c r="K303" t="str">
        <f>_xlfn.XLOOKUP(D303,Drug_Formulary_Data!A:A,Drug_Formulary_Data!C:C,"Not Found")</f>
        <v>Rosuvastatin</v>
      </c>
      <c r="L303" s="9">
        <f>_xlfn.XLOOKUP(Healthcare_Claims_Data!D477,Drug_Formulary_Data!A:A,Drug_Formulary_Data!E:E)</f>
        <v>150.68</v>
      </c>
      <c r="M303" s="9">
        <f t="shared" si="8"/>
        <v>-25.199999999999989</v>
      </c>
      <c r="N303" s="9">
        <f t="shared" si="9"/>
        <v>160.76999999999998</v>
      </c>
    </row>
    <row r="304" spans="1:14" x14ac:dyDescent="0.2">
      <c r="A304" s="15">
        <v>100491</v>
      </c>
      <c r="B304" s="2">
        <v>2255</v>
      </c>
      <c r="C304" s="2">
        <v>505</v>
      </c>
      <c r="D304" s="2" t="s">
        <v>41</v>
      </c>
      <c r="E304" s="2" t="s">
        <v>20</v>
      </c>
      <c r="F304" s="8">
        <v>510.46</v>
      </c>
      <c r="G304" s="8">
        <v>546.30999999999995</v>
      </c>
      <c r="H304" s="11">
        <v>45418</v>
      </c>
      <c r="I304" s="2" t="s">
        <v>53</v>
      </c>
      <c r="J304" t="str">
        <f>_xlfn.XLOOKUP(D304, Drug_Formulary_Data!A:A, Drug_Formulary_Data!B:B, "Not Found")</f>
        <v>Brand</v>
      </c>
      <c r="K304" t="str">
        <f>_xlfn.XLOOKUP(D304,Drug_Formulary_Data!A:A,Drug_Formulary_Data!C:C,"Not Found")</f>
        <v>Rosuvastatin</v>
      </c>
      <c r="L304" s="9">
        <f>_xlfn.XLOOKUP(Healthcare_Claims_Data!D493,Drug_Formulary_Data!A:A,Drug_Formulary_Data!E:E)</f>
        <v>65.23</v>
      </c>
      <c r="M304" s="9">
        <f t="shared" si="8"/>
        <v>-35.849999999999966</v>
      </c>
      <c r="N304" s="9">
        <f t="shared" si="9"/>
        <v>445.22999999999996</v>
      </c>
    </row>
    <row r="305" spans="1:14" x14ac:dyDescent="0.2">
      <c r="A305" s="15">
        <v>100364</v>
      </c>
      <c r="B305" s="2">
        <v>2270</v>
      </c>
      <c r="C305" s="2">
        <v>593</v>
      </c>
      <c r="D305" s="2" t="s">
        <v>26</v>
      </c>
      <c r="E305" s="2" t="s">
        <v>50</v>
      </c>
      <c r="F305" s="8">
        <v>1292.26</v>
      </c>
      <c r="G305" s="8">
        <v>1330.94</v>
      </c>
      <c r="H305" s="11">
        <v>45291</v>
      </c>
      <c r="I305" s="2" t="s">
        <v>53</v>
      </c>
      <c r="J305" t="str">
        <f>_xlfn.XLOOKUP(D305, Drug_Formulary_Data!A:A, Drug_Formulary_Data!B:B, "Not Found")</f>
        <v>Brand</v>
      </c>
      <c r="K305" t="str">
        <f>_xlfn.XLOOKUP(D305,Drug_Formulary_Data!A:A,Drug_Formulary_Data!C:C,"Not Found")</f>
        <v>Adalimumab</v>
      </c>
      <c r="L305" s="9">
        <f>_xlfn.XLOOKUP(Healthcare_Claims_Data!D366,Drug_Formulary_Data!A:A,Drug_Formulary_Data!E:E)</f>
        <v>65.23</v>
      </c>
      <c r="M305" s="9">
        <f t="shared" si="8"/>
        <v>-38.680000000000064</v>
      </c>
      <c r="N305" s="9">
        <f t="shared" si="9"/>
        <v>1227.03</v>
      </c>
    </row>
    <row r="306" spans="1:14" x14ac:dyDescent="0.2">
      <c r="A306" s="15">
        <v>100457</v>
      </c>
      <c r="B306" s="2">
        <v>2670</v>
      </c>
      <c r="C306" s="2">
        <v>576</v>
      </c>
      <c r="D306" s="2" t="s">
        <v>33</v>
      </c>
      <c r="E306" s="2" t="s">
        <v>50</v>
      </c>
      <c r="F306" s="8">
        <v>220.97</v>
      </c>
      <c r="G306" s="8">
        <v>261.45</v>
      </c>
      <c r="H306" s="11">
        <v>45384</v>
      </c>
      <c r="I306" s="2" t="s">
        <v>51</v>
      </c>
      <c r="J306" t="str">
        <f>_xlfn.XLOOKUP(D306, Drug_Formulary_Data!A:A, Drug_Formulary_Data!B:B, "Not Found")</f>
        <v>Brand</v>
      </c>
      <c r="K306" t="str">
        <f>_xlfn.XLOOKUP(D306,Drug_Formulary_Data!A:A,Drug_Formulary_Data!C:C,"Not Found")</f>
        <v>Insulin Glargine</v>
      </c>
      <c r="L306" s="9">
        <f>_xlfn.XLOOKUP(Healthcare_Claims_Data!D459,Drug_Formulary_Data!A:A,Drug_Formulary_Data!E:E)</f>
        <v>77.55</v>
      </c>
      <c r="M306" s="9">
        <f t="shared" si="8"/>
        <v>-40.47999999999999</v>
      </c>
      <c r="N306" s="9">
        <f t="shared" si="9"/>
        <v>143.42000000000002</v>
      </c>
    </row>
    <row r="307" spans="1:14" x14ac:dyDescent="0.2">
      <c r="A307" s="15">
        <v>100123</v>
      </c>
      <c r="B307" s="2">
        <v>2230</v>
      </c>
      <c r="C307" s="2">
        <v>535</v>
      </c>
      <c r="D307" s="2" t="s">
        <v>37</v>
      </c>
      <c r="E307" s="2" t="s">
        <v>50</v>
      </c>
      <c r="F307" s="8">
        <v>157.15</v>
      </c>
      <c r="G307" s="8">
        <v>199.06</v>
      </c>
      <c r="H307" s="11">
        <v>45050</v>
      </c>
      <c r="I307" s="2" t="s">
        <v>53</v>
      </c>
      <c r="J307" t="str">
        <f>_xlfn.XLOOKUP(D307, Drug_Formulary_Data!A:A, Drug_Formulary_Data!B:B, "Not Found")</f>
        <v>Brand</v>
      </c>
      <c r="K307" t="str">
        <f>_xlfn.XLOOKUP(D307,Drug_Formulary_Data!A:A,Drug_Formulary_Data!C:C,"Not Found")</f>
        <v>Fluticasone/Salmeterol</v>
      </c>
      <c r="L307" s="9">
        <f>_xlfn.XLOOKUP(Healthcare_Claims_Data!D125,Drug_Formulary_Data!A:A,Drug_Formulary_Data!E:E)</f>
        <v>76.599999999999994</v>
      </c>
      <c r="M307" s="9">
        <f t="shared" si="8"/>
        <v>-41.91</v>
      </c>
      <c r="N307" s="9">
        <f t="shared" si="9"/>
        <v>80.550000000000011</v>
      </c>
    </row>
    <row r="308" spans="1:14" x14ac:dyDescent="0.2">
      <c r="A308" s="15">
        <v>100406</v>
      </c>
      <c r="B308" s="2">
        <v>2345</v>
      </c>
      <c r="C308" s="2">
        <v>529</v>
      </c>
      <c r="D308" s="2" t="s">
        <v>37</v>
      </c>
      <c r="E308" s="2" t="s">
        <v>50</v>
      </c>
      <c r="F308" s="8">
        <v>292.74</v>
      </c>
      <c r="G308" s="8">
        <v>338.46</v>
      </c>
      <c r="H308" s="11">
        <v>45333</v>
      </c>
      <c r="I308" s="2" t="s">
        <v>52</v>
      </c>
      <c r="J308" t="str">
        <f>_xlfn.XLOOKUP(D308, Drug_Formulary_Data!A:A, Drug_Formulary_Data!B:B, "Not Found")</f>
        <v>Brand</v>
      </c>
      <c r="K308" t="str">
        <f>_xlfn.XLOOKUP(D308,Drug_Formulary_Data!A:A,Drug_Formulary_Data!C:C,"Not Found")</f>
        <v>Fluticasone/Salmeterol</v>
      </c>
      <c r="L308" s="9">
        <f>_xlfn.XLOOKUP(Healthcare_Claims_Data!D408,Drug_Formulary_Data!A:A,Drug_Formulary_Data!E:E)</f>
        <v>144.75</v>
      </c>
      <c r="M308" s="9">
        <f t="shared" si="8"/>
        <v>-45.71999999999997</v>
      </c>
      <c r="N308" s="9">
        <f t="shared" si="9"/>
        <v>147.99</v>
      </c>
    </row>
    <row r="309" spans="1:14" x14ac:dyDescent="0.2">
      <c r="A309" s="15">
        <v>100263</v>
      </c>
      <c r="B309" s="2">
        <v>2326</v>
      </c>
      <c r="C309" s="2">
        <v>530</v>
      </c>
      <c r="D309" s="2" t="s">
        <v>37</v>
      </c>
      <c r="E309" s="2" t="s">
        <v>50</v>
      </c>
      <c r="F309" s="8">
        <v>806.18</v>
      </c>
      <c r="G309" s="8">
        <v>856.47</v>
      </c>
      <c r="H309" s="11">
        <v>45190</v>
      </c>
      <c r="I309" s="2" t="s">
        <v>53</v>
      </c>
      <c r="J309" t="str">
        <f>_xlfn.XLOOKUP(D309, Drug_Formulary_Data!A:A, Drug_Formulary_Data!B:B, "Not Found")</f>
        <v>Brand</v>
      </c>
      <c r="K309" t="str">
        <f>_xlfn.XLOOKUP(D309,Drug_Formulary_Data!A:A,Drug_Formulary_Data!C:C,"Not Found")</f>
        <v>Fluticasone/Salmeterol</v>
      </c>
      <c r="L309" s="9">
        <f>_xlfn.XLOOKUP(Healthcare_Claims_Data!D265,Drug_Formulary_Data!A:A,Drug_Formulary_Data!E:E)</f>
        <v>76.599999999999994</v>
      </c>
      <c r="M309" s="9">
        <f t="shared" si="8"/>
        <v>-50.290000000000077</v>
      </c>
      <c r="N309" s="9">
        <f t="shared" si="9"/>
        <v>729.57999999999993</v>
      </c>
    </row>
    <row r="310" spans="1:14" x14ac:dyDescent="0.2">
      <c r="A310" s="15">
        <v>100102</v>
      </c>
      <c r="B310" s="2">
        <v>2710</v>
      </c>
      <c r="C310" s="2">
        <v>589</v>
      </c>
      <c r="D310" s="2" t="s">
        <v>39</v>
      </c>
      <c r="E310" s="2" t="s">
        <v>20</v>
      </c>
      <c r="F310" s="8">
        <v>127.35</v>
      </c>
      <c r="G310" s="8">
        <v>179.37</v>
      </c>
      <c r="H310" s="11">
        <v>45029</v>
      </c>
      <c r="I310" s="2" t="s">
        <v>52</v>
      </c>
      <c r="J310" t="str">
        <f>_xlfn.XLOOKUP(D310, Drug_Formulary_Data!A:A, Drug_Formulary_Data!B:B, "Not Found")</f>
        <v>Brand</v>
      </c>
      <c r="K310" t="str">
        <f>_xlfn.XLOOKUP(D310,Drug_Formulary_Data!A:A,Drug_Formulary_Data!C:C,"Not Found")</f>
        <v>Apixaban</v>
      </c>
      <c r="L310" s="9">
        <f>_xlfn.XLOOKUP(Healthcare_Claims_Data!D104,Drug_Formulary_Data!A:A,Drug_Formulary_Data!E:E)</f>
        <v>65.23</v>
      </c>
      <c r="M310" s="9">
        <f t="shared" si="8"/>
        <v>-52.02000000000001</v>
      </c>
      <c r="N310" s="9">
        <f t="shared" si="9"/>
        <v>62.11999999999999</v>
      </c>
    </row>
    <row r="311" spans="1:14" x14ac:dyDescent="0.2">
      <c r="A311" s="15">
        <v>100455</v>
      </c>
      <c r="B311" s="2">
        <v>2651</v>
      </c>
      <c r="C311" s="2">
        <v>538</v>
      </c>
      <c r="D311" s="2" t="s">
        <v>19</v>
      </c>
      <c r="E311" s="2" t="s">
        <v>20</v>
      </c>
      <c r="F311" s="8">
        <v>516.17999999999995</v>
      </c>
      <c r="G311" s="8">
        <v>568.79999999999995</v>
      </c>
      <c r="H311" s="11">
        <v>45382</v>
      </c>
      <c r="I311" s="2" t="s">
        <v>53</v>
      </c>
      <c r="J311" t="str">
        <f>_xlfn.XLOOKUP(D311, Drug_Formulary_Data!A:A, Drug_Formulary_Data!B:B, "Not Found")</f>
        <v>Brand</v>
      </c>
      <c r="K311" t="str">
        <f>_xlfn.XLOOKUP(D311,Drug_Formulary_Data!A:A,Drug_Formulary_Data!C:C,"Not Found")</f>
        <v>Atorvastatin</v>
      </c>
      <c r="L311" s="9">
        <f>_xlfn.XLOOKUP(Healthcare_Claims_Data!D457,Drug_Formulary_Data!A:A,Drug_Formulary_Data!E:E)</f>
        <v>132.80000000000001</v>
      </c>
      <c r="M311" s="9">
        <f t="shared" si="8"/>
        <v>-52.620000000000005</v>
      </c>
      <c r="N311" s="9">
        <f t="shared" si="9"/>
        <v>383.37999999999994</v>
      </c>
    </row>
    <row r="312" spans="1:14" x14ac:dyDescent="0.2">
      <c r="A312" s="15">
        <v>100303</v>
      </c>
      <c r="B312" s="2">
        <v>2407</v>
      </c>
      <c r="C312" s="2">
        <v>595</v>
      </c>
      <c r="D312" s="2" t="s">
        <v>29</v>
      </c>
      <c r="E312" s="2" t="s">
        <v>50</v>
      </c>
      <c r="F312" s="8">
        <v>1269.97</v>
      </c>
      <c r="G312" s="8">
        <v>1327.19</v>
      </c>
      <c r="H312" s="11">
        <v>45230</v>
      </c>
      <c r="I312" s="2" t="s">
        <v>53</v>
      </c>
      <c r="J312" t="str">
        <f>_xlfn.XLOOKUP(D312, Drug_Formulary_Data!A:A, Drug_Formulary_Data!B:B, "Not Found")</f>
        <v>Brand</v>
      </c>
      <c r="K312" t="str">
        <f>_xlfn.XLOOKUP(D312,Drug_Formulary_Data!A:A,Drug_Formulary_Data!C:C,"Not Found")</f>
        <v>Oxycodone</v>
      </c>
      <c r="L312" s="9">
        <f>_xlfn.XLOOKUP(Healthcare_Claims_Data!D305,Drug_Formulary_Data!A:A,Drug_Formulary_Data!E:E)</f>
        <v>153.69</v>
      </c>
      <c r="M312" s="9">
        <f t="shared" si="8"/>
        <v>-57.220000000000027</v>
      </c>
      <c r="N312" s="9">
        <f t="shared" si="9"/>
        <v>1116.28</v>
      </c>
    </row>
    <row r="313" spans="1:14" x14ac:dyDescent="0.2">
      <c r="A313" s="15">
        <v>100140</v>
      </c>
      <c r="B313" s="2">
        <v>2911</v>
      </c>
      <c r="C313" s="2">
        <v>594</v>
      </c>
      <c r="D313" s="2" t="s">
        <v>26</v>
      </c>
      <c r="E313" s="2" t="s">
        <v>50</v>
      </c>
      <c r="F313" s="8">
        <v>1219.58</v>
      </c>
      <c r="G313" s="8">
        <v>1278.1099999999999</v>
      </c>
      <c r="H313" s="11">
        <v>45067</v>
      </c>
      <c r="I313" s="2" t="s">
        <v>53</v>
      </c>
      <c r="J313" t="str">
        <f>_xlfn.XLOOKUP(D313, Drug_Formulary_Data!A:A, Drug_Formulary_Data!B:B, "Not Found")</f>
        <v>Brand</v>
      </c>
      <c r="K313" t="str">
        <f>_xlfn.XLOOKUP(D313,Drug_Formulary_Data!A:A,Drug_Formulary_Data!C:C,"Not Found")</f>
        <v>Adalimumab</v>
      </c>
      <c r="L313" s="9">
        <f>_xlfn.XLOOKUP(Healthcare_Claims_Data!D142,Drug_Formulary_Data!A:A,Drug_Formulary_Data!E:E)</f>
        <v>65.23</v>
      </c>
      <c r="M313" s="9">
        <f t="shared" si="8"/>
        <v>-58.529999999999973</v>
      </c>
      <c r="N313" s="9">
        <f t="shared" si="9"/>
        <v>1154.3499999999999</v>
      </c>
    </row>
    <row r="314" spans="1:14" x14ac:dyDescent="0.2">
      <c r="A314" s="15">
        <v>100468</v>
      </c>
      <c r="B314" s="2">
        <v>2681</v>
      </c>
      <c r="C314" s="2">
        <v>540</v>
      </c>
      <c r="D314" s="2" t="s">
        <v>23</v>
      </c>
      <c r="E314" s="2" t="s">
        <v>50</v>
      </c>
      <c r="F314" s="8">
        <v>1033.3699999999999</v>
      </c>
      <c r="G314" s="8">
        <v>1094.8800000000001</v>
      </c>
      <c r="H314" s="11">
        <v>45395</v>
      </c>
      <c r="I314" s="2" t="s">
        <v>51</v>
      </c>
      <c r="J314" t="str">
        <f>_xlfn.XLOOKUP(D314, Drug_Formulary_Data!A:A, Drug_Formulary_Data!B:B, "Not Found")</f>
        <v>Brand</v>
      </c>
      <c r="K314" t="str">
        <f>_xlfn.XLOOKUP(D314,Drug_Formulary_Data!A:A,Drug_Formulary_Data!C:C,"Not Found")</f>
        <v>Sitagliptin</v>
      </c>
      <c r="L314" s="9">
        <f>_xlfn.XLOOKUP(Healthcare_Claims_Data!D470,Drug_Formulary_Data!A:A,Drug_Formulary_Data!E:E)</f>
        <v>76.599999999999994</v>
      </c>
      <c r="M314" s="9">
        <f t="shared" si="8"/>
        <v>-61.510000000000218</v>
      </c>
      <c r="N314" s="9">
        <f t="shared" si="9"/>
        <v>956.76999999999987</v>
      </c>
    </row>
    <row r="315" spans="1:14" x14ac:dyDescent="0.2">
      <c r="A315" s="15">
        <v>100133</v>
      </c>
      <c r="B315" s="2">
        <v>2415</v>
      </c>
      <c r="C315" s="2">
        <v>539</v>
      </c>
      <c r="D315" s="2" t="s">
        <v>33</v>
      </c>
      <c r="E315" s="2" t="s">
        <v>50</v>
      </c>
      <c r="F315" s="8">
        <v>655.23</v>
      </c>
      <c r="G315" s="8">
        <v>725.23</v>
      </c>
      <c r="H315" s="11">
        <v>45060</v>
      </c>
      <c r="I315" s="2" t="s">
        <v>51</v>
      </c>
      <c r="J315" t="str">
        <f>_xlfn.XLOOKUP(D315, Drug_Formulary_Data!A:A, Drug_Formulary_Data!B:B, "Not Found")</f>
        <v>Brand</v>
      </c>
      <c r="K315" t="str">
        <f>_xlfn.XLOOKUP(D315,Drug_Formulary_Data!A:A,Drug_Formulary_Data!C:C,"Not Found")</f>
        <v>Insulin Glargine</v>
      </c>
      <c r="L315" s="9">
        <f>_xlfn.XLOOKUP(Healthcare_Claims_Data!D135,Drug_Formulary_Data!A:A,Drug_Formulary_Data!E:E)</f>
        <v>98.52</v>
      </c>
      <c r="M315" s="9">
        <f t="shared" si="8"/>
        <v>-70</v>
      </c>
      <c r="N315" s="9">
        <f t="shared" si="9"/>
        <v>556.71</v>
      </c>
    </row>
    <row r="316" spans="1:14" x14ac:dyDescent="0.2">
      <c r="A316" s="15">
        <v>100208</v>
      </c>
      <c r="B316" s="2">
        <v>2982</v>
      </c>
      <c r="C316" s="2">
        <v>545</v>
      </c>
      <c r="D316" s="2" t="s">
        <v>23</v>
      </c>
      <c r="E316" s="2" t="s">
        <v>50</v>
      </c>
      <c r="F316" s="8">
        <v>1322.93</v>
      </c>
      <c r="G316" s="8">
        <v>1393.29</v>
      </c>
      <c r="H316" s="11">
        <v>45135</v>
      </c>
      <c r="I316" s="2" t="s">
        <v>53</v>
      </c>
      <c r="J316" t="str">
        <f>_xlfn.XLOOKUP(D316, Drug_Formulary_Data!A:A, Drug_Formulary_Data!B:B, "Not Found")</f>
        <v>Brand</v>
      </c>
      <c r="K316" t="str">
        <f>_xlfn.XLOOKUP(D316,Drug_Formulary_Data!A:A,Drug_Formulary_Data!C:C,"Not Found")</f>
        <v>Sitagliptin</v>
      </c>
      <c r="L316" s="9">
        <f>_xlfn.XLOOKUP(Healthcare_Claims_Data!D210,Drug_Formulary_Data!A:A,Drug_Formulary_Data!E:E)</f>
        <v>132.80000000000001</v>
      </c>
      <c r="M316" s="9">
        <f t="shared" si="8"/>
        <v>-70.3599999999999</v>
      </c>
      <c r="N316" s="9">
        <f t="shared" si="9"/>
        <v>1190.1300000000001</v>
      </c>
    </row>
    <row r="317" spans="1:14" x14ac:dyDescent="0.2">
      <c r="A317" s="15">
        <v>100245</v>
      </c>
      <c r="B317" s="2">
        <v>2849</v>
      </c>
      <c r="C317" s="2">
        <v>591</v>
      </c>
      <c r="D317" s="2" t="s">
        <v>26</v>
      </c>
      <c r="E317" s="2" t="s">
        <v>20</v>
      </c>
      <c r="F317" s="8">
        <v>633.28</v>
      </c>
      <c r="G317" s="8">
        <v>704.54</v>
      </c>
      <c r="H317" s="11">
        <v>45172</v>
      </c>
      <c r="I317" s="2" t="s">
        <v>53</v>
      </c>
      <c r="J317" t="str">
        <f>_xlfn.XLOOKUP(D317, Drug_Formulary_Data!A:A, Drug_Formulary_Data!B:B, "Not Found")</f>
        <v>Brand</v>
      </c>
      <c r="K317" t="str">
        <f>_xlfn.XLOOKUP(D317,Drug_Formulary_Data!A:A,Drug_Formulary_Data!C:C,"Not Found")</f>
        <v>Adalimumab</v>
      </c>
      <c r="L317" s="9">
        <f>_xlfn.XLOOKUP(Healthcare_Claims_Data!D247,Drug_Formulary_Data!A:A,Drug_Formulary_Data!E:E)</f>
        <v>76.599999999999994</v>
      </c>
      <c r="M317" s="9">
        <f t="shared" si="8"/>
        <v>-71.259999999999991</v>
      </c>
      <c r="N317" s="9">
        <f t="shared" si="9"/>
        <v>556.67999999999995</v>
      </c>
    </row>
    <row r="318" spans="1:14" x14ac:dyDescent="0.2">
      <c r="A318" s="15">
        <v>100434</v>
      </c>
      <c r="B318" s="2">
        <v>2115</v>
      </c>
      <c r="C318" s="2">
        <v>522</v>
      </c>
      <c r="D318" s="2" t="s">
        <v>37</v>
      </c>
      <c r="E318" s="2" t="s">
        <v>50</v>
      </c>
      <c r="F318" s="8">
        <v>870.91</v>
      </c>
      <c r="G318" s="8">
        <v>943.24</v>
      </c>
      <c r="H318" s="11">
        <v>45361</v>
      </c>
      <c r="I318" s="2" t="s">
        <v>52</v>
      </c>
      <c r="J318" t="str">
        <f>_xlfn.XLOOKUP(D318, Drug_Formulary_Data!A:A, Drug_Formulary_Data!B:B, "Not Found")</f>
        <v>Brand</v>
      </c>
      <c r="K318" t="str">
        <f>_xlfn.XLOOKUP(D318,Drug_Formulary_Data!A:A,Drug_Formulary_Data!C:C,"Not Found")</f>
        <v>Fluticasone/Salmeterol</v>
      </c>
      <c r="L318" s="9">
        <f>_xlfn.XLOOKUP(Healthcare_Claims_Data!D436,Drug_Formulary_Data!A:A,Drug_Formulary_Data!E:E)</f>
        <v>65.23</v>
      </c>
      <c r="M318" s="9">
        <f t="shared" si="8"/>
        <v>-72.330000000000041</v>
      </c>
      <c r="N318" s="9">
        <f t="shared" si="9"/>
        <v>805.68</v>
      </c>
    </row>
    <row r="319" spans="1:14" x14ac:dyDescent="0.2">
      <c r="A319" s="15">
        <v>100379</v>
      </c>
      <c r="B319" s="2">
        <v>2270</v>
      </c>
      <c r="C319" s="2">
        <v>526</v>
      </c>
      <c r="D319" s="2" t="s">
        <v>33</v>
      </c>
      <c r="E319" s="2" t="s">
        <v>50</v>
      </c>
      <c r="F319" s="8">
        <v>556.37</v>
      </c>
      <c r="G319" s="8">
        <v>630.23</v>
      </c>
      <c r="H319" s="11">
        <v>45306</v>
      </c>
      <c r="I319" s="2" t="s">
        <v>53</v>
      </c>
      <c r="J319" t="str">
        <f>_xlfn.XLOOKUP(D319, Drug_Formulary_Data!A:A, Drug_Formulary_Data!B:B, "Not Found")</f>
        <v>Brand</v>
      </c>
      <c r="K319" t="str">
        <f>_xlfn.XLOOKUP(D319,Drug_Formulary_Data!A:A,Drug_Formulary_Data!C:C,"Not Found")</f>
        <v>Insulin Glargine</v>
      </c>
      <c r="L319" s="9">
        <f>_xlfn.XLOOKUP(Healthcare_Claims_Data!D381,Drug_Formulary_Data!A:A,Drug_Formulary_Data!E:E)</f>
        <v>76.599999999999994</v>
      </c>
      <c r="M319" s="9">
        <f t="shared" si="8"/>
        <v>-73.860000000000014</v>
      </c>
      <c r="N319" s="9">
        <f t="shared" si="9"/>
        <v>479.77</v>
      </c>
    </row>
    <row r="320" spans="1:14" x14ac:dyDescent="0.2">
      <c r="A320" s="15">
        <v>100125</v>
      </c>
      <c r="B320" s="2">
        <v>2720</v>
      </c>
      <c r="C320" s="2">
        <v>536</v>
      </c>
      <c r="D320" s="2" t="s">
        <v>39</v>
      </c>
      <c r="E320" s="2" t="s">
        <v>50</v>
      </c>
      <c r="F320" s="8">
        <v>646.94000000000005</v>
      </c>
      <c r="G320" s="8">
        <v>724.5</v>
      </c>
      <c r="H320" s="11">
        <v>45052</v>
      </c>
      <c r="I320" s="2" t="s">
        <v>53</v>
      </c>
      <c r="J320" t="str">
        <f>_xlfn.XLOOKUP(D320, Drug_Formulary_Data!A:A, Drug_Formulary_Data!B:B, "Not Found")</f>
        <v>Brand</v>
      </c>
      <c r="K320" t="str">
        <f>_xlfn.XLOOKUP(D320,Drug_Formulary_Data!A:A,Drug_Formulary_Data!C:C,"Not Found")</f>
        <v>Apixaban</v>
      </c>
      <c r="L320" s="9">
        <f>_xlfn.XLOOKUP(Healthcare_Claims_Data!D127,Drug_Formulary_Data!A:A,Drug_Formulary_Data!E:E)</f>
        <v>58.5</v>
      </c>
      <c r="M320" s="9">
        <f t="shared" si="8"/>
        <v>-77.559999999999945</v>
      </c>
      <c r="N320" s="9">
        <f t="shared" si="9"/>
        <v>588.44000000000005</v>
      </c>
    </row>
    <row r="321" spans="1:14" x14ac:dyDescent="0.2">
      <c r="A321" s="15">
        <v>100089</v>
      </c>
      <c r="B321" s="2">
        <v>2691</v>
      </c>
      <c r="C321" s="2">
        <v>569</v>
      </c>
      <c r="D321" s="2" t="s">
        <v>37</v>
      </c>
      <c r="E321" s="2" t="s">
        <v>20</v>
      </c>
      <c r="F321" s="8">
        <v>1063.9000000000001</v>
      </c>
      <c r="G321" s="8">
        <v>1143.53</v>
      </c>
      <c r="H321" s="11">
        <v>45016</v>
      </c>
      <c r="I321" s="2" t="s">
        <v>53</v>
      </c>
      <c r="J321" t="str">
        <f>_xlfn.XLOOKUP(D321, Drug_Formulary_Data!A:A, Drug_Formulary_Data!B:B, "Not Found")</f>
        <v>Brand</v>
      </c>
      <c r="K321" t="str">
        <f>_xlfn.XLOOKUP(D321,Drug_Formulary_Data!A:A,Drug_Formulary_Data!C:C,"Not Found")</f>
        <v>Fluticasone/Salmeterol</v>
      </c>
      <c r="L321" s="9">
        <f>_xlfn.XLOOKUP(Healthcare_Claims_Data!D91,Drug_Formulary_Data!A:A,Drug_Formulary_Data!E:E)</f>
        <v>144.75</v>
      </c>
      <c r="M321" s="9">
        <f t="shared" si="8"/>
        <v>-79.629999999999882</v>
      </c>
      <c r="N321" s="9">
        <f t="shared" si="9"/>
        <v>919.15000000000009</v>
      </c>
    </row>
    <row r="322" spans="1:14" x14ac:dyDescent="0.2">
      <c r="A322" s="15">
        <v>100182</v>
      </c>
      <c r="B322" s="2">
        <v>2155</v>
      </c>
      <c r="C322" s="2">
        <v>547</v>
      </c>
      <c r="D322" s="2" t="s">
        <v>26</v>
      </c>
      <c r="E322" s="2" t="s">
        <v>50</v>
      </c>
      <c r="F322" s="8">
        <v>1193.71</v>
      </c>
      <c r="G322" s="8">
        <v>1273.3900000000001</v>
      </c>
      <c r="H322" s="11">
        <v>45109</v>
      </c>
      <c r="I322" s="2" t="s">
        <v>51</v>
      </c>
      <c r="J322" t="str">
        <f>_xlfn.XLOOKUP(D322, Drug_Formulary_Data!A:A, Drug_Formulary_Data!B:B, "Not Found")</f>
        <v>Brand</v>
      </c>
      <c r="K322" t="str">
        <f>_xlfn.XLOOKUP(D322,Drug_Formulary_Data!A:A,Drug_Formulary_Data!C:C,"Not Found")</f>
        <v>Adalimumab</v>
      </c>
      <c r="L322" s="9">
        <f>_xlfn.XLOOKUP(Healthcare_Claims_Data!D184,Drug_Formulary_Data!A:A,Drug_Formulary_Data!E:E)</f>
        <v>76.599999999999994</v>
      </c>
      <c r="M322" s="9">
        <f t="shared" ref="M322:M385" si="10">F322-G322</f>
        <v>-79.680000000000064</v>
      </c>
      <c r="N322" s="9">
        <f t="shared" si="9"/>
        <v>1117.1100000000001</v>
      </c>
    </row>
    <row r="323" spans="1:14" x14ac:dyDescent="0.2">
      <c r="A323" s="15">
        <v>100464</v>
      </c>
      <c r="B323" s="2">
        <v>2057</v>
      </c>
      <c r="C323" s="2">
        <v>585</v>
      </c>
      <c r="D323" s="2" t="s">
        <v>29</v>
      </c>
      <c r="E323" s="2" t="s">
        <v>20</v>
      </c>
      <c r="F323" s="8">
        <v>461.94</v>
      </c>
      <c r="G323" s="8">
        <v>543.77</v>
      </c>
      <c r="H323" s="11">
        <v>45391</v>
      </c>
      <c r="I323" s="2" t="s">
        <v>52</v>
      </c>
      <c r="J323" t="str">
        <f>_xlfn.XLOOKUP(D323, Drug_Formulary_Data!A:A, Drug_Formulary_Data!B:B, "Not Found")</f>
        <v>Brand</v>
      </c>
      <c r="K323" t="str">
        <f>_xlfn.XLOOKUP(D323,Drug_Formulary_Data!A:A,Drug_Formulary_Data!C:C,"Not Found")</f>
        <v>Oxycodone</v>
      </c>
      <c r="L323" s="9">
        <f>_xlfn.XLOOKUP(Healthcare_Claims_Data!D466,Drug_Formulary_Data!A:A,Drug_Formulary_Data!E:E)</f>
        <v>77.55</v>
      </c>
      <c r="M323" s="9">
        <f t="shared" si="10"/>
        <v>-81.829999999999984</v>
      </c>
      <c r="N323" s="9">
        <f t="shared" ref="N323:N386" si="11">F323-L323</f>
        <v>384.39</v>
      </c>
    </row>
    <row r="324" spans="1:14" x14ac:dyDescent="0.2">
      <c r="A324" s="15">
        <v>100025</v>
      </c>
      <c r="B324" s="2">
        <v>2036</v>
      </c>
      <c r="C324" s="2">
        <v>573</v>
      </c>
      <c r="D324" s="2" t="s">
        <v>31</v>
      </c>
      <c r="E324" s="2" t="s">
        <v>50</v>
      </c>
      <c r="F324" s="8">
        <v>164.53</v>
      </c>
      <c r="G324" s="8">
        <v>250.59</v>
      </c>
      <c r="H324" s="11">
        <v>44952</v>
      </c>
      <c r="I324" s="2" t="s">
        <v>53</v>
      </c>
      <c r="J324" t="str">
        <f>_xlfn.XLOOKUP(D324, Drug_Formulary_Data!A:A, Drug_Formulary_Data!B:B, "Not Found")</f>
        <v>Brand</v>
      </c>
      <c r="K324" t="str">
        <f>_xlfn.XLOOKUP(D324,Drug_Formulary_Data!A:A,Drug_Formulary_Data!C:C,"Not Found")</f>
        <v>Rivaroxaban</v>
      </c>
      <c r="L324" s="9">
        <f>_xlfn.XLOOKUP(Healthcare_Claims_Data!D27,Drug_Formulary_Data!A:A,Drug_Formulary_Data!E:E)</f>
        <v>65.23</v>
      </c>
      <c r="M324" s="9">
        <f t="shared" si="10"/>
        <v>-86.06</v>
      </c>
      <c r="N324" s="9">
        <f t="shared" si="11"/>
        <v>99.3</v>
      </c>
    </row>
    <row r="325" spans="1:14" x14ac:dyDescent="0.2">
      <c r="A325" s="15">
        <v>100092</v>
      </c>
      <c r="B325" s="2">
        <v>2071</v>
      </c>
      <c r="C325" s="2">
        <v>557</v>
      </c>
      <c r="D325" s="2" t="s">
        <v>37</v>
      </c>
      <c r="E325" s="2" t="s">
        <v>50</v>
      </c>
      <c r="F325" s="8">
        <v>1106.01</v>
      </c>
      <c r="G325" s="8">
        <v>1192.52</v>
      </c>
      <c r="H325" s="11">
        <v>45019</v>
      </c>
      <c r="I325" s="2" t="s">
        <v>51</v>
      </c>
      <c r="J325" t="str">
        <f>_xlfn.XLOOKUP(D325, Drug_Formulary_Data!A:A, Drug_Formulary_Data!B:B, "Not Found")</f>
        <v>Brand</v>
      </c>
      <c r="K325" t="str">
        <f>_xlfn.XLOOKUP(D325,Drug_Formulary_Data!A:A,Drug_Formulary_Data!C:C,"Not Found")</f>
        <v>Fluticasone/Salmeterol</v>
      </c>
      <c r="L325" s="9">
        <f>_xlfn.XLOOKUP(Healthcare_Claims_Data!D94,Drug_Formulary_Data!A:A,Drug_Formulary_Data!E:E)</f>
        <v>77.55</v>
      </c>
      <c r="M325" s="9">
        <f t="shared" si="10"/>
        <v>-86.509999999999991</v>
      </c>
      <c r="N325" s="9">
        <f t="shared" si="11"/>
        <v>1028.46</v>
      </c>
    </row>
    <row r="326" spans="1:14" x14ac:dyDescent="0.2">
      <c r="A326" s="15">
        <v>100325</v>
      </c>
      <c r="B326" s="2">
        <v>2104</v>
      </c>
      <c r="C326" s="2">
        <v>523</v>
      </c>
      <c r="D326" s="2" t="s">
        <v>23</v>
      </c>
      <c r="E326" s="2" t="s">
        <v>20</v>
      </c>
      <c r="F326" s="8">
        <v>967.29</v>
      </c>
      <c r="G326" s="8">
        <v>1060.2</v>
      </c>
      <c r="H326" s="11">
        <v>45252</v>
      </c>
      <c r="I326" s="2" t="s">
        <v>53</v>
      </c>
      <c r="J326" t="str">
        <f>_xlfn.XLOOKUP(D326, Drug_Formulary_Data!A:A, Drug_Formulary_Data!B:B, "Not Found")</f>
        <v>Brand</v>
      </c>
      <c r="K326" t="str">
        <f>_xlfn.XLOOKUP(D326,Drug_Formulary_Data!A:A,Drug_Formulary_Data!C:C,"Not Found")</f>
        <v>Sitagliptin</v>
      </c>
      <c r="L326" s="9">
        <f>_xlfn.XLOOKUP(Healthcare_Claims_Data!D327,Drug_Formulary_Data!A:A,Drug_Formulary_Data!E:E)</f>
        <v>150.68</v>
      </c>
      <c r="M326" s="9">
        <f t="shared" si="10"/>
        <v>-92.910000000000082</v>
      </c>
      <c r="N326" s="9">
        <f t="shared" si="11"/>
        <v>816.6099999999999</v>
      </c>
    </row>
    <row r="327" spans="1:14" x14ac:dyDescent="0.2">
      <c r="A327" s="15">
        <v>100319</v>
      </c>
      <c r="B327" s="2">
        <v>2632</v>
      </c>
      <c r="C327" s="2">
        <v>511</v>
      </c>
      <c r="D327" s="2" t="s">
        <v>23</v>
      </c>
      <c r="E327" s="2" t="s">
        <v>20</v>
      </c>
      <c r="F327" s="8">
        <v>439.99</v>
      </c>
      <c r="G327" s="8">
        <v>535.16999999999996</v>
      </c>
      <c r="H327" s="11">
        <v>45246</v>
      </c>
      <c r="I327" s="2" t="s">
        <v>53</v>
      </c>
      <c r="J327" t="str">
        <f>_xlfn.XLOOKUP(D327, Drug_Formulary_Data!A:A, Drug_Formulary_Data!B:B, "Not Found")</f>
        <v>Brand</v>
      </c>
      <c r="K327" t="str">
        <f>_xlfn.XLOOKUP(D327,Drug_Formulary_Data!A:A,Drug_Formulary_Data!C:C,"Not Found")</f>
        <v>Sitagliptin</v>
      </c>
      <c r="L327" s="9">
        <f>_xlfn.XLOOKUP(Healthcare_Claims_Data!D321,Drug_Formulary_Data!A:A,Drug_Formulary_Data!E:E)</f>
        <v>77.959999999999994</v>
      </c>
      <c r="M327" s="9">
        <f t="shared" si="10"/>
        <v>-95.17999999999995</v>
      </c>
      <c r="N327" s="9">
        <f t="shared" si="11"/>
        <v>362.03000000000003</v>
      </c>
    </row>
    <row r="328" spans="1:14" x14ac:dyDescent="0.2">
      <c r="A328" s="15">
        <v>100144</v>
      </c>
      <c r="B328" s="2">
        <v>2992</v>
      </c>
      <c r="C328" s="2">
        <v>535</v>
      </c>
      <c r="D328" s="2" t="s">
        <v>31</v>
      </c>
      <c r="E328" s="2" t="s">
        <v>20</v>
      </c>
      <c r="F328" s="8">
        <v>1127.1500000000001</v>
      </c>
      <c r="G328" s="8">
        <v>1223.5999999999999</v>
      </c>
      <c r="H328" s="11">
        <v>45071</v>
      </c>
      <c r="I328" s="2" t="s">
        <v>52</v>
      </c>
      <c r="J328" t="str">
        <f>_xlfn.XLOOKUP(D328, Drug_Formulary_Data!A:A, Drug_Formulary_Data!B:B, "Not Found")</f>
        <v>Brand</v>
      </c>
      <c r="K328" t="str">
        <f>_xlfn.XLOOKUP(D328,Drug_Formulary_Data!A:A,Drug_Formulary_Data!C:C,"Not Found")</f>
        <v>Rivaroxaban</v>
      </c>
      <c r="L328" s="9">
        <f>_xlfn.XLOOKUP(Healthcare_Claims_Data!D146,Drug_Formulary_Data!A:A,Drug_Formulary_Data!E:E)</f>
        <v>77.55</v>
      </c>
      <c r="M328" s="9">
        <f t="shared" si="10"/>
        <v>-96.449999999999818</v>
      </c>
      <c r="N328" s="9">
        <f t="shared" si="11"/>
        <v>1049.6000000000001</v>
      </c>
    </row>
    <row r="329" spans="1:14" x14ac:dyDescent="0.2">
      <c r="A329" s="15">
        <v>100357</v>
      </c>
      <c r="B329" s="2">
        <v>2781</v>
      </c>
      <c r="C329" s="2">
        <v>501</v>
      </c>
      <c r="D329" s="2" t="s">
        <v>19</v>
      </c>
      <c r="E329" s="2" t="s">
        <v>50</v>
      </c>
      <c r="F329" s="8">
        <v>1168.25</v>
      </c>
      <c r="G329" s="8">
        <v>1265.83</v>
      </c>
      <c r="H329" s="11">
        <v>45284</v>
      </c>
      <c r="I329" s="2" t="s">
        <v>51</v>
      </c>
      <c r="J329" t="str">
        <f>_xlfn.XLOOKUP(D329, Drug_Formulary_Data!A:A, Drug_Formulary_Data!B:B, "Not Found")</f>
        <v>Brand</v>
      </c>
      <c r="K329" t="str">
        <f>_xlfn.XLOOKUP(D329,Drug_Formulary_Data!A:A,Drug_Formulary_Data!C:C,"Not Found")</f>
        <v>Atorvastatin</v>
      </c>
      <c r="L329" s="9">
        <f>_xlfn.XLOOKUP(Healthcare_Claims_Data!D359,Drug_Formulary_Data!A:A,Drug_Formulary_Data!E:E)</f>
        <v>77.959999999999994</v>
      </c>
      <c r="M329" s="9">
        <f t="shared" si="10"/>
        <v>-97.579999999999927</v>
      </c>
      <c r="N329" s="9">
        <f t="shared" si="11"/>
        <v>1090.29</v>
      </c>
    </row>
    <row r="330" spans="1:14" x14ac:dyDescent="0.2">
      <c r="A330" s="15">
        <v>100169</v>
      </c>
      <c r="B330" s="2">
        <v>2387</v>
      </c>
      <c r="C330" s="2">
        <v>540</v>
      </c>
      <c r="D330" s="2" t="s">
        <v>37</v>
      </c>
      <c r="E330" s="2" t="s">
        <v>20</v>
      </c>
      <c r="F330" s="8">
        <v>156.27000000000001</v>
      </c>
      <c r="G330" s="8">
        <v>255.07</v>
      </c>
      <c r="H330" s="11">
        <v>45096</v>
      </c>
      <c r="I330" s="2" t="s">
        <v>52</v>
      </c>
      <c r="J330" t="str">
        <f>_xlfn.XLOOKUP(D330, Drug_Formulary_Data!A:A, Drug_Formulary_Data!B:B, "Not Found")</f>
        <v>Brand</v>
      </c>
      <c r="K330" t="str">
        <f>_xlfn.XLOOKUP(D330,Drug_Formulary_Data!A:A,Drug_Formulary_Data!C:C,"Not Found")</f>
        <v>Fluticasone/Salmeterol</v>
      </c>
      <c r="L330" s="9">
        <f>_xlfn.XLOOKUP(Healthcare_Claims_Data!D171,Drug_Formulary_Data!A:A,Drug_Formulary_Data!E:E)</f>
        <v>77.959999999999994</v>
      </c>
      <c r="M330" s="9">
        <f t="shared" si="10"/>
        <v>-98.799999999999983</v>
      </c>
      <c r="N330" s="9">
        <f t="shared" si="11"/>
        <v>78.310000000000016</v>
      </c>
    </row>
    <row r="331" spans="1:14" x14ac:dyDescent="0.2">
      <c r="A331" s="15">
        <v>100439</v>
      </c>
      <c r="B331" s="2">
        <v>2055</v>
      </c>
      <c r="C331" s="2">
        <v>502</v>
      </c>
      <c r="D331" s="2" t="s">
        <v>33</v>
      </c>
      <c r="E331" s="2" t="s">
        <v>20</v>
      </c>
      <c r="F331" s="8">
        <v>1250.6199999999999</v>
      </c>
      <c r="G331" s="8">
        <v>1351.76</v>
      </c>
      <c r="H331" s="11">
        <v>45366</v>
      </c>
      <c r="I331" s="2" t="s">
        <v>51</v>
      </c>
      <c r="J331" t="str">
        <f>_xlfn.XLOOKUP(D331, Drug_Formulary_Data!A:A, Drug_Formulary_Data!B:B, "Not Found")</f>
        <v>Brand</v>
      </c>
      <c r="K331" t="str">
        <f>_xlfn.XLOOKUP(D331,Drug_Formulary_Data!A:A,Drug_Formulary_Data!C:C,"Not Found")</f>
        <v>Insulin Glargine</v>
      </c>
      <c r="L331" s="9">
        <f>_xlfn.XLOOKUP(Healthcare_Claims_Data!D441,Drug_Formulary_Data!A:A,Drug_Formulary_Data!E:E)</f>
        <v>58.5</v>
      </c>
      <c r="M331" s="9">
        <f t="shared" si="10"/>
        <v>-101.1400000000001</v>
      </c>
      <c r="N331" s="9">
        <f t="shared" si="11"/>
        <v>1192.1199999999999</v>
      </c>
    </row>
    <row r="332" spans="1:14" x14ac:dyDescent="0.2">
      <c r="A332" s="15">
        <v>100253</v>
      </c>
      <c r="B332" s="2">
        <v>2627</v>
      </c>
      <c r="C332" s="2">
        <v>533</v>
      </c>
      <c r="D332" s="2" t="s">
        <v>35</v>
      </c>
      <c r="E332" s="2" t="s">
        <v>50</v>
      </c>
      <c r="F332" s="8">
        <v>665.54</v>
      </c>
      <c r="G332" s="8">
        <v>768.43</v>
      </c>
      <c r="H332" s="11">
        <v>45180</v>
      </c>
      <c r="I332" s="2" t="s">
        <v>53</v>
      </c>
      <c r="J332" t="str">
        <f>_xlfn.XLOOKUP(D332, Drug_Formulary_Data!A:A, Drug_Formulary_Data!B:B, "Not Found")</f>
        <v>Brand</v>
      </c>
      <c r="K332" t="str">
        <f>_xlfn.XLOOKUP(D332,Drug_Formulary_Data!A:A,Drug_Formulary_Data!C:C,"Not Found")</f>
        <v>Budesonide/Formoterol</v>
      </c>
      <c r="L332" s="9">
        <f>_xlfn.XLOOKUP(Healthcare_Claims_Data!D255,Drug_Formulary_Data!A:A,Drug_Formulary_Data!E:E)</f>
        <v>150.68</v>
      </c>
      <c r="M332" s="9">
        <f t="shared" si="10"/>
        <v>-102.88999999999999</v>
      </c>
      <c r="N332" s="9">
        <f t="shared" si="11"/>
        <v>514.8599999999999</v>
      </c>
    </row>
    <row r="333" spans="1:14" x14ac:dyDescent="0.2">
      <c r="A333" s="15">
        <v>100416</v>
      </c>
      <c r="B333" s="2">
        <v>2133</v>
      </c>
      <c r="C333" s="2">
        <v>510</v>
      </c>
      <c r="D333" s="2" t="s">
        <v>31</v>
      </c>
      <c r="E333" s="2" t="s">
        <v>50</v>
      </c>
      <c r="F333" s="8">
        <v>363.41</v>
      </c>
      <c r="G333" s="8">
        <v>468.73</v>
      </c>
      <c r="H333" s="11">
        <v>45343</v>
      </c>
      <c r="I333" s="2" t="s">
        <v>52</v>
      </c>
      <c r="J333" t="str">
        <f>_xlfn.XLOOKUP(D333, Drug_Formulary_Data!A:A, Drug_Formulary_Data!B:B, "Not Found")</f>
        <v>Brand</v>
      </c>
      <c r="K333" t="str">
        <f>_xlfn.XLOOKUP(D333,Drug_Formulary_Data!A:A,Drug_Formulary_Data!C:C,"Not Found")</f>
        <v>Rivaroxaban</v>
      </c>
      <c r="L333" s="9">
        <f>_xlfn.XLOOKUP(Healthcare_Claims_Data!D418,Drug_Formulary_Data!A:A,Drug_Formulary_Data!E:E)</f>
        <v>58.5</v>
      </c>
      <c r="M333" s="9">
        <f t="shared" si="10"/>
        <v>-105.32</v>
      </c>
      <c r="N333" s="9">
        <f t="shared" si="11"/>
        <v>304.91000000000003</v>
      </c>
    </row>
    <row r="334" spans="1:14" x14ac:dyDescent="0.2">
      <c r="A334" s="15">
        <v>100173</v>
      </c>
      <c r="B334" s="2">
        <v>2067</v>
      </c>
      <c r="C334" s="2">
        <v>557</v>
      </c>
      <c r="D334" s="2" t="s">
        <v>33</v>
      </c>
      <c r="E334" s="2" t="s">
        <v>50</v>
      </c>
      <c r="F334" s="8">
        <v>787.33</v>
      </c>
      <c r="G334" s="8">
        <v>894.05</v>
      </c>
      <c r="H334" s="11">
        <v>45100</v>
      </c>
      <c r="I334" s="2" t="s">
        <v>53</v>
      </c>
      <c r="J334" t="str">
        <f>_xlfn.XLOOKUP(D334, Drug_Formulary_Data!A:A, Drug_Formulary_Data!B:B, "Not Found")</f>
        <v>Brand</v>
      </c>
      <c r="K334" t="str">
        <f>_xlfn.XLOOKUP(D334,Drug_Formulary_Data!A:A,Drug_Formulary_Data!C:C,"Not Found")</f>
        <v>Insulin Glargine</v>
      </c>
      <c r="L334" s="9">
        <f>_xlfn.XLOOKUP(Healthcare_Claims_Data!D175,Drug_Formulary_Data!A:A,Drug_Formulary_Data!E:E)</f>
        <v>150.68</v>
      </c>
      <c r="M334" s="9">
        <f t="shared" si="10"/>
        <v>-106.71999999999991</v>
      </c>
      <c r="N334" s="9">
        <f t="shared" si="11"/>
        <v>636.65000000000009</v>
      </c>
    </row>
    <row r="335" spans="1:14" x14ac:dyDescent="0.2">
      <c r="A335" s="15">
        <v>100207</v>
      </c>
      <c r="B335" s="2">
        <v>2163</v>
      </c>
      <c r="C335" s="2">
        <v>579</v>
      </c>
      <c r="D335" s="2" t="s">
        <v>26</v>
      </c>
      <c r="E335" s="2" t="s">
        <v>20</v>
      </c>
      <c r="F335" s="8">
        <v>1158.55</v>
      </c>
      <c r="G335" s="8">
        <v>1265.49</v>
      </c>
      <c r="H335" s="11">
        <v>45134</v>
      </c>
      <c r="I335" s="2" t="s">
        <v>52</v>
      </c>
      <c r="J335" t="str">
        <f>_xlfn.XLOOKUP(D335, Drug_Formulary_Data!A:A, Drug_Formulary_Data!B:B, "Not Found")</f>
        <v>Brand</v>
      </c>
      <c r="K335" t="str">
        <f>_xlfn.XLOOKUP(D335,Drug_Formulary_Data!A:A,Drug_Formulary_Data!C:C,"Not Found")</f>
        <v>Adalimumab</v>
      </c>
      <c r="L335" s="9">
        <f>_xlfn.XLOOKUP(Healthcare_Claims_Data!D209,Drug_Formulary_Data!A:A,Drug_Formulary_Data!E:E)</f>
        <v>144.75</v>
      </c>
      <c r="M335" s="9">
        <f t="shared" si="10"/>
        <v>-106.94000000000005</v>
      </c>
      <c r="N335" s="9">
        <f t="shared" si="11"/>
        <v>1013.8</v>
      </c>
    </row>
    <row r="336" spans="1:14" x14ac:dyDescent="0.2">
      <c r="A336" s="15">
        <v>100383</v>
      </c>
      <c r="B336" s="2">
        <v>2927</v>
      </c>
      <c r="C336" s="2">
        <v>526</v>
      </c>
      <c r="D336" s="2" t="s">
        <v>35</v>
      </c>
      <c r="E336" s="2" t="s">
        <v>50</v>
      </c>
      <c r="F336" s="8">
        <v>350.65</v>
      </c>
      <c r="G336" s="8">
        <v>460.62</v>
      </c>
      <c r="H336" s="11">
        <v>45310</v>
      </c>
      <c r="I336" s="2" t="s">
        <v>52</v>
      </c>
      <c r="J336" t="str">
        <f>_xlfn.XLOOKUP(D336, Drug_Formulary_Data!A:A, Drug_Formulary_Data!B:B, "Not Found")</f>
        <v>Brand</v>
      </c>
      <c r="K336" t="str">
        <f>_xlfn.XLOOKUP(D336,Drug_Formulary_Data!A:A,Drug_Formulary_Data!C:C,"Not Found")</f>
        <v>Budesonide/Formoterol</v>
      </c>
      <c r="L336" s="9">
        <f>_xlfn.XLOOKUP(Healthcare_Claims_Data!D385,Drug_Formulary_Data!A:A,Drug_Formulary_Data!E:E)</f>
        <v>77.55</v>
      </c>
      <c r="M336" s="9">
        <f t="shared" si="10"/>
        <v>-109.97000000000003</v>
      </c>
      <c r="N336" s="9">
        <f t="shared" si="11"/>
        <v>273.09999999999997</v>
      </c>
    </row>
    <row r="337" spans="1:14" x14ac:dyDescent="0.2">
      <c r="A337" s="15">
        <v>100284</v>
      </c>
      <c r="B337" s="2">
        <v>2198</v>
      </c>
      <c r="C337" s="2">
        <v>551</v>
      </c>
      <c r="D337" s="2" t="s">
        <v>29</v>
      </c>
      <c r="E337" s="2" t="s">
        <v>20</v>
      </c>
      <c r="F337" s="8">
        <v>925.54</v>
      </c>
      <c r="G337" s="8">
        <v>1037.1300000000001</v>
      </c>
      <c r="H337" s="11">
        <v>45211</v>
      </c>
      <c r="I337" s="2" t="s">
        <v>52</v>
      </c>
      <c r="J337" t="str">
        <f>_xlfn.XLOOKUP(D337, Drug_Formulary_Data!A:A, Drug_Formulary_Data!B:B, "Not Found")</f>
        <v>Brand</v>
      </c>
      <c r="K337" t="str">
        <f>_xlfn.XLOOKUP(D337,Drug_Formulary_Data!A:A,Drug_Formulary_Data!C:C,"Not Found")</f>
        <v>Oxycodone</v>
      </c>
      <c r="L337" s="9">
        <f>_xlfn.XLOOKUP(Healthcare_Claims_Data!D286,Drug_Formulary_Data!A:A,Drug_Formulary_Data!E:E)</f>
        <v>144.75</v>
      </c>
      <c r="M337" s="9">
        <f t="shared" si="10"/>
        <v>-111.59000000000015</v>
      </c>
      <c r="N337" s="9">
        <f t="shared" si="11"/>
        <v>780.79</v>
      </c>
    </row>
    <row r="338" spans="1:14" x14ac:dyDescent="0.2">
      <c r="A338" s="15">
        <v>100070</v>
      </c>
      <c r="B338" s="2">
        <v>2745</v>
      </c>
      <c r="C338" s="2">
        <v>560</v>
      </c>
      <c r="D338" s="2" t="s">
        <v>33</v>
      </c>
      <c r="E338" s="2" t="s">
        <v>50</v>
      </c>
      <c r="F338" s="8">
        <v>175.3</v>
      </c>
      <c r="G338" s="8">
        <v>287.26</v>
      </c>
      <c r="H338" s="11">
        <v>44997</v>
      </c>
      <c r="I338" s="2" t="s">
        <v>51</v>
      </c>
      <c r="J338" t="str">
        <f>_xlfn.XLOOKUP(D338, Drug_Formulary_Data!A:A, Drug_Formulary_Data!B:B, "Not Found")</f>
        <v>Brand</v>
      </c>
      <c r="K338" t="str">
        <f>_xlfn.XLOOKUP(D338,Drug_Formulary_Data!A:A,Drug_Formulary_Data!C:C,"Not Found")</f>
        <v>Insulin Glargine</v>
      </c>
      <c r="L338" s="9">
        <f>_xlfn.XLOOKUP(Healthcare_Claims_Data!D72,Drug_Formulary_Data!A:A,Drug_Formulary_Data!E:E)</f>
        <v>77.959999999999994</v>
      </c>
      <c r="M338" s="9">
        <f t="shared" si="10"/>
        <v>-111.95999999999998</v>
      </c>
      <c r="N338" s="9">
        <f t="shared" si="11"/>
        <v>97.340000000000018</v>
      </c>
    </row>
    <row r="339" spans="1:14" x14ac:dyDescent="0.2">
      <c r="A339" s="15">
        <v>100247</v>
      </c>
      <c r="B339" s="2">
        <v>2262</v>
      </c>
      <c r="C339" s="2">
        <v>579</v>
      </c>
      <c r="D339" s="2" t="s">
        <v>33</v>
      </c>
      <c r="E339" s="2" t="s">
        <v>20</v>
      </c>
      <c r="F339" s="8">
        <v>225.25</v>
      </c>
      <c r="G339" s="8">
        <v>346.02</v>
      </c>
      <c r="H339" s="11">
        <v>45174</v>
      </c>
      <c r="I339" s="2" t="s">
        <v>53</v>
      </c>
      <c r="J339" t="str">
        <f>_xlfn.XLOOKUP(D339, Drug_Formulary_Data!A:A, Drug_Formulary_Data!B:B, "Not Found")</f>
        <v>Brand</v>
      </c>
      <c r="K339" t="str">
        <f>_xlfn.XLOOKUP(D339,Drug_Formulary_Data!A:A,Drug_Formulary_Data!C:C,"Not Found")</f>
        <v>Insulin Glargine</v>
      </c>
      <c r="L339" s="9">
        <f>_xlfn.XLOOKUP(Healthcare_Claims_Data!D249,Drug_Formulary_Data!A:A,Drug_Formulary_Data!E:E)</f>
        <v>77.55</v>
      </c>
      <c r="M339" s="9">
        <f t="shared" si="10"/>
        <v>-120.76999999999998</v>
      </c>
      <c r="N339" s="9">
        <f t="shared" si="11"/>
        <v>147.69999999999999</v>
      </c>
    </row>
    <row r="340" spans="1:14" x14ac:dyDescent="0.2">
      <c r="A340" s="15">
        <v>100397</v>
      </c>
      <c r="B340" s="2">
        <v>2485</v>
      </c>
      <c r="C340" s="2">
        <v>542</v>
      </c>
      <c r="D340" s="2" t="s">
        <v>29</v>
      </c>
      <c r="E340" s="2" t="s">
        <v>50</v>
      </c>
      <c r="F340" s="8">
        <v>429.97</v>
      </c>
      <c r="G340" s="8">
        <v>562.98</v>
      </c>
      <c r="H340" s="11">
        <v>45324</v>
      </c>
      <c r="I340" s="2" t="s">
        <v>51</v>
      </c>
      <c r="J340" t="str">
        <f>_xlfn.XLOOKUP(D340, Drug_Formulary_Data!A:A, Drug_Formulary_Data!B:B, "Not Found")</f>
        <v>Brand</v>
      </c>
      <c r="K340" t="str">
        <f>_xlfn.XLOOKUP(D340,Drug_Formulary_Data!A:A,Drug_Formulary_Data!C:C,"Not Found")</f>
        <v>Oxycodone</v>
      </c>
      <c r="L340" s="9">
        <f>_xlfn.XLOOKUP(Healthcare_Claims_Data!D399,Drug_Formulary_Data!A:A,Drug_Formulary_Data!E:E)</f>
        <v>98.52</v>
      </c>
      <c r="M340" s="9">
        <f t="shared" si="10"/>
        <v>-133.01</v>
      </c>
      <c r="N340" s="9">
        <f t="shared" si="11"/>
        <v>331.45000000000005</v>
      </c>
    </row>
    <row r="341" spans="1:14" x14ac:dyDescent="0.2">
      <c r="A341" s="15">
        <v>100222</v>
      </c>
      <c r="B341" s="2">
        <v>2150</v>
      </c>
      <c r="C341" s="2">
        <v>526</v>
      </c>
      <c r="D341" s="2" t="s">
        <v>39</v>
      </c>
      <c r="E341" s="2" t="s">
        <v>20</v>
      </c>
      <c r="F341" s="8">
        <v>164.26</v>
      </c>
      <c r="G341" s="8">
        <v>298.93</v>
      </c>
      <c r="H341" s="11">
        <v>45149</v>
      </c>
      <c r="I341" s="2" t="s">
        <v>51</v>
      </c>
      <c r="J341" t="str">
        <f>_xlfn.XLOOKUP(D341, Drug_Formulary_Data!A:A, Drug_Formulary_Data!B:B, "Not Found")</f>
        <v>Brand</v>
      </c>
      <c r="K341" t="str">
        <f>_xlfn.XLOOKUP(D341,Drug_Formulary_Data!A:A,Drug_Formulary_Data!C:C,"Not Found")</f>
        <v>Apixaban</v>
      </c>
      <c r="L341" s="9">
        <f>_xlfn.XLOOKUP(Healthcare_Claims_Data!D224,Drug_Formulary_Data!A:A,Drug_Formulary_Data!E:E)</f>
        <v>77.959999999999994</v>
      </c>
      <c r="M341" s="9">
        <f t="shared" si="10"/>
        <v>-134.67000000000002</v>
      </c>
      <c r="N341" s="9">
        <f t="shared" si="11"/>
        <v>86.3</v>
      </c>
    </row>
    <row r="342" spans="1:14" x14ac:dyDescent="0.2">
      <c r="A342" s="15">
        <v>100295</v>
      </c>
      <c r="B342" s="2">
        <v>2689</v>
      </c>
      <c r="C342" s="2">
        <v>569</v>
      </c>
      <c r="D342" s="2" t="s">
        <v>37</v>
      </c>
      <c r="E342" s="2" t="s">
        <v>20</v>
      </c>
      <c r="F342" s="8">
        <v>628.4</v>
      </c>
      <c r="G342" s="8">
        <v>767.88</v>
      </c>
      <c r="H342" s="11">
        <v>45222</v>
      </c>
      <c r="I342" s="2" t="s">
        <v>52</v>
      </c>
      <c r="J342" t="str">
        <f>_xlfn.XLOOKUP(D342, Drug_Formulary_Data!A:A, Drug_Formulary_Data!B:B, "Not Found")</f>
        <v>Brand</v>
      </c>
      <c r="K342" t="str">
        <f>_xlfn.XLOOKUP(D342,Drug_Formulary_Data!A:A,Drug_Formulary_Data!C:C,"Not Found")</f>
        <v>Fluticasone/Salmeterol</v>
      </c>
      <c r="L342" s="9">
        <f>_xlfn.XLOOKUP(Healthcare_Claims_Data!D297,Drug_Formulary_Data!A:A,Drug_Formulary_Data!E:E)</f>
        <v>144.75</v>
      </c>
      <c r="M342" s="9">
        <f t="shared" si="10"/>
        <v>-139.48000000000002</v>
      </c>
      <c r="N342" s="9">
        <f t="shared" si="11"/>
        <v>483.65</v>
      </c>
    </row>
    <row r="343" spans="1:14" x14ac:dyDescent="0.2">
      <c r="A343" s="15">
        <v>100171</v>
      </c>
      <c r="B343" s="2">
        <v>2560</v>
      </c>
      <c r="C343" s="2">
        <v>592</v>
      </c>
      <c r="D343" s="2" t="s">
        <v>41</v>
      </c>
      <c r="E343" s="2" t="s">
        <v>50</v>
      </c>
      <c r="F343" s="8">
        <v>781.99</v>
      </c>
      <c r="G343" s="8">
        <v>923.69</v>
      </c>
      <c r="H343" s="11">
        <v>45098</v>
      </c>
      <c r="I343" s="2" t="s">
        <v>53</v>
      </c>
      <c r="J343" t="str">
        <f>_xlfn.XLOOKUP(D343, Drug_Formulary_Data!A:A, Drug_Formulary_Data!B:B, "Not Found")</f>
        <v>Brand</v>
      </c>
      <c r="K343" t="str">
        <f>_xlfn.XLOOKUP(D343,Drug_Formulary_Data!A:A,Drug_Formulary_Data!C:C,"Not Found")</f>
        <v>Rosuvastatin</v>
      </c>
      <c r="L343" s="9">
        <f>_xlfn.XLOOKUP(Healthcare_Claims_Data!D173,Drug_Formulary_Data!A:A,Drug_Formulary_Data!E:E)</f>
        <v>58.5</v>
      </c>
      <c r="M343" s="9">
        <f t="shared" si="10"/>
        <v>-141.70000000000005</v>
      </c>
      <c r="N343" s="9">
        <f t="shared" si="11"/>
        <v>723.49</v>
      </c>
    </row>
    <row r="344" spans="1:14" x14ac:dyDescent="0.2">
      <c r="A344" s="15">
        <v>100366</v>
      </c>
      <c r="B344" s="2">
        <v>2299</v>
      </c>
      <c r="C344" s="2">
        <v>545</v>
      </c>
      <c r="D344" s="2" t="s">
        <v>31</v>
      </c>
      <c r="E344" s="2" t="s">
        <v>20</v>
      </c>
      <c r="F344" s="8">
        <v>1076.0999999999999</v>
      </c>
      <c r="G344" s="8">
        <v>1222.02</v>
      </c>
      <c r="H344" s="11">
        <v>45293</v>
      </c>
      <c r="I344" s="2" t="s">
        <v>52</v>
      </c>
      <c r="J344" t="str">
        <f>_xlfn.XLOOKUP(D344, Drug_Formulary_Data!A:A, Drug_Formulary_Data!B:B, "Not Found")</f>
        <v>Brand</v>
      </c>
      <c r="K344" t="str">
        <f>_xlfn.XLOOKUP(D344,Drug_Formulary_Data!A:A,Drug_Formulary_Data!C:C,"Not Found")</f>
        <v>Rivaroxaban</v>
      </c>
      <c r="L344" s="9">
        <f>_xlfn.XLOOKUP(Healthcare_Claims_Data!D368,Drug_Formulary_Data!A:A,Drug_Formulary_Data!E:E)</f>
        <v>77.55</v>
      </c>
      <c r="M344" s="9">
        <f t="shared" si="10"/>
        <v>-145.92000000000007</v>
      </c>
      <c r="N344" s="9">
        <f t="shared" si="11"/>
        <v>998.55</v>
      </c>
    </row>
    <row r="345" spans="1:14" x14ac:dyDescent="0.2">
      <c r="A345" s="15">
        <v>100477</v>
      </c>
      <c r="B345" s="2">
        <v>2085</v>
      </c>
      <c r="C345" s="2">
        <v>548</v>
      </c>
      <c r="D345" s="2" t="s">
        <v>41</v>
      </c>
      <c r="E345" s="2" t="s">
        <v>20</v>
      </c>
      <c r="F345" s="8">
        <v>478.31</v>
      </c>
      <c r="G345" s="8">
        <v>625.82000000000005</v>
      </c>
      <c r="H345" s="11">
        <v>45404</v>
      </c>
      <c r="I345" s="2" t="s">
        <v>52</v>
      </c>
      <c r="J345" t="str">
        <f>_xlfn.XLOOKUP(D345, Drug_Formulary_Data!A:A, Drug_Formulary_Data!B:B, "Not Found")</f>
        <v>Brand</v>
      </c>
      <c r="K345" t="str">
        <f>_xlfn.XLOOKUP(D345,Drug_Formulary_Data!A:A,Drug_Formulary_Data!C:C,"Not Found")</f>
        <v>Rosuvastatin</v>
      </c>
      <c r="L345" s="9">
        <f>_xlfn.XLOOKUP(Healthcare_Claims_Data!D479,Drug_Formulary_Data!A:A,Drug_Formulary_Data!E:E)</f>
        <v>144.75</v>
      </c>
      <c r="M345" s="9">
        <f t="shared" si="10"/>
        <v>-147.51000000000005</v>
      </c>
      <c r="N345" s="9">
        <f t="shared" si="11"/>
        <v>333.56</v>
      </c>
    </row>
    <row r="346" spans="1:14" x14ac:dyDescent="0.2">
      <c r="A346" s="15">
        <v>100205</v>
      </c>
      <c r="B346" s="2">
        <v>2830</v>
      </c>
      <c r="C346" s="2">
        <v>580</v>
      </c>
      <c r="D346" s="2" t="s">
        <v>33</v>
      </c>
      <c r="E346" s="2" t="s">
        <v>50</v>
      </c>
      <c r="F346" s="8">
        <v>871.08</v>
      </c>
      <c r="G346" s="8">
        <v>1019.65</v>
      </c>
      <c r="H346" s="11">
        <v>45132</v>
      </c>
      <c r="I346" s="2" t="s">
        <v>53</v>
      </c>
      <c r="J346" t="str">
        <f>_xlfn.XLOOKUP(D346, Drug_Formulary_Data!A:A, Drug_Formulary_Data!B:B, "Not Found")</f>
        <v>Brand</v>
      </c>
      <c r="K346" t="str">
        <f>_xlfn.XLOOKUP(D346,Drug_Formulary_Data!A:A,Drug_Formulary_Data!C:C,"Not Found")</f>
        <v>Insulin Glargine</v>
      </c>
      <c r="L346" s="9">
        <f>_xlfn.XLOOKUP(Healthcare_Claims_Data!D207,Drug_Formulary_Data!A:A,Drug_Formulary_Data!E:E)</f>
        <v>144.75</v>
      </c>
      <c r="M346" s="9">
        <f t="shared" si="10"/>
        <v>-148.56999999999994</v>
      </c>
      <c r="N346" s="9">
        <f t="shared" si="11"/>
        <v>726.33</v>
      </c>
    </row>
    <row r="347" spans="1:14" x14ac:dyDescent="0.2">
      <c r="A347" s="15">
        <v>100313</v>
      </c>
      <c r="B347" s="2">
        <v>2281</v>
      </c>
      <c r="C347" s="2">
        <v>587</v>
      </c>
      <c r="D347" s="2" t="s">
        <v>23</v>
      </c>
      <c r="E347" s="2" t="s">
        <v>50</v>
      </c>
      <c r="F347" s="8">
        <v>619.29999999999995</v>
      </c>
      <c r="G347" s="8">
        <v>768.04</v>
      </c>
      <c r="H347" s="11">
        <v>45240</v>
      </c>
      <c r="I347" s="2" t="s">
        <v>51</v>
      </c>
      <c r="J347" t="str">
        <f>_xlfn.XLOOKUP(D347, Drug_Formulary_Data!A:A, Drug_Formulary_Data!B:B, "Not Found")</f>
        <v>Brand</v>
      </c>
      <c r="K347" t="str">
        <f>_xlfn.XLOOKUP(D347,Drug_Formulary_Data!A:A,Drug_Formulary_Data!C:C,"Not Found")</f>
        <v>Sitagliptin</v>
      </c>
      <c r="L347" s="9">
        <f>_xlfn.XLOOKUP(Healthcare_Claims_Data!D315,Drug_Formulary_Data!A:A,Drug_Formulary_Data!E:E)</f>
        <v>77.55</v>
      </c>
      <c r="M347" s="9">
        <f t="shared" si="10"/>
        <v>-148.74</v>
      </c>
      <c r="N347" s="9">
        <f t="shared" si="11"/>
        <v>541.75</v>
      </c>
    </row>
    <row r="348" spans="1:14" x14ac:dyDescent="0.2">
      <c r="A348" s="15">
        <v>100009</v>
      </c>
      <c r="B348" s="2">
        <v>2147</v>
      </c>
      <c r="C348" s="2">
        <v>506</v>
      </c>
      <c r="D348" s="2" t="s">
        <v>33</v>
      </c>
      <c r="E348" s="2" t="s">
        <v>50</v>
      </c>
      <c r="F348" s="8">
        <v>268.73</v>
      </c>
      <c r="G348" s="8">
        <v>427.28</v>
      </c>
      <c r="H348" s="11">
        <v>44936</v>
      </c>
      <c r="I348" s="2" t="s">
        <v>51</v>
      </c>
      <c r="J348" t="str">
        <f>_xlfn.XLOOKUP(D348, Drug_Formulary_Data!A:A, Drug_Formulary_Data!B:B, "Not Found")</f>
        <v>Brand</v>
      </c>
      <c r="K348" t="str">
        <f>_xlfn.XLOOKUP(D348,Drug_Formulary_Data!A:A,Drug_Formulary_Data!C:C,"Not Found")</f>
        <v>Insulin Glargine</v>
      </c>
      <c r="L348" s="9">
        <f>_xlfn.XLOOKUP(Healthcare_Claims_Data!D11,Drug_Formulary_Data!A:A,Drug_Formulary_Data!E:E)</f>
        <v>150.68</v>
      </c>
      <c r="M348" s="9">
        <f t="shared" si="10"/>
        <v>-158.54999999999995</v>
      </c>
      <c r="N348" s="9">
        <f t="shared" si="11"/>
        <v>118.05000000000001</v>
      </c>
    </row>
    <row r="349" spans="1:14" x14ac:dyDescent="0.2">
      <c r="A349" s="15">
        <v>100023</v>
      </c>
      <c r="B349" s="2">
        <v>2315</v>
      </c>
      <c r="C349" s="2">
        <v>591</v>
      </c>
      <c r="D349" s="2" t="s">
        <v>35</v>
      </c>
      <c r="E349" s="2" t="s">
        <v>20</v>
      </c>
      <c r="F349" s="8">
        <v>483.35</v>
      </c>
      <c r="G349" s="8">
        <v>645.75</v>
      </c>
      <c r="H349" s="11">
        <v>44950</v>
      </c>
      <c r="I349" s="2" t="s">
        <v>53</v>
      </c>
      <c r="J349" t="str">
        <f>_xlfn.XLOOKUP(D349, Drug_Formulary_Data!A:A, Drug_Formulary_Data!B:B, "Not Found")</f>
        <v>Brand</v>
      </c>
      <c r="K349" t="str">
        <f>_xlfn.XLOOKUP(D349,Drug_Formulary_Data!A:A,Drug_Formulary_Data!C:C,"Not Found")</f>
        <v>Budesonide/Formoterol</v>
      </c>
      <c r="L349" s="9">
        <f>_xlfn.XLOOKUP(Healthcare_Claims_Data!D25,Drug_Formulary_Data!A:A,Drug_Formulary_Data!E:E)</f>
        <v>65.23</v>
      </c>
      <c r="M349" s="9">
        <f t="shared" si="10"/>
        <v>-162.39999999999998</v>
      </c>
      <c r="N349" s="9">
        <f t="shared" si="11"/>
        <v>418.12</v>
      </c>
    </row>
    <row r="350" spans="1:14" x14ac:dyDescent="0.2">
      <c r="A350" s="15">
        <v>100433</v>
      </c>
      <c r="B350" s="2">
        <v>2597</v>
      </c>
      <c r="C350" s="2">
        <v>526</v>
      </c>
      <c r="D350" s="2" t="s">
        <v>33</v>
      </c>
      <c r="E350" s="2" t="s">
        <v>20</v>
      </c>
      <c r="F350" s="8">
        <v>836.07</v>
      </c>
      <c r="G350" s="8">
        <v>999.87</v>
      </c>
      <c r="H350" s="11">
        <v>45360</v>
      </c>
      <c r="I350" s="2" t="s">
        <v>52</v>
      </c>
      <c r="J350" t="str">
        <f>_xlfn.XLOOKUP(D350, Drug_Formulary_Data!A:A, Drug_Formulary_Data!B:B, "Not Found")</f>
        <v>Brand</v>
      </c>
      <c r="K350" t="str">
        <f>_xlfn.XLOOKUP(D350,Drug_Formulary_Data!A:A,Drug_Formulary_Data!C:C,"Not Found")</f>
        <v>Insulin Glargine</v>
      </c>
      <c r="L350" s="9">
        <f>_xlfn.XLOOKUP(Healthcare_Claims_Data!D435,Drug_Formulary_Data!A:A,Drug_Formulary_Data!E:E)</f>
        <v>76.599999999999994</v>
      </c>
      <c r="M350" s="9">
        <f t="shared" si="10"/>
        <v>-163.79999999999995</v>
      </c>
      <c r="N350" s="9">
        <f t="shared" si="11"/>
        <v>759.47</v>
      </c>
    </row>
    <row r="351" spans="1:14" x14ac:dyDescent="0.2">
      <c r="A351" s="15">
        <v>100091</v>
      </c>
      <c r="B351" s="2">
        <v>2099</v>
      </c>
      <c r="C351" s="2">
        <v>505</v>
      </c>
      <c r="D351" s="2" t="s">
        <v>19</v>
      </c>
      <c r="E351" s="2" t="s">
        <v>50</v>
      </c>
      <c r="F351" s="8">
        <v>857.67</v>
      </c>
      <c r="G351" s="8">
        <v>1025.3900000000001</v>
      </c>
      <c r="H351" s="11">
        <v>45018</v>
      </c>
      <c r="I351" s="2" t="s">
        <v>51</v>
      </c>
      <c r="J351" t="str">
        <f>_xlfn.XLOOKUP(D351, Drug_Formulary_Data!A:A, Drug_Formulary_Data!B:B, "Not Found")</f>
        <v>Brand</v>
      </c>
      <c r="K351" t="str">
        <f>_xlfn.XLOOKUP(D351,Drug_Formulary_Data!A:A,Drug_Formulary_Data!C:C,"Not Found")</f>
        <v>Atorvastatin</v>
      </c>
      <c r="L351" s="9">
        <f>_xlfn.XLOOKUP(Healthcare_Claims_Data!D93,Drug_Formulary_Data!A:A,Drug_Formulary_Data!E:E)</f>
        <v>77.959999999999994</v>
      </c>
      <c r="M351" s="9">
        <f t="shared" si="10"/>
        <v>-167.72000000000014</v>
      </c>
      <c r="N351" s="9">
        <f t="shared" si="11"/>
        <v>779.70999999999992</v>
      </c>
    </row>
    <row r="352" spans="1:14" x14ac:dyDescent="0.2">
      <c r="A352" s="15">
        <v>100360</v>
      </c>
      <c r="B352" s="2">
        <v>2551</v>
      </c>
      <c r="C352" s="2">
        <v>598</v>
      </c>
      <c r="D352" s="2" t="s">
        <v>26</v>
      </c>
      <c r="E352" s="2" t="s">
        <v>50</v>
      </c>
      <c r="F352" s="8">
        <v>459.02</v>
      </c>
      <c r="G352" s="8">
        <v>627.17999999999995</v>
      </c>
      <c r="H352" s="11">
        <v>45287</v>
      </c>
      <c r="I352" s="2" t="s">
        <v>51</v>
      </c>
      <c r="J352" t="str">
        <f>_xlfn.XLOOKUP(D352, Drug_Formulary_Data!A:A, Drug_Formulary_Data!B:B, "Not Found")</f>
        <v>Brand</v>
      </c>
      <c r="K352" t="str">
        <f>_xlfn.XLOOKUP(D352,Drug_Formulary_Data!A:A,Drug_Formulary_Data!C:C,"Not Found")</f>
        <v>Adalimumab</v>
      </c>
      <c r="L352" s="9">
        <f>_xlfn.XLOOKUP(Healthcare_Claims_Data!D362,Drug_Formulary_Data!A:A,Drug_Formulary_Data!E:E)</f>
        <v>76.599999999999994</v>
      </c>
      <c r="M352" s="9">
        <f t="shared" si="10"/>
        <v>-168.15999999999997</v>
      </c>
      <c r="N352" s="9">
        <f t="shared" si="11"/>
        <v>382.41999999999996</v>
      </c>
    </row>
    <row r="353" spans="1:14" x14ac:dyDescent="0.2">
      <c r="A353" s="15">
        <v>100176</v>
      </c>
      <c r="B353" s="2">
        <v>2475</v>
      </c>
      <c r="C353" s="2">
        <v>501</v>
      </c>
      <c r="D353" s="2" t="s">
        <v>29</v>
      </c>
      <c r="E353" s="2" t="s">
        <v>20</v>
      </c>
      <c r="F353" s="8">
        <v>802.17</v>
      </c>
      <c r="G353" s="8">
        <v>973.92</v>
      </c>
      <c r="H353" s="11">
        <v>45103</v>
      </c>
      <c r="I353" s="2" t="s">
        <v>53</v>
      </c>
      <c r="J353" t="str">
        <f>_xlfn.XLOOKUP(D353, Drug_Formulary_Data!A:A, Drug_Formulary_Data!B:B, "Not Found")</f>
        <v>Brand</v>
      </c>
      <c r="K353" t="str">
        <f>_xlfn.XLOOKUP(D353,Drug_Formulary_Data!A:A,Drug_Formulary_Data!C:C,"Not Found")</f>
        <v>Oxycodone</v>
      </c>
      <c r="L353" s="9">
        <f>_xlfn.XLOOKUP(Healthcare_Claims_Data!D178,Drug_Formulary_Data!A:A,Drug_Formulary_Data!E:E)</f>
        <v>77.959999999999994</v>
      </c>
      <c r="M353" s="9">
        <f t="shared" si="10"/>
        <v>-171.75</v>
      </c>
      <c r="N353" s="9">
        <f t="shared" si="11"/>
        <v>724.20999999999992</v>
      </c>
    </row>
    <row r="354" spans="1:14" x14ac:dyDescent="0.2">
      <c r="A354" s="15">
        <v>100458</v>
      </c>
      <c r="B354" s="2">
        <v>2660</v>
      </c>
      <c r="C354" s="2">
        <v>590</v>
      </c>
      <c r="D354" s="2" t="s">
        <v>29</v>
      </c>
      <c r="E354" s="2" t="s">
        <v>50</v>
      </c>
      <c r="F354" s="8">
        <v>1035.6099999999999</v>
      </c>
      <c r="G354" s="8">
        <v>1209.0899999999999</v>
      </c>
      <c r="H354" s="11">
        <v>45385</v>
      </c>
      <c r="I354" s="2" t="s">
        <v>51</v>
      </c>
      <c r="J354" t="str">
        <f>_xlfn.XLOOKUP(D354, Drug_Formulary_Data!A:A, Drug_Formulary_Data!B:B, "Not Found")</f>
        <v>Brand</v>
      </c>
      <c r="K354" t="str">
        <f>_xlfn.XLOOKUP(D354,Drug_Formulary_Data!A:A,Drug_Formulary_Data!C:C,"Not Found")</f>
        <v>Oxycodone</v>
      </c>
      <c r="L354" s="9">
        <f>_xlfn.XLOOKUP(Healthcare_Claims_Data!D460,Drug_Formulary_Data!A:A,Drug_Formulary_Data!E:E)</f>
        <v>77.959999999999994</v>
      </c>
      <c r="M354" s="9">
        <f t="shared" si="10"/>
        <v>-173.48000000000002</v>
      </c>
      <c r="N354" s="9">
        <f t="shared" si="11"/>
        <v>957.64999999999986</v>
      </c>
    </row>
    <row r="355" spans="1:14" x14ac:dyDescent="0.2">
      <c r="A355" s="15">
        <v>100363</v>
      </c>
      <c r="B355" s="2">
        <v>2424</v>
      </c>
      <c r="C355" s="2">
        <v>565</v>
      </c>
      <c r="D355" s="2" t="s">
        <v>35</v>
      </c>
      <c r="E355" s="2" t="s">
        <v>20</v>
      </c>
      <c r="F355" s="8">
        <v>392.64</v>
      </c>
      <c r="G355" s="8">
        <v>569.41999999999996</v>
      </c>
      <c r="H355" s="11">
        <v>45290</v>
      </c>
      <c r="I355" s="2" t="s">
        <v>53</v>
      </c>
      <c r="J355" t="str">
        <f>_xlfn.XLOOKUP(D355, Drug_Formulary_Data!A:A, Drug_Formulary_Data!B:B, "Not Found")</f>
        <v>Brand</v>
      </c>
      <c r="K355" t="str">
        <f>_xlfn.XLOOKUP(D355,Drug_Formulary_Data!A:A,Drug_Formulary_Data!C:C,"Not Found")</f>
        <v>Budesonide/Formoterol</v>
      </c>
      <c r="L355" s="9">
        <f>_xlfn.XLOOKUP(Healthcare_Claims_Data!D365,Drug_Formulary_Data!A:A,Drug_Formulary_Data!E:E)</f>
        <v>98.52</v>
      </c>
      <c r="M355" s="9">
        <f t="shared" si="10"/>
        <v>-176.77999999999997</v>
      </c>
      <c r="N355" s="9">
        <f t="shared" si="11"/>
        <v>294.12</v>
      </c>
    </row>
    <row r="356" spans="1:14" x14ac:dyDescent="0.2">
      <c r="A356" s="15">
        <v>100206</v>
      </c>
      <c r="B356" s="2">
        <v>2916</v>
      </c>
      <c r="C356" s="2">
        <v>521</v>
      </c>
      <c r="D356" s="2" t="s">
        <v>41</v>
      </c>
      <c r="E356" s="2" t="s">
        <v>20</v>
      </c>
      <c r="F356" s="8">
        <v>437.52</v>
      </c>
      <c r="G356" s="8">
        <v>622.16999999999996</v>
      </c>
      <c r="H356" s="11">
        <v>45133</v>
      </c>
      <c r="I356" s="2" t="s">
        <v>52</v>
      </c>
      <c r="J356" t="str">
        <f>_xlfn.XLOOKUP(D356, Drug_Formulary_Data!A:A, Drug_Formulary_Data!B:B, "Not Found")</f>
        <v>Brand</v>
      </c>
      <c r="K356" t="str">
        <f>_xlfn.XLOOKUP(D356,Drug_Formulary_Data!A:A,Drug_Formulary_Data!C:C,"Not Found")</f>
        <v>Rosuvastatin</v>
      </c>
      <c r="L356" s="9">
        <f>_xlfn.XLOOKUP(Healthcare_Claims_Data!D208,Drug_Formulary_Data!A:A,Drug_Formulary_Data!E:E)</f>
        <v>77.55</v>
      </c>
      <c r="M356" s="9">
        <f t="shared" si="10"/>
        <v>-184.64999999999998</v>
      </c>
      <c r="N356" s="9">
        <f t="shared" si="11"/>
        <v>359.96999999999997</v>
      </c>
    </row>
    <row r="357" spans="1:14" x14ac:dyDescent="0.2">
      <c r="A357" s="15">
        <v>100183</v>
      </c>
      <c r="B357" s="2">
        <v>2301</v>
      </c>
      <c r="C357" s="2">
        <v>527</v>
      </c>
      <c r="D357" s="2" t="s">
        <v>35</v>
      </c>
      <c r="E357" s="2" t="s">
        <v>20</v>
      </c>
      <c r="F357" s="8">
        <v>423.39</v>
      </c>
      <c r="G357" s="8">
        <v>610.45000000000005</v>
      </c>
      <c r="H357" s="11">
        <v>45110</v>
      </c>
      <c r="I357" s="2" t="s">
        <v>53</v>
      </c>
      <c r="J357" t="str">
        <f>_xlfn.XLOOKUP(D357, Drug_Formulary_Data!A:A, Drug_Formulary_Data!B:B, "Not Found")</f>
        <v>Brand</v>
      </c>
      <c r="K357" t="str">
        <f>_xlfn.XLOOKUP(D357,Drug_Formulary_Data!A:A,Drug_Formulary_Data!C:C,"Not Found")</f>
        <v>Budesonide/Formoterol</v>
      </c>
      <c r="L357" s="9">
        <f>_xlfn.XLOOKUP(Healthcare_Claims_Data!D185,Drug_Formulary_Data!A:A,Drug_Formulary_Data!E:E)</f>
        <v>58.5</v>
      </c>
      <c r="M357" s="9">
        <f t="shared" si="10"/>
        <v>-187.06000000000006</v>
      </c>
      <c r="N357" s="9">
        <f t="shared" si="11"/>
        <v>364.89</v>
      </c>
    </row>
    <row r="358" spans="1:14" x14ac:dyDescent="0.2">
      <c r="A358" s="15">
        <v>100324</v>
      </c>
      <c r="B358" s="2">
        <v>2809</v>
      </c>
      <c r="C358" s="2">
        <v>544</v>
      </c>
      <c r="D358" s="2" t="s">
        <v>39</v>
      </c>
      <c r="E358" s="2" t="s">
        <v>20</v>
      </c>
      <c r="F358" s="8">
        <v>285.7</v>
      </c>
      <c r="G358" s="8">
        <v>477.81</v>
      </c>
      <c r="H358" s="11">
        <v>45251</v>
      </c>
      <c r="I358" s="2" t="s">
        <v>52</v>
      </c>
      <c r="J358" t="str">
        <f>_xlfn.XLOOKUP(D358, Drug_Formulary_Data!A:A, Drug_Formulary_Data!B:B, "Not Found")</f>
        <v>Brand</v>
      </c>
      <c r="K358" t="str">
        <f>_xlfn.XLOOKUP(D358,Drug_Formulary_Data!A:A,Drug_Formulary_Data!C:C,"Not Found")</f>
        <v>Apixaban</v>
      </c>
      <c r="L358" s="9">
        <f>_xlfn.XLOOKUP(Healthcare_Claims_Data!D326,Drug_Formulary_Data!A:A,Drug_Formulary_Data!E:E)</f>
        <v>150.68</v>
      </c>
      <c r="M358" s="9">
        <f t="shared" si="10"/>
        <v>-192.11</v>
      </c>
      <c r="N358" s="9">
        <f t="shared" si="11"/>
        <v>135.01999999999998</v>
      </c>
    </row>
    <row r="359" spans="1:14" x14ac:dyDescent="0.2">
      <c r="A359" s="15">
        <v>100421</v>
      </c>
      <c r="B359" s="2">
        <v>2848</v>
      </c>
      <c r="C359" s="2">
        <v>553</v>
      </c>
      <c r="D359" s="2" t="s">
        <v>37</v>
      </c>
      <c r="E359" s="2" t="s">
        <v>20</v>
      </c>
      <c r="F359" s="8">
        <v>1048.3499999999999</v>
      </c>
      <c r="G359" s="8">
        <v>1240.6199999999999</v>
      </c>
      <c r="H359" s="11">
        <v>45348</v>
      </c>
      <c r="I359" s="2" t="s">
        <v>52</v>
      </c>
      <c r="J359" t="str">
        <f>_xlfn.XLOOKUP(D359, Drug_Formulary_Data!A:A, Drug_Formulary_Data!B:B, "Not Found")</f>
        <v>Brand</v>
      </c>
      <c r="K359" t="str">
        <f>_xlfn.XLOOKUP(D359,Drug_Formulary_Data!A:A,Drug_Formulary_Data!C:C,"Not Found")</f>
        <v>Fluticasone/Salmeterol</v>
      </c>
      <c r="L359" s="9">
        <f>_xlfn.XLOOKUP(Healthcare_Claims_Data!D423,Drug_Formulary_Data!A:A,Drug_Formulary_Data!E:E)</f>
        <v>153.69</v>
      </c>
      <c r="M359" s="9">
        <f t="shared" si="10"/>
        <v>-192.26999999999998</v>
      </c>
      <c r="N359" s="9">
        <f t="shared" si="11"/>
        <v>894.65999999999985</v>
      </c>
    </row>
    <row r="360" spans="1:14" x14ac:dyDescent="0.2">
      <c r="A360" s="15">
        <v>100343</v>
      </c>
      <c r="B360" s="2">
        <v>2038</v>
      </c>
      <c r="C360" s="2">
        <v>569</v>
      </c>
      <c r="D360" s="2" t="s">
        <v>19</v>
      </c>
      <c r="E360" s="2" t="s">
        <v>50</v>
      </c>
      <c r="F360" s="8">
        <v>828.86</v>
      </c>
      <c r="G360" s="8">
        <v>1022.66</v>
      </c>
      <c r="H360" s="11">
        <v>45270</v>
      </c>
      <c r="I360" s="2" t="s">
        <v>52</v>
      </c>
      <c r="J360" t="str">
        <f>_xlfn.XLOOKUP(D360, Drug_Formulary_Data!A:A, Drug_Formulary_Data!B:B, "Not Found")</f>
        <v>Brand</v>
      </c>
      <c r="K360" t="str">
        <f>_xlfn.XLOOKUP(D360,Drug_Formulary_Data!A:A,Drug_Formulary_Data!C:C,"Not Found")</f>
        <v>Atorvastatin</v>
      </c>
      <c r="L360" s="9">
        <f>_xlfn.XLOOKUP(Healthcare_Claims_Data!D345,Drug_Formulary_Data!A:A,Drug_Formulary_Data!E:E)</f>
        <v>132.80000000000001</v>
      </c>
      <c r="M360" s="9">
        <f t="shared" si="10"/>
        <v>-193.79999999999995</v>
      </c>
      <c r="N360" s="9">
        <f t="shared" si="11"/>
        <v>696.06</v>
      </c>
    </row>
    <row r="361" spans="1:14" x14ac:dyDescent="0.2">
      <c r="A361" s="15">
        <v>100479</v>
      </c>
      <c r="B361" s="2">
        <v>2492</v>
      </c>
      <c r="C361" s="2">
        <v>523</v>
      </c>
      <c r="D361" s="2" t="s">
        <v>41</v>
      </c>
      <c r="E361" s="2" t="s">
        <v>20</v>
      </c>
      <c r="F361" s="8">
        <v>652.54999999999995</v>
      </c>
      <c r="G361" s="8">
        <v>848</v>
      </c>
      <c r="H361" s="11">
        <v>45406</v>
      </c>
      <c r="I361" s="2" t="s">
        <v>53</v>
      </c>
      <c r="J361" t="str">
        <f>_xlfn.XLOOKUP(D361, Drug_Formulary_Data!A:A, Drug_Formulary_Data!B:B, "Not Found")</f>
        <v>Brand</v>
      </c>
      <c r="K361" t="str">
        <f>_xlfn.XLOOKUP(D361,Drug_Formulary_Data!A:A,Drug_Formulary_Data!C:C,"Not Found")</f>
        <v>Rosuvastatin</v>
      </c>
      <c r="L361" s="9">
        <f>_xlfn.XLOOKUP(Healthcare_Claims_Data!D481,Drug_Formulary_Data!A:A,Drug_Formulary_Data!E:E)</f>
        <v>65.23</v>
      </c>
      <c r="M361" s="9">
        <f t="shared" si="10"/>
        <v>-195.45000000000005</v>
      </c>
      <c r="N361" s="9">
        <f t="shared" si="11"/>
        <v>587.31999999999994</v>
      </c>
    </row>
    <row r="362" spans="1:14" x14ac:dyDescent="0.2">
      <c r="A362" s="15">
        <v>100472</v>
      </c>
      <c r="B362" s="2">
        <v>2422</v>
      </c>
      <c r="C362" s="2">
        <v>586</v>
      </c>
      <c r="D362" s="2" t="s">
        <v>29</v>
      </c>
      <c r="E362" s="2" t="s">
        <v>20</v>
      </c>
      <c r="F362" s="8">
        <v>1074.1199999999999</v>
      </c>
      <c r="G362" s="8">
        <v>1270.99</v>
      </c>
      <c r="H362" s="11">
        <v>45399</v>
      </c>
      <c r="I362" s="2" t="s">
        <v>53</v>
      </c>
      <c r="J362" t="str">
        <f>_xlfn.XLOOKUP(D362, Drug_Formulary_Data!A:A, Drug_Formulary_Data!B:B, "Not Found")</f>
        <v>Brand</v>
      </c>
      <c r="K362" t="str">
        <f>_xlfn.XLOOKUP(D362,Drug_Formulary_Data!A:A,Drug_Formulary_Data!C:C,"Not Found")</f>
        <v>Oxycodone</v>
      </c>
      <c r="L362" s="9">
        <f>_xlfn.XLOOKUP(Healthcare_Claims_Data!D474,Drug_Formulary_Data!A:A,Drug_Formulary_Data!E:E)</f>
        <v>77.959999999999994</v>
      </c>
      <c r="M362" s="9">
        <f t="shared" si="10"/>
        <v>-196.87000000000012</v>
      </c>
      <c r="N362" s="9">
        <f t="shared" si="11"/>
        <v>996.15999999999985</v>
      </c>
    </row>
    <row r="363" spans="1:14" x14ac:dyDescent="0.2">
      <c r="A363" s="15">
        <v>100411</v>
      </c>
      <c r="B363" s="2">
        <v>2478</v>
      </c>
      <c r="C363" s="2">
        <v>593</v>
      </c>
      <c r="D363" s="2" t="s">
        <v>39</v>
      </c>
      <c r="E363" s="2" t="s">
        <v>50</v>
      </c>
      <c r="F363" s="8">
        <v>1100.82</v>
      </c>
      <c r="G363" s="8">
        <v>1299.8699999999999</v>
      </c>
      <c r="H363" s="11">
        <v>45338</v>
      </c>
      <c r="I363" s="2" t="s">
        <v>51</v>
      </c>
      <c r="J363" t="str">
        <f>_xlfn.XLOOKUP(D363, Drug_Formulary_Data!A:A, Drug_Formulary_Data!B:B, "Not Found")</f>
        <v>Brand</v>
      </c>
      <c r="K363" t="str">
        <f>_xlfn.XLOOKUP(D363,Drug_Formulary_Data!A:A,Drug_Formulary_Data!C:C,"Not Found")</f>
        <v>Apixaban</v>
      </c>
      <c r="L363" s="9">
        <f>_xlfn.XLOOKUP(Healthcare_Claims_Data!D413,Drug_Formulary_Data!A:A,Drug_Formulary_Data!E:E)</f>
        <v>132.80000000000001</v>
      </c>
      <c r="M363" s="9">
        <f t="shared" si="10"/>
        <v>-199.04999999999995</v>
      </c>
      <c r="N363" s="9">
        <f t="shared" si="11"/>
        <v>968.02</v>
      </c>
    </row>
    <row r="364" spans="1:14" x14ac:dyDescent="0.2">
      <c r="A364" s="15">
        <v>100097</v>
      </c>
      <c r="B364" s="2">
        <v>2688</v>
      </c>
      <c r="C364" s="2">
        <v>526</v>
      </c>
      <c r="D364" s="2" t="s">
        <v>37</v>
      </c>
      <c r="E364" s="2" t="s">
        <v>20</v>
      </c>
      <c r="F364" s="8">
        <v>837.6</v>
      </c>
      <c r="G364" s="8">
        <v>1038.8399999999999</v>
      </c>
      <c r="H364" s="11">
        <v>45024</v>
      </c>
      <c r="I364" s="2" t="s">
        <v>51</v>
      </c>
      <c r="J364" t="str">
        <f>_xlfn.XLOOKUP(D364, Drug_Formulary_Data!A:A, Drug_Formulary_Data!B:B, "Not Found")</f>
        <v>Brand</v>
      </c>
      <c r="K364" t="str">
        <f>_xlfn.XLOOKUP(D364,Drug_Formulary_Data!A:A,Drug_Formulary_Data!C:C,"Not Found")</f>
        <v>Fluticasone/Salmeterol</v>
      </c>
      <c r="L364" s="9">
        <f>_xlfn.XLOOKUP(Healthcare_Claims_Data!D99,Drug_Formulary_Data!A:A,Drug_Formulary_Data!E:E)</f>
        <v>65.23</v>
      </c>
      <c r="M364" s="9">
        <f t="shared" si="10"/>
        <v>-201.2399999999999</v>
      </c>
      <c r="N364" s="9">
        <f t="shared" si="11"/>
        <v>772.37</v>
      </c>
    </row>
    <row r="365" spans="1:14" x14ac:dyDescent="0.2">
      <c r="A365" s="15">
        <v>100135</v>
      </c>
      <c r="B365" s="2">
        <v>2183</v>
      </c>
      <c r="C365" s="2">
        <v>584</v>
      </c>
      <c r="D365" s="2" t="s">
        <v>31</v>
      </c>
      <c r="E365" s="2" t="s">
        <v>50</v>
      </c>
      <c r="F365" s="8">
        <v>1072.4000000000001</v>
      </c>
      <c r="G365" s="8">
        <v>1276.8599999999999</v>
      </c>
      <c r="H365" s="11">
        <v>45062</v>
      </c>
      <c r="I365" s="2" t="s">
        <v>53</v>
      </c>
      <c r="J365" t="str">
        <f>_xlfn.XLOOKUP(D365, Drug_Formulary_Data!A:A, Drug_Formulary_Data!B:B, "Not Found")</f>
        <v>Brand</v>
      </c>
      <c r="K365" t="str">
        <f>_xlfn.XLOOKUP(D365,Drug_Formulary_Data!A:A,Drug_Formulary_Data!C:C,"Not Found")</f>
        <v>Rivaroxaban</v>
      </c>
      <c r="L365" s="9">
        <f>_xlfn.XLOOKUP(Healthcare_Claims_Data!D137,Drug_Formulary_Data!A:A,Drug_Formulary_Data!E:E)</f>
        <v>98.52</v>
      </c>
      <c r="M365" s="9">
        <f t="shared" si="10"/>
        <v>-204.45999999999981</v>
      </c>
      <c r="N365" s="9">
        <f t="shared" si="11"/>
        <v>973.88000000000011</v>
      </c>
    </row>
    <row r="366" spans="1:14" x14ac:dyDescent="0.2">
      <c r="A366" s="15">
        <v>100003</v>
      </c>
      <c r="B366" s="2">
        <v>2307</v>
      </c>
      <c r="C366" s="2">
        <v>546</v>
      </c>
      <c r="D366" s="2" t="s">
        <v>39</v>
      </c>
      <c r="E366" s="2" t="s">
        <v>20</v>
      </c>
      <c r="F366" s="8">
        <v>370.34</v>
      </c>
      <c r="G366" s="8">
        <v>576.35</v>
      </c>
      <c r="H366" s="11">
        <v>44930</v>
      </c>
      <c r="I366" s="2" t="s">
        <v>53</v>
      </c>
      <c r="J366" t="str">
        <f>_xlfn.XLOOKUP(D366, Drug_Formulary_Data!A:A, Drug_Formulary_Data!B:B, "Not Found")</f>
        <v>Brand</v>
      </c>
      <c r="K366" t="str">
        <f>_xlfn.XLOOKUP(D366,Drug_Formulary_Data!A:A,Drug_Formulary_Data!C:C,"Not Found")</f>
        <v>Apixaban</v>
      </c>
      <c r="L366" s="9">
        <f>_xlfn.XLOOKUP(Healthcare_Claims_Data!D5,Drug_Formulary_Data!A:A,Drug_Formulary_Data!E:E)</f>
        <v>132.80000000000001</v>
      </c>
      <c r="M366" s="9">
        <f t="shared" si="10"/>
        <v>-206.01000000000005</v>
      </c>
      <c r="N366" s="9">
        <f t="shared" si="11"/>
        <v>237.53999999999996</v>
      </c>
    </row>
    <row r="367" spans="1:14" x14ac:dyDescent="0.2">
      <c r="A367" s="15">
        <v>100142</v>
      </c>
      <c r="B367" s="2">
        <v>2371</v>
      </c>
      <c r="C367" s="2">
        <v>570</v>
      </c>
      <c r="D367" s="2" t="s">
        <v>29</v>
      </c>
      <c r="E367" s="2" t="s">
        <v>20</v>
      </c>
      <c r="F367" s="8">
        <v>816.04</v>
      </c>
      <c r="G367" s="8">
        <v>1024.77</v>
      </c>
      <c r="H367" s="11">
        <v>45069</v>
      </c>
      <c r="I367" s="2" t="s">
        <v>53</v>
      </c>
      <c r="J367" t="str">
        <f>_xlfn.XLOOKUP(D367, Drug_Formulary_Data!A:A, Drug_Formulary_Data!B:B, "Not Found")</f>
        <v>Brand</v>
      </c>
      <c r="K367" t="str">
        <f>_xlfn.XLOOKUP(D367,Drug_Formulary_Data!A:A,Drug_Formulary_Data!C:C,"Not Found")</f>
        <v>Oxycodone</v>
      </c>
      <c r="L367" s="9">
        <f>_xlfn.XLOOKUP(Healthcare_Claims_Data!D144,Drug_Formulary_Data!A:A,Drug_Formulary_Data!E:E)</f>
        <v>76.599999999999994</v>
      </c>
      <c r="M367" s="9">
        <f t="shared" si="10"/>
        <v>-208.73000000000002</v>
      </c>
      <c r="N367" s="9">
        <f t="shared" si="11"/>
        <v>739.43999999999994</v>
      </c>
    </row>
    <row r="368" spans="1:14" x14ac:dyDescent="0.2">
      <c r="A368" s="15">
        <v>100382</v>
      </c>
      <c r="B368" s="2">
        <v>2974</v>
      </c>
      <c r="C368" s="2">
        <v>560</v>
      </c>
      <c r="D368" s="2" t="s">
        <v>33</v>
      </c>
      <c r="E368" s="2" t="s">
        <v>50</v>
      </c>
      <c r="F368" s="8">
        <v>281.94</v>
      </c>
      <c r="G368" s="8">
        <v>502.72</v>
      </c>
      <c r="H368" s="11">
        <v>45309</v>
      </c>
      <c r="I368" s="2" t="s">
        <v>51</v>
      </c>
      <c r="J368" t="str">
        <f>_xlfn.XLOOKUP(D368, Drug_Formulary_Data!A:A, Drug_Formulary_Data!B:B, "Not Found")</f>
        <v>Brand</v>
      </c>
      <c r="K368" t="str">
        <f>_xlfn.XLOOKUP(D368,Drug_Formulary_Data!A:A,Drug_Formulary_Data!C:C,"Not Found")</f>
        <v>Insulin Glargine</v>
      </c>
      <c r="L368" s="9">
        <f>_xlfn.XLOOKUP(Healthcare_Claims_Data!D384,Drug_Formulary_Data!A:A,Drug_Formulary_Data!E:E)</f>
        <v>98.52</v>
      </c>
      <c r="M368" s="9">
        <f t="shared" si="10"/>
        <v>-220.78000000000003</v>
      </c>
      <c r="N368" s="9">
        <f t="shared" si="11"/>
        <v>183.42000000000002</v>
      </c>
    </row>
    <row r="369" spans="1:14" x14ac:dyDescent="0.2">
      <c r="A369" s="15">
        <v>100375</v>
      </c>
      <c r="B369" s="2">
        <v>2184</v>
      </c>
      <c r="C369" s="2">
        <v>576</v>
      </c>
      <c r="D369" s="2" t="s">
        <v>31</v>
      </c>
      <c r="E369" s="2" t="s">
        <v>20</v>
      </c>
      <c r="F369" s="8">
        <v>1051.1400000000001</v>
      </c>
      <c r="G369" s="8">
        <v>1273.08</v>
      </c>
      <c r="H369" s="11">
        <v>45302</v>
      </c>
      <c r="I369" s="2" t="s">
        <v>52</v>
      </c>
      <c r="J369" t="str">
        <f>_xlfn.XLOOKUP(D369, Drug_Formulary_Data!A:A, Drug_Formulary_Data!B:B, "Not Found")</f>
        <v>Brand</v>
      </c>
      <c r="K369" t="str">
        <f>_xlfn.XLOOKUP(D369,Drug_Formulary_Data!A:A,Drug_Formulary_Data!C:C,"Not Found")</f>
        <v>Rivaroxaban</v>
      </c>
      <c r="L369" s="9">
        <f>_xlfn.XLOOKUP(Healthcare_Claims_Data!D377,Drug_Formulary_Data!A:A,Drug_Formulary_Data!E:E)</f>
        <v>58.5</v>
      </c>
      <c r="M369" s="9">
        <f t="shared" si="10"/>
        <v>-221.93999999999983</v>
      </c>
      <c r="N369" s="9">
        <f t="shared" si="11"/>
        <v>992.6400000000001</v>
      </c>
    </row>
    <row r="370" spans="1:14" x14ac:dyDescent="0.2">
      <c r="A370" s="15">
        <v>100027</v>
      </c>
      <c r="B370" s="2">
        <v>2978</v>
      </c>
      <c r="C370" s="2">
        <v>567</v>
      </c>
      <c r="D370" s="2" t="s">
        <v>26</v>
      </c>
      <c r="E370" s="2" t="s">
        <v>20</v>
      </c>
      <c r="F370" s="8">
        <v>207.91</v>
      </c>
      <c r="G370" s="8">
        <v>432.68</v>
      </c>
      <c r="H370" s="11">
        <v>44954</v>
      </c>
      <c r="I370" s="2" t="s">
        <v>51</v>
      </c>
      <c r="J370" t="str">
        <f>_xlfn.XLOOKUP(D370, Drug_Formulary_Data!A:A, Drug_Formulary_Data!B:B, "Not Found")</f>
        <v>Brand</v>
      </c>
      <c r="K370" t="str">
        <f>_xlfn.XLOOKUP(D370,Drug_Formulary_Data!A:A,Drug_Formulary_Data!C:C,"Not Found")</f>
        <v>Adalimumab</v>
      </c>
      <c r="L370" s="9">
        <f>_xlfn.XLOOKUP(Healthcare_Claims_Data!D29,Drug_Formulary_Data!A:A,Drug_Formulary_Data!E:E)</f>
        <v>98.52</v>
      </c>
      <c r="M370" s="9">
        <f t="shared" si="10"/>
        <v>-224.77</v>
      </c>
      <c r="N370" s="9">
        <f t="shared" si="11"/>
        <v>109.39</v>
      </c>
    </row>
    <row r="371" spans="1:14" x14ac:dyDescent="0.2">
      <c r="A371" s="15">
        <v>100026</v>
      </c>
      <c r="B371" s="2">
        <v>2715</v>
      </c>
      <c r="C371" s="2">
        <v>593</v>
      </c>
      <c r="D371" s="2" t="s">
        <v>39</v>
      </c>
      <c r="E371" s="2" t="s">
        <v>50</v>
      </c>
      <c r="F371" s="8">
        <v>1087.17</v>
      </c>
      <c r="G371" s="8">
        <v>1315.53</v>
      </c>
      <c r="H371" s="11">
        <v>44953</v>
      </c>
      <c r="I371" s="2" t="s">
        <v>53</v>
      </c>
      <c r="J371" t="str">
        <f>_xlfn.XLOOKUP(D371, Drug_Formulary_Data!A:A, Drug_Formulary_Data!B:B, "Not Found")</f>
        <v>Brand</v>
      </c>
      <c r="K371" t="str">
        <f>_xlfn.XLOOKUP(D371,Drug_Formulary_Data!A:A,Drug_Formulary_Data!C:C,"Not Found")</f>
        <v>Apixaban</v>
      </c>
      <c r="L371" s="9">
        <f>_xlfn.XLOOKUP(Healthcare_Claims_Data!D28,Drug_Formulary_Data!A:A,Drug_Formulary_Data!E:E)</f>
        <v>77.959999999999994</v>
      </c>
      <c r="M371" s="9">
        <f t="shared" si="10"/>
        <v>-228.3599999999999</v>
      </c>
      <c r="N371" s="9">
        <f t="shared" si="11"/>
        <v>1009.21</v>
      </c>
    </row>
    <row r="372" spans="1:14" x14ac:dyDescent="0.2">
      <c r="A372" s="15">
        <v>100174</v>
      </c>
      <c r="B372" s="2">
        <v>2956</v>
      </c>
      <c r="C372" s="2">
        <v>538</v>
      </c>
      <c r="D372" s="2" t="s">
        <v>33</v>
      </c>
      <c r="E372" s="2" t="s">
        <v>50</v>
      </c>
      <c r="F372" s="8">
        <v>771.03</v>
      </c>
      <c r="G372" s="8">
        <v>1008.22</v>
      </c>
      <c r="H372" s="11">
        <v>45101</v>
      </c>
      <c r="I372" s="2" t="s">
        <v>52</v>
      </c>
      <c r="J372" t="str">
        <f>_xlfn.XLOOKUP(D372, Drug_Formulary_Data!A:A, Drug_Formulary_Data!B:B, "Not Found")</f>
        <v>Brand</v>
      </c>
      <c r="K372" t="str">
        <f>_xlfn.XLOOKUP(D372,Drug_Formulary_Data!A:A,Drug_Formulary_Data!C:C,"Not Found")</f>
        <v>Insulin Glargine</v>
      </c>
      <c r="L372" s="9">
        <f>_xlfn.XLOOKUP(Healthcare_Claims_Data!D176,Drug_Formulary_Data!A:A,Drug_Formulary_Data!E:E)</f>
        <v>150.68</v>
      </c>
      <c r="M372" s="9">
        <f t="shared" si="10"/>
        <v>-237.19000000000005</v>
      </c>
      <c r="N372" s="9">
        <f t="shared" si="11"/>
        <v>620.34999999999991</v>
      </c>
    </row>
    <row r="373" spans="1:14" x14ac:dyDescent="0.2">
      <c r="A373" s="15">
        <v>100359</v>
      </c>
      <c r="B373" s="2">
        <v>2074</v>
      </c>
      <c r="C373" s="2">
        <v>585</v>
      </c>
      <c r="D373" s="2" t="s">
        <v>29</v>
      </c>
      <c r="E373" s="2" t="s">
        <v>20</v>
      </c>
      <c r="F373" s="8">
        <v>294.08999999999997</v>
      </c>
      <c r="G373" s="8">
        <v>535.42999999999995</v>
      </c>
      <c r="H373" s="11">
        <v>45286</v>
      </c>
      <c r="I373" s="2" t="s">
        <v>52</v>
      </c>
      <c r="J373" t="str">
        <f>_xlfn.XLOOKUP(D373, Drug_Formulary_Data!A:A, Drug_Formulary_Data!B:B, "Not Found")</f>
        <v>Brand</v>
      </c>
      <c r="K373" t="str">
        <f>_xlfn.XLOOKUP(D373,Drug_Formulary_Data!A:A,Drug_Formulary_Data!C:C,"Not Found")</f>
        <v>Oxycodone</v>
      </c>
      <c r="L373" s="9">
        <f>_xlfn.XLOOKUP(Healthcare_Claims_Data!D361,Drug_Formulary_Data!A:A,Drug_Formulary_Data!E:E)</f>
        <v>132.80000000000001</v>
      </c>
      <c r="M373" s="9">
        <f t="shared" si="10"/>
        <v>-241.33999999999997</v>
      </c>
      <c r="N373" s="9">
        <f t="shared" si="11"/>
        <v>161.28999999999996</v>
      </c>
    </row>
    <row r="374" spans="1:14" x14ac:dyDescent="0.2">
      <c r="A374" s="15">
        <v>100341</v>
      </c>
      <c r="B374" s="2">
        <v>2205</v>
      </c>
      <c r="C374" s="2">
        <v>585</v>
      </c>
      <c r="D374" s="2" t="s">
        <v>39</v>
      </c>
      <c r="E374" s="2" t="s">
        <v>50</v>
      </c>
      <c r="F374" s="8">
        <v>604.48</v>
      </c>
      <c r="G374" s="8">
        <v>847.97</v>
      </c>
      <c r="H374" s="11">
        <v>45268</v>
      </c>
      <c r="I374" s="2" t="s">
        <v>51</v>
      </c>
      <c r="J374" t="str">
        <f>_xlfn.XLOOKUP(D374, Drug_Formulary_Data!A:A, Drug_Formulary_Data!B:B, "Not Found")</f>
        <v>Brand</v>
      </c>
      <c r="K374" t="str">
        <f>_xlfn.XLOOKUP(D374,Drug_Formulary_Data!A:A,Drug_Formulary_Data!C:C,"Not Found")</f>
        <v>Apixaban</v>
      </c>
      <c r="L374" s="9">
        <f>_xlfn.XLOOKUP(Healthcare_Claims_Data!D343,Drug_Formulary_Data!A:A,Drug_Formulary_Data!E:E)</f>
        <v>132.80000000000001</v>
      </c>
      <c r="M374" s="9">
        <f t="shared" si="10"/>
        <v>-243.49</v>
      </c>
      <c r="N374" s="9">
        <f t="shared" si="11"/>
        <v>471.68</v>
      </c>
    </row>
    <row r="375" spans="1:14" x14ac:dyDescent="0.2">
      <c r="A375" s="15">
        <v>100469</v>
      </c>
      <c r="B375" s="2">
        <v>2046</v>
      </c>
      <c r="C375" s="2">
        <v>522</v>
      </c>
      <c r="D375" s="2" t="s">
        <v>37</v>
      </c>
      <c r="E375" s="2" t="s">
        <v>20</v>
      </c>
      <c r="F375" s="8">
        <v>642.57000000000005</v>
      </c>
      <c r="G375" s="8">
        <v>888.16</v>
      </c>
      <c r="H375" s="11">
        <v>45396</v>
      </c>
      <c r="I375" s="2" t="s">
        <v>51</v>
      </c>
      <c r="J375" t="str">
        <f>_xlfn.XLOOKUP(D375, Drug_Formulary_Data!A:A, Drug_Formulary_Data!B:B, "Not Found")</f>
        <v>Brand</v>
      </c>
      <c r="K375" t="str">
        <f>_xlfn.XLOOKUP(D375,Drug_Formulary_Data!A:A,Drug_Formulary_Data!C:C,"Not Found")</f>
        <v>Fluticasone/Salmeterol</v>
      </c>
      <c r="L375" s="9">
        <f>_xlfn.XLOOKUP(Healthcare_Claims_Data!D471,Drug_Formulary_Data!A:A,Drug_Formulary_Data!E:E)</f>
        <v>77.55</v>
      </c>
      <c r="M375" s="9">
        <f t="shared" si="10"/>
        <v>-245.58999999999992</v>
      </c>
      <c r="N375" s="9">
        <f t="shared" si="11"/>
        <v>565.0200000000001</v>
      </c>
    </row>
    <row r="376" spans="1:14" x14ac:dyDescent="0.2">
      <c r="A376" s="15">
        <v>100045</v>
      </c>
      <c r="B376" s="2">
        <v>2268</v>
      </c>
      <c r="C376" s="2">
        <v>564</v>
      </c>
      <c r="D376" s="2" t="s">
        <v>26</v>
      </c>
      <c r="E376" s="2" t="s">
        <v>20</v>
      </c>
      <c r="F376" s="8">
        <v>133.72999999999999</v>
      </c>
      <c r="G376" s="8">
        <v>381.22</v>
      </c>
      <c r="H376" s="11">
        <v>44972</v>
      </c>
      <c r="I376" s="2" t="s">
        <v>51</v>
      </c>
      <c r="J376" t="str">
        <f>_xlfn.XLOOKUP(D376, Drug_Formulary_Data!A:A, Drug_Formulary_Data!B:B, "Not Found")</f>
        <v>Brand</v>
      </c>
      <c r="K376" t="str">
        <f>_xlfn.XLOOKUP(D376,Drug_Formulary_Data!A:A,Drug_Formulary_Data!C:C,"Not Found")</f>
        <v>Adalimumab</v>
      </c>
      <c r="L376" s="9">
        <f>_xlfn.XLOOKUP(Healthcare_Claims_Data!D47,Drug_Formulary_Data!A:A,Drug_Formulary_Data!E:E)</f>
        <v>77.55</v>
      </c>
      <c r="M376" s="9">
        <f t="shared" si="10"/>
        <v>-247.49000000000004</v>
      </c>
      <c r="N376" s="9">
        <f t="shared" si="11"/>
        <v>56.179999999999993</v>
      </c>
    </row>
    <row r="377" spans="1:14" x14ac:dyDescent="0.2">
      <c r="A377" s="15">
        <v>100387</v>
      </c>
      <c r="B377" s="2">
        <v>2401</v>
      </c>
      <c r="C377" s="2">
        <v>561</v>
      </c>
      <c r="D377" s="2" t="s">
        <v>19</v>
      </c>
      <c r="E377" s="2" t="s">
        <v>20</v>
      </c>
      <c r="F377" s="8">
        <v>907.22</v>
      </c>
      <c r="G377" s="8">
        <v>1159.3499999999999</v>
      </c>
      <c r="H377" s="11">
        <v>45314</v>
      </c>
      <c r="I377" s="2" t="s">
        <v>53</v>
      </c>
      <c r="J377" t="str">
        <f>_xlfn.XLOOKUP(D377, Drug_Formulary_Data!A:A, Drug_Formulary_Data!B:B, "Not Found")</f>
        <v>Brand</v>
      </c>
      <c r="K377" t="str">
        <f>_xlfn.XLOOKUP(D377,Drug_Formulary_Data!A:A,Drug_Formulary_Data!C:C,"Not Found")</f>
        <v>Atorvastatin</v>
      </c>
      <c r="L377" s="9">
        <f>_xlfn.XLOOKUP(Healthcare_Claims_Data!D389,Drug_Formulary_Data!A:A,Drug_Formulary_Data!E:E)</f>
        <v>150.68</v>
      </c>
      <c r="M377" s="9">
        <f t="shared" si="10"/>
        <v>-252.12999999999988</v>
      </c>
      <c r="N377" s="9">
        <f t="shared" si="11"/>
        <v>756.54</v>
      </c>
    </row>
    <row r="378" spans="1:14" x14ac:dyDescent="0.2">
      <c r="A378" s="15">
        <v>100353</v>
      </c>
      <c r="B378" s="2">
        <v>2937</v>
      </c>
      <c r="C378" s="2">
        <v>519</v>
      </c>
      <c r="D378" s="2" t="s">
        <v>37</v>
      </c>
      <c r="E378" s="2" t="s">
        <v>50</v>
      </c>
      <c r="F378" s="8">
        <v>605.19000000000005</v>
      </c>
      <c r="G378" s="8">
        <v>859.01</v>
      </c>
      <c r="H378" s="11">
        <v>45280</v>
      </c>
      <c r="I378" s="2" t="s">
        <v>51</v>
      </c>
      <c r="J378" t="str">
        <f>_xlfn.XLOOKUP(D378, Drug_Formulary_Data!A:A, Drug_Formulary_Data!B:B, "Not Found")</f>
        <v>Brand</v>
      </c>
      <c r="K378" t="str">
        <f>_xlfn.XLOOKUP(D378,Drug_Formulary_Data!A:A,Drug_Formulary_Data!C:C,"Not Found")</f>
        <v>Fluticasone/Salmeterol</v>
      </c>
      <c r="L378" s="9">
        <f>_xlfn.XLOOKUP(Healthcare_Claims_Data!D355,Drug_Formulary_Data!A:A,Drug_Formulary_Data!E:E)</f>
        <v>144.75</v>
      </c>
      <c r="M378" s="9">
        <f t="shared" si="10"/>
        <v>-253.81999999999994</v>
      </c>
      <c r="N378" s="9">
        <f t="shared" si="11"/>
        <v>460.44000000000005</v>
      </c>
    </row>
    <row r="379" spans="1:14" x14ac:dyDescent="0.2">
      <c r="A379" s="15">
        <v>100014</v>
      </c>
      <c r="B379" s="2">
        <v>2779</v>
      </c>
      <c r="C379" s="2">
        <v>519</v>
      </c>
      <c r="D379" s="2" t="s">
        <v>33</v>
      </c>
      <c r="E379" s="2" t="s">
        <v>20</v>
      </c>
      <c r="F379" s="8">
        <v>854.46</v>
      </c>
      <c r="G379" s="8">
        <v>1109.3900000000001</v>
      </c>
      <c r="H379" s="11">
        <v>44941</v>
      </c>
      <c r="I379" s="2" t="s">
        <v>51</v>
      </c>
      <c r="J379" t="str">
        <f>_xlfn.XLOOKUP(D379, Drug_Formulary_Data!A:A, Drug_Formulary_Data!B:B, "Not Found")</f>
        <v>Brand</v>
      </c>
      <c r="K379" t="str">
        <f>_xlfn.XLOOKUP(D379,Drug_Formulary_Data!A:A,Drug_Formulary_Data!C:C,"Not Found")</f>
        <v>Insulin Glargine</v>
      </c>
      <c r="L379" s="9">
        <f>_xlfn.XLOOKUP(Healthcare_Claims_Data!D16,Drug_Formulary_Data!A:A,Drug_Formulary_Data!E:E)</f>
        <v>65.23</v>
      </c>
      <c r="M379" s="9">
        <f t="shared" si="10"/>
        <v>-254.93000000000006</v>
      </c>
      <c r="N379" s="9">
        <f t="shared" si="11"/>
        <v>789.23</v>
      </c>
    </row>
    <row r="380" spans="1:14" x14ac:dyDescent="0.2">
      <c r="A380" s="15">
        <v>100310</v>
      </c>
      <c r="B380" s="2">
        <v>2696</v>
      </c>
      <c r="C380" s="2">
        <v>538</v>
      </c>
      <c r="D380" s="2" t="s">
        <v>19</v>
      </c>
      <c r="E380" s="2" t="s">
        <v>50</v>
      </c>
      <c r="F380" s="8">
        <v>178.76</v>
      </c>
      <c r="G380" s="8">
        <v>448.65</v>
      </c>
      <c r="H380" s="11">
        <v>45237</v>
      </c>
      <c r="I380" s="2" t="s">
        <v>51</v>
      </c>
      <c r="J380" t="str">
        <f>_xlfn.XLOOKUP(D380, Drug_Formulary_Data!A:A, Drug_Formulary_Data!B:B, "Not Found")</f>
        <v>Brand</v>
      </c>
      <c r="K380" t="str">
        <f>_xlfn.XLOOKUP(D380,Drug_Formulary_Data!A:A,Drug_Formulary_Data!C:C,"Not Found")</f>
        <v>Atorvastatin</v>
      </c>
      <c r="L380" s="9">
        <f>_xlfn.XLOOKUP(Healthcare_Claims_Data!D312,Drug_Formulary_Data!A:A,Drug_Formulary_Data!E:E)</f>
        <v>76.599999999999994</v>
      </c>
      <c r="M380" s="9">
        <f t="shared" si="10"/>
        <v>-269.89</v>
      </c>
      <c r="N380" s="9">
        <f t="shared" si="11"/>
        <v>102.16</v>
      </c>
    </row>
    <row r="381" spans="1:14" x14ac:dyDescent="0.2">
      <c r="A381" s="15">
        <v>100442</v>
      </c>
      <c r="B381" s="2">
        <v>2717</v>
      </c>
      <c r="C381" s="2">
        <v>510</v>
      </c>
      <c r="D381" s="2" t="s">
        <v>29</v>
      </c>
      <c r="E381" s="2" t="s">
        <v>20</v>
      </c>
      <c r="F381" s="8">
        <v>677.99</v>
      </c>
      <c r="G381" s="8">
        <v>950.22</v>
      </c>
      <c r="H381" s="11">
        <v>45369</v>
      </c>
      <c r="I381" s="2" t="s">
        <v>53</v>
      </c>
      <c r="J381" t="str">
        <f>_xlfn.XLOOKUP(D381, Drug_Formulary_Data!A:A, Drug_Formulary_Data!B:B, "Not Found")</f>
        <v>Brand</v>
      </c>
      <c r="K381" t="str">
        <f>_xlfn.XLOOKUP(D381,Drug_Formulary_Data!A:A,Drug_Formulary_Data!C:C,"Not Found")</f>
        <v>Oxycodone</v>
      </c>
      <c r="L381" s="9">
        <f>_xlfn.XLOOKUP(Healthcare_Claims_Data!D444,Drug_Formulary_Data!A:A,Drug_Formulary_Data!E:E)</f>
        <v>76.599999999999994</v>
      </c>
      <c r="M381" s="9">
        <f t="shared" si="10"/>
        <v>-272.23</v>
      </c>
      <c r="N381" s="9">
        <f t="shared" si="11"/>
        <v>601.39</v>
      </c>
    </row>
    <row r="382" spans="1:14" x14ac:dyDescent="0.2">
      <c r="A382" s="15">
        <v>100075</v>
      </c>
      <c r="B382" s="2">
        <v>2319</v>
      </c>
      <c r="C382" s="2">
        <v>516</v>
      </c>
      <c r="D382" s="2" t="s">
        <v>29</v>
      </c>
      <c r="E382" s="2" t="s">
        <v>20</v>
      </c>
      <c r="F382" s="8">
        <v>514.87</v>
      </c>
      <c r="G382" s="8">
        <v>787.76</v>
      </c>
      <c r="H382" s="11">
        <v>45002</v>
      </c>
      <c r="I382" s="2" t="s">
        <v>51</v>
      </c>
      <c r="J382" t="str">
        <f>_xlfn.XLOOKUP(D382, Drug_Formulary_Data!A:A, Drug_Formulary_Data!B:B, "Not Found")</f>
        <v>Brand</v>
      </c>
      <c r="K382" t="str">
        <f>_xlfn.XLOOKUP(D382,Drug_Formulary_Data!A:A,Drug_Formulary_Data!C:C,"Not Found")</f>
        <v>Oxycodone</v>
      </c>
      <c r="L382" s="9">
        <f>_xlfn.XLOOKUP(Healthcare_Claims_Data!D77,Drug_Formulary_Data!A:A,Drug_Formulary_Data!E:E)</f>
        <v>77.959999999999994</v>
      </c>
      <c r="M382" s="9">
        <f t="shared" si="10"/>
        <v>-272.89</v>
      </c>
      <c r="N382" s="9">
        <f t="shared" si="11"/>
        <v>436.91</v>
      </c>
    </row>
    <row r="383" spans="1:14" x14ac:dyDescent="0.2">
      <c r="A383" s="15">
        <v>100227</v>
      </c>
      <c r="B383" s="2">
        <v>2753</v>
      </c>
      <c r="C383" s="2">
        <v>591</v>
      </c>
      <c r="D383" s="2" t="s">
        <v>39</v>
      </c>
      <c r="E383" s="2" t="s">
        <v>20</v>
      </c>
      <c r="F383" s="8">
        <v>139.81</v>
      </c>
      <c r="G383" s="8">
        <v>418.42</v>
      </c>
      <c r="H383" s="11">
        <v>45154</v>
      </c>
      <c r="I383" s="2" t="s">
        <v>53</v>
      </c>
      <c r="J383" t="str">
        <f>_xlfn.XLOOKUP(D383, Drug_Formulary_Data!A:A, Drug_Formulary_Data!B:B, "Not Found")</f>
        <v>Brand</v>
      </c>
      <c r="K383" t="str">
        <f>_xlfn.XLOOKUP(D383,Drug_Formulary_Data!A:A,Drug_Formulary_Data!C:C,"Not Found")</f>
        <v>Apixaban</v>
      </c>
      <c r="L383" s="9">
        <f>_xlfn.XLOOKUP(Healthcare_Claims_Data!D229,Drug_Formulary_Data!A:A,Drug_Formulary_Data!E:E)</f>
        <v>77.55</v>
      </c>
      <c r="M383" s="9">
        <f t="shared" si="10"/>
        <v>-278.61</v>
      </c>
      <c r="N383" s="9">
        <f t="shared" si="11"/>
        <v>62.260000000000005</v>
      </c>
    </row>
    <row r="384" spans="1:14" x14ac:dyDescent="0.2">
      <c r="A384" s="15">
        <v>100099</v>
      </c>
      <c r="B384" s="2">
        <v>2346</v>
      </c>
      <c r="C384" s="2">
        <v>552</v>
      </c>
      <c r="D384" s="2" t="s">
        <v>31</v>
      </c>
      <c r="E384" s="2" t="s">
        <v>50</v>
      </c>
      <c r="F384" s="8">
        <v>621.64</v>
      </c>
      <c r="G384" s="8">
        <v>902.26</v>
      </c>
      <c r="H384" s="11">
        <v>45026</v>
      </c>
      <c r="I384" s="2" t="s">
        <v>52</v>
      </c>
      <c r="J384" t="str">
        <f>_xlfn.XLOOKUP(D384, Drug_Formulary_Data!A:A, Drug_Formulary_Data!B:B, "Not Found")</f>
        <v>Brand</v>
      </c>
      <c r="K384" t="str">
        <f>_xlfn.XLOOKUP(D384,Drug_Formulary_Data!A:A,Drug_Formulary_Data!C:C,"Not Found")</f>
        <v>Rivaroxaban</v>
      </c>
      <c r="L384" s="9">
        <f>_xlfn.XLOOKUP(Healthcare_Claims_Data!D101,Drug_Formulary_Data!A:A,Drug_Formulary_Data!E:E)</f>
        <v>77.55</v>
      </c>
      <c r="M384" s="9">
        <f t="shared" si="10"/>
        <v>-280.62</v>
      </c>
      <c r="N384" s="9">
        <f t="shared" si="11"/>
        <v>544.09</v>
      </c>
    </row>
    <row r="385" spans="1:14" x14ac:dyDescent="0.2">
      <c r="A385" s="15">
        <v>100465</v>
      </c>
      <c r="B385" s="2">
        <v>2501</v>
      </c>
      <c r="C385" s="2">
        <v>594</v>
      </c>
      <c r="D385" s="2" t="s">
        <v>33</v>
      </c>
      <c r="E385" s="2" t="s">
        <v>50</v>
      </c>
      <c r="F385" s="8">
        <v>738.86</v>
      </c>
      <c r="G385" s="8">
        <v>1021.75</v>
      </c>
      <c r="H385" s="11">
        <v>45392</v>
      </c>
      <c r="I385" s="2" t="s">
        <v>53</v>
      </c>
      <c r="J385" t="str">
        <f>_xlfn.XLOOKUP(D385, Drug_Formulary_Data!A:A, Drug_Formulary_Data!B:B, "Not Found")</f>
        <v>Brand</v>
      </c>
      <c r="K385" t="str">
        <f>_xlfn.XLOOKUP(D385,Drug_Formulary_Data!A:A,Drug_Formulary_Data!C:C,"Not Found")</f>
        <v>Insulin Glargine</v>
      </c>
      <c r="L385" s="9">
        <f>_xlfn.XLOOKUP(Healthcare_Claims_Data!D467,Drug_Formulary_Data!A:A,Drug_Formulary_Data!E:E)</f>
        <v>144.75</v>
      </c>
      <c r="M385" s="9">
        <f t="shared" si="10"/>
        <v>-282.89</v>
      </c>
      <c r="N385" s="9">
        <f t="shared" si="11"/>
        <v>594.11</v>
      </c>
    </row>
    <row r="386" spans="1:14" x14ac:dyDescent="0.2">
      <c r="A386" s="15">
        <v>100220</v>
      </c>
      <c r="B386" s="2">
        <v>2165</v>
      </c>
      <c r="C386" s="2">
        <v>520</v>
      </c>
      <c r="D386" s="2" t="s">
        <v>31</v>
      </c>
      <c r="E386" s="2" t="s">
        <v>50</v>
      </c>
      <c r="F386" s="8">
        <v>179.19</v>
      </c>
      <c r="G386" s="8">
        <v>463.66</v>
      </c>
      <c r="H386" s="11">
        <v>45147</v>
      </c>
      <c r="I386" s="2" t="s">
        <v>52</v>
      </c>
      <c r="J386" t="str">
        <f>_xlfn.XLOOKUP(D386, Drug_Formulary_Data!A:A, Drug_Formulary_Data!B:B, "Not Found")</f>
        <v>Brand</v>
      </c>
      <c r="K386" t="str">
        <f>_xlfn.XLOOKUP(D386,Drug_Formulary_Data!A:A,Drug_Formulary_Data!C:C,"Not Found")</f>
        <v>Rivaroxaban</v>
      </c>
      <c r="L386" s="9">
        <f>_xlfn.XLOOKUP(Healthcare_Claims_Data!D222,Drug_Formulary_Data!A:A,Drug_Formulary_Data!E:E)</f>
        <v>132.80000000000001</v>
      </c>
      <c r="M386" s="9">
        <f t="shared" ref="M386:M449" si="12">F386-G386</f>
        <v>-284.47000000000003</v>
      </c>
      <c r="N386" s="9">
        <f t="shared" si="11"/>
        <v>46.389999999999986</v>
      </c>
    </row>
    <row r="387" spans="1:14" x14ac:dyDescent="0.2">
      <c r="A387" s="15">
        <v>100172</v>
      </c>
      <c r="B387" s="2">
        <v>2109</v>
      </c>
      <c r="C387" s="2">
        <v>589</v>
      </c>
      <c r="D387" s="2" t="s">
        <v>31</v>
      </c>
      <c r="E387" s="2" t="s">
        <v>50</v>
      </c>
      <c r="F387" s="8">
        <v>738.64</v>
      </c>
      <c r="G387" s="8">
        <v>1023.48</v>
      </c>
      <c r="H387" s="11">
        <v>45099</v>
      </c>
      <c r="I387" s="2" t="s">
        <v>53</v>
      </c>
      <c r="J387" t="str">
        <f>_xlfn.XLOOKUP(D387, Drug_Formulary_Data!A:A, Drug_Formulary_Data!B:B, "Not Found")</f>
        <v>Brand</v>
      </c>
      <c r="K387" t="str">
        <f>_xlfn.XLOOKUP(D387,Drug_Formulary_Data!A:A,Drug_Formulary_Data!C:C,"Not Found")</f>
        <v>Rivaroxaban</v>
      </c>
      <c r="L387" s="9">
        <f>_xlfn.XLOOKUP(Healthcare_Claims_Data!D174,Drug_Formulary_Data!A:A,Drug_Formulary_Data!E:E)</f>
        <v>98.52</v>
      </c>
      <c r="M387" s="9">
        <f t="shared" si="12"/>
        <v>-284.84000000000003</v>
      </c>
      <c r="N387" s="9">
        <f t="shared" ref="N387:N450" si="13">F387-L387</f>
        <v>640.12</v>
      </c>
    </row>
    <row r="388" spans="1:14" x14ac:dyDescent="0.2">
      <c r="A388" s="15">
        <v>100316</v>
      </c>
      <c r="B388" s="2">
        <v>2276</v>
      </c>
      <c r="C388" s="2">
        <v>552</v>
      </c>
      <c r="D388" s="2" t="s">
        <v>23</v>
      </c>
      <c r="E388" s="2" t="s">
        <v>20</v>
      </c>
      <c r="F388" s="8">
        <v>733.21</v>
      </c>
      <c r="G388" s="8">
        <v>1020.65</v>
      </c>
      <c r="H388" s="11">
        <v>45243</v>
      </c>
      <c r="I388" s="2" t="s">
        <v>51</v>
      </c>
      <c r="J388" t="str">
        <f>_xlfn.XLOOKUP(D388, Drug_Formulary_Data!A:A, Drug_Formulary_Data!B:B, "Not Found")</f>
        <v>Brand</v>
      </c>
      <c r="K388" t="str">
        <f>_xlfn.XLOOKUP(D388,Drug_Formulary_Data!A:A,Drug_Formulary_Data!C:C,"Not Found")</f>
        <v>Sitagliptin</v>
      </c>
      <c r="L388" s="9">
        <f>_xlfn.XLOOKUP(Healthcare_Claims_Data!D318,Drug_Formulary_Data!A:A,Drug_Formulary_Data!E:E)</f>
        <v>77.959999999999994</v>
      </c>
      <c r="M388" s="9">
        <f t="shared" si="12"/>
        <v>-287.43999999999994</v>
      </c>
      <c r="N388" s="9">
        <f t="shared" si="13"/>
        <v>655.25</v>
      </c>
    </row>
    <row r="389" spans="1:14" x14ac:dyDescent="0.2">
      <c r="A389" s="15">
        <v>100356</v>
      </c>
      <c r="B389" s="2">
        <v>2358</v>
      </c>
      <c r="C389" s="2">
        <v>578</v>
      </c>
      <c r="D389" s="2" t="s">
        <v>23</v>
      </c>
      <c r="E389" s="2" t="s">
        <v>20</v>
      </c>
      <c r="F389" s="8">
        <v>402.5</v>
      </c>
      <c r="G389" s="8">
        <v>690.93</v>
      </c>
      <c r="H389" s="11">
        <v>45283</v>
      </c>
      <c r="I389" s="2" t="s">
        <v>53</v>
      </c>
      <c r="J389" t="str">
        <f>_xlfn.XLOOKUP(D389, Drug_Formulary_Data!A:A, Drug_Formulary_Data!B:B, "Not Found")</f>
        <v>Brand</v>
      </c>
      <c r="K389" t="str">
        <f>_xlfn.XLOOKUP(D389,Drug_Formulary_Data!A:A,Drug_Formulary_Data!C:C,"Not Found")</f>
        <v>Sitagliptin</v>
      </c>
      <c r="L389" s="9">
        <f>_xlfn.XLOOKUP(Healthcare_Claims_Data!D358,Drug_Formulary_Data!A:A,Drug_Formulary_Data!E:E)</f>
        <v>65.23</v>
      </c>
      <c r="M389" s="9">
        <f t="shared" si="12"/>
        <v>-288.42999999999995</v>
      </c>
      <c r="N389" s="9">
        <f t="shared" si="13"/>
        <v>337.27</v>
      </c>
    </row>
    <row r="390" spans="1:14" x14ac:dyDescent="0.2">
      <c r="A390" s="15">
        <v>100191</v>
      </c>
      <c r="B390" s="2">
        <v>2559</v>
      </c>
      <c r="C390" s="2">
        <v>584</v>
      </c>
      <c r="D390" s="2" t="s">
        <v>19</v>
      </c>
      <c r="E390" s="2" t="s">
        <v>50</v>
      </c>
      <c r="F390" s="8">
        <v>561.59</v>
      </c>
      <c r="G390" s="8">
        <v>852.84</v>
      </c>
      <c r="H390" s="11">
        <v>45118</v>
      </c>
      <c r="I390" s="2" t="s">
        <v>51</v>
      </c>
      <c r="J390" t="str">
        <f>_xlfn.XLOOKUP(D390, Drug_Formulary_Data!A:A, Drug_Formulary_Data!B:B, "Not Found")</f>
        <v>Brand</v>
      </c>
      <c r="K390" t="str">
        <f>_xlfn.XLOOKUP(D390,Drug_Formulary_Data!A:A,Drug_Formulary_Data!C:C,"Not Found")</f>
        <v>Atorvastatin</v>
      </c>
      <c r="L390" s="9">
        <f>_xlfn.XLOOKUP(Healthcare_Claims_Data!D193,Drug_Formulary_Data!A:A,Drug_Formulary_Data!E:E)</f>
        <v>65.23</v>
      </c>
      <c r="M390" s="9">
        <f t="shared" si="12"/>
        <v>-291.25</v>
      </c>
      <c r="N390" s="9">
        <f t="shared" si="13"/>
        <v>496.36</v>
      </c>
    </row>
    <row r="391" spans="1:14" x14ac:dyDescent="0.2">
      <c r="A391" s="15">
        <v>100198</v>
      </c>
      <c r="B391" s="2">
        <v>2215</v>
      </c>
      <c r="C391" s="2">
        <v>577</v>
      </c>
      <c r="D391" s="2" t="s">
        <v>26</v>
      </c>
      <c r="E391" s="2" t="s">
        <v>50</v>
      </c>
      <c r="F391" s="8">
        <v>453.02</v>
      </c>
      <c r="G391" s="8">
        <v>758.71</v>
      </c>
      <c r="H391" s="11">
        <v>45125</v>
      </c>
      <c r="I391" s="2" t="s">
        <v>53</v>
      </c>
      <c r="J391" t="str">
        <f>_xlfn.XLOOKUP(D391, Drug_Formulary_Data!A:A, Drug_Formulary_Data!B:B, "Not Found")</f>
        <v>Brand</v>
      </c>
      <c r="K391" t="str">
        <f>_xlfn.XLOOKUP(D391,Drug_Formulary_Data!A:A,Drug_Formulary_Data!C:C,"Not Found")</f>
        <v>Adalimumab</v>
      </c>
      <c r="L391" s="9">
        <f>_xlfn.XLOOKUP(Healthcare_Claims_Data!D200,Drug_Formulary_Data!A:A,Drug_Formulary_Data!E:E)</f>
        <v>98.52</v>
      </c>
      <c r="M391" s="9">
        <f t="shared" si="12"/>
        <v>-305.69000000000005</v>
      </c>
      <c r="N391" s="9">
        <f t="shared" si="13"/>
        <v>354.5</v>
      </c>
    </row>
    <row r="392" spans="1:14" x14ac:dyDescent="0.2">
      <c r="A392" s="15">
        <v>100327</v>
      </c>
      <c r="B392" s="2">
        <v>2308</v>
      </c>
      <c r="C392" s="2">
        <v>518</v>
      </c>
      <c r="D392" s="2" t="s">
        <v>31</v>
      </c>
      <c r="E392" s="2" t="s">
        <v>20</v>
      </c>
      <c r="F392" s="8">
        <v>353.9</v>
      </c>
      <c r="G392" s="8">
        <v>659.75</v>
      </c>
      <c r="H392" s="11">
        <v>45254</v>
      </c>
      <c r="I392" s="2" t="s">
        <v>53</v>
      </c>
      <c r="J392" t="str">
        <f>_xlfn.XLOOKUP(D392, Drug_Formulary_Data!A:A, Drug_Formulary_Data!B:B, "Not Found")</f>
        <v>Brand</v>
      </c>
      <c r="K392" t="str">
        <f>_xlfn.XLOOKUP(D392,Drug_Formulary_Data!A:A,Drug_Formulary_Data!C:C,"Not Found")</f>
        <v>Rivaroxaban</v>
      </c>
      <c r="L392" s="9">
        <f>_xlfn.XLOOKUP(Healthcare_Claims_Data!D329,Drug_Formulary_Data!A:A,Drug_Formulary_Data!E:E)</f>
        <v>58.5</v>
      </c>
      <c r="M392" s="9">
        <f t="shared" si="12"/>
        <v>-305.85000000000002</v>
      </c>
      <c r="N392" s="9">
        <f t="shared" si="13"/>
        <v>295.39999999999998</v>
      </c>
    </row>
    <row r="393" spans="1:14" x14ac:dyDescent="0.2">
      <c r="A393" s="15">
        <v>100040</v>
      </c>
      <c r="B393" s="2">
        <v>2151</v>
      </c>
      <c r="C393" s="2">
        <v>534</v>
      </c>
      <c r="D393" s="2" t="s">
        <v>26</v>
      </c>
      <c r="E393" s="2" t="s">
        <v>50</v>
      </c>
      <c r="F393" s="8">
        <v>815.26</v>
      </c>
      <c r="G393" s="8">
        <v>1129.2</v>
      </c>
      <c r="H393" s="11">
        <v>44967</v>
      </c>
      <c r="I393" s="2" t="s">
        <v>53</v>
      </c>
      <c r="J393" t="str">
        <f>_xlfn.XLOOKUP(D393, Drug_Formulary_Data!A:A, Drug_Formulary_Data!B:B, "Not Found")</f>
        <v>Brand</v>
      </c>
      <c r="K393" t="str">
        <f>_xlfn.XLOOKUP(D393,Drug_Formulary_Data!A:A,Drug_Formulary_Data!C:C,"Not Found")</f>
        <v>Adalimumab</v>
      </c>
      <c r="L393" s="9">
        <f>_xlfn.XLOOKUP(Healthcare_Claims_Data!D42,Drug_Formulary_Data!A:A,Drug_Formulary_Data!E:E)</f>
        <v>150.68</v>
      </c>
      <c r="M393" s="9">
        <f t="shared" si="12"/>
        <v>-313.94000000000005</v>
      </c>
      <c r="N393" s="9">
        <f t="shared" si="13"/>
        <v>664.57999999999993</v>
      </c>
    </row>
    <row r="394" spans="1:14" x14ac:dyDescent="0.2">
      <c r="A394" s="15">
        <v>100314</v>
      </c>
      <c r="B394" s="2">
        <v>2491</v>
      </c>
      <c r="C394" s="2">
        <v>598</v>
      </c>
      <c r="D394" s="2" t="s">
        <v>41</v>
      </c>
      <c r="E394" s="2" t="s">
        <v>20</v>
      </c>
      <c r="F394" s="8">
        <v>597.41</v>
      </c>
      <c r="G394" s="8">
        <v>915.34</v>
      </c>
      <c r="H394" s="11">
        <v>45241</v>
      </c>
      <c r="I394" s="2" t="s">
        <v>52</v>
      </c>
      <c r="J394" t="str">
        <f>_xlfn.XLOOKUP(D394, Drug_Formulary_Data!A:A, Drug_Formulary_Data!B:B, "Not Found")</f>
        <v>Brand</v>
      </c>
      <c r="K394" t="str">
        <f>_xlfn.XLOOKUP(D394,Drug_Formulary_Data!A:A,Drug_Formulary_Data!C:C,"Not Found")</f>
        <v>Rosuvastatin</v>
      </c>
      <c r="L394" s="9">
        <f>_xlfn.XLOOKUP(Healthcare_Claims_Data!D316,Drug_Formulary_Data!A:A,Drug_Formulary_Data!E:E)</f>
        <v>150.68</v>
      </c>
      <c r="M394" s="9">
        <f t="shared" si="12"/>
        <v>-317.93000000000006</v>
      </c>
      <c r="N394" s="9">
        <f t="shared" si="13"/>
        <v>446.72999999999996</v>
      </c>
    </row>
    <row r="395" spans="1:14" x14ac:dyDescent="0.2">
      <c r="A395" s="15">
        <v>100443</v>
      </c>
      <c r="B395" s="2">
        <v>2275</v>
      </c>
      <c r="C395" s="2">
        <v>578</v>
      </c>
      <c r="D395" s="2" t="s">
        <v>23</v>
      </c>
      <c r="E395" s="2" t="s">
        <v>20</v>
      </c>
      <c r="F395" s="8">
        <v>526.28</v>
      </c>
      <c r="G395" s="8">
        <v>851.29</v>
      </c>
      <c r="H395" s="11">
        <v>45370</v>
      </c>
      <c r="I395" s="2" t="s">
        <v>52</v>
      </c>
      <c r="J395" t="str">
        <f>_xlfn.XLOOKUP(D395, Drug_Formulary_Data!A:A, Drug_Formulary_Data!B:B, "Not Found")</f>
        <v>Brand</v>
      </c>
      <c r="K395" t="str">
        <f>_xlfn.XLOOKUP(D395,Drug_Formulary_Data!A:A,Drug_Formulary_Data!C:C,"Not Found")</f>
        <v>Sitagliptin</v>
      </c>
      <c r="L395" s="9">
        <f>_xlfn.XLOOKUP(Healthcare_Claims_Data!D445,Drug_Formulary_Data!A:A,Drug_Formulary_Data!E:E)</f>
        <v>77.959999999999994</v>
      </c>
      <c r="M395" s="9">
        <f t="shared" si="12"/>
        <v>-325.01</v>
      </c>
      <c r="N395" s="9">
        <f t="shared" si="13"/>
        <v>448.32</v>
      </c>
    </row>
    <row r="396" spans="1:14" x14ac:dyDescent="0.2">
      <c r="A396" s="15">
        <v>100044</v>
      </c>
      <c r="B396" s="2">
        <v>2840</v>
      </c>
      <c r="C396" s="2">
        <v>540</v>
      </c>
      <c r="D396" s="2" t="s">
        <v>26</v>
      </c>
      <c r="E396" s="2" t="s">
        <v>50</v>
      </c>
      <c r="F396" s="8">
        <v>812.49</v>
      </c>
      <c r="G396" s="8">
        <v>1142.5999999999999</v>
      </c>
      <c r="H396" s="11">
        <v>44971</v>
      </c>
      <c r="I396" s="2" t="s">
        <v>53</v>
      </c>
      <c r="J396" t="str">
        <f>_xlfn.XLOOKUP(D396, Drug_Formulary_Data!A:A, Drug_Formulary_Data!B:B, "Not Found")</f>
        <v>Brand</v>
      </c>
      <c r="K396" t="str">
        <f>_xlfn.XLOOKUP(D396,Drug_Formulary_Data!A:A,Drug_Formulary_Data!C:C,"Not Found")</f>
        <v>Adalimumab</v>
      </c>
      <c r="L396" s="9">
        <f>_xlfn.XLOOKUP(Healthcare_Claims_Data!D46,Drug_Formulary_Data!A:A,Drug_Formulary_Data!E:E)</f>
        <v>58.5</v>
      </c>
      <c r="M396" s="9">
        <f t="shared" si="12"/>
        <v>-330.1099999999999</v>
      </c>
      <c r="N396" s="9">
        <f t="shared" si="13"/>
        <v>753.99</v>
      </c>
    </row>
    <row r="397" spans="1:14" x14ac:dyDescent="0.2">
      <c r="A397" s="15">
        <v>100450</v>
      </c>
      <c r="B397" s="2">
        <v>2285</v>
      </c>
      <c r="C397" s="2">
        <v>516</v>
      </c>
      <c r="D397" s="2" t="s">
        <v>31</v>
      </c>
      <c r="E397" s="2" t="s">
        <v>20</v>
      </c>
      <c r="F397" s="8">
        <v>682.3</v>
      </c>
      <c r="G397" s="8">
        <v>1019.11</v>
      </c>
      <c r="H397" s="11">
        <v>45377</v>
      </c>
      <c r="I397" s="2" t="s">
        <v>52</v>
      </c>
      <c r="J397" t="str">
        <f>_xlfn.XLOOKUP(D397, Drug_Formulary_Data!A:A, Drug_Formulary_Data!B:B, "Not Found")</f>
        <v>Brand</v>
      </c>
      <c r="K397" t="str">
        <f>_xlfn.XLOOKUP(D397,Drug_Formulary_Data!A:A,Drug_Formulary_Data!C:C,"Not Found")</f>
        <v>Rivaroxaban</v>
      </c>
      <c r="L397" s="9">
        <f>_xlfn.XLOOKUP(Healthcare_Claims_Data!D452,Drug_Formulary_Data!A:A,Drug_Formulary_Data!E:E)</f>
        <v>150.68</v>
      </c>
      <c r="M397" s="9">
        <f t="shared" si="12"/>
        <v>-336.81000000000006</v>
      </c>
      <c r="N397" s="9">
        <f t="shared" si="13"/>
        <v>531.61999999999989</v>
      </c>
    </row>
    <row r="398" spans="1:14" x14ac:dyDescent="0.2">
      <c r="A398" s="15">
        <v>100272</v>
      </c>
      <c r="B398" s="2">
        <v>2408</v>
      </c>
      <c r="C398" s="2">
        <v>585</v>
      </c>
      <c r="D398" s="2" t="s">
        <v>41</v>
      </c>
      <c r="E398" s="2" t="s">
        <v>20</v>
      </c>
      <c r="F398" s="8">
        <v>1048.95</v>
      </c>
      <c r="G398" s="8">
        <v>1389.55</v>
      </c>
      <c r="H398" s="11">
        <v>45199</v>
      </c>
      <c r="I398" s="2" t="s">
        <v>52</v>
      </c>
      <c r="J398" t="str">
        <f>_xlfn.XLOOKUP(D398, Drug_Formulary_Data!A:A, Drug_Formulary_Data!B:B, "Not Found")</f>
        <v>Brand</v>
      </c>
      <c r="K398" t="str">
        <f>_xlfn.XLOOKUP(D398,Drug_Formulary_Data!A:A,Drug_Formulary_Data!C:C,"Not Found")</f>
        <v>Rosuvastatin</v>
      </c>
      <c r="L398" s="9">
        <f>_xlfn.XLOOKUP(Healthcare_Claims_Data!D274,Drug_Formulary_Data!A:A,Drug_Formulary_Data!E:E)</f>
        <v>77.959999999999994</v>
      </c>
      <c r="M398" s="9">
        <f t="shared" si="12"/>
        <v>-340.59999999999991</v>
      </c>
      <c r="N398" s="9">
        <f t="shared" si="13"/>
        <v>970.99</v>
      </c>
    </row>
    <row r="399" spans="1:14" x14ac:dyDescent="0.2">
      <c r="A399" s="15">
        <v>100446</v>
      </c>
      <c r="B399" s="2">
        <v>2591</v>
      </c>
      <c r="C399" s="2">
        <v>506</v>
      </c>
      <c r="D399" s="2" t="s">
        <v>31</v>
      </c>
      <c r="E399" s="2" t="s">
        <v>50</v>
      </c>
      <c r="F399" s="8">
        <v>751.85</v>
      </c>
      <c r="G399" s="8">
        <v>1093.67</v>
      </c>
      <c r="H399" s="11">
        <v>45373</v>
      </c>
      <c r="I399" s="2" t="s">
        <v>52</v>
      </c>
      <c r="J399" t="str">
        <f>_xlfn.XLOOKUP(D399, Drug_Formulary_Data!A:A, Drug_Formulary_Data!B:B, "Not Found")</f>
        <v>Brand</v>
      </c>
      <c r="K399" t="str">
        <f>_xlfn.XLOOKUP(D399,Drug_Formulary_Data!A:A,Drug_Formulary_Data!C:C,"Not Found")</f>
        <v>Rivaroxaban</v>
      </c>
      <c r="L399" s="9">
        <f>_xlfn.XLOOKUP(Healthcare_Claims_Data!D448,Drug_Formulary_Data!A:A,Drug_Formulary_Data!E:E)</f>
        <v>65.23</v>
      </c>
      <c r="M399" s="9">
        <f t="shared" si="12"/>
        <v>-341.82000000000005</v>
      </c>
      <c r="N399" s="9">
        <f t="shared" si="13"/>
        <v>686.62</v>
      </c>
    </row>
    <row r="400" spans="1:14" x14ac:dyDescent="0.2">
      <c r="A400" s="15">
        <v>100119</v>
      </c>
      <c r="B400" s="2">
        <v>2686</v>
      </c>
      <c r="C400" s="2">
        <v>557</v>
      </c>
      <c r="D400" s="2" t="s">
        <v>33</v>
      </c>
      <c r="E400" s="2" t="s">
        <v>20</v>
      </c>
      <c r="F400" s="8">
        <v>242.7</v>
      </c>
      <c r="G400" s="8">
        <v>585.67999999999995</v>
      </c>
      <c r="H400" s="11">
        <v>45046</v>
      </c>
      <c r="I400" s="2" t="s">
        <v>52</v>
      </c>
      <c r="J400" t="str">
        <f>_xlfn.XLOOKUP(D400, Drug_Formulary_Data!A:A, Drug_Formulary_Data!B:B, "Not Found")</f>
        <v>Brand</v>
      </c>
      <c r="K400" t="str">
        <f>_xlfn.XLOOKUP(D400,Drug_Formulary_Data!A:A,Drug_Formulary_Data!C:C,"Not Found")</f>
        <v>Insulin Glargine</v>
      </c>
      <c r="L400" s="9">
        <f>_xlfn.XLOOKUP(Healthcare_Claims_Data!D121,Drug_Formulary_Data!A:A,Drug_Formulary_Data!E:E)</f>
        <v>150.68</v>
      </c>
      <c r="M400" s="9">
        <f t="shared" si="12"/>
        <v>-342.97999999999996</v>
      </c>
      <c r="N400" s="9">
        <f t="shared" si="13"/>
        <v>92.019999999999982</v>
      </c>
    </row>
    <row r="401" spans="1:14" x14ac:dyDescent="0.2">
      <c r="A401" s="15">
        <v>100148</v>
      </c>
      <c r="B401" s="2">
        <v>2817</v>
      </c>
      <c r="C401" s="2">
        <v>500</v>
      </c>
      <c r="D401" s="2" t="s">
        <v>35</v>
      </c>
      <c r="E401" s="2" t="s">
        <v>20</v>
      </c>
      <c r="F401" s="8">
        <v>511.96</v>
      </c>
      <c r="G401" s="8">
        <v>861.71</v>
      </c>
      <c r="H401" s="11">
        <v>45075</v>
      </c>
      <c r="I401" s="2" t="s">
        <v>52</v>
      </c>
      <c r="J401" t="str">
        <f>_xlfn.XLOOKUP(D401, Drug_Formulary_Data!A:A, Drug_Formulary_Data!B:B, "Not Found")</f>
        <v>Brand</v>
      </c>
      <c r="K401" t="str">
        <f>_xlfn.XLOOKUP(D401,Drug_Formulary_Data!A:A,Drug_Formulary_Data!C:C,"Not Found")</f>
        <v>Budesonide/Formoterol</v>
      </c>
      <c r="L401" s="9">
        <f>_xlfn.XLOOKUP(Healthcare_Claims_Data!D150,Drug_Formulary_Data!A:A,Drug_Formulary_Data!E:E)</f>
        <v>65.23</v>
      </c>
      <c r="M401" s="9">
        <f t="shared" si="12"/>
        <v>-349.75000000000006</v>
      </c>
      <c r="N401" s="9">
        <f t="shared" si="13"/>
        <v>446.72999999999996</v>
      </c>
    </row>
    <row r="402" spans="1:14" x14ac:dyDescent="0.2">
      <c r="A402" s="15">
        <v>100378</v>
      </c>
      <c r="B402" s="2">
        <v>2423</v>
      </c>
      <c r="C402" s="2">
        <v>532</v>
      </c>
      <c r="D402" s="2" t="s">
        <v>37</v>
      </c>
      <c r="E402" s="2" t="s">
        <v>20</v>
      </c>
      <c r="F402" s="8">
        <v>584.33000000000004</v>
      </c>
      <c r="G402" s="8">
        <v>936.76</v>
      </c>
      <c r="H402" s="11">
        <v>45305</v>
      </c>
      <c r="I402" s="2" t="s">
        <v>53</v>
      </c>
      <c r="J402" t="str">
        <f>_xlfn.XLOOKUP(D402, Drug_Formulary_Data!A:A, Drug_Formulary_Data!B:B, "Not Found")</f>
        <v>Brand</v>
      </c>
      <c r="K402" t="str">
        <f>_xlfn.XLOOKUP(D402,Drug_Formulary_Data!A:A,Drug_Formulary_Data!C:C,"Not Found")</f>
        <v>Fluticasone/Salmeterol</v>
      </c>
      <c r="L402" s="9">
        <f>_xlfn.XLOOKUP(Healthcare_Claims_Data!D380,Drug_Formulary_Data!A:A,Drug_Formulary_Data!E:E)</f>
        <v>58.5</v>
      </c>
      <c r="M402" s="9">
        <f t="shared" si="12"/>
        <v>-352.42999999999995</v>
      </c>
      <c r="N402" s="9">
        <f t="shared" si="13"/>
        <v>525.83000000000004</v>
      </c>
    </row>
    <row r="403" spans="1:14" x14ac:dyDescent="0.2">
      <c r="A403" s="15">
        <v>100130</v>
      </c>
      <c r="B403" s="2">
        <v>2907</v>
      </c>
      <c r="C403" s="2">
        <v>524</v>
      </c>
      <c r="D403" s="2" t="s">
        <v>33</v>
      </c>
      <c r="E403" s="2" t="s">
        <v>20</v>
      </c>
      <c r="F403" s="8">
        <v>185.4</v>
      </c>
      <c r="G403" s="8">
        <v>549.91</v>
      </c>
      <c r="H403" s="11">
        <v>45057</v>
      </c>
      <c r="I403" s="2" t="s">
        <v>51</v>
      </c>
      <c r="J403" t="str">
        <f>_xlfn.XLOOKUP(D403, Drug_Formulary_Data!A:A, Drug_Formulary_Data!B:B, "Not Found")</f>
        <v>Brand</v>
      </c>
      <c r="K403" t="str">
        <f>_xlfn.XLOOKUP(D403,Drug_Formulary_Data!A:A,Drug_Formulary_Data!C:C,"Not Found")</f>
        <v>Insulin Glargine</v>
      </c>
      <c r="L403" s="9">
        <f>_xlfn.XLOOKUP(Healthcare_Claims_Data!D132,Drug_Formulary_Data!A:A,Drug_Formulary_Data!E:E)</f>
        <v>153.69</v>
      </c>
      <c r="M403" s="9">
        <f t="shared" si="12"/>
        <v>-364.51</v>
      </c>
      <c r="N403" s="9">
        <f t="shared" si="13"/>
        <v>31.710000000000008</v>
      </c>
    </row>
    <row r="404" spans="1:14" x14ac:dyDescent="0.2">
      <c r="A404" s="15">
        <v>100175</v>
      </c>
      <c r="B404" s="2">
        <v>2698</v>
      </c>
      <c r="C404" s="2">
        <v>547</v>
      </c>
      <c r="D404" s="2" t="s">
        <v>39</v>
      </c>
      <c r="E404" s="2" t="s">
        <v>50</v>
      </c>
      <c r="F404" s="8">
        <v>840.03</v>
      </c>
      <c r="G404" s="8">
        <v>1213.81</v>
      </c>
      <c r="H404" s="11">
        <v>45102</v>
      </c>
      <c r="I404" s="2" t="s">
        <v>51</v>
      </c>
      <c r="J404" t="str">
        <f>_xlfn.XLOOKUP(D404, Drug_Formulary_Data!A:A, Drug_Formulary_Data!B:B, "Not Found")</f>
        <v>Brand</v>
      </c>
      <c r="K404" t="str">
        <f>_xlfn.XLOOKUP(D404,Drug_Formulary_Data!A:A,Drug_Formulary_Data!C:C,"Not Found")</f>
        <v>Apixaban</v>
      </c>
      <c r="L404" s="9">
        <f>_xlfn.XLOOKUP(Healthcare_Claims_Data!D177,Drug_Formulary_Data!A:A,Drug_Formulary_Data!E:E)</f>
        <v>77.55</v>
      </c>
      <c r="M404" s="9">
        <f t="shared" si="12"/>
        <v>-373.78</v>
      </c>
      <c r="N404" s="9">
        <f t="shared" si="13"/>
        <v>762.48</v>
      </c>
    </row>
    <row r="405" spans="1:14" x14ac:dyDescent="0.2">
      <c r="A405" s="15">
        <v>100189</v>
      </c>
      <c r="B405" s="2">
        <v>2043</v>
      </c>
      <c r="C405" s="2">
        <v>579</v>
      </c>
      <c r="D405" s="2" t="s">
        <v>41</v>
      </c>
      <c r="E405" s="2" t="s">
        <v>50</v>
      </c>
      <c r="F405" s="8">
        <v>162.57</v>
      </c>
      <c r="G405" s="8">
        <v>538.09</v>
      </c>
      <c r="H405" s="11">
        <v>45116</v>
      </c>
      <c r="I405" s="2" t="s">
        <v>51</v>
      </c>
      <c r="J405" t="str">
        <f>_xlfn.XLOOKUP(D405, Drug_Formulary_Data!A:A, Drug_Formulary_Data!B:B, "Not Found")</f>
        <v>Brand</v>
      </c>
      <c r="K405" t="str">
        <f>_xlfn.XLOOKUP(D405,Drug_Formulary_Data!A:A,Drug_Formulary_Data!C:C,"Not Found")</f>
        <v>Rosuvastatin</v>
      </c>
      <c r="L405" s="9">
        <f>_xlfn.XLOOKUP(Healthcare_Claims_Data!D191,Drug_Formulary_Data!A:A,Drug_Formulary_Data!E:E)</f>
        <v>77.959999999999994</v>
      </c>
      <c r="M405" s="9">
        <f t="shared" si="12"/>
        <v>-375.52000000000004</v>
      </c>
      <c r="N405" s="9">
        <f t="shared" si="13"/>
        <v>84.61</v>
      </c>
    </row>
    <row r="406" spans="1:14" x14ac:dyDescent="0.2">
      <c r="A406" s="15">
        <v>100287</v>
      </c>
      <c r="B406" s="2">
        <v>2502</v>
      </c>
      <c r="C406" s="2">
        <v>508</v>
      </c>
      <c r="D406" s="2" t="s">
        <v>33</v>
      </c>
      <c r="E406" s="2" t="s">
        <v>20</v>
      </c>
      <c r="F406" s="8">
        <v>995.36</v>
      </c>
      <c r="G406" s="8">
        <v>1375.62</v>
      </c>
      <c r="H406" s="11">
        <v>45214</v>
      </c>
      <c r="I406" s="2" t="s">
        <v>52</v>
      </c>
      <c r="J406" t="str">
        <f>_xlfn.XLOOKUP(D406, Drug_Formulary_Data!A:A, Drug_Formulary_Data!B:B, "Not Found")</f>
        <v>Brand</v>
      </c>
      <c r="K406" t="str">
        <f>_xlfn.XLOOKUP(D406,Drug_Formulary_Data!A:A,Drug_Formulary_Data!C:C,"Not Found")</f>
        <v>Insulin Glargine</v>
      </c>
      <c r="L406" s="9">
        <f>_xlfn.XLOOKUP(Healthcare_Claims_Data!D289,Drug_Formulary_Data!A:A,Drug_Formulary_Data!E:E)</f>
        <v>132.80000000000001</v>
      </c>
      <c r="M406" s="9">
        <f t="shared" si="12"/>
        <v>-380.25999999999988</v>
      </c>
      <c r="N406" s="9">
        <f t="shared" si="13"/>
        <v>862.56</v>
      </c>
    </row>
    <row r="407" spans="1:14" x14ac:dyDescent="0.2">
      <c r="A407" s="15">
        <v>100113</v>
      </c>
      <c r="B407" s="2">
        <v>2693</v>
      </c>
      <c r="C407" s="2">
        <v>521</v>
      </c>
      <c r="D407" s="2" t="s">
        <v>31</v>
      </c>
      <c r="E407" s="2" t="s">
        <v>50</v>
      </c>
      <c r="F407" s="8">
        <v>742.21</v>
      </c>
      <c r="G407" s="8">
        <v>1145.33</v>
      </c>
      <c r="H407" s="11">
        <v>45040</v>
      </c>
      <c r="I407" s="2" t="s">
        <v>53</v>
      </c>
      <c r="J407" t="str">
        <f>_xlfn.XLOOKUP(D407, Drug_Formulary_Data!A:A, Drug_Formulary_Data!B:B, "Not Found")</f>
        <v>Brand</v>
      </c>
      <c r="K407" t="str">
        <f>_xlfn.XLOOKUP(D407,Drug_Formulary_Data!A:A,Drug_Formulary_Data!C:C,"Not Found")</f>
        <v>Rivaroxaban</v>
      </c>
      <c r="L407" s="9">
        <f>_xlfn.XLOOKUP(Healthcare_Claims_Data!D115,Drug_Formulary_Data!A:A,Drug_Formulary_Data!E:E)</f>
        <v>77.55</v>
      </c>
      <c r="M407" s="9">
        <f t="shared" si="12"/>
        <v>-403.11999999999989</v>
      </c>
      <c r="N407" s="9">
        <f t="shared" si="13"/>
        <v>664.66000000000008</v>
      </c>
    </row>
    <row r="408" spans="1:14" x14ac:dyDescent="0.2">
      <c r="A408" s="15">
        <v>100260</v>
      </c>
      <c r="B408" s="2">
        <v>2287</v>
      </c>
      <c r="C408" s="2">
        <v>534</v>
      </c>
      <c r="D408" s="2" t="s">
        <v>35</v>
      </c>
      <c r="E408" s="2" t="s">
        <v>50</v>
      </c>
      <c r="F408" s="8">
        <v>519.07000000000005</v>
      </c>
      <c r="G408" s="8">
        <v>926.69</v>
      </c>
      <c r="H408" s="11">
        <v>45187</v>
      </c>
      <c r="I408" s="2" t="s">
        <v>52</v>
      </c>
      <c r="J408" t="str">
        <f>_xlfn.XLOOKUP(D408, Drug_Formulary_Data!A:A, Drug_Formulary_Data!B:B, "Not Found")</f>
        <v>Brand</v>
      </c>
      <c r="K408" t="str">
        <f>_xlfn.XLOOKUP(D408,Drug_Formulary_Data!A:A,Drug_Formulary_Data!C:C,"Not Found")</f>
        <v>Budesonide/Formoterol</v>
      </c>
      <c r="L408" s="9">
        <f>_xlfn.XLOOKUP(Healthcare_Claims_Data!D262,Drug_Formulary_Data!A:A,Drug_Formulary_Data!E:E)</f>
        <v>58.5</v>
      </c>
      <c r="M408" s="9">
        <f t="shared" si="12"/>
        <v>-407.62</v>
      </c>
      <c r="N408" s="9">
        <f t="shared" si="13"/>
        <v>460.57000000000005</v>
      </c>
    </row>
    <row r="409" spans="1:14" x14ac:dyDescent="0.2">
      <c r="A409" s="15">
        <v>100216</v>
      </c>
      <c r="B409" s="2">
        <v>2234</v>
      </c>
      <c r="C409" s="2">
        <v>546</v>
      </c>
      <c r="D409" s="2" t="s">
        <v>41</v>
      </c>
      <c r="E409" s="2" t="s">
        <v>20</v>
      </c>
      <c r="F409" s="8">
        <v>853.34</v>
      </c>
      <c r="G409" s="8">
        <v>1267.1199999999999</v>
      </c>
      <c r="H409" s="11">
        <v>45143</v>
      </c>
      <c r="I409" s="2" t="s">
        <v>52</v>
      </c>
      <c r="J409" t="str">
        <f>_xlfn.XLOOKUP(D409, Drug_Formulary_Data!A:A, Drug_Formulary_Data!B:B, "Not Found")</f>
        <v>Brand</v>
      </c>
      <c r="K409" t="str">
        <f>_xlfn.XLOOKUP(D409,Drug_Formulary_Data!A:A,Drug_Formulary_Data!C:C,"Not Found")</f>
        <v>Rosuvastatin</v>
      </c>
      <c r="L409" s="9">
        <f>_xlfn.XLOOKUP(Healthcare_Claims_Data!D218,Drug_Formulary_Data!A:A,Drug_Formulary_Data!E:E)</f>
        <v>65.23</v>
      </c>
      <c r="M409" s="9">
        <f t="shared" si="12"/>
        <v>-413.77999999999986</v>
      </c>
      <c r="N409" s="9">
        <f t="shared" si="13"/>
        <v>788.11</v>
      </c>
    </row>
    <row r="410" spans="1:14" x14ac:dyDescent="0.2">
      <c r="A410" s="15">
        <v>100152</v>
      </c>
      <c r="B410" s="2">
        <v>2003</v>
      </c>
      <c r="C410" s="2">
        <v>591</v>
      </c>
      <c r="D410" s="2" t="s">
        <v>29</v>
      </c>
      <c r="E410" s="2" t="s">
        <v>50</v>
      </c>
      <c r="F410" s="8">
        <v>105.74</v>
      </c>
      <c r="G410" s="8">
        <v>520.98</v>
      </c>
      <c r="H410" s="11">
        <v>45079</v>
      </c>
      <c r="I410" s="2" t="s">
        <v>53</v>
      </c>
      <c r="J410" t="str">
        <f>_xlfn.XLOOKUP(D410, Drug_Formulary_Data!A:A, Drug_Formulary_Data!B:B, "Not Found")</f>
        <v>Brand</v>
      </c>
      <c r="K410" t="str">
        <f>_xlfn.XLOOKUP(D410,Drug_Formulary_Data!A:A,Drug_Formulary_Data!C:C,"Not Found")</f>
        <v>Oxycodone</v>
      </c>
      <c r="L410" s="9">
        <f>_xlfn.XLOOKUP(Healthcare_Claims_Data!D154,Drug_Formulary_Data!A:A,Drug_Formulary_Data!E:E)</f>
        <v>153.69</v>
      </c>
      <c r="M410" s="9">
        <f t="shared" si="12"/>
        <v>-415.24</v>
      </c>
      <c r="N410" s="9">
        <f t="shared" si="13"/>
        <v>-47.95</v>
      </c>
    </row>
    <row r="411" spans="1:14" x14ac:dyDescent="0.2">
      <c r="A411" s="15">
        <v>100178</v>
      </c>
      <c r="B411" s="2">
        <v>2999</v>
      </c>
      <c r="C411" s="2">
        <v>534</v>
      </c>
      <c r="D411" s="2" t="s">
        <v>31</v>
      </c>
      <c r="E411" s="2" t="s">
        <v>20</v>
      </c>
      <c r="F411" s="8">
        <v>754.42</v>
      </c>
      <c r="G411" s="8">
        <v>1177.23</v>
      </c>
      <c r="H411" s="11">
        <v>45105</v>
      </c>
      <c r="I411" s="2" t="s">
        <v>53</v>
      </c>
      <c r="J411" t="str">
        <f>_xlfn.XLOOKUP(D411, Drug_Formulary_Data!A:A, Drug_Formulary_Data!B:B, "Not Found")</f>
        <v>Brand</v>
      </c>
      <c r="K411" t="str">
        <f>_xlfn.XLOOKUP(D411,Drug_Formulary_Data!A:A,Drug_Formulary_Data!C:C,"Not Found")</f>
        <v>Rivaroxaban</v>
      </c>
      <c r="L411" s="9">
        <f>_xlfn.XLOOKUP(Healthcare_Claims_Data!D180,Drug_Formulary_Data!A:A,Drug_Formulary_Data!E:E)</f>
        <v>77.959999999999994</v>
      </c>
      <c r="M411" s="9">
        <f t="shared" si="12"/>
        <v>-422.81000000000006</v>
      </c>
      <c r="N411" s="9">
        <f t="shared" si="13"/>
        <v>676.45999999999992</v>
      </c>
    </row>
    <row r="412" spans="1:14" x14ac:dyDescent="0.2">
      <c r="A412" s="15">
        <v>100338</v>
      </c>
      <c r="B412" s="2">
        <v>2349</v>
      </c>
      <c r="C412" s="2">
        <v>599</v>
      </c>
      <c r="D412" s="2" t="s">
        <v>37</v>
      </c>
      <c r="E412" s="2" t="s">
        <v>50</v>
      </c>
      <c r="F412" s="8">
        <v>122.59</v>
      </c>
      <c r="G412" s="8">
        <v>553.28</v>
      </c>
      <c r="H412" s="11">
        <v>45265</v>
      </c>
      <c r="I412" s="2" t="s">
        <v>53</v>
      </c>
      <c r="J412" t="str">
        <f>_xlfn.XLOOKUP(D412, Drug_Formulary_Data!A:A, Drug_Formulary_Data!B:B, "Not Found")</f>
        <v>Brand</v>
      </c>
      <c r="K412" t="str">
        <f>_xlfn.XLOOKUP(D412,Drug_Formulary_Data!A:A,Drug_Formulary_Data!C:C,"Not Found")</f>
        <v>Fluticasone/Salmeterol</v>
      </c>
      <c r="L412" s="9">
        <f>_xlfn.XLOOKUP(Healthcare_Claims_Data!D340,Drug_Formulary_Data!A:A,Drug_Formulary_Data!E:E)</f>
        <v>76.599999999999994</v>
      </c>
      <c r="M412" s="9">
        <f t="shared" si="12"/>
        <v>-430.68999999999994</v>
      </c>
      <c r="N412" s="9">
        <f t="shared" si="13"/>
        <v>45.990000000000009</v>
      </c>
    </row>
    <row r="413" spans="1:14" x14ac:dyDescent="0.2">
      <c r="A413" s="15">
        <v>100329</v>
      </c>
      <c r="B413" s="2">
        <v>2575</v>
      </c>
      <c r="C413" s="2">
        <v>511</v>
      </c>
      <c r="D413" s="2" t="s">
        <v>41</v>
      </c>
      <c r="E413" s="2" t="s">
        <v>20</v>
      </c>
      <c r="F413" s="8">
        <v>135.57</v>
      </c>
      <c r="G413" s="8">
        <v>570.36</v>
      </c>
      <c r="H413" s="11">
        <v>45256</v>
      </c>
      <c r="I413" s="2" t="s">
        <v>52</v>
      </c>
      <c r="J413" t="str">
        <f>_xlfn.XLOOKUP(D413, Drug_Formulary_Data!A:A, Drug_Formulary_Data!B:B, "Not Found")</f>
        <v>Brand</v>
      </c>
      <c r="K413" t="str">
        <f>_xlfn.XLOOKUP(D413,Drug_Formulary_Data!A:A,Drug_Formulary_Data!C:C,"Not Found")</f>
        <v>Rosuvastatin</v>
      </c>
      <c r="L413" s="9">
        <f>_xlfn.XLOOKUP(Healthcare_Claims_Data!D331,Drug_Formulary_Data!A:A,Drug_Formulary_Data!E:E)</f>
        <v>77.55</v>
      </c>
      <c r="M413" s="9">
        <f t="shared" si="12"/>
        <v>-434.79</v>
      </c>
      <c r="N413" s="9">
        <f t="shared" si="13"/>
        <v>58.019999999999996</v>
      </c>
    </row>
    <row r="414" spans="1:14" x14ac:dyDescent="0.2">
      <c r="A414" s="15">
        <v>100298</v>
      </c>
      <c r="B414" s="2">
        <v>2326</v>
      </c>
      <c r="C414" s="2">
        <v>538</v>
      </c>
      <c r="D414" s="2" t="s">
        <v>35</v>
      </c>
      <c r="E414" s="2" t="s">
        <v>50</v>
      </c>
      <c r="F414" s="8">
        <v>616.55999999999995</v>
      </c>
      <c r="G414" s="8">
        <v>1052.19</v>
      </c>
      <c r="H414" s="11">
        <v>45225</v>
      </c>
      <c r="I414" s="2" t="s">
        <v>51</v>
      </c>
      <c r="J414" t="str">
        <f>_xlfn.XLOOKUP(D414, Drug_Formulary_Data!A:A, Drug_Formulary_Data!B:B, "Not Found")</f>
        <v>Brand</v>
      </c>
      <c r="K414" t="str">
        <f>_xlfn.XLOOKUP(D414,Drug_Formulary_Data!A:A,Drug_Formulary_Data!C:C,"Not Found")</f>
        <v>Budesonide/Formoterol</v>
      </c>
      <c r="L414" s="9">
        <f>_xlfn.XLOOKUP(Healthcare_Claims_Data!D300,Drug_Formulary_Data!A:A,Drug_Formulary_Data!E:E)</f>
        <v>65.23</v>
      </c>
      <c r="M414" s="9">
        <f t="shared" si="12"/>
        <v>-435.63000000000011</v>
      </c>
      <c r="N414" s="9">
        <f t="shared" si="13"/>
        <v>551.32999999999993</v>
      </c>
    </row>
    <row r="415" spans="1:14" x14ac:dyDescent="0.2">
      <c r="A415" s="15">
        <v>100435</v>
      </c>
      <c r="B415" s="2">
        <v>2216</v>
      </c>
      <c r="C415" s="2">
        <v>574</v>
      </c>
      <c r="D415" s="2" t="s">
        <v>19</v>
      </c>
      <c r="E415" s="2" t="s">
        <v>20</v>
      </c>
      <c r="F415" s="8">
        <v>851.81</v>
      </c>
      <c r="G415" s="8">
        <v>1292.96</v>
      </c>
      <c r="H415" s="11">
        <v>45362</v>
      </c>
      <c r="I415" s="2" t="s">
        <v>53</v>
      </c>
      <c r="J415" t="str">
        <f>_xlfn.XLOOKUP(D415, Drug_Formulary_Data!A:A, Drug_Formulary_Data!B:B, "Not Found")</f>
        <v>Brand</v>
      </c>
      <c r="K415" t="str">
        <f>_xlfn.XLOOKUP(D415,Drug_Formulary_Data!A:A,Drug_Formulary_Data!C:C,"Not Found")</f>
        <v>Atorvastatin</v>
      </c>
      <c r="L415" s="9">
        <f>_xlfn.XLOOKUP(Healthcare_Claims_Data!D437,Drug_Formulary_Data!A:A,Drug_Formulary_Data!E:E)</f>
        <v>76.599999999999994</v>
      </c>
      <c r="M415" s="9">
        <f t="shared" si="12"/>
        <v>-441.15000000000009</v>
      </c>
      <c r="N415" s="9">
        <f t="shared" si="13"/>
        <v>775.20999999999992</v>
      </c>
    </row>
    <row r="416" spans="1:14" x14ac:dyDescent="0.2">
      <c r="A416" s="15">
        <v>100309</v>
      </c>
      <c r="B416" s="2">
        <v>2483</v>
      </c>
      <c r="C416" s="2">
        <v>540</v>
      </c>
      <c r="D416" s="2" t="s">
        <v>39</v>
      </c>
      <c r="E416" s="2" t="s">
        <v>50</v>
      </c>
      <c r="F416" s="8">
        <v>664.01</v>
      </c>
      <c r="G416" s="8">
        <v>1120.3800000000001</v>
      </c>
      <c r="H416" s="11">
        <v>45236</v>
      </c>
      <c r="I416" s="2" t="s">
        <v>51</v>
      </c>
      <c r="J416" t="str">
        <f>_xlfn.XLOOKUP(D416, Drug_Formulary_Data!A:A, Drug_Formulary_Data!B:B, "Not Found")</f>
        <v>Brand</v>
      </c>
      <c r="K416" t="str">
        <f>_xlfn.XLOOKUP(D416,Drug_Formulary_Data!A:A,Drug_Formulary_Data!C:C,"Not Found")</f>
        <v>Apixaban</v>
      </c>
      <c r="L416" s="9">
        <f>_xlfn.XLOOKUP(Healthcare_Claims_Data!D311,Drug_Formulary_Data!A:A,Drug_Formulary_Data!E:E)</f>
        <v>58.5</v>
      </c>
      <c r="M416" s="9">
        <f t="shared" si="12"/>
        <v>-456.37000000000012</v>
      </c>
      <c r="N416" s="9">
        <f t="shared" si="13"/>
        <v>605.51</v>
      </c>
    </row>
    <row r="417" spans="1:14" x14ac:dyDescent="0.2">
      <c r="A417" s="15">
        <v>100473</v>
      </c>
      <c r="B417" s="2">
        <v>2651</v>
      </c>
      <c r="C417" s="2">
        <v>540</v>
      </c>
      <c r="D417" s="2" t="s">
        <v>23</v>
      </c>
      <c r="E417" s="2" t="s">
        <v>20</v>
      </c>
      <c r="F417" s="8">
        <v>324.20999999999998</v>
      </c>
      <c r="G417" s="8">
        <v>782.68</v>
      </c>
      <c r="H417" s="11">
        <v>45400</v>
      </c>
      <c r="I417" s="2" t="s">
        <v>53</v>
      </c>
      <c r="J417" t="str">
        <f>_xlfn.XLOOKUP(D417, Drug_Formulary_Data!A:A, Drug_Formulary_Data!B:B, "Not Found")</f>
        <v>Brand</v>
      </c>
      <c r="K417" t="str">
        <f>_xlfn.XLOOKUP(D417,Drug_Formulary_Data!A:A,Drug_Formulary_Data!C:C,"Not Found")</f>
        <v>Sitagliptin</v>
      </c>
      <c r="L417" s="9">
        <f>_xlfn.XLOOKUP(Healthcare_Claims_Data!D475,Drug_Formulary_Data!A:A,Drug_Formulary_Data!E:E)</f>
        <v>144.75</v>
      </c>
      <c r="M417" s="9">
        <f t="shared" si="12"/>
        <v>-458.46999999999997</v>
      </c>
      <c r="N417" s="9">
        <f t="shared" si="13"/>
        <v>179.45999999999998</v>
      </c>
    </row>
    <row r="418" spans="1:14" x14ac:dyDescent="0.2">
      <c r="A418" s="15">
        <v>100407</v>
      </c>
      <c r="B418" s="2">
        <v>2479</v>
      </c>
      <c r="C418" s="2">
        <v>546</v>
      </c>
      <c r="D418" s="2" t="s">
        <v>19</v>
      </c>
      <c r="E418" s="2" t="s">
        <v>20</v>
      </c>
      <c r="F418" s="8">
        <v>600.76</v>
      </c>
      <c r="G418" s="8">
        <v>1072.8599999999999</v>
      </c>
      <c r="H418" s="11">
        <v>45334</v>
      </c>
      <c r="I418" s="2" t="s">
        <v>52</v>
      </c>
      <c r="J418" t="str">
        <f>_xlfn.XLOOKUP(D418, Drug_Formulary_Data!A:A, Drug_Formulary_Data!B:B, "Not Found")</f>
        <v>Brand</v>
      </c>
      <c r="K418" t="str">
        <f>_xlfn.XLOOKUP(D418,Drug_Formulary_Data!A:A,Drug_Formulary_Data!C:C,"Not Found")</f>
        <v>Atorvastatin</v>
      </c>
      <c r="L418" s="9">
        <f>_xlfn.XLOOKUP(Healthcare_Claims_Data!D409,Drug_Formulary_Data!A:A,Drug_Formulary_Data!E:E)</f>
        <v>132.80000000000001</v>
      </c>
      <c r="M418" s="9">
        <f t="shared" si="12"/>
        <v>-472.09999999999991</v>
      </c>
      <c r="N418" s="9">
        <f t="shared" si="13"/>
        <v>467.96</v>
      </c>
    </row>
    <row r="419" spans="1:14" x14ac:dyDescent="0.2">
      <c r="A419" s="15">
        <v>100330</v>
      </c>
      <c r="B419" s="2">
        <v>2091</v>
      </c>
      <c r="C419" s="2">
        <v>515</v>
      </c>
      <c r="D419" s="2" t="s">
        <v>29</v>
      </c>
      <c r="E419" s="2" t="s">
        <v>50</v>
      </c>
      <c r="F419" s="8">
        <v>651.41</v>
      </c>
      <c r="G419" s="8">
        <v>1125.0999999999999</v>
      </c>
      <c r="H419" s="11">
        <v>45257</v>
      </c>
      <c r="I419" s="2" t="s">
        <v>53</v>
      </c>
      <c r="J419" t="str">
        <f>_xlfn.XLOOKUP(D419, Drug_Formulary_Data!A:A, Drug_Formulary_Data!B:B, "Not Found")</f>
        <v>Brand</v>
      </c>
      <c r="K419" t="str">
        <f>_xlfn.XLOOKUP(D419,Drug_Formulary_Data!A:A,Drug_Formulary_Data!C:C,"Not Found")</f>
        <v>Oxycodone</v>
      </c>
      <c r="L419" s="9">
        <f>_xlfn.XLOOKUP(Healthcare_Claims_Data!D332,Drug_Formulary_Data!A:A,Drug_Formulary_Data!E:E)</f>
        <v>144.75</v>
      </c>
      <c r="M419" s="9">
        <f t="shared" si="12"/>
        <v>-473.68999999999994</v>
      </c>
      <c r="N419" s="9">
        <f t="shared" si="13"/>
        <v>506.65999999999997</v>
      </c>
    </row>
    <row r="420" spans="1:14" x14ac:dyDescent="0.2">
      <c r="A420" s="15">
        <v>100373</v>
      </c>
      <c r="B420" s="2">
        <v>2357</v>
      </c>
      <c r="C420" s="2">
        <v>510</v>
      </c>
      <c r="D420" s="2" t="s">
        <v>37</v>
      </c>
      <c r="E420" s="2" t="s">
        <v>20</v>
      </c>
      <c r="F420" s="8">
        <v>742.78</v>
      </c>
      <c r="G420" s="8">
        <v>1218.54</v>
      </c>
      <c r="H420" s="11">
        <v>45300</v>
      </c>
      <c r="I420" s="2" t="s">
        <v>51</v>
      </c>
      <c r="J420" t="str">
        <f>_xlfn.XLOOKUP(D420, Drug_Formulary_Data!A:A, Drug_Formulary_Data!B:B, "Not Found")</f>
        <v>Brand</v>
      </c>
      <c r="K420" t="str">
        <f>_xlfn.XLOOKUP(D420,Drug_Formulary_Data!A:A,Drug_Formulary_Data!C:C,"Not Found")</f>
        <v>Fluticasone/Salmeterol</v>
      </c>
      <c r="L420" s="9">
        <f>_xlfn.XLOOKUP(Healthcare_Claims_Data!D375,Drug_Formulary_Data!A:A,Drug_Formulary_Data!E:E)</f>
        <v>77.959999999999994</v>
      </c>
      <c r="M420" s="9">
        <f t="shared" si="12"/>
        <v>-475.76</v>
      </c>
      <c r="N420" s="9">
        <f t="shared" si="13"/>
        <v>664.81999999999994</v>
      </c>
    </row>
    <row r="421" spans="1:14" x14ac:dyDescent="0.2">
      <c r="A421" s="15">
        <v>100132</v>
      </c>
      <c r="B421" s="2">
        <v>2624</v>
      </c>
      <c r="C421" s="2">
        <v>504</v>
      </c>
      <c r="D421" s="2" t="s">
        <v>29</v>
      </c>
      <c r="E421" s="2" t="s">
        <v>50</v>
      </c>
      <c r="F421" s="8">
        <v>208.28</v>
      </c>
      <c r="G421" s="8">
        <v>691.21</v>
      </c>
      <c r="H421" s="11">
        <v>45059</v>
      </c>
      <c r="I421" s="2" t="s">
        <v>51</v>
      </c>
      <c r="J421" t="str">
        <f>_xlfn.XLOOKUP(D421, Drug_Formulary_Data!A:A, Drug_Formulary_Data!B:B, "Not Found")</f>
        <v>Brand</v>
      </c>
      <c r="K421" t="str">
        <f>_xlfn.XLOOKUP(D421,Drug_Formulary_Data!A:A,Drug_Formulary_Data!C:C,"Not Found")</f>
        <v>Oxycodone</v>
      </c>
      <c r="L421" s="9">
        <f>_xlfn.XLOOKUP(Healthcare_Claims_Data!D134,Drug_Formulary_Data!A:A,Drug_Formulary_Data!E:E)</f>
        <v>58.5</v>
      </c>
      <c r="M421" s="9">
        <f t="shared" si="12"/>
        <v>-482.93000000000006</v>
      </c>
      <c r="N421" s="9">
        <f t="shared" si="13"/>
        <v>149.78</v>
      </c>
    </row>
    <row r="422" spans="1:14" x14ac:dyDescent="0.2">
      <c r="A422" s="15">
        <v>100305</v>
      </c>
      <c r="B422" s="2">
        <v>2556</v>
      </c>
      <c r="C422" s="2">
        <v>597</v>
      </c>
      <c r="D422" s="2" t="s">
        <v>35</v>
      </c>
      <c r="E422" s="2" t="s">
        <v>50</v>
      </c>
      <c r="F422" s="8">
        <v>285.61</v>
      </c>
      <c r="G422" s="8">
        <v>773.85</v>
      </c>
      <c r="H422" s="11">
        <v>45232</v>
      </c>
      <c r="I422" s="2" t="s">
        <v>52</v>
      </c>
      <c r="J422" t="str">
        <f>_xlfn.XLOOKUP(D422, Drug_Formulary_Data!A:A, Drug_Formulary_Data!B:B, "Not Found")</f>
        <v>Brand</v>
      </c>
      <c r="K422" t="str">
        <f>_xlfn.XLOOKUP(D422,Drug_Formulary_Data!A:A,Drug_Formulary_Data!C:C,"Not Found")</f>
        <v>Budesonide/Formoterol</v>
      </c>
      <c r="L422" s="9">
        <f>_xlfn.XLOOKUP(Healthcare_Claims_Data!D307,Drug_Formulary_Data!A:A,Drug_Formulary_Data!E:E)</f>
        <v>77.959999999999994</v>
      </c>
      <c r="M422" s="9">
        <f t="shared" si="12"/>
        <v>-488.24</v>
      </c>
      <c r="N422" s="9">
        <f t="shared" si="13"/>
        <v>207.65000000000003</v>
      </c>
    </row>
    <row r="423" spans="1:14" x14ac:dyDescent="0.2">
      <c r="A423" s="15">
        <v>100096</v>
      </c>
      <c r="B423" s="2">
        <v>2749</v>
      </c>
      <c r="C423" s="2">
        <v>554</v>
      </c>
      <c r="D423" s="2" t="s">
        <v>26</v>
      </c>
      <c r="E423" s="2" t="s">
        <v>50</v>
      </c>
      <c r="F423" s="8">
        <v>525.79999999999995</v>
      </c>
      <c r="G423" s="8">
        <v>1020.36</v>
      </c>
      <c r="H423" s="11">
        <v>45023</v>
      </c>
      <c r="I423" s="2" t="s">
        <v>53</v>
      </c>
      <c r="J423" t="str">
        <f>_xlfn.XLOOKUP(D423, Drug_Formulary_Data!A:A, Drug_Formulary_Data!B:B, "Not Found")</f>
        <v>Brand</v>
      </c>
      <c r="K423" t="str">
        <f>_xlfn.XLOOKUP(D423,Drug_Formulary_Data!A:A,Drug_Formulary_Data!C:C,"Not Found")</f>
        <v>Adalimumab</v>
      </c>
      <c r="L423" s="9">
        <f>_xlfn.XLOOKUP(Healthcare_Claims_Data!D98,Drug_Formulary_Data!A:A,Drug_Formulary_Data!E:E)</f>
        <v>132.80000000000001</v>
      </c>
      <c r="M423" s="9">
        <f t="shared" si="12"/>
        <v>-494.56000000000006</v>
      </c>
      <c r="N423" s="9">
        <f t="shared" si="13"/>
        <v>392.99999999999994</v>
      </c>
    </row>
    <row r="424" spans="1:14" x14ac:dyDescent="0.2">
      <c r="A424" s="15">
        <v>100271</v>
      </c>
      <c r="B424" s="2">
        <v>2032</v>
      </c>
      <c r="C424" s="2">
        <v>577</v>
      </c>
      <c r="D424" s="2" t="s">
        <v>37</v>
      </c>
      <c r="E424" s="2" t="s">
        <v>20</v>
      </c>
      <c r="F424" s="8">
        <v>475.84</v>
      </c>
      <c r="G424" s="8">
        <v>981</v>
      </c>
      <c r="H424" s="11">
        <v>45198</v>
      </c>
      <c r="I424" s="2" t="s">
        <v>51</v>
      </c>
      <c r="J424" t="str">
        <f>_xlfn.XLOOKUP(D424, Drug_Formulary_Data!A:A, Drug_Formulary_Data!B:B, "Not Found")</f>
        <v>Brand</v>
      </c>
      <c r="K424" t="str">
        <f>_xlfn.XLOOKUP(D424,Drug_Formulary_Data!A:A,Drug_Formulary_Data!C:C,"Not Found")</f>
        <v>Fluticasone/Salmeterol</v>
      </c>
      <c r="L424" s="9">
        <f>_xlfn.XLOOKUP(Healthcare_Claims_Data!D273,Drug_Formulary_Data!A:A,Drug_Formulary_Data!E:E)</f>
        <v>150.68</v>
      </c>
      <c r="M424" s="9">
        <f t="shared" si="12"/>
        <v>-505.16</v>
      </c>
      <c r="N424" s="9">
        <f t="shared" si="13"/>
        <v>325.15999999999997</v>
      </c>
    </row>
    <row r="425" spans="1:14" x14ac:dyDescent="0.2">
      <c r="A425" s="15">
        <v>100146</v>
      </c>
      <c r="B425" s="2">
        <v>2264</v>
      </c>
      <c r="C425" s="2">
        <v>535</v>
      </c>
      <c r="D425" s="2" t="s">
        <v>39</v>
      </c>
      <c r="E425" s="2" t="s">
        <v>20</v>
      </c>
      <c r="F425" s="8">
        <v>213.44</v>
      </c>
      <c r="G425" s="8">
        <v>721.75</v>
      </c>
      <c r="H425" s="11">
        <v>45073</v>
      </c>
      <c r="I425" s="2" t="s">
        <v>53</v>
      </c>
      <c r="J425" t="str">
        <f>_xlfn.XLOOKUP(D425, Drug_Formulary_Data!A:A, Drug_Formulary_Data!B:B, "Not Found")</f>
        <v>Brand</v>
      </c>
      <c r="K425" t="str">
        <f>_xlfn.XLOOKUP(D425,Drug_Formulary_Data!A:A,Drug_Formulary_Data!C:C,"Not Found")</f>
        <v>Apixaban</v>
      </c>
      <c r="L425" s="9">
        <f>_xlfn.XLOOKUP(Healthcare_Claims_Data!D148,Drug_Formulary_Data!A:A,Drug_Formulary_Data!E:E)</f>
        <v>153.69</v>
      </c>
      <c r="M425" s="9">
        <f t="shared" si="12"/>
        <v>-508.31</v>
      </c>
      <c r="N425" s="9">
        <f t="shared" si="13"/>
        <v>59.75</v>
      </c>
    </row>
    <row r="426" spans="1:14" x14ac:dyDescent="0.2">
      <c r="A426" s="15">
        <v>100317</v>
      </c>
      <c r="B426" s="2">
        <v>2658</v>
      </c>
      <c r="C426" s="2">
        <v>576</v>
      </c>
      <c r="D426" s="2" t="s">
        <v>26</v>
      </c>
      <c r="E426" s="2" t="s">
        <v>50</v>
      </c>
      <c r="F426" s="8">
        <v>391.38</v>
      </c>
      <c r="G426" s="8">
        <v>906.07</v>
      </c>
      <c r="H426" s="11">
        <v>45244</v>
      </c>
      <c r="I426" s="2" t="s">
        <v>52</v>
      </c>
      <c r="J426" t="str">
        <f>_xlfn.XLOOKUP(D426, Drug_Formulary_Data!A:A, Drug_Formulary_Data!B:B, "Not Found")</f>
        <v>Brand</v>
      </c>
      <c r="K426" t="str">
        <f>_xlfn.XLOOKUP(D426,Drug_Formulary_Data!A:A,Drug_Formulary_Data!C:C,"Not Found")</f>
        <v>Adalimumab</v>
      </c>
      <c r="L426" s="9">
        <f>_xlfn.XLOOKUP(Healthcare_Claims_Data!D319,Drug_Formulary_Data!A:A,Drug_Formulary_Data!E:E)</f>
        <v>77.55</v>
      </c>
      <c r="M426" s="9">
        <f t="shared" si="12"/>
        <v>-514.69000000000005</v>
      </c>
      <c r="N426" s="9">
        <f t="shared" si="13"/>
        <v>313.83</v>
      </c>
    </row>
    <row r="427" spans="1:14" x14ac:dyDescent="0.2">
      <c r="A427" s="15">
        <v>100368</v>
      </c>
      <c r="B427" s="2">
        <v>2094</v>
      </c>
      <c r="C427" s="2">
        <v>574</v>
      </c>
      <c r="D427" s="2" t="s">
        <v>41</v>
      </c>
      <c r="E427" s="2" t="s">
        <v>50</v>
      </c>
      <c r="F427" s="8">
        <v>718.59</v>
      </c>
      <c r="G427" s="8">
        <v>1235.47</v>
      </c>
      <c r="H427" s="11">
        <v>45295</v>
      </c>
      <c r="I427" s="2" t="s">
        <v>53</v>
      </c>
      <c r="J427" t="str">
        <f>_xlfn.XLOOKUP(D427, Drug_Formulary_Data!A:A, Drug_Formulary_Data!B:B, "Not Found")</f>
        <v>Brand</v>
      </c>
      <c r="K427" t="str">
        <f>_xlfn.XLOOKUP(D427,Drug_Formulary_Data!A:A,Drug_Formulary_Data!C:C,"Not Found")</f>
        <v>Rosuvastatin</v>
      </c>
      <c r="L427" s="9">
        <f>_xlfn.XLOOKUP(Healthcare_Claims_Data!D370,Drug_Formulary_Data!A:A,Drug_Formulary_Data!E:E)</f>
        <v>153.69</v>
      </c>
      <c r="M427" s="9">
        <f t="shared" si="12"/>
        <v>-516.88</v>
      </c>
      <c r="N427" s="9">
        <f t="shared" si="13"/>
        <v>564.90000000000009</v>
      </c>
    </row>
    <row r="428" spans="1:14" x14ac:dyDescent="0.2">
      <c r="A428" s="15">
        <v>100008</v>
      </c>
      <c r="B428" s="2">
        <v>2730</v>
      </c>
      <c r="C428" s="2">
        <v>596</v>
      </c>
      <c r="D428" s="2" t="s">
        <v>26</v>
      </c>
      <c r="E428" s="2" t="s">
        <v>50</v>
      </c>
      <c r="F428" s="8">
        <v>640.84</v>
      </c>
      <c r="G428" s="8">
        <v>1160.22</v>
      </c>
      <c r="H428" s="11">
        <v>44935</v>
      </c>
      <c r="I428" s="2" t="s">
        <v>52</v>
      </c>
      <c r="J428" t="str">
        <f>_xlfn.XLOOKUP(D428, Drug_Formulary_Data!A:A, Drug_Formulary_Data!B:B, "Not Found")</f>
        <v>Brand</v>
      </c>
      <c r="K428" t="str">
        <f>_xlfn.XLOOKUP(D428,Drug_Formulary_Data!A:A,Drug_Formulary_Data!C:C,"Not Found")</f>
        <v>Adalimumab</v>
      </c>
      <c r="L428" s="9">
        <f>_xlfn.XLOOKUP(Healthcare_Claims_Data!D10,Drug_Formulary_Data!A:A,Drug_Formulary_Data!E:E)</f>
        <v>76.599999999999994</v>
      </c>
      <c r="M428" s="9">
        <f t="shared" si="12"/>
        <v>-519.38</v>
      </c>
      <c r="N428" s="9">
        <f t="shared" si="13"/>
        <v>564.24</v>
      </c>
    </row>
    <row r="429" spans="1:14" x14ac:dyDescent="0.2">
      <c r="A429" s="15">
        <v>100021</v>
      </c>
      <c r="B429" s="2">
        <v>2973</v>
      </c>
      <c r="C429" s="2">
        <v>561</v>
      </c>
      <c r="D429" s="2" t="s">
        <v>31</v>
      </c>
      <c r="E429" s="2" t="s">
        <v>50</v>
      </c>
      <c r="F429" s="8">
        <v>328.84</v>
      </c>
      <c r="G429" s="8">
        <v>852.46</v>
      </c>
      <c r="H429" s="11">
        <v>44948</v>
      </c>
      <c r="I429" s="2" t="s">
        <v>53</v>
      </c>
      <c r="J429" t="str">
        <f>_xlfn.XLOOKUP(D429, Drug_Formulary_Data!A:A, Drug_Formulary_Data!B:B, "Not Found")</f>
        <v>Brand</v>
      </c>
      <c r="K429" t="str">
        <f>_xlfn.XLOOKUP(D429,Drug_Formulary_Data!A:A,Drug_Formulary_Data!C:C,"Not Found")</f>
        <v>Rivaroxaban</v>
      </c>
      <c r="L429" s="9">
        <f>_xlfn.XLOOKUP(Healthcare_Claims_Data!D23,Drug_Formulary_Data!A:A,Drug_Formulary_Data!E:E)</f>
        <v>76.599999999999994</v>
      </c>
      <c r="M429" s="9">
        <f t="shared" si="12"/>
        <v>-523.62000000000012</v>
      </c>
      <c r="N429" s="9">
        <f t="shared" si="13"/>
        <v>252.23999999999998</v>
      </c>
    </row>
    <row r="430" spans="1:14" x14ac:dyDescent="0.2">
      <c r="A430" s="15">
        <v>100000</v>
      </c>
      <c r="B430" s="2">
        <v>2464</v>
      </c>
      <c r="C430" s="2">
        <v>581</v>
      </c>
      <c r="D430" s="2" t="s">
        <v>19</v>
      </c>
      <c r="E430" s="2" t="s">
        <v>50</v>
      </c>
      <c r="F430" s="8">
        <v>206.65</v>
      </c>
      <c r="G430" s="8">
        <v>739.05</v>
      </c>
      <c r="H430" s="11">
        <v>44927</v>
      </c>
      <c r="I430" s="2" t="s">
        <v>51</v>
      </c>
      <c r="J430" t="str">
        <f>_xlfn.XLOOKUP(D430, Drug_Formulary_Data!A:A, Drug_Formulary_Data!B:B, "Not Found")</f>
        <v>Brand</v>
      </c>
      <c r="K430" t="str">
        <f>_xlfn.XLOOKUP(D430,Drug_Formulary_Data!A:A,Drug_Formulary_Data!C:C,"Not Found")</f>
        <v>Atorvastatin</v>
      </c>
      <c r="L430" s="9">
        <f>_xlfn.XLOOKUP(Healthcare_Claims_Data!D2,Drug_Formulary_Data!A:A,Drug_Formulary_Data!E:E)</f>
        <v>76.599999999999994</v>
      </c>
      <c r="M430" s="9">
        <f t="shared" si="12"/>
        <v>-532.4</v>
      </c>
      <c r="N430" s="9">
        <f t="shared" si="13"/>
        <v>130.05000000000001</v>
      </c>
    </row>
    <row r="431" spans="1:14" x14ac:dyDescent="0.2">
      <c r="A431" s="15">
        <v>100232</v>
      </c>
      <c r="B431" s="2">
        <v>2478</v>
      </c>
      <c r="C431" s="2">
        <v>565</v>
      </c>
      <c r="D431" s="2" t="s">
        <v>19</v>
      </c>
      <c r="E431" s="2" t="s">
        <v>20</v>
      </c>
      <c r="F431" s="8">
        <v>459.48</v>
      </c>
      <c r="G431" s="8">
        <v>994.58</v>
      </c>
      <c r="H431" s="11">
        <v>45159</v>
      </c>
      <c r="I431" s="2" t="s">
        <v>51</v>
      </c>
      <c r="J431" t="str">
        <f>_xlfn.XLOOKUP(D431, Drug_Formulary_Data!A:A, Drug_Formulary_Data!B:B, "Not Found")</f>
        <v>Brand</v>
      </c>
      <c r="K431" t="str">
        <f>_xlfn.XLOOKUP(D431,Drug_Formulary_Data!A:A,Drug_Formulary_Data!C:C,"Not Found")</f>
        <v>Atorvastatin</v>
      </c>
      <c r="L431" s="9">
        <f>_xlfn.XLOOKUP(Healthcare_Claims_Data!D234,Drug_Formulary_Data!A:A,Drug_Formulary_Data!E:E)</f>
        <v>98.52</v>
      </c>
      <c r="M431" s="9">
        <f t="shared" si="12"/>
        <v>-535.1</v>
      </c>
      <c r="N431" s="9">
        <f t="shared" si="13"/>
        <v>360.96000000000004</v>
      </c>
    </row>
    <row r="432" spans="1:14" x14ac:dyDescent="0.2">
      <c r="A432" s="15">
        <v>100428</v>
      </c>
      <c r="B432" s="2">
        <v>2573</v>
      </c>
      <c r="C432" s="2">
        <v>551</v>
      </c>
      <c r="D432" s="2" t="s">
        <v>31</v>
      </c>
      <c r="E432" s="2" t="s">
        <v>50</v>
      </c>
      <c r="F432" s="8">
        <v>514.75</v>
      </c>
      <c r="G432" s="8">
        <v>1050.3900000000001</v>
      </c>
      <c r="H432" s="11">
        <v>45355</v>
      </c>
      <c r="I432" s="2" t="s">
        <v>51</v>
      </c>
      <c r="J432" t="str">
        <f>_xlfn.XLOOKUP(D432, Drug_Formulary_Data!A:A, Drug_Formulary_Data!B:B, "Not Found")</f>
        <v>Brand</v>
      </c>
      <c r="K432" t="str">
        <f>_xlfn.XLOOKUP(D432,Drug_Formulary_Data!A:A,Drug_Formulary_Data!C:C,"Not Found")</f>
        <v>Rivaroxaban</v>
      </c>
      <c r="L432" s="9">
        <f>_xlfn.XLOOKUP(Healthcare_Claims_Data!D430,Drug_Formulary_Data!A:A,Drug_Formulary_Data!E:E)</f>
        <v>58.5</v>
      </c>
      <c r="M432" s="9">
        <f t="shared" si="12"/>
        <v>-535.6400000000001</v>
      </c>
      <c r="N432" s="9">
        <f t="shared" si="13"/>
        <v>456.25</v>
      </c>
    </row>
    <row r="433" spans="1:14" x14ac:dyDescent="0.2">
      <c r="A433" s="15">
        <v>100239</v>
      </c>
      <c r="B433" s="2">
        <v>2780</v>
      </c>
      <c r="C433" s="2">
        <v>501</v>
      </c>
      <c r="D433" s="2" t="s">
        <v>35</v>
      </c>
      <c r="E433" s="2" t="s">
        <v>20</v>
      </c>
      <c r="F433" s="8">
        <v>390.66</v>
      </c>
      <c r="G433" s="8">
        <v>927.92</v>
      </c>
      <c r="H433" s="11">
        <v>45166</v>
      </c>
      <c r="I433" s="2" t="s">
        <v>53</v>
      </c>
      <c r="J433" t="str">
        <f>_xlfn.XLOOKUP(D433, Drug_Formulary_Data!A:A, Drug_Formulary_Data!B:B, "Not Found")</f>
        <v>Brand</v>
      </c>
      <c r="K433" t="str">
        <f>_xlfn.XLOOKUP(D433,Drug_Formulary_Data!A:A,Drug_Formulary_Data!C:C,"Not Found")</f>
        <v>Budesonide/Formoterol</v>
      </c>
      <c r="L433" s="9">
        <f>_xlfn.XLOOKUP(Healthcare_Claims_Data!D241,Drug_Formulary_Data!A:A,Drug_Formulary_Data!E:E)</f>
        <v>132.80000000000001</v>
      </c>
      <c r="M433" s="9">
        <f t="shared" si="12"/>
        <v>-537.26</v>
      </c>
      <c r="N433" s="9">
        <f t="shared" si="13"/>
        <v>257.86</v>
      </c>
    </row>
    <row r="434" spans="1:14" x14ac:dyDescent="0.2">
      <c r="A434" s="15">
        <v>100467</v>
      </c>
      <c r="B434" s="2">
        <v>2705</v>
      </c>
      <c r="C434" s="2">
        <v>524</v>
      </c>
      <c r="D434" s="2" t="s">
        <v>41</v>
      </c>
      <c r="E434" s="2" t="s">
        <v>50</v>
      </c>
      <c r="F434" s="8">
        <v>825.5</v>
      </c>
      <c r="G434" s="8">
        <v>1367.23</v>
      </c>
      <c r="H434" s="11">
        <v>45394</v>
      </c>
      <c r="I434" s="2" t="s">
        <v>51</v>
      </c>
      <c r="J434" t="str">
        <f>_xlfn.XLOOKUP(D434, Drug_Formulary_Data!A:A, Drug_Formulary_Data!B:B, "Not Found")</f>
        <v>Brand</v>
      </c>
      <c r="K434" t="str">
        <f>_xlfn.XLOOKUP(D434,Drug_Formulary_Data!A:A,Drug_Formulary_Data!C:C,"Not Found")</f>
        <v>Rosuvastatin</v>
      </c>
      <c r="L434" s="9">
        <f>_xlfn.XLOOKUP(Healthcare_Claims_Data!D469,Drug_Formulary_Data!A:A,Drug_Formulary_Data!E:E)</f>
        <v>153.69</v>
      </c>
      <c r="M434" s="9">
        <f t="shared" si="12"/>
        <v>-541.73</v>
      </c>
      <c r="N434" s="9">
        <f t="shared" si="13"/>
        <v>671.81</v>
      </c>
    </row>
    <row r="435" spans="1:14" x14ac:dyDescent="0.2">
      <c r="A435" s="15">
        <v>100168</v>
      </c>
      <c r="B435" s="2">
        <v>2610</v>
      </c>
      <c r="C435" s="2">
        <v>575</v>
      </c>
      <c r="D435" s="2" t="s">
        <v>29</v>
      </c>
      <c r="E435" s="2" t="s">
        <v>50</v>
      </c>
      <c r="F435" s="8">
        <v>635.72</v>
      </c>
      <c r="G435" s="8">
        <v>1180.8900000000001</v>
      </c>
      <c r="H435" s="11">
        <v>45095</v>
      </c>
      <c r="I435" s="2" t="s">
        <v>52</v>
      </c>
      <c r="J435" t="str">
        <f>_xlfn.XLOOKUP(D435, Drug_Formulary_Data!A:A, Drug_Formulary_Data!B:B, "Not Found")</f>
        <v>Brand</v>
      </c>
      <c r="K435" t="str">
        <f>_xlfn.XLOOKUP(D435,Drug_Formulary_Data!A:A,Drug_Formulary_Data!C:C,"Not Found")</f>
        <v>Oxycodone</v>
      </c>
      <c r="L435" s="9">
        <f>_xlfn.XLOOKUP(Healthcare_Claims_Data!D170,Drug_Formulary_Data!A:A,Drug_Formulary_Data!E:E)</f>
        <v>153.69</v>
      </c>
      <c r="M435" s="9">
        <f t="shared" si="12"/>
        <v>-545.17000000000007</v>
      </c>
      <c r="N435" s="9">
        <f t="shared" si="13"/>
        <v>482.03000000000003</v>
      </c>
    </row>
    <row r="436" spans="1:14" x14ac:dyDescent="0.2">
      <c r="A436" s="15">
        <v>100249</v>
      </c>
      <c r="B436" s="2">
        <v>2566</v>
      </c>
      <c r="C436" s="2">
        <v>519</v>
      </c>
      <c r="D436" s="2" t="s">
        <v>39</v>
      </c>
      <c r="E436" s="2" t="s">
        <v>20</v>
      </c>
      <c r="F436" s="8">
        <v>524.6</v>
      </c>
      <c r="G436" s="8">
        <v>1078.72</v>
      </c>
      <c r="H436" s="11">
        <v>45176</v>
      </c>
      <c r="I436" s="2" t="s">
        <v>53</v>
      </c>
      <c r="J436" t="str">
        <f>_xlfn.XLOOKUP(D436, Drug_Formulary_Data!A:A, Drug_Formulary_Data!B:B, "Not Found")</f>
        <v>Brand</v>
      </c>
      <c r="K436" t="str">
        <f>_xlfn.XLOOKUP(D436,Drug_Formulary_Data!A:A,Drug_Formulary_Data!C:C,"Not Found")</f>
        <v>Apixaban</v>
      </c>
      <c r="L436" s="9">
        <f>_xlfn.XLOOKUP(Healthcare_Claims_Data!D251,Drug_Formulary_Data!A:A,Drug_Formulary_Data!E:E)</f>
        <v>132.80000000000001</v>
      </c>
      <c r="M436" s="9">
        <f t="shared" si="12"/>
        <v>-554.12</v>
      </c>
      <c r="N436" s="9">
        <f t="shared" si="13"/>
        <v>391.8</v>
      </c>
    </row>
    <row r="437" spans="1:14" x14ac:dyDescent="0.2">
      <c r="A437" s="15">
        <v>100292</v>
      </c>
      <c r="B437" s="2">
        <v>2142</v>
      </c>
      <c r="C437" s="2">
        <v>561</v>
      </c>
      <c r="D437" s="2" t="s">
        <v>29</v>
      </c>
      <c r="E437" s="2" t="s">
        <v>20</v>
      </c>
      <c r="F437" s="8">
        <v>614.30999999999995</v>
      </c>
      <c r="G437" s="8">
        <v>1169.06</v>
      </c>
      <c r="H437" s="11">
        <v>45219</v>
      </c>
      <c r="I437" s="2" t="s">
        <v>52</v>
      </c>
      <c r="J437" t="str">
        <f>_xlfn.XLOOKUP(D437, Drug_Formulary_Data!A:A, Drug_Formulary_Data!B:B, "Not Found")</f>
        <v>Brand</v>
      </c>
      <c r="K437" t="str">
        <f>_xlfn.XLOOKUP(D437,Drug_Formulary_Data!A:A,Drug_Formulary_Data!C:C,"Not Found")</f>
        <v>Oxycodone</v>
      </c>
      <c r="L437" s="9">
        <f>_xlfn.XLOOKUP(Healthcare_Claims_Data!D294,Drug_Formulary_Data!A:A,Drug_Formulary_Data!E:E)</f>
        <v>144.75</v>
      </c>
      <c r="M437" s="9">
        <f t="shared" si="12"/>
        <v>-554.75</v>
      </c>
      <c r="N437" s="9">
        <f t="shared" si="13"/>
        <v>469.55999999999995</v>
      </c>
    </row>
    <row r="438" spans="1:14" x14ac:dyDescent="0.2">
      <c r="A438" s="15">
        <v>100219</v>
      </c>
      <c r="B438" s="2">
        <v>2615</v>
      </c>
      <c r="C438" s="2">
        <v>530</v>
      </c>
      <c r="D438" s="2" t="s">
        <v>19</v>
      </c>
      <c r="E438" s="2" t="s">
        <v>20</v>
      </c>
      <c r="F438" s="8">
        <v>258.12</v>
      </c>
      <c r="G438" s="8">
        <v>819.35</v>
      </c>
      <c r="H438" s="11">
        <v>45146</v>
      </c>
      <c r="I438" s="2" t="s">
        <v>51</v>
      </c>
      <c r="J438" t="str">
        <f>_xlfn.XLOOKUP(D438, Drug_Formulary_Data!A:A, Drug_Formulary_Data!B:B, "Not Found")</f>
        <v>Brand</v>
      </c>
      <c r="K438" t="str">
        <f>_xlfn.XLOOKUP(D438,Drug_Formulary_Data!A:A,Drug_Formulary_Data!C:C,"Not Found")</f>
        <v>Atorvastatin</v>
      </c>
      <c r="L438" s="9">
        <f>_xlfn.XLOOKUP(Healthcare_Claims_Data!D221,Drug_Formulary_Data!A:A,Drug_Formulary_Data!E:E)</f>
        <v>153.69</v>
      </c>
      <c r="M438" s="9">
        <f t="shared" si="12"/>
        <v>-561.23</v>
      </c>
      <c r="N438" s="9">
        <f t="shared" si="13"/>
        <v>104.43</v>
      </c>
    </row>
    <row r="439" spans="1:14" x14ac:dyDescent="0.2">
      <c r="A439" s="15">
        <v>100060</v>
      </c>
      <c r="B439" s="2">
        <v>2185</v>
      </c>
      <c r="C439" s="2">
        <v>521</v>
      </c>
      <c r="D439" s="2" t="s">
        <v>29</v>
      </c>
      <c r="E439" s="2" t="s">
        <v>50</v>
      </c>
      <c r="F439" s="8">
        <v>254.45</v>
      </c>
      <c r="G439" s="8">
        <v>819.44</v>
      </c>
      <c r="H439" s="11">
        <v>44987</v>
      </c>
      <c r="I439" s="2" t="s">
        <v>51</v>
      </c>
      <c r="J439" t="str">
        <f>_xlfn.XLOOKUP(D439, Drug_Formulary_Data!A:A, Drug_Formulary_Data!B:B, "Not Found")</f>
        <v>Brand</v>
      </c>
      <c r="K439" t="str">
        <f>_xlfn.XLOOKUP(D439,Drug_Formulary_Data!A:A,Drug_Formulary_Data!C:C,"Not Found")</f>
        <v>Oxycodone</v>
      </c>
      <c r="L439" s="9">
        <f>_xlfn.XLOOKUP(Healthcare_Claims_Data!D62,Drug_Formulary_Data!A:A,Drug_Formulary_Data!E:E)</f>
        <v>77.959999999999994</v>
      </c>
      <c r="M439" s="9">
        <f t="shared" si="12"/>
        <v>-564.99</v>
      </c>
      <c r="N439" s="9">
        <f t="shared" si="13"/>
        <v>176.49</v>
      </c>
    </row>
    <row r="440" spans="1:14" x14ac:dyDescent="0.2">
      <c r="A440" s="15">
        <v>100053</v>
      </c>
      <c r="B440" s="2">
        <v>2400</v>
      </c>
      <c r="C440" s="2">
        <v>516</v>
      </c>
      <c r="D440" s="2" t="s">
        <v>37</v>
      </c>
      <c r="E440" s="2" t="s">
        <v>50</v>
      </c>
      <c r="F440" s="8">
        <v>640.59</v>
      </c>
      <c r="G440" s="8">
        <v>1213.73</v>
      </c>
      <c r="H440" s="11">
        <v>44980</v>
      </c>
      <c r="I440" s="2" t="s">
        <v>51</v>
      </c>
      <c r="J440" t="str">
        <f>_xlfn.XLOOKUP(D440, Drug_Formulary_Data!A:A, Drug_Formulary_Data!B:B, "Not Found")</f>
        <v>Brand</v>
      </c>
      <c r="K440" t="str">
        <f>_xlfn.XLOOKUP(D440,Drug_Formulary_Data!A:A,Drug_Formulary_Data!C:C,"Not Found")</f>
        <v>Fluticasone/Salmeterol</v>
      </c>
      <c r="L440" s="9">
        <f>_xlfn.XLOOKUP(Healthcare_Claims_Data!D55,Drug_Formulary_Data!A:A,Drug_Formulary_Data!E:E)</f>
        <v>77.55</v>
      </c>
      <c r="M440" s="9">
        <f t="shared" si="12"/>
        <v>-573.14</v>
      </c>
      <c r="N440" s="9">
        <f t="shared" si="13"/>
        <v>563.04000000000008</v>
      </c>
    </row>
    <row r="441" spans="1:14" x14ac:dyDescent="0.2">
      <c r="A441" s="15">
        <v>100482</v>
      </c>
      <c r="B441" s="2">
        <v>2294</v>
      </c>
      <c r="C441" s="2">
        <v>534</v>
      </c>
      <c r="D441" s="2" t="s">
        <v>19</v>
      </c>
      <c r="E441" s="2" t="s">
        <v>50</v>
      </c>
      <c r="F441" s="8">
        <v>253.42</v>
      </c>
      <c r="G441" s="8">
        <v>834.98</v>
      </c>
      <c r="H441" s="11">
        <v>45409</v>
      </c>
      <c r="I441" s="2" t="s">
        <v>51</v>
      </c>
      <c r="J441" t="str">
        <f>_xlfn.XLOOKUP(D441, Drug_Formulary_Data!A:A, Drug_Formulary_Data!B:B, "Not Found")</f>
        <v>Brand</v>
      </c>
      <c r="K441" t="str">
        <f>_xlfn.XLOOKUP(D441,Drug_Formulary_Data!A:A,Drug_Formulary_Data!C:C,"Not Found")</f>
        <v>Atorvastatin</v>
      </c>
      <c r="L441" s="9">
        <f>_xlfn.XLOOKUP(Healthcare_Claims_Data!D484,Drug_Formulary_Data!A:A,Drug_Formulary_Data!E:E)</f>
        <v>132.80000000000001</v>
      </c>
      <c r="M441" s="9">
        <f t="shared" si="12"/>
        <v>-581.56000000000006</v>
      </c>
      <c r="N441" s="9">
        <f t="shared" si="13"/>
        <v>120.61999999999998</v>
      </c>
    </row>
    <row r="442" spans="1:14" x14ac:dyDescent="0.2">
      <c r="A442" s="15">
        <v>100194</v>
      </c>
      <c r="B442" s="2">
        <v>2845</v>
      </c>
      <c r="C442" s="2">
        <v>529</v>
      </c>
      <c r="D442" s="2" t="s">
        <v>23</v>
      </c>
      <c r="E442" s="2" t="s">
        <v>50</v>
      </c>
      <c r="F442" s="8">
        <v>323.64</v>
      </c>
      <c r="G442" s="8">
        <v>915.14</v>
      </c>
      <c r="H442" s="11">
        <v>45121</v>
      </c>
      <c r="I442" s="2" t="s">
        <v>53</v>
      </c>
      <c r="J442" t="str">
        <f>_xlfn.XLOOKUP(D442, Drug_Formulary_Data!A:A, Drug_Formulary_Data!B:B, "Not Found")</f>
        <v>Brand</v>
      </c>
      <c r="K442" t="str">
        <f>_xlfn.XLOOKUP(D442,Drug_Formulary_Data!A:A,Drug_Formulary_Data!C:C,"Not Found")</f>
        <v>Sitagliptin</v>
      </c>
      <c r="L442" s="9">
        <f>_xlfn.XLOOKUP(Healthcare_Claims_Data!D196,Drug_Formulary_Data!A:A,Drug_Formulary_Data!E:E)</f>
        <v>77.959999999999994</v>
      </c>
      <c r="M442" s="9">
        <f t="shared" si="12"/>
        <v>-591.5</v>
      </c>
      <c r="N442" s="9">
        <f t="shared" si="13"/>
        <v>245.68</v>
      </c>
    </row>
    <row r="443" spans="1:14" x14ac:dyDescent="0.2">
      <c r="A443" s="15">
        <v>100213</v>
      </c>
      <c r="B443" s="2">
        <v>2262</v>
      </c>
      <c r="C443" s="2">
        <v>506</v>
      </c>
      <c r="D443" s="2" t="s">
        <v>31</v>
      </c>
      <c r="E443" s="2" t="s">
        <v>50</v>
      </c>
      <c r="F443" s="8">
        <v>222.17</v>
      </c>
      <c r="G443" s="8">
        <v>815.92</v>
      </c>
      <c r="H443" s="11">
        <v>45140</v>
      </c>
      <c r="I443" s="2" t="s">
        <v>51</v>
      </c>
      <c r="J443" t="str">
        <f>_xlfn.XLOOKUP(D443, Drug_Formulary_Data!A:A, Drug_Formulary_Data!B:B, "Not Found")</f>
        <v>Brand</v>
      </c>
      <c r="K443" t="str">
        <f>_xlfn.XLOOKUP(D443,Drug_Formulary_Data!A:A,Drug_Formulary_Data!C:C,"Not Found")</f>
        <v>Rivaroxaban</v>
      </c>
      <c r="L443" s="9">
        <f>_xlfn.XLOOKUP(Healthcare_Claims_Data!D215,Drug_Formulary_Data!A:A,Drug_Formulary_Data!E:E)</f>
        <v>144.75</v>
      </c>
      <c r="M443" s="9">
        <f t="shared" si="12"/>
        <v>-593.75</v>
      </c>
      <c r="N443" s="9">
        <f t="shared" si="13"/>
        <v>77.419999999999987</v>
      </c>
    </row>
    <row r="444" spans="1:14" x14ac:dyDescent="0.2">
      <c r="A444" s="15">
        <v>100018</v>
      </c>
      <c r="B444" s="2">
        <v>2455</v>
      </c>
      <c r="C444" s="2">
        <v>545</v>
      </c>
      <c r="D444" s="2" t="s">
        <v>29</v>
      </c>
      <c r="E444" s="2" t="s">
        <v>20</v>
      </c>
      <c r="F444" s="8">
        <v>765.68</v>
      </c>
      <c r="G444" s="8">
        <v>1359.69</v>
      </c>
      <c r="H444" s="11">
        <v>44945</v>
      </c>
      <c r="I444" s="2" t="s">
        <v>51</v>
      </c>
      <c r="J444" t="str">
        <f>_xlfn.XLOOKUP(D444, Drug_Formulary_Data!A:A, Drug_Formulary_Data!B:B, "Not Found")</f>
        <v>Brand</v>
      </c>
      <c r="K444" t="str">
        <f>_xlfn.XLOOKUP(D444,Drug_Formulary_Data!A:A,Drug_Formulary_Data!C:C,"Not Found")</f>
        <v>Oxycodone</v>
      </c>
      <c r="L444" s="9">
        <f>_xlfn.XLOOKUP(Healthcare_Claims_Data!D20,Drug_Formulary_Data!A:A,Drug_Formulary_Data!E:E)</f>
        <v>58.5</v>
      </c>
      <c r="M444" s="9">
        <f t="shared" si="12"/>
        <v>-594.0100000000001</v>
      </c>
      <c r="N444" s="9">
        <f t="shared" si="13"/>
        <v>707.18</v>
      </c>
    </row>
    <row r="445" spans="1:14" x14ac:dyDescent="0.2">
      <c r="A445" s="15">
        <v>100093</v>
      </c>
      <c r="B445" s="2">
        <v>2168</v>
      </c>
      <c r="C445" s="2">
        <v>502</v>
      </c>
      <c r="D445" s="2" t="s">
        <v>37</v>
      </c>
      <c r="E445" s="2" t="s">
        <v>20</v>
      </c>
      <c r="F445" s="8">
        <v>392.41</v>
      </c>
      <c r="G445" s="8">
        <v>994.27</v>
      </c>
      <c r="H445" s="11">
        <v>45020</v>
      </c>
      <c r="I445" s="2" t="s">
        <v>53</v>
      </c>
      <c r="J445" t="str">
        <f>_xlfn.XLOOKUP(D445, Drug_Formulary_Data!A:A, Drug_Formulary_Data!B:B, "Not Found")</f>
        <v>Brand</v>
      </c>
      <c r="K445" t="str">
        <f>_xlfn.XLOOKUP(D445,Drug_Formulary_Data!A:A,Drug_Formulary_Data!C:C,"Not Found")</f>
        <v>Fluticasone/Salmeterol</v>
      </c>
      <c r="L445" s="9">
        <f>_xlfn.XLOOKUP(Healthcare_Claims_Data!D95,Drug_Formulary_Data!A:A,Drug_Formulary_Data!E:E)</f>
        <v>150.68</v>
      </c>
      <c r="M445" s="9">
        <f t="shared" si="12"/>
        <v>-601.8599999999999</v>
      </c>
      <c r="N445" s="9">
        <f t="shared" si="13"/>
        <v>241.73000000000002</v>
      </c>
    </row>
    <row r="446" spans="1:14" x14ac:dyDescent="0.2">
      <c r="A446" s="15">
        <v>100408</v>
      </c>
      <c r="B446" s="2">
        <v>2890</v>
      </c>
      <c r="C446" s="2">
        <v>543</v>
      </c>
      <c r="D446" s="2" t="s">
        <v>23</v>
      </c>
      <c r="E446" s="2" t="s">
        <v>20</v>
      </c>
      <c r="F446" s="8">
        <v>276.74</v>
      </c>
      <c r="G446" s="8">
        <v>887.01</v>
      </c>
      <c r="H446" s="11">
        <v>45335</v>
      </c>
      <c r="I446" s="2" t="s">
        <v>53</v>
      </c>
      <c r="J446" t="str">
        <f>_xlfn.XLOOKUP(D446, Drug_Formulary_Data!A:A, Drug_Formulary_Data!B:B, "Not Found")</f>
        <v>Brand</v>
      </c>
      <c r="K446" t="str">
        <f>_xlfn.XLOOKUP(D446,Drug_Formulary_Data!A:A,Drug_Formulary_Data!C:C,"Not Found")</f>
        <v>Sitagliptin</v>
      </c>
      <c r="L446" s="9">
        <f>_xlfn.XLOOKUP(Healthcare_Claims_Data!D410,Drug_Formulary_Data!A:A,Drug_Formulary_Data!E:E)</f>
        <v>76.599999999999994</v>
      </c>
      <c r="M446" s="9">
        <f t="shared" si="12"/>
        <v>-610.27</v>
      </c>
      <c r="N446" s="9">
        <f t="shared" si="13"/>
        <v>200.14000000000001</v>
      </c>
    </row>
    <row r="447" spans="1:14" x14ac:dyDescent="0.2">
      <c r="A447" s="15">
        <v>100154</v>
      </c>
      <c r="B447" s="2">
        <v>2517</v>
      </c>
      <c r="C447" s="2">
        <v>535</v>
      </c>
      <c r="D447" s="2" t="s">
        <v>33</v>
      </c>
      <c r="E447" s="2" t="s">
        <v>20</v>
      </c>
      <c r="F447" s="8">
        <v>196.05</v>
      </c>
      <c r="G447" s="8">
        <v>835.42</v>
      </c>
      <c r="H447" s="11">
        <v>45081</v>
      </c>
      <c r="I447" s="2" t="s">
        <v>51</v>
      </c>
      <c r="J447" t="str">
        <f>_xlfn.XLOOKUP(D447, Drug_Formulary_Data!A:A, Drug_Formulary_Data!B:B, "Not Found")</f>
        <v>Brand</v>
      </c>
      <c r="K447" t="str">
        <f>_xlfn.XLOOKUP(D447,Drug_Formulary_Data!A:A,Drug_Formulary_Data!C:C,"Not Found")</f>
        <v>Insulin Glargine</v>
      </c>
      <c r="L447" s="9">
        <f>_xlfn.XLOOKUP(Healthcare_Claims_Data!D156,Drug_Formulary_Data!A:A,Drug_Formulary_Data!E:E)</f>
        <v>153.69</v>
      </c>
      <c r="M447" s="9">
        <f t="shared" si="12"/>
        <v>-639.36999999999989</v>
      </c>
      <c r="N447" s="9">
        <f t="shared" si="13"/>
        <v>42.360000000000014</v>
      </c>
    </row>
    <row r="448" spans="1:14" x14ac:dyDescent="0.2">
      <c r="A448" s="15">
        <v>100444</v>
      </c>
      <c r="B448" s="2">
        <v>2328</v>
      </c>
      <c r="C448" s="2">
        <v>556</v>
      </c>
      <c r="D448" s="2" t="s">
        <v>39</v>
      </c>
      <c r="E448" s="2" t="s">
        <v>50</v>
      </c>
      <c r="F448" s="8">
        <v>128.28</v>
      </c>
      <c r="G448" s="8">
        <v>773.32</v>
      </c>
      <c r="H448" s="11">
        <v>45371</v>
      </c>
      <c r="I448" s="2" t="s">
        <v>53</v>
      </c>
      <c r="J448" t="str">
        <f>_xlfn.XLOOKUP(D448, Drug_Formulary_Data!A:A, Drug_Formulary_Data!B:B, "Not Found")</f>
        <v>Brand</v>
      </c>
      <c r="K448" t="str">
        <f>_xlfn.XLOOKUP(D448,Drug_Formulary_Data!A:A,Drug_Formulary_Data!C:C,"Not Found")</f>
        <v>Apixaban</v>
      </c>
      <c r="L448" s="9">
        <f>_xlfn.XLOOKUP(Healthcare_Claims_Data!D446,Drug_Formulary_Data!A:A,Drug_Formulary_Data!E:E)</f>
        <v>150.68</v>
      </c>
      <c r="M448" s="9">
        <f t="shared" si="12"/>
        <v>-645.04000000000008</v>
      </c>
      <c r="N448" s="9">
        <f t="shared" si="13"/>
        <v>-22.400000000000006</v>
      </c>
    </row>
    <row r="449" spans="1:14" x14ac:dyDescent="0.2">
      <c r="A449" s="15">
        <v>100274</v>
      </c>
      <c r="B449" s="2">
        <v>2176</v>
      </c>
      <c r="C449" s="2">
        <v>542</v>
      </c>
      <c r="D449" s="2" t="s">
        <v>31</v>
      </c>
      <c r="E449" s="2" t="s">
        <v>50</v>
      </c>
      <c r="F449" s="8">
        <v>622.54999999999995</v>
      </c>
      <c r="G449" s="8">
        <v>1273.96</v>
      </c>
      <c r="H449" s="11">
        <v>45201</v>
      </c>
      <c r="I449" s="2" t="s">
        <v>52</v>
      </c>
      <c r="J449" t="str">
        <f>_xlfn.XLOOKUP(D449, Drug_Formulary_Data!A:A, Drug_Formulary_Data!B:B, "Not Found")</f>
        <v>Brand</v>
      </c>
      <c r="K449" t="str">
        <f>_xlfn.XLOOKUP(D449,Drug_Formulary_Data!A:A,Drug_Formulary_Data!C:C,"Not Found")</f>
        <v>Rivaroxaban</v>
      </c>
      <c r="L449" s="9">
        <f>_xlfn.XLOOKUP(Healthcare_Claims_Data!D276,Drug_Formulary_Data!A:A,Drug_Formulary_Data!E:E)</f>
        <v>58.5</v>
      </c>
      <c r="M449" s="9">
        <f t="shared" si="12"/>
        <v>-651.41000000000008</v>
      </c>
      <c r="N449" s="9">
        <f t="shared" si="13"/>
        <v>564.04999999999995</v>
      </c>
    </row>
    <row r="450" spans="1:14" x14ac:dyDescent="0.2">
      <c r="A450" s="15">
        <v>100264</v>
      </c>
      <c r="B450" s="2">
        <v>2420</v>
      </c>
      <c r="C450" s="2">
        <v>530</v>
      </c>
      <c r="D450" s="2" t="s">
        <v>33</v>
      </c>
      <c r="E450" s="2" t="s">
        <v>50</v>
      </c>
      <c r="F450" s="8">
        <v>130.35</v>
      </c>
      <c r="G450" s="8">
        <v>794.51</v>
      </c>
      <c r="H450" s="11">
        <v>45191</v>
      </c>
      <c r="I450" s="2" t="s">
        <v>53</v>
      </c>
      <c r="J450" t="str">
        <f>_xlfn.XLOOKUP(D450, Drug_Formulary_Data!A:A, Drug_Formulary_Data!B:B, "Not Found")</f>
        <v>Brand</v>
      </c>
      <c r="K450" t="str">
        <f>_xlfn.XLOOKUP(D450,Drug_Formulary_Data!A:A,Drug_Formulary_Data!C:C,"Not Found")</f>
        <v>Insulin Glargine</v>
      </c>
      <c r="L450" s="9">
        <f>_xlfn.XLOOKUP(Healthcare_Claims_Data!D266,Drug_Formulary_Data!A:A,Drug_Formulary_Data!E:E)</f>
        <v>98.52</v>
      </c>
      <c r="M450" s="9">
        <f t="shared" ref="M450:M501" si="14">F450-G450</f>
        <v>-664.16</v>
      </c>
      <c r="N450" s="9">
        <f t="shared" si="13"/>
        <v>31.83</v>
      </c>
    </row>
    <row r="451" spans="1:14" x14ac:dyDescent="0.2">
      <c r="A451" s="15">
        <v>100376</v>
      </c>
      <c r="B451" s="2">
        <v>2497</v>
      </c>
      <c r="C451" s="2">
        <v>509</v>
      </c>
      <c r="D451" s="2" t="s">
        <v>26</v>
      </c>
      <c r="E451" s="2" t="s">
        <v>50</v>
      </c>
      <c r="F451" s="8">
        <v>588.09</v>
      </c>
      <c r="G451" s="8">
        <v>1263.78</v>
      </c>
      <c r="H451" s="11">
        <v>45303</v>
      </c>
      <c r="I451" s="2" t="s">
        <v>53</v>
      </c>
      <c r="J451" t="str">
        <f>_xlfn.XLOOKUP(D451, Drug_Formulary_Data!A:A, Drug_Formulary_Data!B:B, "Not Found")</f>
        <v>Brand</v>
      </c>
      <c r="K451" t="str">
        <f>_xlfn.XLOOKUP(D451,Drug_Formulary_Data!A:A,Drug_Formulary_Data!C:C,"Not Found")</f>
        <v>Adalimumab</v>
      </c>
      <c r="L451" s="9">
        <f>_xlfn.XLOOKUP(Healthcare_Claims_Data!D378,Drug_Formulary_Data!A:A,Drug_Formulary_Data!E:E)</f>
        <v>77.959999999999994</v>
      </c>
      <c r="M451" s="9">
        <f t="shared" si="14"/>
        <v>-675.68999999999994</v>
      </c>
      <c r="N451" s="9">
        <f t="shared" ref="N451:N501" si="15">F451-L451</f>
        <v>510.13000000000005</v>
      </c>
    </row>
    <row r="452" spans="1:14" x14ac:dyDescent="0.2">
      <c r="A452" s="15">
        <v>100346</v>
      </c>
      <c r="B452" s="2">
        <v>2749</v>
      </c>
      <c r="C452" s="2">
        <v>580</v>
      </c>
      <c r="D452" s="2" t="s">
        <v>23</v>
      </c>
      <c r="E452" s="2" t="s">
        <v>20</v>
      </c>
      <c r="F452" s="8">
        <v>441.74</v>
      </c>
      <c r="G452" s="8">
        <v>1131.95</v>
      </c>
      <c r="H452" s="11">
        <v>45273</v>
      </c>
      <c r="I452" s="2" t="s">
        <v>51</v>
      </c>
      <c r="J452" t="str">
        <f>_xlfn.XLOOKUP(D452, Drug_Formulary_Data!A:A, Drug_Formulary_Data!B:B, "Not Found")</f>
        <v>Brand</v>
      </c>
      <c r="K452" t="str">
        <f>_xlfn.XLOOKUP(D452,Drug_Formulary_Data!A:A,Drug_Formulary_Data!C:C,"Not Found")</f>
        <v>Sitagliptin</v>
      </c>
      <c r="L452" s="9">
        <f>_xlfn.XLOOKUP(Healthcare_Claims_Data!D348,Drug_Formulary_Data!A:A,Drug_Formulary_Data!E:E)</f>
        <v>77.55</v>
      </c>
      <c r="M452" s="9">
        <f t="shared" si="14"/>
        <v>-690.21</v>
      </c>
      <c r="N452" s="9">
        <f t="shared" si="15"/>
        <v>364.19</v>
      </c>
    </row>
    <row r="453" spans="1:14" x14ac:dyDescent="0.2">
      <c r="A453" s="15">
        <v>100340</v>
      </c>
      <c r="B453" s="2">
        <v>2726</v>
      </c>
      <c r="C453" s="2">
        <v>503</v>
      </c>
      <c r="D453" s="2" t="s">
        <v>35</v>
      </c>
      <c r="E453" s="2" t="s">
        <v>50</v>
      </c>
      <c r="F453" s="8">
        <v>324.81</v>
      </c>
      <c r="G453" s="8">
        <v>1034.6300000000001</v>
      </c>
      <c r="H453" s="11">
        <v>45267</v>
      </c>
      <c r="I453" s="2" t="s">
        <v>51</v>
      </c>
      <c r="J453" t="str">
        <f>_xlfn.XLOOKUP(D453, Drug_Formulary_Data!A:A, Drug_Formulary_Data!B:B, "Not Found")</f>
        <v>Brand</v>
      </c>
      <c r="K453" t="str">
        <f>_xlfn.XLOOKUP(D453,Drug_Formulary_Data!A:A,Drug_Formulary_Data!C:C,"Not Found")</f>
        <v>Budesonide/Formoterol</v>
      </c>
      <c r="L453" s="9">
        <f>_xlfn.XLOOKUP(Healthcare_Claims_Data!D342,Drug_Formulary_Data!A:A,Drug_Formulary_Data!E:E)</f>
        <v>77.959999999999994</v>
      </c>
      <c r="M453" s="9">
        <f t="shared" si="14"/>
        <v>-709.82000000000016</v>
      </c>
      <c r="N453" s="9">
        <f t="shared" si="15"/>
        <v>246.85000000000002</v>
      </c>
    </row>
    <row r="454" spans="1:14" x14ac:dyDescent="0.2">
      <c r="A454" s="15">
        <v>100030</v>
      </c>
      <c r="B454" s="2">
        <v>2159</v>
      </c>
      <c r="C454" s="2">
        <v>502</v>
      </c>
      <c r="D454" s="2" t="s">
        <v>35</v>
      </c>
      <c r="E454" s="2" t="s">
        <v>50</v>
      </c>
      <c r="F454" s="8">
        <v>199.07</v>
      </c>
      <c r="G454" s="8">
        <v>913.07</v>
      </c>
      <c r="H454" s="11">
        <v>44957</v>
      </c>
      <c r="I454" s="2" t="s">
        <v>53</v>
      </c>
      <c r="J454" t="str">
        <f>_xlfn.XLOOKUP(D454, Drug_Formulary_Data!A:A, Drug_Formulary_Data!B:B, "Not Found")</f>
        <v>Brand</v>
      </c>
      <c r="K454" t="str">
        <f>_xlfn.XLOOKUP(D454,Drug_Formulary_Data!A:A,Drug_Formulary_Data!C:C,"Not Found")</f>
        <v>Budesonide/Formoterol</v>
      </c>
      <c r="L454" s="9">
        <f>_xlfn.XLOOKUP(Healthcare_Claims_Data!D32,Drug_Formulary_Data!A:A,Drug_Formulary_Data!E:E)</f>
        <v>58.5</v>
      </c>
      <c r="M454" s="9">
        <f t="shared" si="14"/>
        <v>-714</v>
      </c>
      <c r="N454" s="9">
        <f t="shared" si="15"/>
        <v>140.57</v>
      </c>
    </row>
    <row r="455" spans="1:14" x14ac:dyDescent="0.2">
      <c r="A455" s="15">
        <v>100389</v>
      </c>
      <c r="B455" s="2">
        <v>2143</v>
      </c>
      <c r="C455" s="2">
        <v>568</v>
      </c>
      <c r="D455" s="2" t="s">
        <v>35</v>
      </c>
      <c r="E455" s="2" t="s">
        <v>50</v>
      </c>
      <c r="F455" s="8">
        <v>591.16999999999996</v>
      </c>
      <c r="G455" s="8">
        <v>1321.47</v>
      </c>
      <c r="H455" s="11">
        <v>45316</v>
      </c>
      <c r="I455" s="2" t="s">
        <v>52</v>
      </c>
      <c r="J455" t="str">
        <f>_xlfn.XLOOKUP(D455, Drug_Formulary_Data!A:A, Drug_Formulary_Data!B:B, "Not Found")</f>
        <v>Brand</v>
      </c>
      <c r="K455" t="str">
        <f>_xlfn.XLOOKUP(D455,Drug_Formulary_Data!A:A,Drug_Formulary_Data!C:C,"Not Found")</f>
        <v>Budesonide/Formoterol</v>
      </c>
      <c r="L455" s="9">
        <f>_xlfn.XLOOKUP(Healthcare_Claims_Data!D391,Drug_Formulary_Data!A:A,Drug_Formulary_Data!E:E)</f>
        <v>153.69</v>
      </c>
      <c r="M455" s="9">
        <f t="shared" si="14"/>
        <v>-730.30000000000007</v>
      </c>
      <c r="N455" s="9">
        <f t="shared" si="15"/>
        <v>437.47999999999996</v>
      </c>
    </row>
    <row r="456" spans="1:14" x14ac:dyDescent="0.2">
      <c r="A456" s="15">
        <v>100128</v>
      </c>
      <c r="B456" s="2">
        <v>2807</v>
      </c>
      <c r="C456" s="2">
        <v>505</v>
      </c>
      <c r="D456" s="2" t="s">
        <v>33</v>
      </c>
      <c r="E456" s="2" t="s">
        <v>50</v>
      </c>
      <c r="F456" s="8">
        <v>101.35</v>
      </c>
      <c r="G456" s="8">
        <v>836.67</v>
      </c>
      <c r="H456" s="11">
        <v>45055</v>
      </c>
      <c r="I456" s="2" t="s">
        <v>51</v>
      </c>
      <c r="J456" t="str">
        <f>_xlfn.XLOOKUP(D456, Drug_Formulary_Data!A:A, Drug_Formulary_Data!B:B, "Not Found")</f>
        <v>Brand</v>
      </c>
      <c r="K456" t="str">
        <f>_xlfn.XLOOKUP(D456,Drug_Formulary_Data!A:A,Drug_Formulary_Data!C:C,"Not Found")</f>
        <v>Insulin Glargine</v>
      </c>
      <c r="L456" s="9">
        <f>_xlfn.XLOOKUP(Healthcare_Claims_Data!D130,Drug_Formulary_Data!A:A,Drug_Formulary_Data!E:E)</f>
        <v>144.75</v>
      </c>
      <c r="M456" s="9">
        <f t="shared" si="14"/>
        <v>-735.31999999999994</v>
      </c>
      <c r="N456" s="9">
        <f t="shared" si="15"/>
        <v>-43.400000000000006</v>
      </c>
    </row>
    <row r="457" spans="1:14" x14ac:dyDescent="0.2">
      <c r="A457" s="15">
        <v>100016</v>
      </c>
      <c r="B457" s="2">
        <v>2705</v>
      </c>
      <c r="C457" s="2">
        <v>554</v>
      </c>
      <c r="D457" s="2" t="s">
        <v>41</v>
      </c>
      <c r="E457" s="2" t="s">
        <v>50</v>
      </c>
      <c r="F457" s="8">
        <v>539.96</v>
      </c>
      <c r="G457" s="8">
        <v>1278.73</v>
      </c>
      <c r="H457" s="11">
        <v>44943</v>
      </c>
      <c r="I457" s="2" t="s">
        <v>52</v>
      </c>
      <c r="J457" t="str">
        <f>_xlfn.XLOOKUP(D457, Drug_Formulary_Data!A:A, Drug_Formulary_Data!B:B, "Not Found")</f>
        <v>Brand</v>
      </c>
      <c r="K457" t="str">
        <f>_xlfn.XLOOKUP(D457,Drug_Formulary_Data!A:A,Drug_Formulary_Data!C:C,"Not Found")</f>
        <v>Rosuvastatin</v>
      </c>
      <c r="L457" s="9">
        <f>_xlfn.XLOOKUP(Healthcare_Claims_Data!D18,Drug_Formulary_Data!A:A,Drug_Formulary_Data!E:E)</f>
        <v>77.959999999999994</v>
      </c>
      <c r="M457" s="9">
        <f t="shared" si="14"/>
        <v>-738.77</v>
      </c>
      <c r="N457" s="9">
        <f t="shared" si="15"/>
        <v>462.00000000000006</v>
      </c>
    </row>
    <row r="458" spans="1:14" x14ac:dyDescent="0.2">
      <c r="A458" s="15">
        <v>100321</v>
      </c>
      <c r="B458" s="2">
        <v>2092</v>
      </c>
      <c r="C458" s="2">
        <v>574</v>
      </c>
      <c r="D458" s="2" t="s">
        <v>23</v>
      </c>
      <c r="E458" s="2" t="s">
        <v>20</v>
      </c>
      <c r="F458" s="8">
        <v>645</v>
      </c>
      <c r="G458" s="8">
        <v>1392.01</v>
      </c>
      <c r="H458" s="11">
        <v>45248</v>
      </c>
      <c r="I458" s="2" t="s">
        <v>53</v>
      </c>
      <c r="J458" t="str">
        <f>_xlfn.XLOOKUP(D458, Drug_Formulary_Data!A:A, Drug_Formulary_Data!B:B, "Not Found")</f>
        <v>Brand</v>
      </c>
      <c r="K458" t="str">
        <f>_xlfn.XLOOKUP(D458,Drug_Formulary_Data!A:A,Drug_Formulary_Data!C:C,"Not Found")</f>
        <v>Sitagliptin</v>
      </c>
      <c r="L458" s="9">
        <f>_xlfn.XLOOKUP(Healthcare_Claims_Data!D323,Drug_Formulary_Data!A:A,Drug_Formulary_Data!E:E)</f>
        <v>76.599999999999994</v>
      </c>
      <c r="M458" s="9">
        <f t="shared" si="14"/>
        <v>-747.01</v>
      </c>
      <c r="N458" s="9">
        <f t="shared" si="15"/>
        <v>568.4</v>
      </c>
    </row>
    <row r="459" spans="1:14" x14ac:dyDescent="0.2">
      <c r="A459" s="15">
        <v>100282</v>
      </c>
      <c r="B459" s="2">
        <v>2399</v>
      </c>
      <c r="C459" s="2">
        <v>596</v>
      </c>
      <c r="D459" s="2" t="s">
        <v>33</v>
      </c>
      <c r="E459" s="2" t="s">
        <v>50</v>
      </c>
      <c r="F459" s="8">
        <v>598.16</v>
      </c>
      <c r="G459" s="8">
        <v>1346.26</v>
      </c>
      <c r="H459" s="11">
        <v>45209</v>
      </c>
      <c r="I459" s="2" t="s">
        <v>51</v>
      </c>
      <c r="J459" t="str">
        <f>_xlfn.XLOOKUP(D459, Drug_Formulary_Data!A:A, Drug_Formulary_Data!B:B, "Not Found")</f>
        <v>Brand</v>
      </c>
      <c r="K459" t="str">
        <f>_xlfn.XLOOKUP(D459,Drug_Formulary_Data!A:A,Drug_Formulary_Data!C:C,"Not Found")</f>
        <v>Insulin Glargine</v>
      </c>
      <c r="L459" s="9">
        <f>_xlfn.XLOOKUP(Healthcare_Claims_Data!D284,Drug_Formulary_Data!A:A,Drug_Formulary_Data!E:E)</f>
        <v>150.68</v>
      </c>
      <c r="M459" s="9">
        <f t="shared" si="14"/>
        <v>-748.1</v>
      </c>
      <c r="N459" s="9">
        <f t="shared" si="15"/>
        <v>447.47999999999996</v>
      </c>
    </row>
    <row r="460" spans="1:14" x14ac:dyDescent="0.2">
      <c r="A460" s="15">
        <v>100111</v>
      </c>
      <c r="B460" s="2">
        <v>2020</v>
      </c>
      <c r="C460" s="2">
        <v>531</v>
      </c>
      <c r="D460" s="2" t="s">
        <v>37</v>
      </c>
      <c r="E460" s="2" t="s">
        <v>50</v>
      </c>
      <c r="F460" s="8">
        <v>530.26</v>
      </c>
      <c r="G460" s="8">
        <v>1286.74</v>
      </c>
      <c r="H460" s="11">
        <v>45038</v>
      </c>
      <c r="I460" s="2" t="s">
        <v>51</v>
      </c>
      <c r="J460" t="str">
        <f>_xlfn.XLOOKUP(D460, Drug_Formulary_Data!A:A, Drug_Formulary_Data!B:B, "Not Found")</f>
        <v>Brand</v>
      </c>
      <c r="K460" t="str">
        <f>_xlfn.XLOOKUP(D460,Drug_Formulary_Data!A:A,Drug_Formulary_Data!C:C,"Not Found")</f>
        <v>Fluticasone/Salmeterol</v>
      </c>
      <c r="L460" s="9">
        <f>_xlfn.XLOOKUP(Healthcare_Claims_Data!D113,Drug_Formulary_Data!A:A,Drug_Formulary_Data!E:E)</f>
        <v>76.599999999999994</v>
      </c>
      <c r="M460" s="9">
        <f t="shared" si="14"/>
        <v>-756.48</v>
      </c>
      <c r="N460" s="9">
        <f t="shared" si="15"/>
        <v>453.65999999999997</v>
      </c>
    </row>
    <row r="461" spans="1:14" x14ac:dyDescent="0.2">
      <c r="A461" s="15">
        <v>100145</v>
      </c>
      <c r="B461" s="2">
        <v>2295</v>
      </c>
      <c r="C461" s="2">
        <v>503</v>
      </c>
      <c r="D461" s="2" t="s">
        <v>39</v>
      </c>
      <c r="E461" s="2" t="s">
        <v>50</v>
      </c>
      <c r="F461" s="8">
        <v>372.41</v>
      </c>
      <c r="G461" s="8">
        <v>1130.58</v>
      </c>
      <c r="H461" s="11">
        <v>45072</v>
      </c>
      <c r="I461" s="2" t="s">
        <v>53</v>
      </c>
      <c r="J461" t="str">
        <f>_xlfn.XLOOKUP(D461, Drug_Formulary_Data!A:A, Drug_Formulary_Data!B:B, "Not Found")</f>
        <v>Brand</v>
      </c>
      <c r="K461" t="str">
        <f>_xlfn.XLOOKUP(D461,Drug_Formulary_Data!A:A,Drug_Formulary_Data!C:C,"Not Found")</f>
        <v>Apixaban</v>
      </c>
      <c r="L461" s="9">
        <f>_xlfn.XLOOKUP(Healthcare_Claims_Data!D147,Drug_Formulary_Data!A:A,Drug_Formulary_Data!E:E)</f>
        <v>76.599999999999994</v>
      </c>
      <c r="M461" s="9">
        <f t="shared" si="14"/>
        <v>-758.16999999999985</v>
      </c>
      <c r="N461" s="9">
        <f t="shared" si="15"/>
        <v>295.81000000000006</v>
      </c>
    </row>
    <row r="462" spans="1:14" x14ac:dyDescent="0.2">
      <c r="A462" s="15">
        <v>100483</v>
      </c>
      <c r="B462" s="2">
        <v>2197</v>
      </c>
      <c r="C462" s="2">
        <v>564</v>
      </c>
      <c r="D462" s="2" t="s">
        <v>29</v>
      </c>
      <c r="E462" s="2" t="s">
        <v>50</v>
      </c>
      <c r="F462" s="8">
        <v>260.07</v>
      </c>
      <c r="G462" s="8">
        <v>1021.66</v>
      </c>
      <c r="H462" s="11">
        <v>45410</v>
      </c>
      <c r="I462" s="2" t="s">
        <v>52</v>
      </c>
      <c r="J462" t="str">
        <f>_xlfn.XLOOKUP(D462, Drug_Formulary_Data!A:A, Drug_Formulary_Data!B:B, "Not Found")</f>
        <v>Brand</v>
      </c>
      <c r="K462" t="str">
        <f>_xlfn.XLOOKUP(D462,Drug_Formulary_Data!A:A,Drug_Formulary_Data!C:C,"Not Found")</f>
        <v>Oxycodone</v>
      </c>
      <c r="L462" s="9">
        <f>_xlfn.XLOOKUP(Healthcare_Claims_Data!D485,Drug_Formulary_Data!A:A,Drug_Formulary_Data!E:E)</f>
        <v>65.23</v>
      </c>
      <c r="M462" s="9">
        <f t="shared" si="14"/>
        <v>-761.58999999999992</v>
      </c>
      <c r="N462" s="9">
        <f t="shared" si="15"/>
        <v>194.83999999999997</v>
      </c>
    </row>
    <row r="463" spans="1:14" x14ac:dyDescent="0.2">
      <c r="A463" s="15">
        <v>100328</v>
      </c>
      <c r="B463" s="2">
        <v>2453</v>
      </c>
      <c r="C463" s="2">
        <v>565</v>
      </c>
      <c r="D463" s="2" t="s">
        <v>31</v>
      </c>
      <c r="E463" s="2" t="s">
        <v>50</v>
      </c>
      <c r="F463" s="8">
        <v>202.54</v>
      </c>
      <c r="G463" s="8">
        <v>964.87</v>
      </c>
      <c r="H463" s="11">
        <v>45255</v>
      </c>
      <c r="I463" s="2" t="s">
        <v>52</v>
      </c>
      <c r="J463" t="str">
        <f>_xlfn.XLOOKUP(D463, Drug_Formulary_Data!A:A, Drug_Formulary_Data!B:B, "Not Found")</f>
        <v>Brand</v>
      </c>
      <c r="K463" t="str">
        <f>_xlfn.XLOOKUP(D463,Drug_Formulary_Data!A:A,Drug_Formulary_Data!C:C,"Not Found")</f>
        <v>Rivaroxaban</v>
      </c>
      <c r="L463" s="9">
        <f>_xlfn.XLOOKUP(Healthcare_Claims_Data!D330,Drug_Formulary_Data!A:A,Drug_Formulary_Data!E:E)</f>
        <v>77.959999999999994</v>
      </c>
      <c r="M463" s="9">
        <f t="shared" si="14"/>
        <v>-762.33</v>
      </c>
      <c r="N463" s="9">
        <f t="shared" si="15"/>
        <v>124.58</v>
      </c>
    </row>
    <row r="464" spans="1:14" x14ac:dyDescent="0.2">
      <c r="A464" s="15">
        <v>100462</v>
      </c>
      <c r="B464" s="2">
        <v>2703</v>
      </c>
      <c r="C464" s="2">
        <v>508</v>
      </c>
      <c r="D464" s="2" t="s">
        <v>31</v>
      </c>
      <c r="E464" s="2" t="s">
        <v>50</v>
      </c>
      <c r="F464" s="8">
        <v>138.29</v>
      </c>
      <c r="G464" s="8">
        <v>909.9</v>
      </c>
      <c r="H464" s="11">
        <v>45389</v>
      </c>
      <c r="I464" s="2" t="s">
        <v>52</v>
      </c>
      <c r="J464" t="str">
        <f>_xlfn.XLOOKUP(D464, Drug_Formulary_Data!A:A, Drug_Formulary_Data!B:B, "Not Found")</f>
        <v>Brand</v>
      </c>
      <c r="K464" t="str">
        <f>_xlfn.XLOOKUP(D464,Drug_Formulary_Data!A:A,Drug_Formulary_Data!C:C,"Not Found")</f>
        <v>Rivaroxaban</v>
      </c>
      <c r="L464" s="9">
        <f>_xlfn.XLOOKUP(Healthcare_Claims_Data!D464,Drug_Formulary_Data!A:A,Drug_Formulary_Data!E:E)</f>
        <v>98.52</v>
      </c>
      <c r="M464" s="9">
        <f t="shared" si="14"/>
        <v>-771.61</v>
      </c>
      <c r="N464" s="9">
        <f t="shared" si="15"/>
        <v>39.769999999999996</v>
      </c>
    </row>
    <row r="465" spans="1:14" x14ac:dyDescent="0.2">
      <c r="A465" s="15">
        <v>100237</v>
      </c>
      <c r="B465" s="2">
        <v>2168</v>
      </c>
      <c r="C465" s="2">
        <v>505</v>
      </c>
      <c r="D465" s="2" t="s">
        <v>41</v>
      </c>
      <c r="E465" s="2" t="s">
        <v>20</v>
      </c>
      <c r="F465" s="8">
        <v>572.07000000000005</v>
      </c>
      <c r="G465" s="8">
        <v>1353.59</v>
      </c>
      <c r="H465" s="11">
        <v>45164</v>
      </c>
      <c r="I465" s="2" t="s">
        <v>52</v>
      </c>
      <c r="J465" t="str">
        <f>_xlfn.XLOOKUP(D465, Drug_Formulary_Data!A:A, Drug_Formulary_Data!B:B, "Not Found")</f>
        <v>Brand</v>
      </c>
      <c r="K465" t="str">
        <f>_xlfn.XLOOKUP(D465,Drug_Formulary_Data!A:A,Drug_Formulary_Data!C:C,"Not Found")</f>
        <v>Rosuvastatin</v>
      </c>
      <c r="L465" s="9">
        <f>_xlfn.XLOOKUP(Healthcare_Claims_Data!D239,Drug_Formulary_Data!A:A,Drug_Formulary_Data!E:E)</f>
        <v>76.599999999999994</v>
      </c>
      <c r="M465" s="9">
        <f t="shared" si="14"/>
        <v>-781.51999999999987</v>
      </c>
      <c r="N465" s="9">
        <f t="shared" si="15"/>
        <v>495.47</v>
      </c>
    </row>
    <row r="466" spans="1:14" x14ac:dyDescent="0.2">
      <c r="A466" s="15">
        <v>100454</v>
      </c>
      <c r="B466" s="2">
        <v>2917</v>
      </c>
      <c r="C466" s="2">
        <v>572</v>
      </c>
      <c r="D466" s="2" t="s">
        <v>33</v>
      </c>
      <c r="E466" s="2" t="s">
        <v>20</v>
      </c>
      <c r="F466" s="8">
        <v>229.36</v>
      </c>
      <c r="G466" s="8">
        <v>1013.9</v>
      </c>
      <c r="H466" s="11">
        <v>45381</v>
      </c>
      <c r="I466" s="2" t="s">
        <v>53</v>
      </c>
      <c r="J466" t="str">
        <f>_xlfn.XLOOKUP(D466, Drug_Formulary_Data!A:A, Drug_Formulary_Data!B:B, "Not Found")</f>
        <v>Brand</v>
      </c>
      <c r="K466" t="str">
        <f>_xlfn.XLOOKUP(D466,Drug_Formulary_Data!A:A,Drug_Formulary_Data!C:C,"Not Found")</f>
        <v>Insulin Glargine</v>
      </c>
      <c r="L466" s="9">
        <f>_xlfn.XLOOKUP(Healthcare_Claims_Data!D456,Drug_Formulary_Data!A:A,Drug_Formulary_Data!E:E)</f>
        <v>77.55</v>
      </c>
      <c r="M466" s="9">
        <f t="shared" si="14"/>
        <v>-784.54</v>
      </c>
      <c r="N466" s="9">
        <f t="shared" si="15"/>
        <v>151.81</v>
      </c>
    </row>
    <row r="467" spans="1:14" x14ac:dyDescent="0.2">
      <c r="A467" s="15">
        <v>100410</v>
      </c>
      <c r="B467" s="2">
        <v>2994</v>
      </c>
      <c r="C467" s="2">
        <v>551</v>
      </c>
      <c r="D467" s="2" t="s">
        <v>35</v>
      </c>
      <c r="E467" s="2" t="s">
        <v>20</v>
      </c>
      <c r="F467" s="8">
        <v>567.84</v>
      </c>
      <c r="G467" s="8">
        <v>1354.75</v>
      </c>
      <c r="H467" s="11">
        <v>45337</v>
      </c>
      <c r="I467" s="2" t="s">
        <v>51</v>
      </c>
      <c r="J467" t="str">
        <f>_xlfn.XLOOKUP(D467, Drug_Formulary_Data!A:A, Drug_Formulary_Data!B:B, "Not Found")</f>
        <v>Brand</v>
      </c>
      <c r="K467" t="str">
        <f>_xlfn.XLOOKUP(D467,Drug_Formulary_Data!A:A,Drug_Formulary_Data!C:C,"Not Found")</f>
        <v>Budesonide/Formoterol</v>
      </c>
      <c r="L467" s="9">
        <f>_xlfn.XLOOKUP(Healthcare_Claims_Data!D412,Drug_Formulary_Data!A:A,Drug_Formulary_Data!E:E)</f>
        <v>77.959999999999994</v>
      </c>
      <c r="M467" s="9">
        <f t="shared" si="14"/>
        <v>-786.91</v>
      </c>
      <c r="N467" s="9">
        <f t="shared" si="15"/>
        <v>489.88000000000005</v>
      </c>
    </row>
    <row r="468" spans="1:14" x14ac:dyDescent="0.2">
      <c r="A468" s="15">
        <v>100315</v>
      </c>
      <c r="B468" s="2">
        <v>2841</v>
      </c>
      <c r="C468" s="2">
        <v>587</v>
      </c>
      <c r="D468" s="2" t="s">
        <v>35</v>
      </c>
      <c r="E468" s="2" t="s">
        <v>50</v>
      </c>
      <c r="F468" s="8">
        <v>235.49</v>
      </c>
      <c r="G468" s="8">
        <v>1023.35</v>
      </c>
      <c r="H468" s="11">
        <v>45242</v>
      </c>
      <c r="I468" s="2" t="s">
        <v>53</v>
      </c>
      <c r="J468" t="str">
        <f>_xlfn.XLOOKUP(D468, Drug_Formulary_Data!A:A, Drug_Formulary_Data!B:B, "Not Found")</f>
        <v>Brand</v>
      </c>
      <c r="K468" t="str">
        <f>_xlfn.XLOOKUP(D468,Drug_Formulary_Data!A:A,Drug_Formulary_Data!C:C,"Not Found")</f>
        <v>Budesonide/Formoterol</v>
      </c>
      <c r="L468" s="9">
        <f>_xlfn.XLOOKUP(Healthcare_Claims_Data!D317,Drug_Formulary_Data!A:A,Drug_Formulary_Data!E:E)</f>
        <v>153.69</v>
      </c>
      <c r="M468" s="9">
        <f t="shared" si="14"/>
        <v>-787.86</v>
      </c>
      <c r="N468" s="9">
        <f t="shared" si="15"/>
        <v>81.800000000000011</v>
      </c>
    </row>
    <row r="469" spans="1:14" x14ac:dyDescent="0.2">
      <c r="A469" s="15">
        <v>100460</v>
      </c>
      <c r="B469" s="2">
        <v>2160</v>
      </c>
      <c r="C469" s="2">
        <v>586</v>
      </c>
      <c r="D469" s="2" t="s">
        <v>26</v>
      </c>
      <c r="E469" s="2" t="s">
        <v>20</v>
      </c>
      <c r="F469" s="8">
        <v>310.92</v>
      </c>
      <c r="G469" s="8">
        <v>1112.02</v>
      </c>
      <c r="H469" s="11">
        <v>45387</v>
      </c>
      <c r="I469" s="2" t="s">
        <v>52</v>
      </c>
      <c r="J469" t="str">
        <f>_xlfn.XLOOKUP(D469, Drug_Formulary_Data!A:A, Drug_Formulary_Data!B:B, "Not Found")</f>
        <v>Brand</v>
      </c>
      <c r="K469" t="str">
        <f>_xlfn.XLOOKUP(D469,Drug_Formulary_Data!A:A,Drug_Formulary_Data!C:C,"Not Found")</f>
        <v>Adalimumab</v>
      </c>
      <c r="L469" s="9">
        <f>_xlfn.XLOOKUP(Healthcare_Claims_Data!D462,Drug_Formulary_Data!A:A,Drug_Formulary_Data!E:E)</f>
        <v>76.599999999999994</v>
      </c>
      <c r="M469" s="9">
        <f t="shared" si="14"/>
        <v>-801.09999999999991</v>
      </c>
      <c r="N469" s="9">
        <f t="shared" si="15"/>
        <v>234.32000000000002</v>
      </c>
    </row>
    <row r="470" spans="1:14" x14ac:dyDescent="0.2">
      <c r="A470" s="15">
        <v>100396</v>
      </c>
      <c r="B470" s="2">
        <v>2770</v>
      </c>
      <c r="C470" s="2">
        <v>516</v>
      </c>
      <c r="D470" s="2" t="s">
        <v>29</v>
      </c>
      <c r="E470" s="2" t="s">
        <v>50</v>
      </c>
      <c r="F470" s="8">
        <v>298.85000000000002</v>
      </c>
      <c r="G470" s="8">
        <v>1103.05</v>
      </c>
      <c r="H470" s="11">
        <v>45323</v>
      </c>
      <c r="I470" s="2" t="s">
        <v>51</v>
      </c>
      <c r="J470" t="str">
        <f>_xlfn.XLOOKUP(D470, Drug_Formulary_Data!A:A, Drug_Formulary_Data!B:B, "Not Found")</f>
        <v>Brand</v>
      </c>
      <c r="K470" t="str">
        <f>_xlfn.XLOOKUP(D470,Drug_Formulary_Data!A:A,Drug_Formulary_Data!C:C,"Not Found")</f>
        <v>Oxycodone</v>
      </c>
      <c r="L470" s="9">
        <f>_xlfn.XLOOKUP(Healthcare_Claims_Data!D398,Drug_Formulary_Data!A:A,Drug_Formulary_Data!E:E)</f>
        <v>132.80000000000001</v>
      </c>
      <c r="M470" s="9">
        <f t="shared" si="14"/>
        <v>-804.19999999999993</v>
      </c>
      <c r="N470" s="9">
        <f t="shared" si="15"/>
        <v>166.05</v>
      </c>
    </row>
    <row r="471" spans="1:14" x14ac:dyDescent="0.2">
      <c r="A471" s="15">
        <v>100400</v>
      </c>
      <c r="B471" s="2">
        <v>2328</v>
      </c>
      <c r="C471" s="2">
        <v>580</v>
      </c>
      <c r="D471" s="2" t="s">
        <v>33</v>
      </c>
      <c r="E471" s="2" t="s">
        <v>20</v>
      </c>
      <c r="F471" s="8">
        <v>172.21</v>
      </c>
      <c r="G471" s="8">
        <v>987.46</v>
      </c>
      <c r="H471" s="11">
        <v>45327</v>
      </c>
      <c r="I471" s="2" t="s">
        <v>52</v>
      </c>
      <c r="J471" t="str">
        <f>_xlfn.XLOOKUP(D471, Drug_Formulary_Data!A:A, Drug_Formulary_Data!B:B, "Not Found")</f>
        <v>Brand</v>
      </c>
      <c r="K471" t="str">
        <f>_xlfn.XLOOKUP(D471,Drug_Formulary_Data!A:A,Drug_Formulary_Data!C:C,"Not Found")</f>
        <v>Insulin Glargine</v>
      </c>
      <c r="L471" s="9">
        <f>_xlfn.XLOOKUP(Healthcare_Claims_Data!D402,Drug_Formulary_Data!A:A,Drug_Formulary_Data!E:E)</f>
        <v>77.959999999999994</v>
      </c>
      <c r="M471" s="9">
        <f t="shared" si="14"/>
        <v>-815.25</v>
      </c>
      <c r="N471" s="9">
        <f t="shared" si="15"/>
        <v>94.250000000000014</v>
      </c>
    </row>
    <row r="472" spans="1:14" x14ac:dyDescent="0.2">
      <c r="A472" s="15">
        <v>100057</v>
      </c>
      <c r="B472" s="2">
        <v>2371</v>
      </c>
      <c r="C472" s="2">
        <v>576</v>
      </c>
      <c r="D472" s="2" t="s">
        <v>23</v>
      </c>
      <c r="E472" s="2" t="s">
        <v>20</v>
      </c>
      <c r="F472" s="8">
        <v>112.64</v>
      </c>
      <c r="G472" s="8">
        <v>931.53</v>
      </c>
      <c r="H472" s="11">
        <v>44984</v>
      </c>
      <c r="I472" s="2" t="s">
        <v>51</v>
      </c>
      <c r="J472" t="str">
        <f>_xlfn.XLOOKUP(D472, Drug_Formulary_Data!A:A, Drug_Formulary_Data!B:B, "Not Found")</f>
        <v>Brand</v>
      </c>
      <c r="K472" t="str">
        <f>_xlfn.XLOOKUP(D472,Drug_Formulary_Data!A:A,Drug_Formulary_Data!C:C,"Not Found")</f>
        <v>Sitagliptin</v>
      </c>
      <c r="L472" s="9">
        <f>_xlfn.XLOOKUP(Healthcare_Claims_Data!D59,Drug_Formulary_Data!A:A,Drug_Formulary_Data!E:E)</f>
        <v>144.75</v>
      </c>
      <c r="M472" s="9">
        <f t="shared" si="14"/>
        <v>-818.89</v>
      </c>
      <c r="N472" s="9">
        <f t="shared" si="15"/>
        <v>-32.11</v>
      </c>
    </row>
    <row r="473" spans="1:14" x14ac:dyDescent="0.2">
      <c r="A473" s="15">
        <v>100349</v>
      </c>
      <c r="B473" s="2">
        <v>2671</v>
      </c>
      <c r="C473" s="2">
        <v>562</v>
      </c>
      <c r="D473" s="2" t="s">
        <v>33</v>
      </c>
      <c r="E473" s="2" t="s">
        <v>50</v>
      </c>
      <c r="F473" s="8">
        <v>180.36</v>
      </c>
      <c r="G473" s="8">
        <v>999.55</v>
      </c>
      <c r="H473" s="11">
        <v>45276</v>
      </c>
      <c r="I473" s="2" t="s">
        <v>51</v>
      </c>
      <c r="J473" t="str">
        <f>_xlfn.XLOOKUP(D473, Drug_Formulary_Data!A:A, Drug_Formulary_Data!B:B, "Not Found")</f>
        <v>Brand</v>
      </c>
      <c r="K473" t="str">
        <f>_xlfn.XLOOKUP(D473,Drug_Formulary_Data!A:A,Drug_Formulary_Data!C:C,"Not Found")</f>
        <v>Insulin Glargine</v>
      </c>
      <c r="L473" s="9">
        <f>_xlfn.XLOOKUP(Healthcare_Claims_Data!D351,Drug_Formulary_Data!A:A,Drug_Formulary_Data!E:E)</f>
        <v>58.5</v>
      </c>
      <c r="M473" s="9">
        <f t="shared" si="14"/>
        <v>-819.18999999999994</v>
      </c>
      <c r="N473" s="9">
        <f t="shared" si="15"/>
        <v>121.86000000000001</v>
      </c>
    </row>
    <row r="474" spans="1:14" x14ac:dyDescent="0.2">
      <c r="A474" s="15">
        <v>100248</v>
      </c>
      <c r="B474" s="2">
        <v>2006</v>
      </c>
      <c r="C474" s="2">
        <v>579</v>
      </c>
      <c r="D474" s="2" t="s">
        <v>37</v>
      </c>
      <c r="E474" s="2" t="s">
        <v>20</v>
      </c>
      <c r="F474" s="8">
        <v>471.41</v>
      </c>
      <c r="G474" s="8">
        <v>1300.1500000000001</v>
      </c>
      <c r="H474" s="11">
        <v>45175</v>
      </c>
      <c r="I474" s="2" t="s">
        <v>52</v>
      </c>
      <c r="J474" t="str">
        <f>_xlfn.XLOOKUP(D474, Drug_Formulary_Data!A:A, Drug_Formulary_Data!B:B, "Not Found")</f>
        <v>Brand</v>
      </c>
      <c r="K474" t="str">
        <f>_xlfn.XLOOKUP(D474,Drug_Formulary_Data!A:A,Drug_Formulary_Data!C:C,"Not Found")</f>
        <v>Fluticasone/Salmeterol</v>
      </c>
      <c r="L474" s="9">
        <f>_xlfn.XLOOKUP(Healthcare_Claims_Data!D250,Drug_Formulary_Data!A:A,Drug_Formulary_Data!E:E)</f>
        <v>65.23</v>
      </c>
      <c r="M474" s="9">
        <f t="shared" si="14"/>
        <v>-828.74</v>
      </c>
      <c r="N474" s="9">
        <f t="shared" si="15"/>
        <v>406.18</v>
      </c>
    </row>
    <row r="475" spans="1:14" x14ac:dyDescent="0.2">
      <c r="A475" s="15">
        <v>100082</v>
      </c>
      <c r="B475" s="2">
        <v>2836</v>
      </c>
      <c r="C475" s="2">
        <v>516</v>
      </c>
      <c r="D475" s="2" t="s">
        <v>35</v>
      </c>
      <c r="E475" s="2" t="s">
        <v>20</v>
      </c>
      <c r="F475" s="8">
        <v>448.21</v>
      </c>
      <c r="G475" s="8">
        <v>1319.93</v>
      </c>
      <c r="H475" s="11">
        <v>45009</v>
      </c>
      <c r="I475" s="2" t="s">
        <v>52</v>
      </c>
      <c r="J475" t="str">
        <f>_xlfn.XLOOKUP(D475, Drug_Formulary_Data!A:A, Drug_Formulary_Data!B:B, "Not Found")</f>
        <v>Brand</v>
      </c>
      <c r="K475" t="str">
        <f>_xlfn.XLOOKUP(D475,Drug_Formulary_Data!A:A,Drug_Formulary_Data!C:C,"Not Found")</f>
        <v>Budesonide/Formoterol</v>
      </c>
      <c r="L475" s="9">
        <f>_xlfn.XLOOKUP(Healthcare_Claims_Data!D84,Drug_Formulary_Data!A:A,Drug_Formulary_Data!E:E)</f>
        <v>98.52</v>
      </c>
      <c r="M475" s="9">
        <f t="shared" si="14"/>
        <v>-871.72</v>
      </c>
      <c r="N475" s="9">
        <f t="shared" si="15"/>
        <v>349.69</v>
      </c>
    </row>
    <row r="476" spans="1:14" x14ac:dyDescent="0.2">
      <c r="A476" s="15">
        <v>100308</v>
      </c>
      <c r="B476" s="2">
        <v>2048</v>
      </c>
      <c r="C476" s="2">
        <v>561</v>
      </c>
      <c r="D476" s="2" t="s">
        <v>41</v>
      </c>
      <c r="E476" s="2" t="s">
        <v>50</v>
      </c>
      <c r="F476" s="8">
        <v>434.21</v>
      </c>
      <c r="G476" s="8">
        <v>1308.44</v>
      </c>
      <c r="H476" s="11">
        <v>45235</v>
      </c>
      <c r="I476" s="2" t="s">
        <v>51</v>
      </c>
      <c r="J476" t="str">
        <f>_xlfn.XLOOKUP(D476, Drug_Formulary_Data!A:A, Drug_Formulary_Data!B:B, "Not Found")</f>
        <v>Brand</v>
      </c>
      <c r="K476" t="str">
        <f>_xlfn.XLOOKUP(D476,Drug_Formulary_Data!A:A,Drug_Formulary_Data!C:C,"Not Found")</f>
        <v>Rosuvastatin</v>
      </c>
      <c r="L476" s="9">
        <f>_xlfn.XLOOKUP(Healthcare_Claims_Data!D310,Drug_Formulary_Data!A:A,Drug_Formulary_Data!E:E)</f>
        <v>65.23</v>
      </c>
      <c r="M476" s="9">
        <f t="shared" si="14"/>
        <v>-874.23</v>
      </c>
      <c r="N476" s="9">
        <f t="shared" si="15"/>
        <v>368.97999999999996</v>
      </c>
    </row>
    <row r="477" spans="1:14" x14ac:dyDescent="0.2">
      <c r="A477" s="15">
        <v>100214</v>
      </c>
      <c r="B477" s="2">
        <v>2730</v>
      </c>
      <c r="C477" s="2">
        <v>587</v>
      </c>
      <c r="D477" s="2" t="s">
        <v>23</v>
      </c>
      <c r="E477" s="2" t="s">
        <v>20</v>
      </c>
      <c r="F477" s="8">
        <v>146.96</v>
      </c>
      <c r="G477" s="8">
        <v>1023.16</v>
      </c>
      <c r="H477" s="11">
        <v>45141</v>
      </c>
      <c r="I477" s="2" t="s">
        <v>51</v>
      </c>
      <c r="J477" t="str">
        <f>_xlfn.XLOOKUP(D477, Drug_Formulary_Data!A:A, Drug_Formulary_Data!B:B, "Not Found")</f>
        <v>Brand</v>
      </c>
      <c r="K477" t="str">
        <f>_xlfn.XLOOKUP(D477,Drug_Formulary_Data!A:A,Drug_Formulary_Data!C:C,"Not Found")</f>
        <v>Sitagliptin</v>
      </c>
      <c r="L477" s="9">
        <f>_xlfn.XLOOKUP(Healthcare_Claims_Data!D216,Drug_Formulary_Data!A:A,Drug_Formulary_Data!E:E)</f>
        <v>77.55</v>
      </c>
      <c r="M477" s="9">
        <f t="shared" si="14"/>
        <v>-876.19999999999993</v>
      </c>
      <c r="N477" s="9">
        <f t="shared" si="15"/>
        <v>69.410000000000011</v>
      </c>
    </row>
    <row r="478" spans="1:14" x14ac:dyDescent="0.2">
      <c r="A478" s="15">
        <v>100372</v>
      </c>
      <c r="B478" s="2">
        <v>2717</v>
      </c>
      <c r="C478" s="2">
        <v>590</v>
      </c>
      <c r="D478" s="2" t="s">
        <v>35</v>
      </c>
      <c r="E478" s="2" t="s">
        <v>20</v>
      </c>
      <c r="F478" s="8">
        <v>331.77</v>
      </c>
      <c r="G478" s="8">
        <v>1209.69</v>
      </c>
      <c r="H478" s="11">
        <v>45299</v>
      </c>
      <c r="I478" s="2" t="s">
        <v>53</v>
      </c>
      <c r="J478" t="str">
        <f>_xlfn.XLOOKUP(D478, Drug_Formulary_Data!A:A, Drug_Formulary_Data!B:B, "Not Found")</f>
        <v>Brand</v>
      </c>
      <c r="K478" t="str">
        <f>_xlfn.XLOOKUP(D478,Drug_Formulary_Data!A:A,Drug_Formulary_Data!C:C,"Not Found")</f>
        <v>Budesonide/Formoterol</v>
      </c>
      <c r="L478" s="9">
        <f>_xlfn.XLOOKUP(Healthcare_Claims_Data!D374,Drug_Formulary_Data!A:A,Drug_Formulary_Data!E:E)</f>
        <v>65.23</v>
      </c>
      <c r="M478" s="9">
        <f t="shared" si="14"/>
        <v>-877.92000000000007</v>
      </c>
      <c r="N478" s="9">
        <f t="shared" si="15"/>
        <v>266.53999999999996</v>
      </c>
    </row>
    <row r="479" spans="1:14" x14ac:dyDescent="0.2">
      <c r="A479" s="15">
        <v>100136</v>
      </c>
      <c r="B479" s="2">
        <v>2103</v>
      </c>
      <c r="C479" s="2">
        <v>518</v>
      </c>
      <c r="D479" s="2" t="s">
        <v>35</v>
      </c>
      <c r="E479" s="2" t="s">
        <v>50</v>
      </c>
      <c r="F479" s="8">
        <v>453.52</v>
      </c>
      <c r="G479" s="8">
        <v>1345.94</v>
      </c>
      <c r="H479" s="11">
        <v>45063</v>
      </c>
      <c r="I479" s="2" t="s">
        <v>51</v>
      </c>
      <c r="J479" t="str">
        <f>_xlfn.XLOOKUP(D479, Drug_Formulary_Data!A:A, Drug_Formulary_Data!B:B, "Not Found")</f>
        <v>Brand</v>
      </c>
      <c r="K479" t="str">
        <f>_xlfn.XLOOKUP(D479,Drug_Formulary_Data!A:A,Drug_Formulary_Data!C:C,"Not Found")</f>
        <v>Budesonide/Formoterol</v>
      </c>
      <c r="L479" s="9">
        <f>_xlfn.XLOOKUP(Healthcare_Claims_Data!D138,Drug_Formulary_Data!A:A,Drug_Formulary_Data!E:E)</f>
        <v>58.5</v>
      </c>
      <c r="M479" s="9">
        <f t="shared" si="14"/>
        <v>-892.42000000000007</v>
      </c>
      <c r="N479" s="9">
        <f t="shared" si="15"/>
        <v>395.02</v>
      </c>
    </row>
    <row r="480" spans="1:14" x14ac:dyDescent="0.2">
      <c r="A480" s="15">
        <v>100461</v>
      </c>
      <c r="B480" s="2">
        <v>2924</v>
      </c>
      <c r="C480" s="2">
        <v>567</v>
      </c>
      <c r="D480" s="2" t="s">
        <v>35</v>
      </c>
      <c r="E480" s="2" t="s">
        <v>50</v>
      </c>
      <c r="F480" s="8">
        <v>485.73</v>
      </c>
      <c r="G480" s="8">
        <v>1395.7</v>
      </c>
      <c r="H480" s="11">
        <v>45388</v>
      </c>
      <c r="I480" s="2" t="s">
        <v>53</v>
      </c>
      <c r="J480" t="str">
        <f>_xlfn.XLOOKUP(D480, Drug_Formulary_Data!A:A, Drug_Formulary_Data!B:B, "Not Found")</f>
        <v>Brand</v>
      </c>
      <c r="K480" t="str">
        <f>_xlfn.XLOOKUP(D480,Drug_Formulary_Data!A:A,Drug_Formulary_Data!C:C,"Not Found")</f>
        <v>Budesonide/Formoterol</v>
      </c>
      <c r="L480" s="9">
        <f>_xlfn.XLOOKUP(Healthcare_Claims_Data!D463,Drug_Formulary_Data!A:A,Drug_Formulary_Data!E:E)</f>
        <v>98.52</v>
      </c>
      <c r="M480" s="9">
        <f t="shared" si="14"/>
        <v>-909.97</v>
      </c>
      <c r="N480" s="9">
        <f t="shared" si="15"/>
        <v>387.21000000000004</v>
      </c>
    </row>
    <row r="481" spans="1:14" x14ac:dyDescent="0.2">
      <c r="A481" s="15">
        <v>100278</v>
      </c>
      <c r="B481" s="2">
        <v>2499</v>
      </c>
      <c r="C481" s="2">
        <v>500</v>
      </c>
      <c r="D481" s="2" t="s">
        <v>39</v>
      </c>
      <c r="E481" s="2" t="s">
        <v>50</v>
      </c>
      <c r="F481" s="8">
        <v>312.82</v>
      </c>
      <c r="G481" s="8">
        <v>1228.57</v>
      </c>
      <c r="H481" s="11">
        <v>45205</v>
      </c>
      <c r="I481" s="2" t="s">
        <v>53</v>
      </c>
      <c r="J481" t="str">
        <f>_xlfn.XLOOKUP(D481, Drug_Formulary_Data!A:A, Drug_Formulary_Data!B:B, "Not Found")</f>
        <v>Brand</v>
      </c>
      <c r="K481" t="str">
        <f>_xlfn.XLOOKUP(D481,Drug_Formulary_Data!A:A,Drug_Formulary_Data!C:C,"Not Found")</f>
        <v>Apixaban</v>
      </c>
      <c r="L481" s="9">
        <f>_xlfn.XLOOKUP(Healthcare_Claims_Data!D280,Drug_Formulary_Data!A:A,Drug_Formulary_Data!E:E)</f>
        <v>150.68</v>
      </c>
      <c r="M481" s="9">
        <f t="shared" si="14"/>
        <v>-915.75</v>
      </c>
      <c r="N481" s="9">
        <f t="shared" si="15"/>
        <v>162.13999999999999</v>
      </c>
    </row>
    <row r="482" spans="1:14" x14ac:dyDescent="0.2">
      <c r="A482" s="15">
        <v>100166</v>
      </c>
      <c r="B482" s="2">
        <v>2558</v>
      </c>
      <c r="C482" s="2">
        <v>532</v>
      </c>
      <c r="D482" s="2" t="s">
        <v>23</v>
      </c>
      <c r="E482" s="2" t="s">
        <v>20</v>
      </c>
      <c r="F482" s="8">
        <v>100.21</v>
      </c>
      <c r="G482" s="8">
        <v>1020.38</v>
      </c>
      <c r="H482" s="11">
        <v>45093</v>
      </c>
      <c r="I482" s="2" t="s">
        <v>53</v>
      </c>
      <c r="J482" t="str">
        <f>_xlfn.XLOOKUP(D482, Drug_Formulary_Data!A:A, Drug_Formulary_Data!B:B, "Not Found")</f>
        <v>Brand</v>
      </c>
      <c r="K482" t="str">
        <f>_xlfn.XLOOKUP(D482,Drug_Formulary_Data!A:A,Drug_Formulary_Data!C:C,"Not Found")</f>
        <v>Sitagliptin</v>
      </c>
      <c r="L482" s="9">
        <f>_xlfn.XLOOKUP(Healthcare_Claims_Data!D168,Drug_Formulary_Data!A:A,Drug_Formulary_Data!E:E)</f>
        <v>150.68</v>
      </c>
      <c r="M482" s="9">
        <f t="shared" si="14"/>
        <v>-920.17</v>
      </c>
      <c r="N482" s="9">
        <f t="shared" si="15"/>
        <v>-50.470000000000013</v>
      </c>
    </row>
    <row r="483" spans="1:14" x14ac:dyDescent="0.2">
      <c r="A483" s="15">
        <v>100334</v>
      </c>
      <c r="B483" s="2">
        <v>2509</v>
      </c>
      <c r="C483" s="2">
        <v>572</v>
      </c>
      <c r="D483" s="2" t="s">
        <v>19</v>
      </c>
      <c r="E483" s="2" t="s">
        <v>50</v>
      </c>
      <c r="F483" s="8">
        <v>179.66</v>
      </c>
      <c r="G483" s="8">
        <v>1138.78</v>
      </c>
      <c r="H483" s="11">
        <v>45261</v>
      </c>
      <c r="I483" s="2" t="s">
        <v>52</v>
      </c>
      <c r="J483" t="str">
        <f>_xlfn.XLOOKUP(D483, Drug_Formulary_Data!A:A, Drug_Formulary_Data!B:B, "Not Found")</f>
        <v>Brand</v>
      </c>
      <c r="K483" t="str">
        <f>_xlfn.XLOOKUP(D483,Drug_Formulary_Data!A:A,Drug_Formulary_Data!C:C,"Not Found")</f>
        <v>Atorvastatin</v>
      </c>
      <c r="L483" s="9">
        <f>_xlfn.XLOOKUP(Healthcare_Claims_Data!D336,Drug_Formulary_Data!A:A,Drug_Formulary_Data!E:E)</f>
        <v>144.75</v>
      </c>
      <c r="M483" s="9">
        <f t="shared" si="14"/>
        <v>-959.12</v>
      </c>
      <c r="N483" s="9">
        <f t="shared" si="15"/>
        <v>34.909999999999997</v>
      </c>
    </row>
    <row r="484" spans="1:14" x14ac:dyDescent="0.2">
      <c r="A484" s="15">
        <v>100028</v>
      </c>
      <c r="B484" s="2">
        <v>2427</v>
      </c>
      <c r="C484" s="2">
        <v>556</v>
      </c>
      <c r="D484" s="2" t="s">
        <v>41</v>
      </c>
      <c r="E484" s="2" t="s">
        <v>20</v>
      </c>
      <c r="F484" s="8">
        <v>242.63</v>
      </c>
      <c r="G484" s="8">
        <v>1233.3699999999999</v>
      </c>
      <c r="H484" s="11">
        <v>44955</v>
      </c>
      <c r="I484" s="2" t="s">
        <v>52</v>
      </c>
      <c r="J484" t="str">
        <f>_xlfn.XLOOKUP(D484, Drug_Formulary_Data!A:A, Drug_Formulary_Data!B:B, "Not Found")</f>
        <v>Brand</v>
      </c>
      <c r="K484" t="str">
        <f>_xlfn.XLOOKUP(D484,Drug_Formulary_Data!A:A,Drug_Formulary_Data!C:C,"Not Found")</f>
        <v>Rosuvastatin</v>
      </c>
      <c r="L484" s="9">
        <f>_xlfn.XLOOKUP(Healthcare_Claims_Data!D30,Drug_Formulary_Data!A:A,Drug_Formulary_Data!E:E)</f>
        <v>150.68</v>
      </c>
      <c r="M484" s="9">
        <f t="shared" si="14"/>
        <v>-990.7399999999999</v>
      </c>
      <c r="N484" s="9">
        <f t="shared" si="15"/>
        <v>91.949999999999989</v>
      </c>
    </row>
    <row r="485" spans="1:14" x14ac:dyDescent="0.2">
      <c r="A485" s="15">
        <v>100289</v>
      </c>
      <c r="B485" s="2">
        <v>2746</v>
      </c>
      <c r="C485" s="2">
        <v>508</v>
      </c>
      <c r="D485" s="2" t="s">
        <v>39</v>
      </c>
      <c r="E485" s="2" t="s">
        <v>50</v>
      </c>
      <c r="F485" s="8">
        <v>192.61</v>
      </c>
      <c r="G485" s="8">
        <v>1186.6199999999999</v>
      </c>
      <c r="H485" s="11">
        <v>45216</v>
      </c>
      <c r="I485" s="2" t="s">
        <v>53</v>
      </c>
      <c r="J485" t="str">
        <f>_xlfn.XLOOKUP(D485, Drug_Formulary_Data!A:A, Drug_Formulary_Data!B:B, "Not Found")</f>
        <v>Brand</v>
      </c>
      <c r="K485" t="str">
        <f>_xlfn.XLOOKUP(D485,Drug_Formulary_Data!A:A,Drug_Formulary_Data!C:C,"Not Found")</f>
        <v>Apixaban</v>
      </c>
      <c r="L485" s="9">
        <f>_xlfn.XLOOKUP(Healthcare_Claims_Data!D291,Drug_Formulary_Data!A:A,Drug_Formulary_Data!E:E)</f>
        <v>58.5</v>
      </c>
      <c r="M485" s="9">
        <f t="shared" si="14"/>
        <v>-994.00999999999988</v>
      </c>
      <c r="N485" s="9">
        <f t="shared" si="15"/>
        <v>134.11000000000001</v>
      </c>
    </row>
    <row r="486" spans="1:14" x14ac:dyDescent="0.2">
      <c r="A486" s="15">
        <v>100335</v>
      </c>
      <c r="B486" s="2">
        <v>2445</v>
      </c>
      <c r="C486" s="2">
        <v>533</v>
      </c>
      <c r="D486" s="2" t="s">
        <v>39</v>
      </c>
      <c r="E486" s="2" t="s">
        <v>50</v>
      </c>
      <c r="F486" s="8">
        <v>263.18</v>
      </c>
      <c r="G486" s="8">
        <v>1257.3399999999999</v>
      </c>
      <c r="H486" s="11">
        <v>45262</v>
      </c>
      <c r="I486" s="2" t="s">
        <v>53</v>
      </c>
      <c r="J486" t="str">
        <f>_xlfn.XLOOKUP(D486, Drug_Formulary_Data!A:A, Drug_Formulary_Data!B:B, "Not Found")</f>
        <v>Brand</v>
      </c>
      <c r="K486" t="str">
        <f>_xlfn.XLOOKUP(D486,Drug_Formulary_Data!A:A,Drug_Formulary_Data!C:C,"Not Found")</f>
        <v>Apixaban</v>
      </c>
      <c r="L486" s="9">
        <f>_xlfn.XLOOKUP(Healthcare_Claims_Data!D337,Drug_Formulary_Data!A:A,Drug_Formulary_Data!E:E)</f>
        <v>76.599999999999994</v>
      </c>
      <c r="M486" s="9">
        <f t="shared" si="14"/>
        <v>-994.15999999999985</v>
      </c>
      <c r="N486" s="9">
        <f t="shared" si="15"/>
        <v>186.58</v>
      </c>
    </row>
    <row r="487" spans="1:14" x14ac:dyDescent="0.2">
      <c r="A487" s="15">
        <v>100449</v>
      </c>
      <c r="B487" s="2">
        <v>2949</v>
      </c>
      <c r="C487" s="2">
        <v>566</v>
      </c>
      <c r="D487" s="2" t="s">
        <v>29</v>
      </c>
      <c r="E487" s="2" t="s">
        <v>50</v>
      </c>
      <c r="F487" s="8">
        <v>333.89</v>
      </c>
      <c r="G487" s="8">
        <v>1331.68</v>
      </c>
      <c r="H487" s="11">
        <v>45376</v>
      </c>
      <c r="I487" s="2" t="s">
        <v>53</v>
      </c>
      <c r="J487" t="str">
        <f>_xlfn.XLOOKUP(D487, Drug_Formulary_Data!A:A, Drug_Formulary_Data!B:B, "Not Found")</f>
        <v>Brand</v>
      </c>
      <c r="K487" t="str">
        <f>_xlfn.XLOOKUP(D487,Drug_Formulary_Data!A:A,Drug_Formulary_Data!C:C,"Not Found")</f>
        <v>Oxycodone</v>
      </c>
      <c r="L487" s="9">
        <f>_xlfn.XLOOKUP(Healthcare_Claims_Data!D451,Drug_Formulary_Data!A:A,Drug_Formulary_Data!E:E)</f>
        <v>153.69</v>
      </c>
      <c r="M487" s="9">
        <f t="shared" si="14"/>
        <v>-997.79000000000008</v>
      </c>
      <c r="N487" s="9">
        <f t="shared" si="15"/>
        <v>180.2</v>
      </c>
    </row>
    <row r="488" spans="1:14" x14ac:dyDescent="0.2">
      <c r="A488" s="15">
        <v>100134</v>
      </c>
      <c r="B488" s="2">
        <v>2246</v>
      </c>
      <c r="C488" s="2">
        <v>552</v>
      </c>
      <c r="D488" s="2" t="s">
        <v>26</v>
      </c>
      <c r="E488" s="2" t="s">
        <v>50</v>
      </c>
      <c r="F488" s="8">
        <v>121.05</v>
      </c>
      <c r="G488" s="8">
        <v>1133.24</v>
      </c>
      <c r="H488" s="11">
        <v>45061</v>
      </c>
      <c r="I488" s="2" t="s">
        <v>52</v>
      </c>
      <c r="J488" t="str">
        <f>_xlfn.XLOOKUP(D488, Drug_Formulary_Data!A:A, Drug_Formulary_Data!B:B, "Not Found")</f>
        <v>Brand</v>
      </c>
      <c r="K488" t="str">
        <f>_xlfn.XLOOKUP(D488,Drug_Formulary_Data!A:A,Drug_Formulary_Data!C:C,"Not Found")</f>
        <v>Adalimumab</v>
      </c>
      <c r="L488" s="9">
        <f>_xlfn.XLOOKUP(Healthcare_Claims_Data!D136,Drug_Formulary_Data!A:A,Drug_Formulary_Data!E:E)</f>
        <v>132.80000000000001</v>
      </c>
      <c r="M488" s="9">
        <f t="shared" si="14"/>
        <v>-1012.19</v>
      </c>
      <c r="N488" s="9">
        <f t="shared" si="15"/>
        <v>-11.750000000000014</v>
      </c>
    </row>
    <row r="489" spans="1:14" x14ac:dyDescent="0.2">
      <c r="A489" s="15">
        <v>100251</v>
      </c>
      <c r="B489" s="2">
        <v>2271</v>
      </c>
      <c r="C489" s="2">
        <v>588</v>
      </c>
      <c r="D489" s="2" t="s">
        <v>31</v>
      </c>
      <c r="E489" s="2" t="s">
        <v>50</v>
      </c>
      <c r="F489" s="8">
        <v>297.27</v>
      </c>
      <c r="G489" s="8">
        <v>1310.9</v>
      </c>
      <c r="H489" s="11">
        <v>45178</v>
      </c>
      <c r="I489" s="2" t="s">
        <v>53</v>
      </c>
      <c r="J489" t="str">
        <f>_xlfn.XLOOKUP(D489, Drug_Formulary_Data!A:A, Drug_Formulary_Data!B:B, "Not Found")</f>
        <v>Brand</v>
      </c>
      <c r="K489" t="str">
        <f>_xlfn.XLOOKUP(D489,Drug_Formulary_Data!A:A,Drug_Formulary_Data!C:C,"Not Found")</f>
        <v>Rivaroxaban</v>
      </c>
      <c r="L489" s="9">
        <f>_xlfn.XLOOKUP(Healthcare_Claims_Data!D253,Drug_Formulary_Data!A:A,Drug_Formulary_Data!E:E)</f>
        <v>76.599999999999994</v>
      </c>
      <c r="M489" s="9">
        <f t="shared" si="14"/>
        <v>-1013.6300000000001</v>
      </c>
      <c r="N489" s="9">
        <f t="shared" si="15"/>
        <v>220.67</v>
      </c>
    </row>
    <row r="490" spans="1:14" x14ac:dyDescent="0.2">
      <c r="A490" s="15">
        <v>100108</v>
      </c>
      <c r="B490" s="2">
        <v>2824</v>
      </c>
      <c r="C490" s="2">
        <v>592</v>
      </c>
      <c r="D490" s="2" t="s">
        <v>31</v>
      </c>
      <c r="E490" s="2" t="s">
        <v>20</v>
      </c>
      <c r="F490" s="8">
        <v>148.94999999999999</v>
      </c>
      <c r="G490" s="8">
        <v>1164.68</v>
      </c>
      <c r="H490" s="11">
        <v>45035</v>
      </c>
      <c r="I490" s="2" t="s">
        <v>51</v>
      </c>
      <c r="J490" t="str">
        <f>_xlfn.XLOOKUP(D490, Drug_Formulary_Data!A:A, Drug_Formulary_Data!B:B, "Not Found")</f>
        <v>Brand</v>
      </c>
      <c r="K490" t="str">
        <f>_xlfn.XLOOKUP(D490,Drug_Formulary_Data!A:A,Drug_Formulary_Data!C:C,"Not Found")</f>
        <v>Rivaroxaban</v>
      </c>
      <c r="L490" s="9">
        <f>_xlfn.XLOOKUP(Healthcare_Claims_Data!D110,Drug_Formulary_Data!A:A,Drug_Formulary_Data!E:E)</f>
        <v>98.52</v>
      </c>
      <c r="M490" s="9">
        <f t="shared" si="14"/>
        <v>-1015.73</v>
      </c>
      <c r="N490" s="9">
        <f t="shared" si="15"/>
        <v>50.429999999999993</v>
      </c>
    </row>
    <row r="491" spans="1:14" x14ac:dyDescent="0.2">
      <c r="A491" s="15">
        <v>100215</v>
      </c>
      <c r="B491" s="2">
        <v>2175</v>
      </c>
      <c r="C491" s="2">
        <v>518</v>
      </c>
      <c r="D491" s="2" t="s">
        <v>31</v>
      </c>
      <c r="E491" s="2" t="s">
        <v>20</v>
      </c>
      <c r="F491" s="8">
        <v>165.59</v>
      </c>
      <c r="G491" s="8">
        <v>1200.5999999999999</v>
      </c>
      <c r="H491" s="11">
        <v>45142</v>
      </c>
      <c r="I491" s="2" t="s">
        <v>51</v>
      </c>
      <c r="J491" t="str">
        <f>_xlfn.XLOOKUP(D491, Drug_Formulary_Data!A:A, Drug_Formulary_Data!B:B, "Not Found")</f>
        <v>Brand</v>
      </c>
      <c r="K491" t="str">
        <f>_xlfn.XLOOKUP(D491,Drug_Formulary_Data!A:A,Drug_Formulary_Data!C:C,"Not Found")</f>
        <v>Rivaroxaban</v>
      </c>
      <c r="L491" s="9">
        <f>_xlfn.XLOOKUP(Healthcare_Claims_Data!D217,Drug_Formulary_Data!A:A,Drug_Formulary_Data!E:E)</f>
        <v>153.69</v>
      </c>
      <c r="M491" s="9">
        <f t="shared" si="14"/>
        <v>-1035.01</v>
      </c>
      <c r="N491" s="9">
        <f t="shared" si="15"/>
        <v>11.900000000000006</v>
      </c>
    </row>
    <row r="492" spans="1:14" x14ac:dyDescent="0.2">
      <c r="A492" s="15">
        <v>100209</v>
      </c>
      <c r="B492" s="2">
        <v>2773</v>
      </c>
      <c r="C492" s="2">
        <v>517</v>
      </c>
      <c r="D492" s="2" t="s">
        <v>26</v>
      </c>
      <c r="E492" s="2" t="s">
        <v>50</v>
      </c>
      <c r="F492" s="8">
        <v>283.62</v>
      </c>
      <c r="G492" s="8">
        <v>1322.05</v>
      </c>
      <c r="H492" s="11">
        <v>45136</v>
      </c>
      <c r="I492" s="2" t="s">
        <v>52</v>
      </c>
      <c r="J492" t="str">
        <f>_xlfn.XLOOKUP(D492, Drug_Formulary_Data!A:A, Drug_Formulary_Data!B:B, "Not Found")</f>
        <v>Brand</v>
      </c>
      <c r="K492" t="str">
        <f>_xlfn.XLOOKUP(D492,Drug_Formulary_Data!A:A,Drug_Formulary_Data!C:C,"Not Found")</f>
        <v>Adalimumab</v>
      </c>
      <c r="L492" s="9">
        <f>_xlfn.XLOOKUP(Healthcare_Claims_Data!D211,Drug_Formulary_Data!A:A,Drug_Formulary_Data!E:E)</f>
        <v>132.80000000000001</v>
      </c>
      <c r="M492" s="9">
        <f t="shared" si="14"/>
        <v>-1038.4299999999998</v>
      </c>
      <c r="N492" s="9">
        <f t="shared" si="15"/>
        <v>150.82</v>
      </c>
    </row>
    <row r="493" spans="1:14" x14ac:dyDescent="0.2">
      <c r="A493" s="15">
        <v>100203</v>
      </c>
      <c r="B493" s="2">
        <v>2407</v>
      </c>
      <c r="C493" s="2">
        <v>545</v>
      </c>
      <c r="D493" s="2" t="s">
        <v>39</v>
      </c>
      <c r="E493" s="2" t="s">
        <v>50</v>
      </c>
      <c r="F493" s="8">
        <v>153.79</v>
      </c>
      <c r="G493" s="8">
        <v>1195.6400000000001</v>
      </c>
      <c r="H493" s="11">
        <v>45130</v>
      </c>
      <c r="I493" s="2" t="s">
        <v>53</v>
      </c>
      <c r="J493" t="str">
        <f>_xlfn.XLOOKUP(D493, Drug_Formulary_Data!A:A, Drug_Formulary_Data!B:B, "Not Found")</f>
        <v>Brand</v>
      </c>
      <c r="K493" t="str">
        <f>_xlfn.XLOOKUP(D493,Drug_Formulary_Data!A:A,Drug_Formulary_Data!C:C,"Not Found")</f>
        <v>Apixaban</v>
      </c>
      <c r="L493" s="9">
        <f>_xlfn.XLOOKUP(Healthcare_Claims_Data!D205,Drug_Formulary_Data!A:A,Drug_Formulary_Data!E:E)</f>
        <v>77.55</v>
      </c>
      <c r="M493" s="9">
        <f t="shared" si="14"/>
        <v>-1041.8500000000001</v>
      </c>
      <c r="N493" s="9">
        <f t="shared" si="15"/>
        <v>76.239999999999995</v>
      </c>
    </row>
    <row r="494" spans="1:14" x14ac:dyDescent="0.2">
      <c r="A494" s="15">
        <v>100162</v>
      </c>
      <c r="B494" s="2">
        <v>2248</v>
      </c>
      <c r="C494" s="2">
        <v>527</v>
      </c>
      <c r="D494" s="2" t="s">
        <v>26</v>
      </c>
      <c r="E494" s="2" t="s">
        <v>50</v>
      </c>
      <c r="F494" s="8">
        <v>125.34</v>
      </c>
      <c r="G494" s="8">
        <v>1170.1099999999999</v>
      </c>
      <c r="H494" s="11">
        <v>45089</v>
      </c>
      <c r="I494" s="2" t="s">
        <v>51</v>
      </c>
      <c r="J494" t="str">
        <f>_xlfn.XLOOKUP(D494, Drug_Formulary_Data!A:A, Drug_Formulary_Data!B:B, "Not Found")</f>
        <v>Brand</v>
      </c>
      <c r="K494" t="str">
        <f>_xlfn.XLOOKUP(D494,Drug_Formulary_Data!A:A,Drug_Formulary_Data!C:C,"Not Found")</f>
        <v>Adalimumab</v>
      </c>
      <c r="L494" s="9">
        <f>_xlfn.XLOOKUP(Healthcare_Claims_Data!D164,Drug_Formulary_Data!A:A,Drug_Formulary_Data!E:E)</f>
        <v>58.5</v>
      </c>
      <c r="M494" s="9">
        <f t="shared" si="14"/>
        <v>-1044.77</v>
      </c>
      <c r="N494" s="9">
        <f t="shared" si="15"/>
        <v>66.84</v>
      </c>
    </row>
    <row r="495" spans="1:14" x14ac:dyDescent="0.2">
      <c r="A495" s="15">
        <v>100280</v>
      </c>
      <c r="B495" s="2">
        <v>2472</v>
      </c>
      <c r="C495" s="2">
        <v>535</v>
      </c>
      <c r="D495" s="2" t="s">
        <v>26</v>
      </c>
      <c r="E495" s="2" t="s">
        <v>20</v>
      </c>
      <c r="F495" s="8">
        <v>209.96</v>
      </c>
      <c r="G495" s="8">
        <v>1279.19</v>
      </c>
      <c r="H495" s="11">
        <v>45207</v>
      </c>
      <c r="I495" s="2" t="s">
        <v>52</v>
      </c>
      <c r="J495" t="str">
        <f>_xlfn.XLOOKUP(D495, Drug_Formulary_Data!A:A, Drug_Formulary_Data!B:B, "Not Found")</f>
        <v>Brand</v>
      </c>
      <c r="K495" t="str">
        <f>_xlfn.XLOOKUP(D495,Drug_Formulary_Data!A:A,Drug_Formulary_Data!C:C,"Not Found")</f>
        <v>Adalimumab</v>
      </c>
      <c r="L495" s="9">
        <f>_xlfn.XLOOKUP(Healthcare_Claims_Data!D282,Drug_Formulary_Data!A:A,Drug_Formulary_Data!E:E)</f>
        <v>77.959999999999994</v>
      </c>
      <c r="M495" s="9">
        <f t="shared" si="14"/>
        <v>-1069.23</v>
      </c>
      <c r="N495" s="9">
        <f t="shared" si="15"/>
        <v>132</v>
      </c>
    </row>
    <row r="496" spans="1:14" x14ac:dyDescent="0.2">
      <c r="A496" s="15">
        <v>100081</v>
      </c>
      <c r="B496" s="2">
        <v>2738</v>
      </c>
      <c r="C496" s="2">
        <v>548</v>
      </c>
      <c r="D496" s="2" t="s">
        <v>33</v>
      </c>
      <c r="E496" s="2" t="s">
        <v>50</v>
      </c>
      <c r="F496" s="8">
        <v>181.62</v>
      </c>
      <c r="G496" s="8">
        <v>1281.6199999999999</v>
      </c>
      <c r="H496" s="11">
        <v>45008</v>
      </c>
      <c r="I496" s="2" t="s">
        <v>51</v>
      </c>
      <c r="J496" t="str">
        <f>_xlfn.XLOOKUP(D496, Drug_Formulary_Data!A:A, Drug_Formulary_Data!B:B, "Not Found")</f>
        <v>Brand</v>
      </c>
      <c r="K496" t="str">
        <f>_xlfn.XLOOKUP(D496,Drug_Formulary_Data!A:A,Drug_Formulary_Data!C:C,"Not Found")</f>
        <v>Insulin Glargine</v>
      </c>
      <c r="L496" s="9">
        <f>_xlfn.XLOOKUP(Healthcare_Claims_Data!D83,Drug_Formulary_Data!A:A,Drug_Formulary_Data!E:E)</f>
        <v>153.69</v>
      </c>
      <c r="M496" s="9">
        <f t="shared" si="14"/>
        <v>-1100</v>
      </c>
      <c r="N496" s="9">
        <f t="shared" si="15"/>
        <v>27.930000000000007</v>
      </c>
    </row>
    <row r="497" spans="1:14" x14ac:dyDescent="0.2">
      <c r="A497" s="15">
        <v>100170</v>
      </c>
      <c r="B497" s="2">
        <v>2438</v>
      </c>
      <c r="C497" s="2">
        <v>556</v>
      </c>
      <c r="D497" s="2" t="s">
        <v>31</v>
      </c>
      <c r="E497" s="2" t="s">
        <v>50</v>
      </c>
      <c r="F497" s="8">
        <v>109.36</v>
      </c>
      <c r="G497" s="8">
        <v>1217.22</v>
      </c>
      <c r="H497" s="11">
        <v>45097</v>
      </c>
      <c r="I497" s="2" t="s">
        <v>51</v>
      </c>
      <c r="J497" t="str">
        <f>_xlfn.XLOOKUP(D497, Drug_Formulary_Data!A:A, Drug_Formulary_Data!B:B, "Not Found")</f>
        <v>Brand</v>
      </c>
      <c r="K497" t="str">
        <f>_xlfn.XLOOKUP(D497,Drug_Formulary_Data!A:A,Drug_Formulary_Data!C:C,"Not Found")</f>
        <v>Rivaroxaban</v>
      </c>
      <c r="L497" s="9">
        <f>_xlfn.XLOOKUP(Healthcare_Claims_Data!D172,Drug_Formulary_Data!A:A,Drug_Formulary_Data!E:E)</f>
        <v>98.52</v>
      </c>
      <c r="M497" s="9">
        <f t="shared" si="14"/>
        <v>-1107.8600000000001</v>
      </c>
      <c r="N497" s="9">
        <f t="shared" si="15"/>
        <v>10.840000000000003</v>
      </c>
    </row>
    <row r="498" spans="1:14" x14ac:dyDescent="0.2">
      <c r="A498" s="15">
        <v>100188</v>
      </c>
      <c r="B498" s="2">
        <v>2942</v>
      </c>
      <c r="C498" s="2">
        <v>520</v>
      </c>
      <c r="D498" s="2" t="s">
        <v>41</v>
      </c>
      <c r="E498" s="2" t="s">
        <v>20</v>
      </c>
      <c r="F498" s="8">
        <v>231.39</v>
      </c>
      <c r="G498" s="8">
        <v>1340.82</v>
      </c>
      <c r="H498" s="11">
        <v>45115</v>
      </c>
      <c r="I498" s="2" t="s">
        <v>53</v>
      </c>
      <c r="J498" t="str">
        <f>_xlfn.XLOOKUP(D498, Drug_Formulary_Data!A:A, Drug_Formulary_Data!B:B, "Not Found")</f>
        <v>Brand</v>
      </c>
      <c r="K498" t="str">
        <f>_xlfn.XLOOKUP(D498,Drug_Formulary_Data!A:A,Drug_Formulary_Data!C:C,"Not Found")</f>
        <v>Rosuvastatin</v>
      </c>
      <c r="L498" s="9">
        <f>_xlfn.XLOOKUP(Healthcare_Claims_Data!D190,Drug_Formulary_Data!A:A,Drug_Formulary_Data!E:E)</f>
        <v>153.69</v>
      </c>
      <c r="M498" s="9">
        <f t="shared" si="14"/>
        <v>-1109.4299999999998</v>
      </c>
      <c r="N498" s="9">
        <f t="shared" si="15"/>
        <v>77.699999999999989</v>
      </c>
    </row>
    <row r="499" spans="1:14" x14ac:dyDescent="0.2">
      <c r="A499" s="15">
        <v>100474</v>
      </c>
      <c r="B499" s="2">
        <v>2306</v>
      </c>
      <c r="C499" s="2">
        <v>584</v>
      </c>
      <c r="D499" s="2" t="s">
        <v>33</v>
      </c>
      <c r="E499" s="2" t="s">
        <v>20</v>
      </c>
      <c r="F499" s="8">
        <v>153.61000000000001</v>
      </c>
      <c r="G499" s="8">
        <v>1272.21</v>
      </c>
      <c r="H499" s="11">
        <v>45401</v>
      </c>
      <c r="I499" s="2" t="s">
        <v>51</v>
      </c>
      <c r="J499" t="str">
        <f>_xlfn.XLOOKUP(D499, Drug_Formulary_Data!A:A, Drug_Formulary_Data!B:B, "Not Found")</f>
        <v>Brand</v>
      </c>
      <c r="K499" t="str">
        <f>_xlfn.XLOOKUP(D499,Drug_Formulary_Data!A:A,Drug_Formulary_Data!C:C,"Not Found")</f>
        <v>Insulin Glargine</v>
      </c>
      <c r="L499" s="9">
        <f>_xlfn.XLOOKUP(Healthcare_Claims_Data!D476,Drug_Formulary_Data!A:A,Drug_Formulary_Data!E:E)</f>
        <v>132.80000000000001</v>
      </c>
      <c r="M499" s="9">
        <f t="shared" si="14"/>
        <v>-1118.5999999999999</v>
      </c>
      <c r="N499" s="9">
        <f t="shared" si="15"/>
        <v>20.810000000000002</v>
      </c>
    </row>
    <row r="500" spans="1:14" x14ac:dyDescent="0.2">
      <c r="A500" s="15">
        <v>100078</v>
      </c>
      <c r="B500" s="2">
        <v>2922</v>
      </c>
      <c r="C500" s="2">
        <v>522</v>
      </c>
      <c r="D500" s="2" t="s">
        <v>29</v>
      </c>
      <c r="E500" s="2" t="s">
        <v>50</v>
      </c>
      <c r="F500" s="8">
        <v>117.5</v>
      </c>
      <c r="G500" s="8">
        <v>1278.8800000000001</v>
      </c>
      <c r="H500" s="11">
        <v>45005</v>
      </c>
      <c r="I500" s="2" t="s">
        <v>53</v>
      </c>
      <c r="J500" t="str">
        <f>_xlfn.XLOOKUP(D500, Drug_Formulary_Data!A:A, Drug_Formulary_Data!B:B, "Not Found")</f>
        <v>Brand</v>
      </c>
      <c r="K500" t="str">
        <f>_xlfn.XLOOKUP(D500,Drug_Formulary_Data!A:A,Drug_Formulary_Data!C:C,"Not Found")</f>
        <v>Oxycodone</v>
      </c>
      <c r="L500" s="9">
        <f>_xlfn.XLOOKUP(Healthcare_Claims_Data!D80,Drug_Formulary_Data!A:A,Drug_Formulary_Data!E:E)</f>
        <v>77.55</v>
      </c>
      <c r="M500" s="9">
        <f t="shared" si="14"/>
        <v>-1161.3800000000001</v>
      </c>
      <c r="N500" s="9">
        <f t="shared" si="15"/>
        <v>39.950000000000003</v>
      </c>
    </row>
    <row r="501" spans="1:14" x14ac:dyDescent="0.2">
      <c r="A501" s="15">
        <v>100291</v>
      </c>
      <c r="B501" s="2">
        <v>2791</v>
      </c>
      <c r="C501" s="2">
        <v>509</v>
      </c>
      <c r="D501" s="2" t="s">
        <v>39</v>
      </c>
      <c r="E501" s="2" t="s">
        <v>50</v>
      </c>
      <c r="F501" s="8">
        <v>157.53</v>
      </c>
      <c r="G501" s="8">
        <v>1378.22</v>
      </c>
      <c r="H501" s="11">
        <v>45218</v>
      </c>
      <c r="I501" s="2" t="s">
        <v>52</v>
      </c>
      <c r="J501" t="str">
        <f>_xlfn.XLOOKUP(D501, Drug_Formulary_Data!A:A, Drug_Formulary_Data!B:B, "Not Found")</f>
        <v>Brand</v>
      </c>
      <c r="K501" t="str">
        <f>_xlfn.XLOOKUP(D501,Drug_Formulary_Data!A:A,Drug_Formulary_Data!C:C,"Not Found")</f>
        <v>Apixaban</v>
      </c>
      <c r="L501" s="9">
        <f>_xlfn.XLOOKUP(Healthcare_Claims_Data!D293,Drug_Formulary_Data!A:A,Drug_Formulary_Data!E:E)</f>
        <v>77.959999999999994</v>
      </c>
      <c r="M501" s="9">
        <f t="shared" si="14"/>
        <v>-1220.69</v>
      </c>
      <c r="N501" s="9">
        <f t="shared" si="15"/>
        <v>79.570000000000007</v>
      </c>
    </row>
  </sheetData>
  <sortState xmlns:xlrd2="http://schemas.microsoft.com/office/spreadsheetml/2017/richdata2" ref="A2:N501">
    <sortCondition descending="1" ref="M2:M5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C2E7-1744-AB44-9E6A-E9CE91989056}">
  <dimension ref="A1:E101"/>
  <sheetViews>
    <sheetView workbookViewId="0">
      <selection activeCell="H13" sqref="H13"/>
    </sheetView>
  </sheetViews>
  <sheetFormatPr baseColWidth="10" defaultRowHeight="16" x14ac:dyDescent="0.2"/>
  <cols>
    <col min="2" max="2" width="14.83203125" bestFit="1" customWidth="1"/>
    <col min="3" max="3" width="9.33203125" bestFit="1" customWidth="1"/>
    <col min="5" max="5" width="12.1640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500</v>
      </c>
      <c r="B2" s="2" t="s">
        <v>5</v>
      </c>
      <c r="C2" s="2" t="s">
        <v>6</v>
      </c>
      <c r="D2" s="2">
        <v>4.79</v>
      </c>
      <c r="E2" s="2">
        <v>92.22</v>
      </c>
    </row>
    <row r="3" spans="1:5" x14ac:dyDescent="0.2">
      <c r="A3" s="2">
        <v>501</v>
      </c>
      <c r="B3" s="2" t="s">
        <v>7</v>
      </c>
      <c r="C3" s="2" t="s">
        <v>8</v>
      </c>
      <c r="D3" s="2">
        <v>4.75</v>
      </c>
      <c r="E3" s="2">
        <v>91.06</v>
      </c>
    </row>
    <row r="4" spans="1:5" x14ac:dyDescent="0.2">
      <c r="A4" s="2">
        <v>502</v>
      </c>
      <c r="B4" s="2" t="s">
        <v>9</v>
      </c>
      <c r="C4" s="2" t="s">
        <v>6</v>
      </c>
      <c r="D4" s="2">
        <v>6.84</v>
      </c>
      <c r="E4" s="2">
        <v>73.8</v>
      </c>
    </row>
    <row r="5" spans="1:5" x14ac:dyDescent="0.2">
      <c r="A5" s="2">
        <v>503</v>
      </c>
      <c r="B5" s="2" t="s">
        <v>10</v>
      </c>
      <c r="C5" s="2" t="s">
        <v>11</v>
      </c>
      <c r="D5" s="2">
        <v>7.83</v>
      </c>
      <c r="E5" s="2">
        <v>78.81</v>
      </c>
    </row>
    <row r="6" spans="1:5" x14ac:dyDescent="0.2">
      <c r="A6" s="2">
        <v>504</v>
      </c>
      <c r="B6" s="2" t="s">
        <v>5</v>
      </c>
      <c r="C6" s="2" t="s">
        <v>8</v>
      </c>
      <c r="D6" s="2">
        <v>1.57</v>
      </c>
      <c r="E6" s="2">
        <v>70.33</v>
      </c>
    </row>
    <row r="7" spans="1:5" x14ac:dyDescent="0.2">
      <c r="A7" s="2">
        <v>505</v>
      </c>
      <c r="B7" s="2" t="s">
        <v>9</v>
      </c>
      <c r="C7" s="2" t="s">
        <v>12</v>
      </c>
      <c r="D7" s="2">
        <v>4.8499999999999996</v>
      </c>
      <c r="E7" s="2">
        <v>84.36</v>
      </c>
    </row>
    <row r="8" spans="1:5" x14ac:dyDescent="0.2">
      <c r="A8" s="2">
        <v>506</v>
      </c>
      <c r="B8" s="2" t="s">
        <v>9</v>
      </c>
      <c r="C8" s="2" t="s">
        <v>12</v>
      </c>
      <c r="D8" s="2">
        <v>1.06</v>
      </c>
      <c r="E8" s="2">
        <v>91.9</v>
      </c>
    </row>
    <row r="9" spans="1:5" x14ac:dyDescent="0.2">
      <c r="A9" s="2">
        <v>507</v>
      </c>
      <c r="B9" s="2" t="s">
        <v>9</v>
      </c>
      <c r="C9" s="2" t="s">
        <v>11</v>
      </c>
      <c r="D9" s="2">
        <v>1.1100000000000001</v>
      </c>
      <c r="E9" s="2">
        <v>79.84</v>
      </c>
    </row>
    <row r="10" spans="1:5" x14ac:dyDescent="0.2">
      <c r="A10" s="2">
        <v>508</v>
      </c>
      <c r="B10" s="2" t="s">
        <v>13</v>
      </c>
      <c r="C10" s="2" t="s">
        <v>8</v>
      </c>
      <c r="D10" s="2">
        <v>8.18</v>
      </c>
      <c r="E10" s="2">
        <v>93.34</v>
      </c>
    </row>
    <row r="11" spans="1:5" x14ac:dyDescent="0.2">
      <c r="A11" s="2">
        <v>509</v>
      </c>
      <c r="B11" s="2" t="s">
        <v>13</v>
      </c>
      <c r="C11" s="2" t="s">
        <v>8</v>
      </c>
      <c r="D11" s="2">
        <v>1.25</v>
      </c>
      <c r="E11" s="2">
        <v>79.09</v>
      </c>
    </row>
    <row r="12" spans="1:5" x14ac:dyDescent="0.2">
      <c r="A12" s="2">
        <v>510</v>
      </c>
      <c r="B12" s="2" t="s">
        <v>9</v>
      </c>
      <c r="C12" s="2" t="s">
        <v>12</v>
      </c>
      <c r="D12" s="2">
        <v>5.45</v>
      </c>
      <c r="E12" s="2">
        <v>67.7</v>
      </c>
    </row>
    <row r="13" spans="1:5" x14ac:dyDescent="0.2">
      <c r="A13" s="2">
        <v>511</v>
      </c>
      <c r="B13" s="2" t="s">
        <v>10</v>
      </c>
      <c r="C13" s="2" t="s">
        <v>8</v>
      </c>
      <c r="D13" s="2">
        <v>6.55</v>
      </c>
      <c r="E13" s="2">
        <v>83.49</v>
      </c>
    </row>
    <row r="14" spans="1:5" x14ac:dyDescent="0.2">
      <c r="A14" s="2">
        <v>512</v>
      </c>
      <c r="B14" s="2" t="s">
        <v>10</v>
      </c>
      <c r="C14" s="2" t="s">
        <v>11</v>
      </c>
      <c r="D14" s="2">
        <v>6.08</v>
      </c>
      <c r="E14" s="2">
        <v>60.82</v>
      </c>
    </row>
    <row r="15" spans="1:5" x14ac:dyDescent="0.2">
      <c r="A15" s="2">
        <v>513</v>
      </c>
      <c r="B15" s="2" t="s">
        <v>13</v>
      </c>
      <c r="C15" s="2" t="s">
        <v>11</v>
      </c>
      <c r="D15" s="2">
        <v>6.73</v>
      </c>
      <c r="E15" s="2">
        <v>70.2</v>
      </c>
    </row>
    <row r="16" spans="1:5" x14ac:dyDescent="0.2">
      <c r="A16" s="2">
        <v>514</v>
      </c>
      <c r="B16" s="2" t="s">
        <v>7</v>
      </c>
      <c r="C16" s="2" t="s">
        <v>11</v>
      </c>
      <c r="D16" s="2">
        <v>9.9</v>
      </c>
      <c r="E16" s="2">
        <v>68.53</v>
      </c>
    </row>
    <row r="17" spans="1:5" x14ac:dyDescent="0.2">
      <c r="A17" s="2">
        <v>515</v>
      </c>
      <c r="B17" s="2" t="s">
        <v>10</v>
      </c>
      <c r="C17" s="2" t="s">
        <v>12</v>
      </c>
      <c r="D17" s="2">
        <v>6.75</v>
      </c>
      <c r="E17" s="2">
        <v>84.51</v>
      </c>
    </row>
    <row r="18" spans="1:5" x14ac:dyDescent="0.2">
      <c r="A18" s="2">
        <v>516</v>
      </c>
      <c r="B18" s="2" t="s">
        <v>9</v>
      </c>
      <c r="C18" s="2" t="s">
        <v>11</v>
      </c>
      <c r="D18" s="2">
        <v>2.71</v>
      </c>
      <c r="E18" s="2">
        <v>88.64</v>
      </c>
    </row>
    <row r="19" spans="1:5" x14ac:dyDescent="0.2">
      <c r="A19" s="2">
        <v>517</v>
      </c>
      <c r="B19" s="2" t="s">
        <v>10</v>
      </c>
      <c r="C19" s="2" t="s">
        <v>12</v>
      </c>
      <c r="D19" s="2">
        <v>2.5</v>
      </c>
      <c r="E19" s="2">
        <v>84.97</v>
      </c>
    </row>
    <row r="20" spans="1:5" x14ac:dyDescent="0.2">
      <c r="A20" s="2">
        <v>518</v>
      </c>
      <c r="B20" s="2" t="s">
        <v>7</v>
      </c>
      <c r="C20" s="2" t="s">
        <v>11</v>
      </c>
      <c r="D20" s="2">
        <v>5.33</v>
      </c>
      <c r="E20" s="2">
        <v>97.42</v>
      </c>
    </row>
    <row r="21" spans="1:5" x14ac:dyDescent="0.2">
      <c r="A21" s="2">
        <v>519</v>
      </c>
      <c r="B21" s="2" t="s">
        <v>9</v>
      </c>
      <c r="C21" s="2" t="s">
        <v>12</v>
      </c>
      <c r="D21" s="2">
        <v>5.63</v>
      </c>
      <c r="E21" s="2">
        <v>67</v>
      </c>
    </row>
    <row r="22" spans="1:5" x14ac:dyDescent="0.2">
      <c r="A22" s="2">
        <v>520</v>
      </c>
      <c r="B22" s="2" t="s">
        <v>10</v>
      </c>
      <c r="C22" s="2" t="s">
        <v>8</v>
      </c>
      <c r="D22" s="2">
        <v>2.9</v>
      </c>
      <c r="E22" s="2">
        <v>81.64</v>
      </c>
    </row>
    <row r="23" spans="1:5" x14ac:dyDescent="0.2">
      <c r="A23" s="2">
        <v>521</v>
      </c>
      <c r="B23" s="2" t="s">
        <v>9</v>
      </c>
      <c r="C23" s="2" t="s">
        <v>11</v>
      </c>
      <c r="D23" s="2">
        <v>2.0299999999999998</v>
      </c>
      <c r="E23" s="2">
        <v>67.62</v>
      </c>
    </row>
    <row r="24" spans="1:5" x14ac:dyDescent="0.2">
      <c r="A24" s="2">
        <v>522</v>
      </c>
      <c r="B24" s="2" t="s">
        <v>5</v>
      </c>
      <c r="C24" s="2" t="s">
        <v>12</v>
      </c>
      <c r="D24" s="2">
        <v>7.31</v>
      </c>
      <c r="E24" s="2">
        <v>63.94</v>
      </c>
    </row>
    <row r="25" spans="1:5" x14ac:dyDescent="0.2">
      <c r="A25" s="2">
        <v>523</v>
      </c>
      <c r="B25" s="2" t="s">
        <v>5</v>
      </c>
      <c r="C25" s="2" t="s">
        <v>11</v>
      </c>
      <c r="D25" s="2">
        <v>6.2</v>
      </c>
      <c r="E25" s="2">
        <v>64.349999999999994</v>
      </c>
    </row>
    <row r="26" spans="1:5" x14ac:dyDescent="0.2">
      <c r="A26" s="2">
        <v>524</v>
      </c>
      <c r="B26" s="2" t="s">
        <v>9</v>
      </c>
      <c r="C26" s="2" t="s">
        <v>8</v>
      </c>
      <c r="D26" s="2">
        <v>5.71</v>
      </c>
      <c r="E26" s="2">
        <v>70.56</v>
      </c>
    </row>
    <row r="27" spans="1:5" x14ac:dyDescent="0.2">
      <c r="A27" s="2">
        <v>525</v>
      </c>
      <c r="B27" s="2" t="s">
        <v>10</v>
      </c>
      <c r="C27" s="2" t="s">
        <v>12</v>
      </c>
      <c r="D27" s="2">
        <v>6.8</v>
      </c>
      <c r="E27" s="2">
        <v>95.75</v>
      </c>
    </row>
    <row r="28" spans="1:5" x14ac:dyDescent="0.2">
      <c r="A28" s="2">
        <v>526</v>
      </c>
      <c r="B28" s="2" t="s">
        <v>5</v>
      </c>
      <c r="C28" s="2" t="s">
        <v>8</v>
      </c>
      <c r="D28" s="2">
        <v>3.78</v>
      </c>
      <c r="E28" s="2">
        <v>96.08</v>
      </c>
    </row>
    <row r="29" spans="1:5" x14ac:dyDescent="0.2">
      <c r="A29" s="2">
        <v>527</v>
      </c>
      <c r="B29" s="2" t="s">
        <v>10</v>
      </c>
      <c r="C29" s="2" t="s">
        <v>6</v>
      </c>
      <c r="D29" s="2">
        <v>1.23</v>
      </c>
      <c r="E29" s="2">
        <v>84.45</v>
      </c>
    </row>
    <row r="30" spans="1:5" x14ac:dyDescent="0.2">
      <c r="A30" s="2">
        <v>528</v>
      </c>
      <c r="B30" s="2" t="s">
        <v>10</v>
      </c>
      <c r="C30" s="2" t="s">
        <v>12</v>
      </c>
      <c r="D30" s="2">
        <v>1.71</v>
      </c>
      <c r="E30" s="2">
        <v>98.33</v>
      </c>
    </row>
    <row r="31" spans="1:5" x14ac:dyDescent="0.2">
      <c r="A31" s="2">
        <v>529</v>
      </c>
      <c r="B31" s="2" t="s">
        <v>7</v>
      </c>
      <c r="C31" s="2" t="s">
        <v>8</v>
      </c>
      <c r="D31" s="2">
        <v>5.21</v>
      </c>
      <c r="E31" s="2">
        <v>78.760000000000005</v>
      </c>
    </row>
    <row r="32" spans="1:5" x14ac:dyDescent="0.2">
      <c r="A32" s="2">
        <v>530</v>
      </c>
      <c r="B32" s="2" t="s">
        <v>10</v>
      </c>
      <c r="C32" s="2" t="s">
        <v>12</v>
      </c>
      <c r="D32" s="2">
        <v>1.79</v>
      </c>
      <c r="E32" s="2">
        <v>68.66</v>
      </c>
    </row>
    <row r="33" spans="1:5" x14ac:dyDescent="0.2">
      <c r="A33" s="2">
        <v>531</v>
      </c>
      <c r="B33" s="2" t="s">
        <v>9</v>
      </c>
      <c r="C33" s="2" t="s">
        <v>6</v>
      </c>
      <c r="D33" s="2">
        <v>6.22</v>
      </c>
      <c r="E33" s="2">
        <v>89.69</v>
      </c>
    </row>
    <row r="34" spans="1:5" x14ac:dyDescent="0.2">
      <c r="A34" s="2">
        <v>532</v>
      </c>
      <c r="B34" s="2" t="s">
        <v>13</v>
      </c>
      <c r="C34" s="2" t="s">
        <v>12</v>
      </c>
      <c r="D34" s="2">
        <v>7.31</v>
      </c>
      <c r="E34" s="2">
        <v>95.39</v>
      </c>
    </row>
    <row r="35" spans="1:5" x14ac:dyDescent="0.2">
      <c r="A35" s="2">
        <v>533</v>
      </c>
      <c r="B35" s="2" t="s">
        <v>5</v>
      </c>
      <c r="C35" s="2" t="s">
        <v>12</v>
      </c>
      <c r="D35" s="2">
        <v>4.07</v>
      </c>
      <c r="E35" s="2">
        <v>62.71</v>
      </c>
    </row>
    <row r="36" spans="1:5" x14ac:dyDescent="0.2">
      <c r="A36" s="2">
        <v>534</v>
      </c>
      <c r="B36" s="2" t="s">
        <v>13</v>
      </c>
      <c r="C36" s="2" t="s">
        <v>11</v>
      </c>
      <c r="D36" s="2">
        <v>1.1399999999999999</v>
      </c>
      <c r="E36" s="2">
        <v>81.78</v>
      </c>
    </row>
    <row r="37" spans="1:5" x14ac:dyDescent="0.2">
      <c r="A37" s="2">
        <v>535</v>
      </c>
      <c r="B37" s="2" t="s">
        <v>7</v>
      </c>
      <c r="C37" s="2" t="s">
        <v>11</v>
      </c>
      <c r="D37" s="2">
        <v>4.0199999999999996</v>
      </c>
      <c r="E37" s="2">
        <v>76.150000000000006</v>
      </c>
    </row>
    <row r="38" spans="1:5" x14ac:dyDescent="0.2">
      <c r="A38" s="2">
        <v>536</v>
      </c>
      <c r="B38" s="2" t="s">
        <v>7</v>
      </c>
      <c r="C38" s="2" t="s">
        <v>11</v>
      </c>
      <c r="D38" s="2">
        <v>3.09</v>
      </c>
      <c r="E38" s="2">
        <v>74.650000000000006</v>
      </c>
    </row>
    <row r="39" spans="1:5" x14ac:dyDescent="0.2">
      <c r="A39" s="2">
        <v>537</v>
      </c>
      <c r="B39" s="2" t="s">
        <v>9</v>
      </c>
      <c r="C39" s="2" t="s">
        <v>8</v>
      </c>
      <c r="D39" s="2">
        <v>7.5</v>
      </c>
      <c r="E39" s="2">
        <v>71.91</v>
      </c>
    </row>
    <row r="40" spans="1:5" x14ac:dyDescent="0.2">
      <c r="A40" s="2">
        <v>538</v>
      </c>
      <c r="B40" s="2" t="s">
        <v>5</v>
      </c>
      <c r="C40" s="2" t="s">
        <v>11</v>
      </c>
      <c r="D40" s="2">
        <v>7.94</v>
      </c>
      <c r="E40" s="2">
        <v>85.9</v>
      </c>
    </row>
    <row r="41" spans="1:5" x14ac:dyDescent="0.2">
      <c r="A41" s="2">
        <v>539</v>
      </c>
      <c r="B41" s="2" t="s">
        <v>7</v>
      </c>
      <c r="C41" s="2" t="s">
        <v>12</v>
      </c>
      <c r="D41" s="2">
        <v>1.92</v>
      </c>
      <c r="E41" s="2">
        <v>96.59</v>
      </c>
    </row>
    <row r="42" spans="1:5" x14ac:dyDescent="0.2">
      <c r="A42" s="2">
        <v>540</v>
      </c>
      <c r="B42" s="2" t="s">
        <v>13</v>
      </c>
      <c r="C42" s="2" t="s">
        <v>12</v>
      </c>
      <c r="D42" s="2">
        <v>3.65</v>
      </c>
      <c r="E42" s="2">
        <v>75.78</v>
      </c>
    </row>
    <row r="43" spans="1:5" x14ac:dyDescent="0.2">
      <c r="A43" s="2">
        <v>541</v>
      </c>
      <c r="B43" s="2" t="s">
        <v>13</v>
      </c>
      <c r="C43" s="2" t="s">
        <v>6</v>
      </c>
      <c r="D43" s="2">
        <v>6.84</v>
      </c>
      <c r="E43" s="2">
        <v>86.94</v>
      </c>
    </row>
    <row r="44" spans="1:5" x14ac:dyDescent="0.2">
      <c r="A44" s="2">
        <v>542</v>
      </c>
      <c r="B44" s="2" t="s">
        <v>10</v>
      </c>
      <c r="C44" s="2" t="s">
        <v>11</v>
      </c>
      <c r="D44" s="2">
        <v>5.37</v>
      </c>
      <c r="E44" s="2">
        <v>83.27</v>
      </c>
    </row>
    <row r="45" spans="1:5" x14ac:dyDescent="0.2">
      <c r="A45" s="2">
        <v>543</v>
      </c>
      <c r="B45" s="2" t="s">
        <v>13</v>
      </c>
      <c r="C45" s="2" t="s">
        <v>11</v>
      </c>
      <c r="D45" s="2">
        <v>8.6999999999999993</v>
      </c>
      <c r="E45" s="2">
        <v>97.21</v>
      </c>
    </row>
    <row r="46" spans="1:5" x14ac:dyDescent="0.2">
      <c r="A46" s="2">
        <v>544</v>
      </c>
      <c r="B46" s="2" t="s">
        <v>9</v>
      </c>
      <c r="C46" s="2" t="s">
        <v>12</v>
      </c>
      <c r="D46" s="2">
        <v>6.89</v>
      </c>
      <c r="E46" s="2">
        <v>75.67</v>
      </c>
    </row>
    <row r="47" spans="1:5" x14ac:dyDescent="0.2">
      <c r="A47" s="2">
        <v>545</v>
      </c>
      <c r="B47" s="2" t="s">
        <v>5</v>
      </c>
      <c r="C47" s="2" t="s">
        <v>6</v>
      </c>
      <c r="D47" s="2">
        <v>3.21</v>
      </c>
      <c r="E47" s="2">
        <v>69.540000000000006</v>
      </c>
    </row>
    <row r="48" spans="1:5" x14ac:dyDescent="0.2">
      <c r="A48" s="2">
        <v>546</v>
      </c>
      <c r="B48" s="2" t="s">
        <v>13</v>
      </c>
      <c r="C48" s="2" t="s">
        <v>6</v>
      </c>
      <c r="D48" s="2">
        <v>7.33</v>
      </c>
      <c r="E48" s="2">
        <v>84.04</v>
      </c>
    </row>
    <row r="49" spans="1:5" x14ac:dyDescent="0.2">
      <c r="A49" s="2">
        <v>547</v>
      </c>
      <c r="B49" s="2" t="s">
        <v>5</v>
      </c>
      <c r="C49" s="2" t="s">
        <v>11</v>
      </c>
      <c r="D49" s="2">
        <v>1.26</v>
      </c>
      <c r="E49" s="2">
        <v>87.98</v>
      </c>
    </row>
    <row r="50" spans="1:5" x14ac:dyDescent="0.2">
      <c r="A50" s="2">
        <v>548</v>
      </c>
      <c r="B50" s="2" t="s">
        <v>10</v>
      </c>
      <c r="C50" s="2" t="s">
        <v>6</v>
      </c>
      <c r="D50" s="2">
        <v>5.78</v>
      </c>
      <c r="E50" s="2">
        <v>71.64</v>
      </c>
    </row>
    <row r="51" spans="1:5" x14ac:dyDescent="0.2">
      <c r="A51" s="2">
        <v>549</v>
      </c>
      <c r="B51" s="2" t="s">
        <v>10</v>
      </c>
      <c r="C51" s="2" t="s">
        <v>12</v>
      </c>
      <c r="D51" s="2">
        <v>6.56</v>
      </c>
      <c r="E51" s="2">
        <v>61.66</v>
      </c>
    </row>
    <row r="52" spans="1:5" x14ac:dyDescent="0.2">
      <c r="A52" s="2">
        <v>550</v>
      </c>
      <c r="B52" s="2" t="s">
        <v>10</v>
      </c>
      <c r="C52" s="2" t="s">
        <v>12</v>
      </c>
      <c r="D52" s="2">
        <v>1.32</v>
      </c>
      <c r="E52" s="2">
        <v>84.76</v>
      </c>
    </row>
    <row r="53" spans="1:5" x14ac:dyDescent="0.2">
      <c r="A53" s="2">
        <v>551</v>
      </c>
      <c r="B53" s="2" t="s">
        <v>7</v>
      </c>
      <c r="C53" s="2" t="s">
        <v>8</v>
      </c>
      <c r="D53" s="2">
        <v>4.3</v>
      </c>
      <c r="E53" s="2">
        <v>69.319999999999993</v>
      </c>
    </row>
    <row r="54" spans="1:5" x14ac:dyDescent="0.2">
      <c r="A54" s="2">
        <v>552</v>
      </c>
      <c r="B54" s="2" t="s">
        <v>5</v>
      </c>
      <c r="C54" s="2" t="s">
        <v>11</v>
      </c>
      <c r="D54" s="2">
        <v>3.39</v>
      </c>
      <c r="E54" s="2">
        <v>81.2</v>
      </c>
    </row>
    <row r="55" spans="1:5" x14ac:dyDescent="0.2">
      <c r="A55" s="2">
        <v>553</v>
      </c>
      <c r="B55" s="2" t="s">
        <v>5</v>
      </c>
      <c r="C55" s="2" t="s">
        <v>8</v>
      </c>
      <c r="D55" s="2">
        <v>7.8</v>
      </c>
      <c r="E55" s="2">
        <v>77.150000000000006</v>
      </c>
    </row>
    <row r="56" spans="1:5" x14ac:dyDescent="0.2">
      <c r="A56" s="2">
        <v>554</v>
      </c>
      <c r="B56" s="2" t="s">
        <v>5</v>
      </c>
      <c r="C56" s="2" t="s">
        <v>11</v>
      </c>
      <c r="D56" s="2">
        <v>2.1800000000000002</v>
      </c>
      <c r="E56" s="2">
        <v>97.86</v>
      </c>
    </row>
    <row r="57" spans="1:5" x14ac:dyDescent="0.2">
      <c r="A57" s="2">
        <v>555</v>
      </c>
      <c r="B57" s="2" t="s">
        <v>7</v>
      </c>
      <c r="C57" s="2" t="s">
        <v>6</v>
      </c>
      <c r="D57" s="2">
        <v>5.68</v>
      </c>
      <c r="E57" s="2">
        <v>68.53</v>
      </c>
    </row>
    <row r="58" spans="1:5" x14ac:dyDescent="0.2">
      <c r="A58" s="2">
        <v>556</v>
      </c>
      <c r="B58" s="2" t="s">
        <v>9</v>
      </c>
      <c r="C58" s="2" t="s">
        <v>8</v>
      </c>
      <c r="D58" s="2">
        <v>4.38</v>
      </c>
      <c r="E58" s="2">
        <v>76.349999999999994</v>
      </c>
    </row>
    <row r="59" spans="1:5" x14ac:dyDescent="0.2">
      <c r="A59" s="2">
        <v>557</v>
      </c>
      <c r="B59" s="2" t="s">
        <v>10</v>
      </c>
      <c r="C59" s="2" t="s">
        <v>6</v>
      </c>
      <c r="D59" s="2">
        <v>5.97</v>
      </c>
      <c r="E59" s="2">
        <v>86.95</v>
      </c>
    </row>
    <row r="60" spans="1:5" x14ac:dyDescent="0.2">
      <c r="A60" s="2">
        <v>558</v>
      </c>
      <c r="B60" s="2" t="s">
        <v>13</v>
      </c>
      <c r="C60" s="2" t="s">
        <v>8</v>
      </c>
      <c r="D60" s="2">
        <v>8.9</v>
      </c>
      <c r="E60" s="2">
        <v>62.7</v>
      </c>
    </row>
    <row r="61" spans="1:5" x14ac:dyDescent="0.2">
      <c r="A61" s="2">
        <v>559</v>
      </c>
      <c r="B61" s="2" t="s">
        <v>5</v>
      </c>
      <c r="C61" s="2" t="s">
        <v>6</v>
      </c>
      <c r="D61" s="2">
        <v>2.48</v>
      </c>
      <c r="E61" s="2">
        <v>78.709999999999994</v>
      </c>
    </row>
    <row r="62" spans="1:5" x14ac:dyDescent="0.2">
      <c r="A62" s="2">
        <v>560</v>
      </c>
      <c r="B62" s="2" t="s">
        <v>5</v>
      </c>
      <c r="C62" s="2" t="s">
        <v>11</v>
      </c>
      <c r="D62" s="2">
        <v>1.1200000000000001</v>
      </c>
      <c r="E62" s="2">
        <v>90.46</v>
      </c>
    </row>
    <row r="63" spans="1:5" x14ac:dyDescent="0.2">
      <c r="A63" s="2">
        <v>561</v>
      </c>
      <c r="B63" s="2" t="s">
        <v>10</v>
      </c>
      <c r="C63" s="2" t="s">
        <v>6</v>
      </c>
      <c r="D63" s="2">
        <v>4.55</v>
      </c>
      <c r="E63" s="2">
        <v>94.29</v>
      </c>
    </row>
    <row r="64" spans="1:5" x14ac:dyDescent="0.2">
      <c r="A64" s="2">
        <v>562</v>
      </c>
      <c r="B64" s="2" t="s">
        <v>9</v>
      </c>
      <c r="C64" s="2" t="s">
        <v>11</v>
      </c>
      <c r="D64" s="2">
        <v>4.53</v>
      </c>
      <c r="E64" s="2">
        <v>62.96</v>
      </c>
    </row>
    <row r="65" spans="1:5" x14ac:dyDescent="0.2">
      <c r="A65" s="2">
        <v>563</v>
      </c>
      <c r="B65" s="2" t="s">
        <v>5</v>
      </c>
      <c r="C65" s="2" t="s">
        <v>6</v>
      </c>
      <c r="D65" s="2">
        <v>6.94</v>
      </c>
      <c r="E65" s="2">
        <v>95.38</v>
      </c>
    </row>
    <row r="66" spans="1:5" x14ac:dyDescent="0.2">
      <c r="A66" s="2">
        <v>564</v>
      </c>
      <c r="B66" s="2" t="s">
        <v>9</v>
      </c>
      <c r="C66" s="2" t="s">
        <v>11</v>
      </c>
      <c r="D66" s="2">
        <v>8.91</v>
      </c>
      <c r="E66" s="2">
        <v>74.27</v>
      </c>
    </row>
    <row r="67" spans="1:5" x14ac:dyDescent="0.2">
      <c r="A67" s="2">
        <v>565</v>
      </c>
      <c r="B67" s="2" t="s">
        <v>13</v>
      </c>
      <c r="C67" s="2" t="s">
        <v>12</v>
      </c>
      <c r="D67" s="2">
        <v>4.88</v>
      </c>
      <c r="E67" s="2">
        <v>75.260000000000005</v>
      </c>
    </row>
    <row r="68" spans="1:5" x14ac:dyDescent="0.2">
      <c r="A68" s="2">
        <v>566</v>
      </c>
      <c r="B68" s="2" t="s">
        <v>5</v>
      </c>
      <c r="C68" s="2" t="s">
        <v>12</v>
      </c>
      <c r="D68" s="2">
        <v>6.87</v>
      </c>
      <c r="E68" s="2">
        <v>61.78</v>
      </c>
    </row>
    <row r="69" spans="1:5" x14ac:dyDescent="0.2">
      <c r="A69" s="2">
        <v>567</v>
      </c>
      <c r="B69" s="2" t="s">
        <v>10</v>
      </c>
      <c r="C69" s="2" t="s">
        <v>11</v>
      </c>
      <c r="D69" s="2">
        <v>5.55</v>
      </c>
      <c r="E69" s="2">
        <v>73.739999999999995</v>
      </c>
    </row>
    <row r="70" spans="1:5" x14ac:dyDescent="0.2">
      <c r="A70" s="2">
        <v>568</v>
      </c>
      <c r="B70" s="2" t="s">
        <v>5</v>
      </c>
      <c r="C70" s="2" t="s">
        <v>8</v>
      </c>
      <c r="D70" s="2">
        <v>2.81</v>
      </c>
      <c r="E70" s="2">
        <v>66.069999999999993</v>
      </c>
    </row>
    <row r="71" spans="1:5" x14ac:dyDescent="0.2">
      <c r="A71" s="2">
        <v>569</v>
      </c>
      <c r="B71" s="2" t="s">
        <v>10</v>
      </c>
      <c r="C71" s="2" t="s">
        <v>11</v>
      </c>
      <c r="D71" s="2">
        <v>2.91</v>
      </c>
      <c r="E71" s="2">
        <v>91.26</v>
      </c>
    </row>
    <row r="72" spans="1:5" x14ac:dyDescent="0.2">
      <c r="A72" s="2">
        <v>570</v>
      </c>
      <c r="B72" s="2" t="s">
        <v>5</v>
      </c>
      <c r="C72" s="2" t="s">
        <v>12</v>
      </c>
      <c r="D72" s="2">
        <v>5.04</v>
      </c>
      <c r="E72" s="2">
        <v>71.400000000000006</v>
      </c>
    </row>
    <row r="73" spans="1:5" x14ac:dyDescent="0.2">
      <c r="A73" s="2">
        <v>571</v>
      </c>
      <c r="B73" s="2" t="s">
        <v>13</v>
      </c>
      <c r="C73" s="2" t="s">
        <v>11</v>
      </c>
      <c r="D73" s="2">
        <v>4.5</v>
      </c>
      <c r="E73" s="2">
        <v>75.91</v>
      </c>
    </row>
    <row r="74" spans="1:5" x14ac:dyDescent="0.2">
      <c r="A74" s="2">
        <v>572</v>
      </c>
      <c r="B74" s="2" t="s">
        <v>5</v>
      </c>
      <c r="C74" s="2" t="s">
        <v>11</v>
      </c>
      <c r="D74" s="2">
        <v>2.57</v>
      </c>
      <c r="E74" s="2">
        <v>85.57</v>
      </c>
    </row>
    <row r="75" spans="1:5" x14ac:dyDescent="0.2">
      <c r="A75" s="2">
        <v>573</v>
      </c>
      <c r="B75" s="2" t="s">
        <v>7</v>
      </c>
      <c r="C75" s="2" t="s">
        <v>12</v>
      </c>
      <c r="D75" s="2">
        <v>9.1</v>
      </c>
      <c r="E75" s="2">
        <v>87.17</v>
      </c>
    </row>
    <row r="76" spans="1:5" x14ac:dyDescent="0.2">
      <c r="A76" s="2">
        <v>574</v>
      </c>
      <c r="B76" s="2" t="s">
        <v>5</v>
      </c>
      <c r="C76" s="2" t="s">
        <v>8</v>
      </c>
      <c r="D76" s="2">
        <v>1.75</v>
      </c>
      <c r="E76" s="2">
        <v>91.88</v>
      </c>
    </row>
    <row r="77" spans="1:5" x14ac:dyDescent="0.2">
      <c r="A77" s="2">
        <v>575</v>
      </c>
      <c r="B77" s="2" t="s">
        <v>7</v>
      </c>
      <c r="C77" s="2" t="s">
        <v>12</v>
      </c>
      <c r="D77" s="2">
        <v>5.49</v>
      </c>
      <c r="E77" s="2">
        <v>76.180000000000007</v>
      </c>
    </row>
    <row r="78" spans="1:5" x14ac:dyDescent="0.2">
      <c r="A78" s="2">
        <v>576</v>
      </c>
      <c r="B78" s="2" t="s">
        <v>7</v>
      </c>
      <c r="C78" s="2" t="s">
        <v>8</v>
      </c>
      <c r="D78" s="2">
        <v>5.97</v>
      </c>
      <c r="E78" s="2">
        <v>91.28</v>
      </c>
    </row>
    <row r="79" spans="1:5" x14ac:dyDescent="0.2">
      <c r="A79" s="2">
        <v>577</v>
      </c>
      <c r="B79" s="2" t="s">
        <v>5</v>
      </c>
      <c r="C79" s="2" t="s">
        <v>6</v>
      </c>
      <c r="D79" s="2">
        <v>2.96</v>
      </c>
      <c r="E79" s="2">
        <v>86.47</v>
      </c>
    </row>
    <row r="80" spans="1:5" x14ac:dyDescent="0.2">
      <c r="A80" s="2">
        <v>578</v>
      </c>
      <c r="B80" s="2" t="s">
        <v>5</v>
      </c>
      <c r="C80" s="2" t="s">
        <v>8</v>
      </c>
      <c r="D80" s="2">
        <v>3.44</v>
      </c>
      <c r="E80" s="2">
        <v>74.459999999999994</v>
      </c>
    </row>
    <row r="81" spans="1:5" x14ac:dyDescent="0.2">
      <c r="A81" s="2">
        <v>579</v>
      </c>
      <c r="B81" s="2" t="s">
        <v>10</v>
      </c>
      <c r="C81" s="2" t="s">
        <v>12</v>
      </c>
      <c r="D81" s="2">
        <v>5.89</v>
      </c>
      <c r="E81" s="2">
        <v>80.98</v>
      </c>
    </row>
    <row r="82" spans="1:5" x14ac:dyDescent="0.2">
      <c r="A82" s="2">
        <v>580</v>
      </c>
      <c r="B82" s="2" t="s">
        <v>7</v>
      </c>
      <c r="C82" s="2" t="s">
        <v>6</v>
      </c>
      <c r="D82" s="2">
        <v>5.96</v>
      </c>
      <c r="E82" s="2">
        <v>78.62</v>
      </c>
    </row>
    <row r="83" spans="1:5" x14ac:dyDescent="0.2">
      <c r="A83" s="2">
        <v>581</v>
      </c>
      <c r="B83" s="2" t="s">
        <v>13</v>
      </c>
      <c r="C83" s="2" t="s">
        <v>6</v>
      </c>
      <c r="D83" s="2">
        <v>8.98</v>
      </c>
      <c r="E83" s="2">
        <v>90.46</v>
      </c>
    </row>
    <row r="84" spans="1:5" x14ac:dyDescent="0.2">
      <c r="A84" s="2">
        <v>582</v>
      </c>
      <c r="B84" s="2" t="s">
        <v>5</v>
      </c>
      <c r="C84" s="2" t="s">
        <v>12</v>
      </c>
      <c r="D84" s="2">
        <v>3.35</v>
      </c>
      <c r="E84" s="2">
        <v>72.72</v>
      </c>
    </row>
    <row r="85" spans="1:5" x14ac:dyDescent="0.2">
      <c r="A85" s="2">
        <v>583</v>
      </c>
      <c r="B85" s="2" t="s">
        <v>9</v>
      </c>
      <c r="C85" s="2" t="s">
        <v>6</v>
      </c>
      <c r="D85" s="2">
        <v>3.98</v>
      </c>
      <c r="E85" s="2">
        <v>70.67</v>
      </c>
    </row>
    <row r="86" spans="1:5" x14ac:dyDescent="0.2">
      <c r="A86" s="2">
        <v>584</v>
      </c>
      <c r="B86" s="2" t="s">
        <v>10</v>
      </c>
      <c r="C86" s="2" t="s">
        <v>6</v>
      </c>
      <c r="D86" s="2">
        <v>8.0500000000000007</v>
      </c>
      <c r="E86" s="2">
        <v>81.53</v>
      </c>
    </row>
    <row r="87" spans="1:5" x14ac:dyDescent="0.2">
      <c r="A87" s="2">
        <v>585</v>
      </c>
      <c r="B87" s="2" t="s">
        <v>5</v>
      </c>
      <c r="C87" s="2" t="s">
        <v>12</v>
      </c>
      <c r="D87" s="2">
        <v>1.53</v>
      </c>
      <c r="E87" s="2">
        <v>61.49</v>
      </c>
    </row>
    <row r="88" spans="1:5" x14ac:dyDescent="0.2">
      <c r="A88" s="2">
        <v>586</v>
      </c>
      <c r="B88" s="2" t="s">
        <v>7</v>
      </c>
      <c r="C88" s="2" t="s">
        <v>11</v>
      </c>
      <c r="D88" s="2">
        <v>3.53</v>
      </c>
      <c r="E88" s="2">
        <v>73.5</v>
      </c>
    </row>
    <row r="89" spans="1:5" x14ac:dyDescent="0.2">
      <c r="A89" s="2">
        <v>587</v>
      </c>
      <c r="B89" s="2" t="s">
        <v>5</v>
      </c>
      <c r="C89" s="2" t="s">
        <v>12</v>
      </c>
      <c r="D89" s="2">
        <v>5.4</v>
      </c>
      <c r="E89" s="2">
        <v>77.7</v>
      </c>
    </row>
    <row r="90" spans="1:5" x14ac:dyDescent="0.2">
      <c r="A90" s="2">
        <v>588</v>
      </c>
      <c r="B90" s="2" t="s">
        <v>13</v>
      </c>
      <c r="C90" s="2" t="s">
        <v>6</v>
      </c>
      <c r="D90" s="2">
        <v>7.77</v>
      </c>
      <c r="E90" s="2">
        <v>81.05</v>
      </c>
    </row>
    <row r="91" spans="1:5" x14ac:dyDescent="0.2">
      <c r="A91" s="2">
        <v>589</v>
      </c>
      <c r="B91" s="2" t="s">
        <v>5</v>
      </c>
      <c r="C91" s="2" t="s">
        <v>6</v>
      </c>
      <c r="D91" s="2">
        <v>8.6</v>
      </c>
      <c r="E91" s="2">
        <v>85.69</v>
      </c>
    </row>
    <row r="92" spans="1:5" x14ac:dyDescent="0.2">
      <c r="A92" s="2">
        <v>590</v>
      </c>
      <c r="B92" s="2" t="s">
        <v>5</v>
      </c>
      <c r="C92" s="2" t="s">
        <v>11</v>
      </c>
      <c r="D92" s="2">
        <v>2.41</v>
      </c>
      <c r="E92" s="2">
        <v>76.739999999999995</v>
      </c>
    </row>
    <row r="93" spans="1:5" x14ac:dyDescent="0.2">
      <c r="A93" s="2">
        <v>591</v>
      </c>
      <c r="B93" s="2" t="s">
        <v>5</v>
      </c>
      <c r="C93" s="2" t="s">
        <v>8</v>
      </c>
      <c r="D93" s="2">
        <v>3.43</v>
      </c>
      <c r="E93" s="2">
        <v>62.71</v>
      </c>
    </row>
    <row r="94" spans="1:5" x14ac:dyDescent="0.2">
      <c r="A94" s="2">
        <v>592</v>
      </c>
      <c r="B94" s="2" t="s">
        <v>13</v>
      </c>
      <c r="C94" s="2" t="s">
        <v>8</v>
      </c>
      <c r="D94" s="2">
        <v>3.3</v>
      </c>
      <c r="E94" s="2">
        <v>80.25</v>
      </c>
    </row>
    <row r="95" spans="1:5" x14ac:dyDescent="0.2">
      <c r="A95" s="2">
        <v>593</v>
      </c>
      <c r="B95" s="2" t="s">
        <v>10</v>
      </c>
      <c r="C95" s="2" t="s">
        <v>6</v>
      </c>
      <c r="D95" s="2">
        <v>1.59</v>
      </c>
      <c r="E95" s="2">
        <v>72.77</v>
      </c>
    </row>
    <row r="96" spans="1:5" x14ac:dyDescent="0.2">
      <c r="A96" s="2">
        <v>594</v>
      </c>
      <c r="B96" s="2" t="s">
        <v>13</v>
      </c>
      <c r="C96" s="2" t="s">
        <v>8</v>
      </c>
      <c r="D96" s="2">
        <v>3.13</v>
      </c>
      <c r="E96" s="2">
        <v>72.69</v>
      </c>
    </row>
    <row r="97" spans="1:5" x14ac:dyDescent="0.2">
      <c r="A97" s="2">
        <v>595</v>
      </c>
      <c r="B97" s="2" t="s">
        <v>9</v>
      </c>
      <c r="C97" s="2" t="s">
        <v>12</v>
      </c>
      <c r="D97" s="2">
        <v>6.1</v>
      </c>
      <c r="E97" s="2">
        <v>77.16</v>
      </c>
    </row>
    <row r="98" spans="1:5" x14ac:dyDescent="0.2">
      <c r="A98" s="2">
        <v>596</v>
      </c>
      <c r="B98" s="2" t="s">
        <v>7</v>
      </c>
      <c r="C98" s="2" t="s">
        <v>6</v>
      </c>
      <c r="D98" s="2">
        <v>4.1100000000000003</v>
      </c>
      <c r="E98" s="2">
        <v>86.24</v>
      </c>
    </row>
    <row r="99" spans="1:5" x14ac:dyDescent="0.2">
      <c r="A99" s="2">
        <v>597</v>
      </c>
      <c r="B99" s="2" t="s">
        <v>5</v>
      </c>
      <c r="C99" s="2" t="s">
        <v>6</v>
      </c>
      <c r="D99" s="2">
        <v>5.34</v>
      </c>
      <c r="E99" s="2">
        <v>71.459999999999994</v>
      </c>
    </row>
    <row r="100" spans="1:5" x14ac:dyDescent="0.2">
      <c r="A100" s="2">
        <v>598</v>
      </c>
      <c r="B100" s="2" t="s">
        <v>7</v>
      </c>
      <c r="C100" s="2" t="s">
        <v>12</v>
      </c>
      <c r="D100" s="2">
        <v>1.48</v>
      </c>
      <c r="E100" s="2">
        <v>93.95</v>
      </c>
    </row>
    <row r="101" spans="1:5" x14ac:dyDescent="0.2">
      <c r="A101" s="2">
        <v>599</v>
      </c>
      <c r="B101" s="2" t="s">
        <v>9</v>
      </c>
      <c r="C101" s="2" t="s">
        <v>12</v>
      </c>
      <c r="D101" s="2">
        <v>3.85</v>
      </c>
      <c r="E101" s="2">
        <v>75.709999999999994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CF9FB-F881-5547-9E2D-DA3B39AE2DF4}">
  <dimension ref="A1:E11"/>
  <sheetViews>
    <sheetView workbookViewId="0">
      <selection activeCell="I18" sqref="I18"/>
    </sheetView>
  </sheetViews>
  <sheetFormatPr baseColWidth="10" defaultColWidth="8.83203125" defaultRowHeight="16" x14ac:dyDescent="0.2"/>
  <cols>
    <col min="1" max="1" width="10" style="2" bestFit="1" customWidth="1"/>
    <col min="2" max="2" width="12.6640625" style="2" bestFit="1" customWidth="1"/>
    <col min="3" max="3" width="18.83203125" style="2" bestFit="1" customWidth="1"/>
    <col min="4" max="4" width="12.5" style="2" bestFit="1" customWidth="1"/>
    <col min="5" max="5" width="13.5" style="8" bestFit="1" customWidth="1"/>
    <col min="6" max="16384" width="8.83203125" style="2"/>
  </cols>
  <sheetData>
    <row r="1" spans="1:5" x14ac:dyDescent="0.2">
      <c r="A1" s="1" t="s">
        <v>14</v>
      </c>
      <c r="B1" s="1" t="s">
        <v>15</v>
      </c>
      <c r="C1" s="1" t="s">
        <v>16</v>
      </c>
      <c r="D1" s="1" t="s">
        <v>17</v>
      </c>
      <c r="E1" s="7" t="s">
        <v>18</v>
      </c>
    </row>
    <row r="2" spans="1:5" x14ac:dyDescent="0.2">
      <c r="A2" s="3" t="s">
        <v>19</v>
      </c>
      <c r="B2" s="3" t="s">
        <v>20</v>
      </c>
      <c r="C2" s="3" t="s">
        <v>21</v>
      </c>
      <c r="D2" s="2" t="s">
        <v>22</v>
      </c>
      <c r="E2" s="8">
        <v>58.5</v>
      </c>
    </row>
    <row r="3" spans="1:5" x14ac:dyDescent="0.2">
      <c r="A3" s="3" t="s">
        <v>23</v>
      </c>
      <c r="B3" s="3" t="s">
        <v>20</v>
      </c>
      <c r="C3" s="3" t="s">
        <v>24</v>
      </c>
      <c r="D3" s="2" t="s">
        <v>25</v>
      </c>
      <c r="E3" s="8">
        <v>150.68</v>
      </c>
    </row>
    <row r="4" spans="1:5" x14ac:dyDescent="0.2">
      <c r="A4" s="3" t="s">
        <v>26</v>
      </c>
      <c r="B4" s="3" t="s">
        <v>20</v>
      </c>
      <c r="C4" s="3" t="s">
        <v>27</v>
      </c>
      <c r="D4" s="2" t="s">
        <v>28</v>
      </c>
      <c r="E4" s="8">
        <v>153.69</v>
      </c>
    </row>
    <row r="5" spans="1:5" x14ac:dyDescent="0.2">
      <c r="A5" s="3" t="s">
        <v>29</v>
      </c>
      <c r="B5" s="3" t="s">
        <v>20</v>
      </c>
      <c r="C5" s="3" t="s">
        <v>30</v>
      </c>
      <c r="D5" s="2" t="s">
        <v>22</v>
      </c>
      <c r="E5" s="8">
        <v>76.599999999999994</v>
      </c>
    </row>
    <row r="6" spans="1:5" x14ac:dyDescent="0.2">
      <c r="A6" s="3" t="s">
        <v>31</v>
      </c>
      <c r="B6" s="3" t="s">
        <v>20</v>
      </c>
      <c r="C6" s="3" t="s">
        <v>32</v>
      </c>
      <c r="D6" s="2" t="s">
        <v>22</v>
      </c>
      <c r="E6" s="8">
        <v>98.52</v>
      </c>
    </row>
    <row r="7" spans="1:5" x14ac:dyDescent="0.2">
      <c r="A7" s="3" t="s">
        <v>33</v>
      </c>
      <c r="B7" s="3" t="s">
        <v>20</v>
      </c>
      <c r="C7" s="3" t="s">
        <v>34</v>
      </c>
      <c r="D7" s="2" t="s">
        <v>28</v>
      </c>
      <c r="E7" s="8">
        <v>77.55</v>
      </c>
    </row>
    <row r="8" spans="1:5" x14ac:dyDescent="0.2">
      <c r="A8" s="3" t="s">
        <v>35</v>
      </c>
      <c r="B8" s="3" t="s">
        <v>20</v>
      </c>
      <c r="C8" s="3" t="s">
        <v>36</v>
      </c>
      <c r="D8" s="2" t="s">
        <v>22</v>
      </c>
      <c r="E8" s="8">
        <v>144.75</v>
      </c>
    </row>
    <row r="9" spans="1:5" x14ac:dyDescent="0.2">
      <c r="A9" s="3" t="s">
        <v>37</v>
      </c>
      <c r="B9" s="3" t="s">
        <v>20</v>
      </c>
      <c r="C9" s="3" t="s">
        <v>38</v>
      </c>
      <c r="D9" s="2" t="s">
        <v>22</v>
      </c>
      <c r="E9" s="8">
        <v>77.959999999999994</v>
      </c>
    </row>
    <row r="10" spans="1:5" x14ac:dyDescent="0.2">
      <c r="A10" s="3" t="s">
        <v>39</v>
      </c>
      <c r="B10" s="3" t="s">
        <v>20</v>
      </c>
      <c r="C10" s="3" t="s">
        <v>40</v>
      </c>
      <c r="D10" s="2" t="s">
        <v>25</v>
      </c>
      <c r="E10" s="8">
        <v>65.23</v>
      </c>
    </row>
    <row r="11" spans="1:5" x14ac:dyDescent="0.2">
      <c r="A11" s="3" t="s">
        <v>41</v>
      </c>
      <c r="B11" s="3" t="s">
        <v>20</v>
      </c>
      <c r="C11" s="3" t="s">
        <v>42</v>
      </c>
      <c r="D11" s="2" t="s">
        <v>28</v>
      </c>
      <c r="E11" s="8">
        <v>132.80000000000001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8EBC-41FD-B04C-9F4D-5F83E56028B6}">
  <dimension ref="A3:C54"/>
  <sheetViews>
    <sheetView workbookViewId="0">
      <selection activeCell="B53" sqref="B53"/>
    </sheetView>
  </sheetViews>
  <sheetFormatPr baseColWidth="10" defaultRowHeight="16" x14ac:dyDescent="0.2"/>
  <cols>
    <col min="1" max="1" width="13" bestFit="1" customWidth="1"/>
    <col min="2" max="2" width="19.5" bestFit="1" customWidth="1"/>
    <col min="3" max="3" width="28.33203125" bestFit="1" customWidth="1"/>
    <col min="4" max="5" width="19.5" bestFit="1" customWidth="1"/>
  </cols>
  <sheetData>
    <row r="3" spans="1:3" x14ac:dyDescent="0.2">
      <c r="A3" s="4" t="s">
        <v>54</v>
      </c>
      <c r="B3" s="9" t="s">
        <v>56</v>
      </c>
      <c r="C3" t="s">
        <v>57</v>
      </c>
    </row>
    <row r="4" spans="1:3" x14ac:dyDescent="0.2">
      <c r="A4" s="5" t="s">
        <v>31</v>
      </c>
      <c r="B4" s="9">
        <v>39081.439999999988</v>
      </c>
      <c r="C4" s="9">
        <v>40323.040000000008</v>
      </c>
    </row>
    <row r="5" spans="1:3" x14ac:dyDescent="0.2">
      <c r="A5" s="5" t="s">
        <v>33</v>
      </c>
      <c r="B5" s="9">
        <v>46823.350000000042</v>
      </c>
      <c r="C5" s="9">
        <v>40320.79</v>
      </c>
    </row>
    <row r="6" spans="1:3" x14ac:dyDescent="0.2">
      <c r="A6" s="5" t="s">
        <v>26</v>
      </c>
      <c r="B6" s="9">
        <v>38771.909999999989</v>
      </c>
      <c r="C6" s="9">
        <v>38212.210000000006</v>
      </c>
    </row>
    <row r="7" spans="1:3" x14ac:dyDescent="0.2">
      <c r="A7" s="5" t="s">
        <v>41</v>
      </c>
      <c r="B7" s="9">
        <v>42896.979999999989</v>
      </c>
      <c r="C7" s="9">
        <v>36937.370000000003</v>
      </c>
    </row>
    <row r="8" spans="1:3" x14ac:dyDescent="0.2">
      <c r="A8" s="5" t="s">
        <v>29</v>
      </c>
      <c r="B8" s="9">
        <v>40833.299999999996</v>
      </c>
      <c r="C8" s="9">
        <v>35639.449999999997</v>
      </c>
    </row>
    <row r="9" spans="1:3" x14ac:dyDescent="0.2">
      <c r="A9" s="5" t="s">
        <v>37</v>
      </c>
      <c r="B9" s="9">
        <v>48009.450000000019</v>
      </c>
      <c r="C9" s="9">
        <v>35561.46</v>
      </c>
    </row>
    <row r="10" spans="1:3" x14ac:dyDescent="0.2">
      <c r="A10" s="5" t="s">
        <v>39</v>
      </c>
      <c r="B10" s="9">
        <v>42664.820000000007</v>
      </c>
      <c r="C10" s="9">
        <v>34891.079999999994</v>
      </c>
    </row>
    <row r="11" spans="1:3" x14ac:dyDescent="0.2">
      <c r="A11" s="5" t="s">
        <v>23</v>
      </c>
      <c r="B11" s="9">
        <v>41068.189999999988</v>
      </c>
      <c r="C11" s="9">
        <v>33676.71</v>
      </c>
    </row>
    <row r="12" spans="1:3" x14ac:dyDescent="0.2">
      <c r="A12" s="5" t="s">
        <v>35</v>
      </c>
      <c r="B12" s="9">
        <v>30084.350000000002</v>
      </c>
      <c r="C12" s="9">
        <v>32242.929999999997</v>
      </c>
    </row>
    <row r="13" spans="1:3" x14ac:dyDescent="0.2">
      <c r="A13" s="5" t="s">
        <v>19</v>
      </c>
      <c r="B13" s="9">
        <v>35556.860000000008</v>
      </c>
      <c r="C13" s="9">
        <v>29314.86</v>
      </c>
    </row>
    <row r="14" spans="1:3" x14ac:dyDescent="0.2">
      <c r="A14" s="5" t="s">
        <v>55</v>
      </c>
      <c r="B14" s="9">
        <v>405790.64999999997</v>
      </c>
      <c r="C14" s="9">
        <v>357119.9</v>
      </c>
    </row>
    <row r="20" spans="1:2" x14ac:dyDescent="0.2">
      <c r="A20" s="4" t="s">
        <v>54</v>
      </c>
      <c r="B20" t="s">
        <v>58</v>
      </c>
    </row>
    <row r="21" spans="1:2" x14ac:dyDescent="0.2">
      <c r="A21" s="5" t="s">
        <v>37</v>
      </c>
      <c r="B21" s="9">
        <v>12447.989999999996</v>
      </c>
    </row>
    <row r="22" spans="1:2" x14ac:dyDescent="0.2">
      <c r="A22" s="5" t="s">
        <v>39</v>
      </c>
      <c r="B22" s="9">
        <v>7773.7400000000016</v>
      </c>
    </row>
    <row r="23" spans="1:2" x14ac:dyDescent="0.2">
      <c r="A23" s="5" t="s">
        <v>23</v>
      </c>
      <c r="B23" s="9">
        <v>7391.48</v>
      </c>
    </row>
    <row r="24" spans="1:2" x14ac:dyDescent="0.2">
      <c r="A24" s="5" t="s">
        <v>33</v>
      </c>
      <c r="B24" s="9">
        <v>6502.5600000000013</v>
      </c>
    </row>
    <row r="25" spans="1:2" x14ac:dyDescent="0.2">
      <c r="A25" s="5" t="s">
        <v>19</v>
      </c>
      <c r="B25" s="9">
        <v>6242</v>
      </c>
    </row>
    <row r="26" spans="1:2" x14ac:dyDescent="0.2">
      <c r="A26" s="5" t="s">
        <v>41</v>
      </c>
      <c r="B26" s="9">
        <v>5959.6099999999969</v>
      </c>
    </row>
    <row r="27" spans="1:2" x14ac:dyDescent="0.2">
      <c r="A27" s="5" t="s">
        <v>29</v>
      </c>
      <c r="B27" s="9">
        <v>5193.8499999999995</v>
      </c>
    </row>
    <row r="28" spans="1:2" x14ac:dyDescent="0.2">
      <c r="A28" s="5" t="s">
        <v>26</v>
      </c>
      <c r="B28" s="9">
        <v>559.69999999999618</v>
      </c>
    </row>
    <row r="29" spans="1:2" x14ac:dyDescent="0.2">
      <c r="A29" s="5" t="s">
        <v>31</v>
      </c>
      <c r="B29" s="9">
        <v>-1241.5999999999997</v>
      </c>
    </row>
    <row r="30" spans="1:2" x14ac:dyDescent="0.2">
      <c r="A30" s="5" t="s">
        <v>35</v>
      </c>
      <c r="B30" s="9">
        <v>-2158.5800000000017</v>
      </c>
    </row>
    <row r="31" spans="1:2" x14ac:dyDescent="0.2">
      <c r="A31" s="5" t="s">
        <v>55</v>
      </c>
      <c r="B31" s="9">
        <v>48670.749999999985</v>
      </c>
    </row>
    <row r="33" spans="1:3" x14ac:dyDescent="0.2">
      <c r="A33" s="4" t="s">
        <v>54</v>
      </c>
      <c r="B33" t="s">
        <v>61</v>
      </c>
      <c r="C33" t="s">
        <v>56</v>
      </c>
    </row>
    <row r="34" spans="1:3" x14ac:dyDescent="0.2">
      <c r="A34" s="5" t="s">
        <v>37</v>
      </c>
      <c r="B34" s="9">
        <v>42319.1</v>
      </c>
      <c r="C34" s="9">
        <v>48009.450000000019</v>
      </c>
    </row>
    <row r="35" spans="1:3" x14ac:dyDescent="0.2">
      <c r="A35" s="5" t="s">
        <v>41</v>
      </c>
      <c r="B35" s="9">
        <v>37431.449999999997</v>
      </c>
      <c r="C35" s="9">
        <v>42896.979999999989</v>
      </c>
    </row>
    <row r="36" spans="1:3" x14ac:dyDescent="0.2">
      <c r="A36" s="5" t="s">
        <v>39</v>
      </c>
      <c r="B36" s="9">
        <v>37205.490000000005</v>
      </c>
      <c r="C36" s="9">
        <v>42664.820000000007</v>
      </c>
    </row>
    <row r="37" spans="1:3" x14ac:dyDescent="0.2">
      <c r="A37" s="5" t="s">
        <v>26</v>
      </c>
      <c r="B37" s="9">
        <v>34310.779999999992</v>
      </c>
      <c r="C37" s="9">
        <v>38771.909999999989</v>
      </c>
    </row>
    <row r="38" spans="1:3" x14ac:dyDescent="0.2">
      <c r="A38" s="5" t="s">
        <v>23</v>
      </c>
      <c r="B38" s="9">
        <v>36529.109999999993</v>
      </c>
      <c r="C38" s="9">
        <v>41068.189999999988</v>
      </c>
    </row>
    <row r="39" spans="1:3" x14ac:dyDescent="0.2">
      <c r="A39" s="5" t="s">
        <v>33</v>
      </c>
      <c r="B39" s="9">
        <v>40026.439999999995</v>
      </c>
      <c r="C39" s="9">
        <v>46823.350000000042</v>
      </c>
    </row>
    <row r="40" spans="1:3" x14ac:dyDescent="0.2">
      <c r="A40" s="5" t="s">
        <v>19</v>
      </c>
      <c r="B40" s="9">
        <v>30993.260000000002</v>
      </c>
      <c r="C40" s="9">
        <v>35556.860000000008</v>
      </c>
    </row>
    <row r="41" spans="1:3" x14ac:dyDescent="0.2">
      <c r="A41" s="5" t="s">
        <v>29</v>
      </c>
      <c r="B41" s="9">
        <v>35571.19999999999</v>
      </c>
      <c r="C41" s="9">
        <v>40833.299999999996</v>
      </c>
    </row>
    <row r="42" spans="1:3" x14ac:dyDescent="0.2">
      <c r="A42" s="5" t="s">
        <v>35</v>
      </c>
      <c r="B42" s="9">
        <v>26523.859999999997</v>
      </c>
      <c r="C42" s="9">
        <v>30084.350000000002</v>
      </c>
    </row>
    <row r="43" spans="1:3" x14ac:dyDescent="0.2">
      <c r="A43" s="5" t="s">
        <v>31</v>
      </c>
      <c r="B43" s="9">
        <v>33823.80999999999</v>
      </c>
      <c r="C43" s="9">
        <v>39081.439999999988</v>
      </c>
    </row>
    <row r="44" spans="1:3" x14ac:dyDescent="0.2">
      <c r="A44" s="5" t="s">
        <v>55</v>
      </c>
      <c r="B44" s="9">
        <v>354734.49999999994</v>
      </c>
      <c r="C44" s="9">
        <v>405790.64999999997</v>
      </c>
    </row>
    <row r="51" spans="1:2" x14ac:dyDescent="0.2">
      <c r="A51" s="4" t="s">
        <v>54</v>
      </c>
      <c r="B51" t="s">
        <v>56</v>
      </c>
    </row>
    <row r="52" spans="1:2" x14ac:dyDescent="0.2">
      <c r="A52" s="5" t="s">
        <v>62</v>
      </c>
      <c r="B52" s="9">
        <v>296917.34000000014</v>
      </c>
    </row>
    <row r="53" spans="1:2" x14ac:dyDescent="0.2">
      <c r="A53" s="5" t="s">
        <v>63</v>
      </c>
      <c r="B53" s="9">
        <v>108873.31000000001</v>
      </c>
    </row>
    <row r="54" spans="1:2" x14ac:dyDescent="0.2">
      <c r="A54" s="5" t="s">
        <v>55</v>
      </c>
      <c r="B54" s="9">
        <v>405790.65000000014</v>
      </c>
    </row>
  </sheetData>
  <pageMargins left="0.7" right="0.7" top="0.75" bottom="0.75" header="0.3" footer="0.3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070E-5E74-BC48-832E-B4FE75260C7E}">
  <dimension ref="A1:F502"/>
  <sheetViews>
    <sheetView topLeftCell="B1" workbookViewId="0">
      <selection activeCell="J4" sqref="J4"/>
    </sheetView>
  </sheetViews>
  <sheetFormatPr baseColWidth="10" defaultRowHeight="16" x14ac:dyDescent="0.2"/>
  <cols>
    <col min="1" max="1" width="13" style="17" bestFit="1" customWidth="1"/>
    <col min="2" max="2" width="18.33203125" customWidth="1"/>
    <col min="3" max="3" width="30.1640625" customWidth="1"/>
    <col min="4" max="4" width="22.6640625" customWidth="1"/>
    <col min="5" max="5" width="21.6640625" customWidth="1"/>
    <col min="6" max="6" width="24.1640625" customWidth="1"/>
  </cols>
  <sheetData>
    <row r="1" spans="1:6" x14ac:dyDescent="0.2">
      <c r="A1" s="17" t="s">
        <v>65</v>
      </c>
      <c r="B1" t="s">
        <v>56</v>
      </c>
      <c r="C1" t="s">
        <v>57</v>
      </c>
      <c r="D1" t="s">
        <v>64</v>
      </c>
      <c r="E1" t="s">
        <v>58</v>
      </c>
      <c r="F1" t="s">
        <v>61</v>
      </c>
    </row>
    <row r="2" spans="1:6" x14ac:dyDescent="0.2">
      <c r="A2" s="17">
        <v>2023</v>
      </c>
      <c r="B2" s="16">
        <v>296917.34000000014</v>
      </c>
      <c r="C2" s="16">
        <v>264824.05000000005</v>
      </c>
      <c r="D2" s="16">
        <v>37087.409999999916</v>
      </c>
      <c r="E2" s="16">
        <v>32093.29000000015</v>
      </c>
      <c r="F2" s="16">
        <v>259829.92999999982</v>
      </c>
    </row>
    <row r="3" spans="1:6" x14ac:dyDescent="0.2">
      <c r="A3" s="17">
        <v>2024</v>
      </c>
      <c r="B3" s="16">
        <v>108873.31000000001</v>
      </c>
      <c r="C3" s="16">
        <v>92295.849999999991</v>
      </c>
      <c r="D3" s="16">
        <v>13968.739999999994</v>
      </c>
      <c r="E3" s="16">
        <v>16577.459999999963</v>
      </c>
      <c r="F3" s="16">
        <v>94904.570000000051</v>
      </c>
    </row>
    <row r="4" spans="1:6" x14ac:dyDescent="0.2">
      <c r="A4" s="17">
        <v>2025</v>
      </c>
      <c r="B4" s="16">
        <f>AVERAGE(B2:B3)</f>
        <v>202895.32500000007</v>
      </c>
      <c r="C4" s="16">
        <f t="shared" ref="C4:E4" si="0">AVERAGE(C2:C3)</f>
        <v>178559.95</v>
      </c>
      <c r="D4" s="16">
        <f t="shared" si="0"/>
        <v>25528.074999999953</v>
      </c>
      <c r="E4" s="16">
        <f t="shared" si="0"/>
        <v>24335.375000000058</v>
      </c>
      <c r="F4" s="16">
        <f>AVERAGE(F2:F3)</f>
        <v>177367.24999999994</v>
      </c>
    </row>
    <row r="5" spans="1:6" x14ac:dyDescent="0.2">
      <c r="B5" s="16"/>
      <c r="C5" s="16"/>
      <c r="D5" s="16"/>
      <c r="E5" s="16"/>
      <c r="F5" s="16"/>
    </row>
    <row r="6" spans="1:6" x14ac:dyDescent="0.2">
      <c r="B6" s="16"/>
      <c r="C6" s="16"/>
      <c r="D6" s="16"/>
      <c r="E6" s="16"/>
      <c r="F6" s="16"/>
    </row>
    <row r="7" spans="1:6" x14ac:dyDescent="0.2">
      <c r="B7" s="16"/>
      <c r="C7" s="16"/>
      <c r="D7" s="16"/>
      <c r="E7" s="16"/>
      <c r="F7" s="16"/>
    </row>
    <row r="8" spans="1:6" x14ac:dyDescent="0.2">
      <c r="B8" s="16"/>
      <c r="C8" s="16"/>
      <c r="D8" s="16"/>
      <c r="E8" s="16"/>
      <c r="F8" s="16"/>
    </row>
    <row r="9" spans="1:6" x14ac:dyDescent="0.2">
      <c r="B9" s="16"/>
      <c r="C9" s="16"/>
      <c r="D9" s="16"/>
      <c r="E9" s="16"/>
      <c r="F9" s="16"/>
    </row>
    <row r="10" spans="1:6" x14ac:dyDescent="0.2">
      <c r="B10" s="16"/>
      <c r="C10" s="16"/>
      <c r="D10" s="16"/>
      <c r="E10" s="16"/>
      <c r="F10" s="16"/>
    </row>
    <row r="11" spans="1:6" x14ac:dyDescent="0.2">
      <c r="B11" s="16"/>
      <c r="C11" s="16"/>
      <c r="D11" s="16"/>
      <c r="E11" s="16"/>
      <c r="F11" s="16"/>
    </row>
    <row r="12" spans="1:6" x14ac:dyDescent="0.2">
      <c r="B12" s="16"/>
      <c r="C12" s="16"/>
      <c r="D12" s="16"/>
      <c r="E12" s="16"/>
      <c r="F12" s="16"/>
    </row>
    <row r="13" spans="1:6" x14ac:dyDescent="0.2">
      <c r="B13" s="16"/>
      <c r="C13" s="16"/>
      <c r="D13" s="16"/>
      <c r="E13" s="16"/>
      <c r="F13" s="16"/>
    </row>
    <row r="14" spans="1:6" x14ac:dyDescent="0.2">
      <c r="B14" s="16"/>
      <c r="C14" s="16"/>
      <c r="D14" s="16"/>
      <c r="E14" s="16"/>
      <c r="F14" s="16"/>
    </row>
    <row r="15" spans="1:6" x14ac:dyDescent="0.2">
      <c r="B15" s="16"/>
      <c r="C15" s="16"/>
      <c r="D15" s="16"/>
      <c r="E15" s="16"/>
      <c r="F15" s="16"/>
    </row>
    <row r="16" spans="1:6" x14ac:dyDescent="0.2">
      <c r="B16" s="16"/>
      <c r="C16" s="16"/>
      <c r="D16" s="16"/>
      <c r="E16" s="16"/>
      <c r="F16" s="16"/>
    </row>
    <row r="17" spans="2:6" x14ac:dyDescent="0.2">
      <c r="B17" s="16"/>
      <c r="C17" s="16"/>
      <c r="D17" s="16"/>
      <c r="E17" s="16"/>
      <c r="F17" s="16"/>
    </row>
    <row r="18" spans="2:6" x14ac:dyDescent="0.2">
      <c r="B18" s="16"/>
      <c r="C18" s="16"/>
      <c r="D18" s="16"/>
      <c r="E18" s="16"/>
      <c r="F18" s="16"/>
    </row>
    <row r="19" spans="2:6" x14ac:dyDescent="0.2">
      <c r="B19" s="16"/>
      <c r="C19" s="16"/>
      <c r="D19" s="16"/>
      <c r="E19" s="16"/>
      <c r="F19" s="16"/>
    </row>
    <row r="20" spans="2:6" x14ac:dyDescent="0.2">
      <c r="B20" s="16"/>
      <c r="C20" s="16"/>
      <c r="D20" s="16"/>
      <c r="E20" s="16"/>
      <c r="F20" s="16"/>
    </row>
    <row r="21" spans="2:6" x14ac:dyDescent="0.2">
      <c r="B21" s="16"/>
      <c r="C21" s="16"/>
      <c r="D21" s="16"/>
      <c r="E21" s="16"/>
      <c r="F21" s="16"/>
    </row>
    <row r="22" spans="2:6" x14ac:dyDescent="0.2">
      <c r="B22" s="16"/>
      <c r="C22" s="16"/>
      <c r="D22" s="16"/>
      <c r="E22" s="16"/>
      <c r="F22" s="16"/>
    </row>
    <row r="23" spans="2:6" x14ac:dyDescent="0.2">
      <c r="B23" s="16"/>
      <c r="C23" s="16"/>
      <c r="D23" s="16"/>
      <c r="E23" s="16"/>
      <c r="F23" s="16"/>
    </row>
    <row r="24" spans="2:6" x14ac:dyDescent="0.2">
      <c r="B24" s="16"/>
      <c r="C24" s="16"/>
      <c r="D24" s="16"/>
      <c r="E24" s="16"/>
      <c r="F24" s="16"/>
    </row>
    <row r="25" spans="2:6" x14ac:dyDescent="0.2">
      <c r="B25" s="16"/>
      <c r="C25" s="16"/>
      <c r="D25" s="16"/>
      <c r="E25" s="16"/>
      <c r="F25" s="16"/>
    </row>
    <row r="26" spans="2:6" x14ac:dyDescent="0.2">
      <c r="B26" s="16"/>
      <c r="C26" s="16"/>
      <c r="D26" s="16"/>
      <c r="E26" s="16"/>
      <c r="F26" s="16"/>
    </row>
    <row r="27" spans="2:6" x14ac:dyDescent="0.2">
      <c r="B27" s="16"/>
      <c r="C27" s="16"/>
      <c r="D27" s="16"/>
      <c r="E27" s="16"/>
      <c r="F27" s="16"/>
    </row>
    <row r="28" spans="2:6" x14ac:dyDescent="0.2">
      <c r="B28" s="16"/>
      <c r="C28" s="16"/>
      <c r="D28" s="16"/>
      <c r="E28" s="16"/>
      <c r="F28" s="16"/>
    </row>
    <row r="29" spans="2:6" x14ac:dyDescent="0.2">
      <c r="B29" s="16"/>
      <c r="C29" s="16"/>
      <c r="D29" s="16"/>
      <c r="E29" s="16"/>
      <c r="F29" s="16"/>
    </row>
    <row r="30" spans="2:6" x14ac:dyDescent="0.2">
      <c r="B30" s="16"/>
      <c r="C30" s="16"/>
      <c r="D30" s="16"/>
      <c r="E30" s="16"/>
      <c r="F30" s="16"/>
    </row>
    <row r="31" spans="2:6" x14ac:dyDescent="0.2">
      <c r="B31" s="16"/>
      <c r="C31" s="16"/>
      <c r="D31" s="16"/>
      <c r="E31" s="16"/>
      <c r="F31" s="16"/>
    </row>
    <row r="32" spans="2:6" x14ac:dyDescent="0.2">
      <c r="B32" s="16"/>
      <c r="C32" s="16"/>
      <c r="D32" s="16"/>
      <c r="E32" s="16"/>
      <c r="F32" s="16"/>
    </row>
    <row r="33" spans="2:6" x14ac:dyDescent="0.2">
      <c r="B33" s="16"/>
      <c r="C33" s="16"/>
      <c r="D33" s="16"/>
      <c r="E33" s="16"/>
      <c r="F33" s="16"/>
    </row>
    <row r="34" spans="2:6" x14ac:dyDescent="0.2">
      <c r="B34" s="16"/>
      <c r="C34" s="16"/>
      <c r="D34" s="16"/>
      <c r="E34" s="16"/>
      <c r="F34" s="16"/>
    </row>
    <row r="35" spans="2:6" x14ac:dyDescent="0.2">
      <c r="B35" s="16"/>
      <c r="C35" s="16"/>
      <c r="D35" s="16"/>
      <c r="E35" s="16"/>
      <c r="F35" s="16"/>
    </row>
    <row r="36" spans="2:6" x14ac:dyDescent="0.2">
      <c r="B36" s="16"/>
      <c r="C36" s="16"/>
      <c r="D36" s="16"/>
      <c r="E36" s="16"/>
      <c r="F36" s="16"/>
    </row>
    <row r="37" spans="2:6" x14ac:dyDescent="0.2">
      <c r="B37" s="16"/>
      <c r="C37" s="16"/>
      <c r="D37" s="16"/>
      <c r="E37" s="16"/>
      <c r="F37" s="16"/>
    </row>
    <row r="38" spans="2:6" x14ac:dyDescent="0.2">
      <c r="B38" s="16"/>
      <c r="C38" s="16"/>
      <c r="D38" s="16"/>
      <c r="E38" s="16"/>
      <c r="F38" s="16"/>
    </row>
    <row r="39" spans="2:6" x14ac:dyDescent="0.2">
      <c r="B39" s="16"/>
      <c r="C39" s="16"/>
      <c r="D39" s="16"/>
      <c r="E39" s="16"/>
      <c r="F39" s="16"/>
    </row>
    <row r="40" spans="2:6" x14ac:dyDescent="0.2">
      <c r="B40" s="16"/>
      <c r="C40" s="16"/>
      <c r="D40" s="16"/>
      <c r="E40" s="16"/>
      <c r="F40" s="16"/>
    </row>
    <row r="41" spans="2:6" x14ac:dyDescent="0.2">
      <c r="B41" s="16"/>
      <c r="C41" s="16"/>
      <c r="D41" s="16"/>
      <c r="E41" s="16"/>
      <c r="F41" s="16"/>
    </row>
    <row r="42" spans="2:6" x14ac:dyDescent="0.2">
      <c r="B42" s="16"/>
      <c r="C42" s="16"/>
      <c r="D42" s="16"/>
      <c r="E42" s="16"/>
      <c r="F42" s="16"/>
    </row>
    <row r="43" spans="2:6" x14ac:dyDescent="0.2">
      <c r="B43" s="16"/>
      <c r="C43" s="16"/>
      <c r="D43" s="16"/>
      <c r="E43" s="16"/>
      <c r="F43" s="16"/>
    </row>
    <row r="44" spans="2:6" x14ac:dyDescent="0.2">
      <c r="B44" s="16"/>
      <c r="C44" s="16"/>
      <c r="D44" s="16"/>
      <c r="E44" s="16"/>
      <c r="F44" s="16"/>
    </row>
    <row r="45" spans="2:6" x14ac:dyDescent="0.2">
      <c r="B45" s="16"/>
      <c r="C45" s="16"/>
      <c r="D45" s="16"/>
      <c r="E45" s="16"/>
      <c r="F45" s="16"/>
    </row>
    <row r="46" spans="2:6" x14ac:dyDescent="0.2">
      <c r="B46" s="16"/>
      <c r="C46" s="16"/>
      <c r="D46" s="16"/>
      <c r="E46" s="16"/>
      <c r="F46" s="16"/>
    </row>
    <row r="47" spans="2:6" x14ac:dyDescent="0.2">
      <c r="B47" s="16"/>
      <c r="C47" s="16"/>
      <c r="D47" s="16"/>
      <c r="E47" s="16"/>
      <c r="F47" s="16"/>
    </row>
    <row r="48" spans="2:6" x14ac:dyDescent="0.2">
      <c r="B48" s="16"/>
      <c r="C48" s="16"/>
      <c r="D48" s="16"/>
      <c r="E48" s="16"/>
      <c r="F48" s="16"/>
    </row>
    <row r="49" spans="2:6" x14ac:dyDescent="0.2">
      <c r="B49" s="16"/>
      <c r="C49" s="16"/>
      <c r="D49" s="16"/>
      <c r="E49" s="16"/>
      <c r="F49" s="16"/>
    </row>
    <row r="50" spans="2:6" x14ac:dyDescent="0.2">
      <c r="B50" s="16"/>
      <c r="C50" s="16"/>
      <c r="D50" s="16"/>
      <c r="E50" s="16"/>
      <c r="F50" s="16"/>
    </row>
    <row r="51" spans="2:6" x14ac:dyDescent="0.2">
      <c r="B51" s="16"/>
      <c r="C51" s="16"/>
      <c r="D51" s="16"/>
      <c r="E51" s="16"/>
      <c r="F51" s="16"/>
    </row>
    <row r="52" spans="2:6" x14ac:dyDescent="0.2">
      <c r="B52" s="16"/>
      <c r="C52" s="16"/>
      <c r="D52" s="16"/>
      <c r="E52" s="16"/>
      <c r="F52" s="16"/>
    </row>
    <row r="53" spans="2:6" x14ac:dyDescent="0.2">
      <c r="B53" s="16"/>
      <c r="C53" s="16"/>
      <c r="D53" s="16"/>
      <c r="E53" s="16"/>
      <c r="F53" s="16"/>
    </row>
    <row r="54" spans="2:6" x14ac:dyDescent="0.2">
      <c r="B54" s="16"/>
      <c r="C54" s="16"/>
      <c r="D54" s="16"/>
      <c r="E54" s="16"/>
      <c r="F54" s="16"/>
    </row>
    <row r="55" spans="2:6" x14ac:dyDescent="0.2">
      <c r="B55" s="16"/>
      <c r="C55" s="16"/>
      <c r="D55" s="16"/>
      <c r="E55" s="16"/>
      <c r="F55" s="16"/>
    </row>
    <row r="56" spans="2:6" x14ac:dyDescent="0.2">
      <c r="B56" s="16"/>
      <c r="C56" s="16"/>
      <c r="D56" s="16"/>
      <c r="E56" s="16"/>
      <c r="F56" s="16"/>
    </row>
    <row r="57" spans="2:6" x14ac:dyDescent="0.2">
      <c r="B57" s="16"/>
      <c r="C57" s="16"/>
      <c r="D57" s="16"/>
      <c r="E57" s="16"/>
      <c r="F57" s="16"/>
    </row>
    <row r="58" spans="2:6" x14ac:dyDescent="0.2">
      <c r="B58" s="16"/>
      <c r="C58" s="16"/>
      <c r="D58" s="16"/>
      <c r="E58" s="16"/>
      <c r="F58" s="16"/>
    </row>
    <row r="59" spans="2:6" x14ac:dyDescent="0.2">
      <c r="B59" s="16"/>
      <c r="C59" s="16"/>
      <c r="D59" s="16"/>
      <c r="E59" s="16"/>
      <c r="F59" s="16"/>
    </row>
    <row r="60" spans="2:6" x14ac:dyDescent="0.2">
      <c r="B60" s="16"/>
      <c r="C60" s="16"/>
      <c r="D60" s="16"/>
      <c r="E60" s="16"/>
      <c r="F60" s="16"/>
    </row>
    <row r="61" spans="2:6" x14ac:dyDescent="0.2">
      <c r="B61" s="16"/>
      <c r="C61" s="16"/>
      <c r="D61" s="16"/>
      <c r="E61" s="16"/>
      <c r="F61" s="16"/>
    </row>
    <row r="62" spans="2:6" x14ac:dyDescent="0.2">
      <c r="B62" s="16"/>
      <c r="C62" s="16"/>
      <c r="D62" s="16"/>
      <c r="E62" s="16"/>
      <c r="F62" s="16"/>
    </row>
    <row r="63" spans="2:6" x14ac:dyDescent="0.2">
      <c r="B63" s="16"/>
      <c r="C63" s="16"/>
      <c r="D63" s="16"/>
      <c r="E63" s="16"/>
      <c r="F63" s="16"/>
    </row>
    <row r="64" spans="2:6" x14ac:dyDescent="0.2">
      <c r="B64" s="16"/>
      <c r="C64" s="16"/>
      <c r="D64" s="16"/>
      <c r="E64" s="16"/>
      <c r="F64" s="16"/>
    </row>
    <row r="65" spans="2:6" x14ac:dyDescent="0.2">
      <c r="B65" s="16"/>
      <c r="C65" s="16"/>
      <c r="D65" s="16"/>
      <c r="E65" s="16"/>
      <c r="F65" s="16"/>
    </row>
    <row r="66" spans="2:6" x14ac:dyDescent="0.2">
      <c r="B66" s="16"/>
      <c r="C66" s="16"/>
      <c r="D66" s="16"/>
      <c r="E66" s="16"/>
      <c r="F66" s="16"/>
    </row>
    <row r="67" spans="2:6" x14ac:dyDescent="0.2">
      <c r="B67" s="16"/>
      <c r="C67" s="16"/>
      <c r="D67" s="16"/>
      <c r="E67" s="16"/>
      <c r="F67" s="16"/>
    </row>
    <row r="68" spans="2:6" x14ac:dyDescent="0.2">
      <c r="B68" s="16"/>
      <c r="C68" s="16"/>
      <c r="D68" s="16"/>
      <c r="E68" s="16"/>
      <c r="F68" s="16"/>
    </row>
    <row r="69" spans="2:6" x14ac:dyDescent="0.2">
      <c r="B69" s="16"/>
      <c r="C69" s="16"/>
      <c r="D69" s="16"/>
      <c r="E69" s="16"/>
      <c r="F69" s="16"/>
    </row>
    <row r="70" spans="2:6" x14ac:dyDescent="0.2">
      <c r="B70" s="16"/>
      <c r="C70" s="16"/>
      <c r="D70" s="16"/>
      <c r="E70" s="16"/>
      <c r="F70" s="16"/>
    </row>
    <row r="71" spans="2:6" x14ac:dyDescent="0.2">
      <c r="B71" s="16"/>
      <c r="C71" s="16"/>
      <c r="D71" s="16"/>
      <c r="E71" s="16"/>
      <c r="F71" s="16"/>
    </row>
    <row r="72" spans="2:6" x14ac:dyDescent="0.2">
      <c r="B72" s="16"/>
      <c r="C72" s="16"/>
      <c r="D72" s="16"/>
      <c r="E72" s="16"/>
      <c r="F72" s="16"/>
    </row>
    <row r="73" spans="2:6" x14ac:dyDescent="0.2">
      <c r="B73" s="16"/>
      <c r="C73" s="16"/>
      <c r="D73" s="16"/>
      <c r="E73" s="16"/>
      <c r="F73" s="16"/>
    </row>
    <row r="74" spans="2:6" x14ac:dyDescent="0.2">
      <c r="B74" s="16"/>
      <c r="C74" s="16"/>
      <c r="D74" s="16"/>
      <c r="E74" s="16"/>
      <c r="F74" s="16"/>
    </row>
    <row r="75" spans="2:6" x14ac:dyDescent="0.2">
      <c r="B75" s="16"/>
      <c r="C75" s="16"/>
      <c r="D75" s="16"/>
      <c r="E75" s="16"/>
      <c r="F75" s="16"/>
    </row>
    <row r="76" spans="2:6" x14ac:dyDescent="0.2">
      <c r="B76" s="16"/>
      <c r="C76" s="16"/>
      <c r="D76" s="16"/>
      <c r="E76" s="16"/>
      <c r="F76" s="16"/>
    </row>
    <row r="77" spans="2:6" x14ac:dyDescent="0.2">
      <c r="B77" s="16"/>
      <c r="C77" s="16"/>
      <c r="D77" s="16"/>
      <c r="E77" s="16"/>
      <c r="F77" s="16"/>
    </row>
    <row r="78" spans="2:6" x14ac:dyDescent="0.2">
      <c r="B78" s="16"/>
      <c r="C78" s="16"/>
      <c r="D78" s="16"/>
      <c r="E78" s="16"/>
      <c r="F78" s="16"/>
    </row>
    <row r="79" spans="2:6" x14ac:dyDescent="0.2">
      <c r="B79" s="16"/>
      <c r="C79" s="16"/>
      <c r="D79" s="16"/>
      <c r="E79" s="16"/>
      <c r="F79" s="16"/>
    </row>
    <row r="80" spans="2:6" x14ac:dyDescent="0.2">
      <c r="B80" s="16"/>
      <c r="C80" s="16"/>
      <c r="D80" s="16"/>
      <c r="E80" s="16"/>
      <c r="F80" s="16"/>
    </row>
    <row r="81" spans="2:6" x14ac:dyDescent="0.2">
      <c r="B81" s="16"/>
      <c r="C81" s="16"/>
      <c r="D81" s="16"/>
      <c r="E81" s="16"/>
      <c r="F81" s="16"/>
    </row>
    <row r="82" spans="2:6" x14ac:dyDescent="0.2">
      <c r="B82" s="16"/>
      <c r="C82" s="16"/>
      <c r="D82" s="16"/>
      <c r="E82" s="16"/>
      <c r="F82" s="16"/>
    </row>
    <row r="83" spans="2:6" x14ac:dyDescent="0.2">
      <c r="B83" s="16"/>
      <c r="C83" s="16"/>
      <c r="D83" s="16"/>
      <c r="E83" s="16"/>
      <c r="F83" s="16"/>
    </row>
    <row r="84" spans="2:6" x14ac:dyDescent="0.2">
      <c r="B84" s="16"/>
      <c r="C84" s="16"/>
      <c r="D84" s="16"/>
      <c r="E84" s="16"/>
      <c r="F84" s="16"/>
    </row>
    <row r="85" spans="2:6" x14ac:dyDescent="0.2">
      <c r="B85" s="16"/>
      <c r="C85" s="16"/>
      <c r="D85" s="16"/>
      <c r="E85" s="16"/>
      <c r="F85" s="16"/>
    </row>
    <row r="86" spans="2:6" x14ac:dyDescent="0.2">
      <c r="B86" s="16"/>
      <c r="C86" s="16"/>
      <c r="D86" s="16"/>
      <c r="E86" s="16"/>
      <c r="F86" s="16"/>
    </row>
    <row r="87" spans="2:6" x14ac:dyDescent="0.2">
      <c r="B87" s="16"/>
      <c r="C87" s="16"/>
      <c r="D87" s="16"/>
      <c r="E87" s="16"/>
      <c r="F87" s="16"/>
    </row>
    <row r="88" spans="2:6" x14ac:dyDescent="0.2">
      <c r="B88" s="16"/>
      <c r="C88" s="16"/>
      <c r="D88" s="16"/>
      <c r="E88" s="16"/>
      <c r="F88" s="16"/>
    </row>
    <row r="89" spans="2:6" x14ac:dyDescent="0.2">
      <c r="B89" s="16"/>
      <c r="C89" s="16"/>
      <c r="D89" s="16"/>
      <c r="E89" s="16"/>
      <c r="F89" s="16"/>
    </row>
    <row r="90" spans="2:6" x14ac:dyDescent="0.2">
      <c r="B90" s="16"/>
      <c r="C90" s="16"/>
      <c r="D90" s="16"/>
      <c r="E90" s="16"/>
      <c r="F90" s="16"/>
    </row>
    <row r="91" spans="2:6" x14ac:dyDescent="0.2">
      <c r="B91" s="16"/>
      <c r="C91" s="16"/>
      <c r="D91" s="16"/>
      <c r="E91" s="16"/>
      <c r="F91" s="16"/>
    </row>
    <row r="92" spans="2:6" x14ac:dyDescent="0.2">
      <c r="B92" s="16"/>
      <c r="C92" s="16"/>
      <c r="D92" s="16"/>
      <c r="E92" s="16"/>
      <c r="F92" s="16"/>
    </row>
    <row r="93" spans="2:6" x14ac:dyDescent="0.2">
      <c r="B93" s="16"/>
      <c r="C93" s="16"/>
      <c r="D93" s="16"/>
      <c r="E93" s="16"/>
      <c r="F93" s="16"/>
    </row>
    <row r="94" spans="2:6" x14ac:dyDescent="0.2">
      <c r="B94" s="16"/>
      <c r="C94" s="16"/>
      <c r="D94" s="16"/>
      <c r="E94" s="16"/>
      <c r="F94" s="16"/>
    </row>
    <row r="95" spans="2:6" x14ac:dyDescent="0.2">
      <c r="B95" s="16"/>
      <c r="C95" s="16"/>
      <c r="D95" s="16"/>
      <c r="E95" s="16"/>
      <c r="F95" s="16"/>
    </row>
    <row r="96" spans="2:6" x14ac:dyDescent="0.2">
      <c r="B96" s="16"/>
      <c r="C96" s="16"/>
      <c r="D96" s="16"/>
      <c r="E96" s="16"/>
      <c r="F96" s="16"/>
    </row>
    <row r="97" spans="2:6" x14ac:dyDescent="0.2">
      <c r="B97" s="16"/>
      <c r="C97" s="16"/>
      <c r="D97" s="16"/>
      <c r="E97" s="16"/>
      <c r="F97" s="16"/>
    </row>
    <row r="98" spans="2:6" x14ac:dyDescent="0.2">
      <c r="B98" s="16"/>
      <c r="C98" s="16"/>
      <c r="D98" s="16"/>
      <c r="E98" s="16"/>
      <c r="F98" s="16"/>
    </row>
    <row r="99" spans="2:6" x14ac:dyDescent="0.2">
      <c r="B99" s="16"/>
      <c r="C99" s="16"/>
      <c r="D99" s="16"/>
      <c r="E99" s="16"/>
      <c r="F99" s="16"/>
    </row>
    <row r="100" spans="2:6" x14ac:dyDescent="0.2">
      <c r="B100" s="16"/>
      <c r="C100" s="16"/>
      <c r="D100" s="16"/>
      <c r="E100" s="16"/>
      <c r="F100" s="16"/>
    </row>
    <row r="101" spans="2:6" x14ac:dyDescent="0.2">
      <c r="B101" s="16"/>
      <c r="C101" s="16"/>
      <c r="D101" s="16"/>
      <c r="E101" s="16"/>
      <c r="F101" s="16"/>
    </row>
    <row r="102" spans="2:6" x14ac:dyDescent="0.2">
      <c r="B102" s="16"/>
      <c r="C102" s="16"/>
      <c r="D102" s="16"/>
      <c r="E102" s="16"/>
      <c r="F102" s="16"/>
    </row>
    <row r="103" spans="2:6" x14ac:dyDescent="0.2">
      <c r="B103" s="16"/>
      <c r="C103" s="16"/>
      <c r="D103" s="16"/>
      <c r="E103" s="16"/>
      <c r="F103" s="16"/>
    </row>
    <row r="104" spans="2:6" x14ac:dyDescent="0.2">
      <c r="B104" s="16"/>
      <c r="C104" s="16"/>
      <c r="D104" s="16"/>
      <c r="E104" s="16"/>
      <c r="F104" s="16"/>
    </row>
    <row r="105" spans="2:6" x14ac:dyDescent="0.2">
      <c r="B105" s="16"/>
      <c r="C105" s="16"/>
      <c r="D105" s="16"/>
      <c r="E105" s="16"/>
      <c r="F105" s="16"/>
    </row>
    <row r="106" spans="2:6" x14ac:dyDescent="0.2">
      <c r="B106" s="16"/>
      <c r="C106" s="16"/>
      <c r="D106" s="16"/>
      <c r="E106" s="16"/>
      <c r="F106" s="16"/>
    </row>
    <row r="107" spans="2:6" x14ac:dyDescent="0.2">
      <c r="B107" s="16"/>
      <c r="C107" s="16"/>
      <c r="D107" s="16"/>
      <c r="E107" s="16"/>
      <c r="F107" s="16"/>
    </row>
    <row r="108" spans="2:6" x14ac:dyDescent="0.2">
      <c r="B108" s="16"/>
      <c r="C108" s="16"/>
      <c r="D108" s="16"/>
      <c r="E108" s="16"/>
      <c r="F108" s="16"/>
    </row>
    <row r="109" spans="2:6" x14ac:dyDescent="0.2">
      <c r="B109" s="16"/>
      <c r="C109" s="16"/>
      <c r="D109" s="16"/>
      <c r="E109" s="16"/>
      <c r="F109" s="16"/>
    </row>
    <row r="110" spans="2:6" x14ac:dyDescent="0.2">
      <c r="B110" s="16"/>
      <c r="C110" s="16"/>
      <c r="D110" s="16"/>
      <c r="E110" s="16"/>
      <c r="F110" s="16"/>
    </row>
    <row r="111" spans="2:6" x14ac:dyDescent="0.2">
      <c r="B111" s="16"/>
      <c r="C111" s="16"/>
      <c r="D111" s="16"/>
      <c r="E111" s="16"/>
      <c r="F111" s="16"/>
    </row>
    <row r="112" spans="2:6" x14ac:dyDescent="0.2">
      <c r="B112" s="16"/>
      <c r="C112" s="16"/>
      <c r="D112" s="16"/>
      <c r="E112" s="16"/>
      <c r="F112" s="16"/>
    </row>
    <row r="113" spans="2:6" x14ac:dyDescent="0.2">
      <c r="B113" s="16"/>
      <c r="C113" s="16"/>
      <c r="D113" s="16"/>
      <c r="E113" s="16"/>
      <c r="F113" s="16"/>
    </row>
    <row r="114" spans="2:6" x14ac:dyDescent="0.2">
      <c r="B114" s="16"/>
      <c r="C114" s="16"/>
      <c r="D114" s="16"/>
      <c r="E114" s="16"/>
      <c r="F114" s="16"/>
    </row>
    <row r="115" spans="2:6" x14ac:dyDescent="0.2">
      <c r="B115" s="16"/>
      <c r="C115" s="16"/>
      <c r="D115" s="16"/>
      <c r="E115" s="16"/>
      <c r="F115" s="16"/>
    </row>
    <row r="116" spans="2:6" x14ac:dyDescent="0.2">
      <c r="B116" s="16"/>
      <c r="C116" s="16"/>
      <c r="D116" s="16"/>
      <c r="E116" s="16"/>
      <c r="F116" s="16"/>
    </row>
    <row r="117" spans="2:6" x14ac:dyDescent="0.2">
      <c r="B117" s="16"/>
      <c r="C117" s="16"/>
      <c r="D117" s="16"/>
      <c r="E117" s="16"/>
      <c r="F117" s="16"/>
    </row>
    <row r="118" spans="2:6" x14ac:dyDescent="0.2">
      <c r="B118" s="16"/>
      <c r="C118" s="16"/>
      <c r="D118" s="16"/>
      <c r="E118" s="16"/>
      <c r="F118" s="16"/>
    </row>
    <row r="119" spans="2:6" x14ac:dyDescent="0.2">
      <c r="B119" s="16"/>
      <c r="C119" s="16"/>
      <c r="D119" s="16"/>
      <c r="E119" s="16"/>
      <c r="F119" s="16"/>
    </row>
    <row r="120" spans="2:6" x14ac:dyDescent="0.2">
      <c r="B120" s="16"/>
      <c r="C120" s="16"/>
      <c r="D120" s="16"/>
      <c r="E120" s="16"/>
      <c r="F120" s="16"/>
    </row>
    <row r="121" spans="2:6" x14ac:dyDescent="0.2">
      <c r="B121" s="16"/>
      <c r="C121" s="16"/>
      <c r="D121" s="16"/>
      <c r="E121" s="16"/>
      <c r="F121" s="16"/>
    </row>
    <row r="122" spans="2:6" x14ac:dyDescent="0.2">
      <c r="B122" s="16"/>
      <c r="C122" s="16"/>
      <c r="D122" s="16"/>
      <c r="E122" s="16"/>
      <c r="F122" s="16"/>
    </row>
    <row r="123" spans="2:6" x14ac:dyDescent="0.2">
      <c r="B123" s="16"/>
      <c r="C123" s="16"/>
      <c r="D123" s="16"/>
      <c r="E123" s="16"/>
      <c r="F123" s="16"/>
    </row>
    <row r="124" spans="2:6" x14ac:dyDescent="0.2">
      <c r="B124" s="16"/>
      <c r="C124" s="16"/>
      <c r="D124" s="16"/>
      <c r="E124" s="16"/>
      <c r="F124" s="16"/>
    </row>
    <row r="125" spans="2:6" x14ac:dyDescent="0.2">
      <c r="B125" s="16"/>
      <c r="C125" s="16"/>
      <c r="D125" s="16"/>
      <c r="E125" s="16"/>
      <c r="F125" s="16"/>
    </row>
    <row r="126" spans="2:6" x14ac:dyDescent="0.2">
      <c r="B126" s="16"/>
      <c r="C126" s="16"/>
      <c r="D126" s="16"/>
      <c r="E126" s="16"/>
      <c r="F126" s="16"/>
    </row>
    <row r="127" spans="2:6" x14ac:dyDescent="0.2">
      <c r="B127" s="16"/>
      <c r="C127" s="16"/>
      <c r="D127" s="16"/>
      <c r="E127" s="16"/>
      <c r="F127" s="16"/>
    </row>
    <row r="128" spans="2:6" x14ac:dyDescent="0.2">
      <c r="B128" s="16"/>
      <c r="C128" s="16"/>
      <c r="D128" s="16"/>
      <c r="E128" s="16"/>
      <c r="F128" s="16"/>
    </row>
    <row r="129" spans="2:6" x14ac:dyDescent="0.2">
      <c r="B129" s="16"/>
      <c r="C129" s="16"/>
      <c r="D129" s="16"/>
      <c r="E129" s="16"/>
      <c r="F129" s="16"/>
    </row>
    <row r="130" spans="2:6" x14ac:dyDescent="0.2">
      <c r="B130" s="16"/>
      <c r="C130" s="16"/>
      <c r="D130" s="16"/>
      <c r="E130" s="16"/>
      <c r="F130" s="16"/>
    </row>
    <row r="131" spans="2:6" x14ac:dyDescent="0.2">
      <c r="B131" s="16"/>
      <c r="C131" s="16"/>
      <c r="D131" s="16"/>
      <c r="E131" s="16"/>
      <c r="F131" s="16"/>
    </row>
    <row r="132" spans="2:6" x14ac:dyDescent="0.2">
      <c r="B132" s="16"/>
      <c r="C132" s="16"/>
      <c r="D132" s="16"/>
      <c r="E132" s="16"/>
      <c r="F132" s="16"/>
    </row>
    <row r="133" spans="2:6" x14ac:dyDescent="0.2">
      <c r="B133" s="16"/>
      <c r="C133" s="16"/>
      <c r="D133" s="16"/>
      <c r="E133" s="16"/>
      <c r="F133" s="16"/>
    </row>
    <row r="134" spans="2:6" x14ac:dyDescent="0.2">
      <c r="B134" s="16"/>
      <c r="C134" s="16"/>
      <c r="D134" s="16"/>
      <c r="E134" s="16"/>
      <c r="F134" s="16"/>
    </row>
    <row r="135" spans="2:6" x14ac:dyDescent="0.2">
      <c r="B135" s="16"/>
      <c r="C135" s="16"/>
      <c r="D135" s="16"/>
      <c r="E135" s="16"/>
      <c r="F135" s="16"/>
    </row>
    <row r="136" spans="2:6" x14ac:dyDescent="0.2">
      <c r="B136" s="16"/>
      <c r="C136" s="16"/>
      <c r="D136" s="16"/>
      <c r="E136" s="16"/>
      <c r="F136" s="16"/>
    </row>
    <row r="137" spans="2:6" x14ac:dyDescent="0.2">
      <c r="B137" s="16"/>
      <c r="C137" s="16"/>
      <c r="D137" s="16"/>
      <c r="E137" s="16"/>
      <c r="F137" s="16"/>
    </row>
    <row r="138" spans="2:6" x14ac:dyDescent="0.2">
      <c r="B138" s="16"/>
      <c r="C138" s="16"/>
      <c r="D138" s="16"/>
      <c r="E138" s="16"/>
      <c r="F138" s="16"/>
    </row>
    <row r="139" spans="2:6" x14ac:dyDescent="0.2">
      <c r="B139" s="16"/>
      <c r="C139" s="16"/>
      <c r="D139" s="16"/>
      <c r="E139" s="16"/>
      <c r="F139" s="16"/>
    </row>
    <row r="140" spans="2:6" x14ac:dyDescent="0.2">
      <c r="B140" s="16"/>
      <c r="C140" s="16"/>
      <c r="D140" s="16"/>
      <c r="E140" s="16"/>
      <c r="F140" s="16"/>
    </row>
    <row r="141" spans="2:6" x14ac:dyDescent="0.2">
      <c r="B141" s="16"/>
      <c r="C141" s="16"/>
      <c r="D141" s="16"/>
      <c r="E141" s="16"/>
      <c r="F141" s="16"/>
    </row>
    <row r="142" spans="2:6" x14ac:dyDescent="0.2">
      <c r="B142" s="16"/>
      <c r="C142" s="16"/>
      <c r="D142" s="16"/>
      <c r="E142" s="16"/>
      <c r="F142" s="16"/>
    </row>
    <row r="143" spans="2:6" x14ac:dyDescent="0.2">
      <c r="B143" s="16"/>
      <c r="C143" s="16"/>
      <c r="D143" s="16"/>
      <c r="E143" s="16"/>
      <c r="F143" s="16"/>
    </row>
    <row r="144" spans="2:6" x14ac:dyDescent="0.2">
      <c r="B144" s="16"/>
      <c r="C144" s="16"/>
      <c r="D144" s="16"/>
      <c r="E144" s="16"/>
      <c r="F144" s="16"/>
    </row>
    <row r="145" spans="2:6" x14ac:dyDescent="0.2">
      <c r="B145" s="16"/>
      <c r="C145" s="16"/>
      <c r="D145" s="16"/>
      <c r="E145" s="16"/>
      <c r="F145" s="16"/>
    </row>
    <row r="146" spans="2:6" x14ac:dyDescent="0.2">
      <c r="B146" s="16"/>
      <c r="C146" s="16"/>
      <c r="D146" s="16"/>
      <c r="E146" s="16"/>
      <c r="F146" s="16"/>
    </row>
    <row r="147" spans="2:6" x14ac:dyDescent="0.2">
      <c r="B147" s="16"/>
      <c r="C147" s="16"/>
      <c r="D147" s="16"/>
      <c r="E147" s="16"/>
      <c r="F147" s="16"/>
    </row>
    <row r="148" spans="2:6" x14ac:dyDescent="0.2">
      <c r="B148" s="16"/>
      <c r="C148" s="16"/>
      <c r="D148" s="16"/>
      <c r="E148" s="16"/>
      <c r="F148" s="16"/>
    </row>
    <row r="149" spans="2:6" x14ac:dyDescent="0.2">
      <c r="B149" s="16"/>
      <c r="C149" s="16"/>
      <c r="D149" s="16"/>
      <c r="E149" s="16"/>
      <c r="F149" s="16"/>
    </row>
    <row r="150" spans="2:6" x14ac:dyDescent="0.2">
      <c r="B150" s="16"/>
      <c r="C150" s="16"/>
      <c r="D150" s="16"/>
      <c r="E150" s="16"/>
      <c r="F150" s="16"/>
    </row>
    <row r="151" spans="2:6" x14ac:dyDescent="0.2">
      <c r="B151" s="16"/>
      <c r="C151" s="16"/>
      <c r="D151" s="16"/>
      <c r="E151" s="16"/>
      <c r="F151" s="16"/>
    </row>
    <row r="152" spans="2:6" x14ac:dyDescent="0.2">
      <c r="B152" s="16"/>
      <c r="C152" s="16"/>
      <c r="D152" s="16"/>
      <c r="E152" s="16"/>
      <c r="F152" s="16"/>
    </row>
    <row r="153" spans="2:6" x14ac:dyDescent="0.2">
      <c r="B153" s="16"/>
      <c r="C153" s="16"/>
      <c r="D153" s="16"/>
      <c r="E153" s="16"/>
      <c r="F153" s="16"/>
    </row>
    <row r="154" spans="2:6" x14ac:dyDescent="0.2">
      <c r="B154" s="16"/>
      <c r="C154" s="16"/>
      <c r="D154" s="16"/>
      <c r="E154" s="16"/>
      <c r="F154" s="16"/>
    </row>
    <row r="155" spans="2:6" x14ac:dyDescent="0.2">
      <c r="B155" s="16"/>
      <c r="C155" s="16"/>
      <c r="D155" s="16"/>
      <c r="E155" s="16"/>
      <c r="F155" s="16"/>
    </row>
    <row r="156" spans="2:6" x14ac:dyDescent="0.2">
      <c r="B156" s="16"/>
      <c r="C156" s="16"/>
      <c r="D156" s="16"/>
      <c r="E156" s="16"/>
      <c r="F156" s="16"/>
    </row>
    <row r="157" spans="2:6" x14ac:dyDescent="0.2">
      <c r="B157" s="16"/>
      <c r="C157" s="16"/>
      <c r="D157" s="16"/>
      <c r="E157" s="16"/>
      <c r="F157" s="16"/>
    </row>
    <row r="158" spans="2:6" x14ac:dyDescent="0.2">
      <c r="B158" s="16"/>
      <c r="C158" s="16"/>
      <c r="D158" s="16"/>
      <c r="E158" s="16"/>
      <c r="F158" s="16"/>
    </row>
    <row r="159" spans="2:6" x14ac:dyDescent="0.2">
      <c r="B159" s="16"/>
      <c r="C159" s="16"/>
      <c r="D159" s="16"/>
      <c r="E159" s="16"/>
      <c r="F159" s="16"/>
    </row>
    <row r="160" spans="2:6" x14ac:dyDescent="0.2">
      <c r="B160" s="16"/>
      <c r="C160" s="16"/>
      <c r="D160" s="16"/>
      <c r="E160" s="16"/>
      <c r="F160" s="16"/>
    </row>
    <row r="161" spans="2:6" x14ac:dyDescent="0.2">
      <c r="B161" s="16"/>
      <c r="C161" s="16"/>
      <c r="D161" s="16"/>
      <c r="E161" s="16"/>
      <c r="F161" s="16"/>
    </row>
    <row r="162" spans="2:6" x14ac:dyDescent="0.2">
      <c r="B162" s="16"/>
      <c r="C162" s="16"/>
      <c r="D162" s="16"/>
      <c r="E162" s="16"/>
      <c r="F162" s="16"/>
    </row>
    <row r="163" spans="2:6" x14ac:dyDescent="0.2">
      <c r="B163" s="16"/>
      <c r="C163" s="16"/>
      <c r="D163" s="16"/>
      <c r="E163" s="16"/>
      <c r="F163" s="16"/>
    </row>
    <row r="164" spans="2:6" x14ac:dyDescent="0.2">
      <c r="B164" s="16"/>
      <c r="C164" s="16"/>
      <c r="D164" s="16"/>
      <c r="E164" s="16"/>
      <c r="F164" s="16"/>
    </row>
    <row r="165" spans="2:6" x14ac:dyDescent="0.2">
      <c r="B165" s="16"/>
      <c r="C165" s="16"/>
      <c r="D165" s="16"/>
      <c r="E165" s="16"/>
      <c r="F165" s="16"/>
    </row>
    <row r="166" spans="2:6" x14ac:dyDescent="0.2">
      <c r="B166" s="16"/>
      <c r="C166" s="16"/>
      <c r="D166" s="16"/>
      <c r="E166" s="16"/>
      <c r="F166" s="16"/>
    </row>
    <row r="167" spans="2:6" x14ac:dyDescent="0.2">
      <c r="B167" s="16"/>
      <c r="C167" s="16"/>
      <c r="D167" s="16"/>
      <c r="E167" s="16"/>
      <c r="F167" s="16"/>
    </row>
    <row r="168" spans="2:6" x14ac:dyDescent="0.2">
      <c r="B168" s="16"/>
      <c r="C168" s="16"/>
      <c r="D168" s="16"/>
      <c r="E168" s="16"/>
      <c r="F168" s="16"/>
    </row>
    <row r="169" spans="2:6" x14ac:dyDescent="0.2">
      <c r="B169" s="16"/>
      <c r="C169" s="16"/>
      <c r="D169" s="16"/>
      <c r="E169" s="16"/>
      <c r="F169" s="16"/>
    </row>
    <row r="170" spans="2:6" x14ac:dyDescent="0.2">
      <c r="B170" s="16"/>
      <c r="C170" s="16"/>
      <c r="D170" s="16"/>
      <c r="E170" s="16"/>
      <c r="F170" s="16"/>
    </row>
    <row r="171" spans="2:6" x14ac:dyDescent="0.2">
      <c r="B171" s="16"/>
      <c r="C171" s="16"/>
      <c r="D171" s="16"/>
      <c r="E171" s="16"/>
      <c r="F171" s="16"/>
    </row>
    <row r="172" spans="2:6" x14ac:dyDescent="0.2">
      <c r="B172" s="16"/>
      <c r="C172" s="16"/>
      <c r="D172" s="16"/>
      <c r="E172" s="16"/>
      <c r="F172" s="16"/>
    </row>
    <row r="173" spans="2:6" x14ac:dyDescent="0.2">
      <c r="B173" s="16"/>
      <c r="C173" s="16"/>
      <c r="D173" s="16"/>
      <c r="E173" s="16"/>
      <c r="F173" s="16"/>
    </row>
    <row r="174" spans="2:6" x14ac:dyDescent="0.2">
      <c r="B174" s="16"/>
      <c r="C174" s="16"/>
      <c r="D174" s="16"/>
      <c r="E174" s="16"/>
      <c r="F174" s="16"/>
    </row>
    <row r="175" spans="2:6" x14ac:dyDescent="0.2">
      <c r="B175" s="16"/>
      <c r="C175" s="16"/>
      <c r="D175" s="16"/>
      <c r="E175" s="16"/>
      <c r="F175" s="16"/>
    </row>
    <row r="176" spans="2:6" x14ac:dyDescent="0.2">
      <c r="B176" s="16"/>
      <c r="C176" s="16"/>
      <c r="D176" s="16"/>
      <c r="E176" s="16"/>
      <c r="F176" s="16"/>
    </row>
    <row r="177" spans="2:6" x14ac:dyDescent="0.2">
      <c r="B177" s="16"/>
      <c r="C177" s="16"/>
      <c r="D177" s="16"/>
      <c r="E177" s="16"/>
      <c r="F177" s="16"/>
    </row>
    <row r="178" spans="2:6" x14ac:dyDescent="0.2">
      <c r="B178" s="16"/>
      <c r="C178" s="16"/>
      <c r="D178" s="16"/>
      <c r="E178" s="16"/>
      <c r="F178" s="16"/>
    </row>
    <row r="179" spans="2:6" x14ac:dyDescent="0.2">
      <c r="B179" s="16"/>
      <c r="C179" s="16"/>
      <c r="D179" s="16"/>
      <c r="E179" s="16"/>
      <c r="F179" s="16"/>
    </row>
    <row r="180" spans="2:6" x14ac:dyDescent="0.2">
      <c r="B180" s="16"/>
      <c r="C180" s="16"/>
      <c r="D180" s="16"/>
      <c r="E180" s="16"/>
      <c r="F180" s="16"/>
    </row>
    <row r="181" spans="2:6" x14ac:dyDescent="0.2">
      <c r="B181" s="16"/>
      <c r="C181" s="16"/>
      <c r="D181" s="16"/>
      <c r="E181" s="16"/>
      <c r="F181" s="16"/>
    </row>
    <row r="182" spans="2:6" x14ac:dyDescent="0.2">
      <c r="B182" s="16"/>
      <c r="C182" s="16"/>
      <c r="D182" s="16"/>
      <c r="E182" s="16"/>
      <c r="F182" s="16"/>
    </row>
    <row r="183" spans="2:6" x14ac:dyDescent="0.2">
      <c r="B183" s="16"/>
      <c r="C183" s="16"/>
      <c r="D183" s="16"/>
      <c r="E183" s="16"/>
      <c r="F183" s="16"/>
    </row>
    <row r="184" spans="2:6" x14ac:dyDescent="0.2">
      <c r="B184" s="16"/>
      <c r="C184" s="16"/>
      <c r="D184" s="16"/>
      <c r="E184" s="16"/>
      <c r="F184" s="16"/>
    </row>
    <row r="185" spans="2:6" x14ac:dyDescent="0.2">
      <c r="B185" s="16"/>
      <c r="C185" s="16"/>
      <c r="D185" s="16"/>
      <c r="E185" s="16"/>
      <c r="F185" s="16"/>
    </row>
    <row r="186" spans="2:6" x14ac:dyDescent="0.2">
      <c r="B186" s="16"/>
      <c r="C186" s="16"/>
      <c r="D186" s="16"/>
      <c r="E186" s="16"/>
      <c r="F186" s="16"/>
    </row>
    <row r="187" spans="2:6" x14ac:dyDescent="0.2">
      <c r="B187" s="16"/>
      <c r="C187" s="16"/>
      <c r="D187" s="16"/>
      <c r="E187" s="16"/>
      <c r="F187" s="16"/>
    </row>
    <row r="188" spans="2:6" x14ac:dyDescent="0.2">
      <c r="B188" s="16"/>
      <c r="C188" s="16"/>
      <c r="D188" s="16"/>
      <c r="E188" s="16"/>
      <c r="F188" s="16"/>
    </row>
    <row r="189" spans="2:6" x14ac:dyDescent="0.2">
      <c r="B189" s="16"/>
      <c r="C189" s="16"/>
      <c r="D189" s="16"/>
      <c r="E189" s="16"/>
      <c r="F189" s="16"/>
    </row>
    <row r="190" spans="2:6" x14ac:dyDescent="0.2">
      <c r="B190" s="16"/>
      <c r="C190" s="16"/>
      <c r="D190" s="16"/>
      <c r="E190" s="16"/>
      <c r="F190" s="16"/>
    </row>
    <row r="191" spans="2:6" x14ac:dyDescent="0.2">
      <c r="B191" s="16"/>
      <c r="C191" s="16"/>
      <c r="D191" s="16"/>
      <c r="E191" s="16"/>
      <c r="F191" s="16"/>
    </row>
    <row r="192" spans="2:6" x14ac:dyDescent="0.2">
      <c r="B192" s="16"/>
      <c r="C192" s="16"/>
      <c r="D192" s="16"/>
      <c r="E192" s="16"/>
      <c r="F192" s="16"/>
    </row>
    <row r="193" spans="2:6" x14ac:dyDescent="0.2">
      <c r="B193" s="16"/>
      <c r="C193" s="16"/>
      <c r="D193" s="16"/>
      <c r="E193" s="16"/>
      <c r="F193" s="16"/>
    </row>
    <row r="194" spans="2:6" x14ac:dyDescent="0.2">
      <c r="B194" s="16"/>
      <c r="C194" s="16"/>
      <c r="D194" s="16"/>
      <c r="E194" s="16"/>
      <c r="F194" s="16"/>
    </row>
    <row r="195" spans="2:6" x14ac:dyDescent="0.2">
      <c r="B195" s="16"/>
      <c r="C195" s="16"/>
      <c r="D195" s="16"/>
      <c r="E195" s="16"/>
      <c r="F195" s="16"/>
    </row>
    <row r="196" spans="2:6" x14ac:dyDescent="0.2">
      <c r="B196" s="16"/>
      <c r="C196" s="16"/>
      <c r="D196" s="16"/>
      <c r="E196" s="16"/>
      <c r="F196" s="16"/>
    </row>
    <row r="197" spans="2:6" x14ac:dyDescent="0.2">
      <c r="B197" s="16"/>
      <c r="C197" s="16"/>
      <c r="D197" s="16"/>
      <c r="E197" s="16"/>
      <c r="F197" s="16"/>
    </row>
    <row r="198" spans="2:6" x14ac:dyDescent="0.2">
      <c r="B198" s="16"/>
      <c r="C198" s="16"/>
      <c r="D198" s="16"/>
      <c r="E198" s="16"/>
      <c r="F198" s="16"/>
    </row>
    <row r="199" spans="2:6" x14ac:dyDescent="0.2">
      <c r="B199" s="16"/>
      <c r="C199" s="16"/>
      <c r="D199" s="16"/>
      <c r="E199" s="16"/>
      <c r="F199" s="16"/>
    </row>
    <row r="200" spans="2:6" x14ac:dyDescent="0.2">
      <c r="B200" s="16"/>
      <c r="C200" s="16"/>
      <c r="D200" s="16"/>
      <c r="E200" s="16"/>
      <c r="F200" s="16"/>
    </row>
    <row r="201" spans="2:6" x14ac:dyDescent="0.2">
      <c r="B201" s="16"/>
      <c r="C201" s="16"/>
      <c r="D201" s="16"/>
      <c r="E201" s="16"/>
      <c r="F201" s="16"/>
    </row>
    <row r="202" spans="2:6" x14ac:dyDescent="0.2">
      <c r="B202" s="16"/>
      <c r="C202" s="16"/>
      <c r="D202" s="16"/>
      <c r="E202" s="16"/>
      <c r="F202" s="16"/>
    </row>
    <row r="203" spans="2:6" x14ac:dyDescent="0.2">
      <c r="B203" s="16"/>
      <c r="C203" s="16"/>
      <c r="D203" s="16"/>
      <c r="E203" s="16"/>
      <c r="F203" s="16"/>
    </row>
    <row r="204" spans="2:6" x14ac:dyDescent="0.2">
      <c r="B204" s="16"/>
      <c r="C204" s="16"/>
      <c r="D204" s="16"/>
      <c r="E204" s="16"/>
      <c r="F204" s="16"/>
    </row>
    <row r="205" spans="2:6" x14ac:dyDescent="0.2">
      <c r="B205" s="16"/>
      <c r="C205" s="16"/>
      <c r="D205" s="16"/>
      <c r="E205" s="16"/>
      <c r="F205" s="16"/>
    </row>
    <row r="206" spans="2:6" x14ac:dyDescent="0.2">
      <c r="B206" s="16"/>
      <c r="C206" s="16"/>
      <c r="D206" s="16"/>
      <c r="E206" s="16"/>
      <c r="F206" s="16"/>
    </row>
    <row r="207" spans="2:6" x14ac:dyDescent="0.2">
      <c r="B207" s="16"/>
      <c r="C207" s="16"/>
      <c r="D207" s="16"/>
      <c r="E207" s="16"/>
      <c r="F207" s="16"/>
    </row>
    <row r="208" spans="2:6" x14ac:dyDescent="0.2">
      <c r="B208" s="16"/>
      <c r="C208" s="16"/>
      <c r="D208" s="16"/>
      <c r="E208" s="16"/>
      <c r="F208" s="16"/>
    </row>
    <row r="209" spans="2:6" x14ac:dyDescent="0.2">
      <c r="B209" s="16"/>
      <c r="C209" s="16"/>
      <c r="D209" s="16"/>
      <c r="E209" s="16"/>
      <c r="F209" s="16"/>
    </row>
    <row r="210" spans="2:6" x14ac:dyDescent="0.2">
      <c r="B210" s="16"/>
      <c r="C210" s="16"/>
      <c r="D210" s="16"/>
      <c r="E210" s="16"/>
      <c r="F210" s="16"/>
    </row>
    <row r="211" spans="2:6" x14ac:dyDescent="0.2">
      <c r="B211" s="16"/>
      <c r="C211" s="16"/>
      <c r="D211" s="16"/>
      <c r="E211" s="16"/>
      <c r="F211" s="16"/>
    </row>
    <row r="212" spans="2:6" x14ac:dyDescent="0.2">
      <c r="B212" s="16"/>
      <c r="C212" s="16"/>
      <c r="D212" s="16"/>
      <c r="E212" s="16"/>
      <c r="F212" s="16"/>
    </row>
    <row r="213" spans="2:6" x14ac:dyDescent="0.2">
      <c r="B213" s="16"/>
      <c r="C213" s="16"/>
      <c r="D213" s="16"/>
      <c r="E213" s="16"/>
      <c r="F213" s="16"/>
    </row>
    <row r="214" spans="2:6" x14ac:dyDescent="0.2">
      <c r="B214" s="16"/>
      <c r="C214" s="16"/>
      <c r="D214" s="16"/>
      <c r="E214" s="16"/>
      <c r="F214" s="16"/>
    </row>
    <row r="215" spans="2:6" x14ac:dyDescent="0.2">
      <c r="B215" s="16"/>
      <c r="C215" s="16"/>
      <c r="D215" s="16"/>
      <c r="E215" s="16"/>
      <c r="F215" s="16"/>
    </row>
    <row r="216" spans="2:6" x14ac:dyDescent="0.2">
      <c r="B216" s="16"/>
      <c r="C216" s="16"/>
      <c r="D216" s="16"/>
      <c r="E216" s="16"/>
      <c r="F216" s="16"/>
    </row>
    <row r="217" spans="2:6" x14ac:dyDescent="0.2">
      <c r="B217" s="16"/>
      <c r="C217" s="16"/>
      <c r="D217" s="16"/>
      <c r="E217" s="16"/>
      <c r="F217" s="16"/>
    </row>
    <row r="218" spans="2:6" x14ac:dyDescent="0.2">
      <c r="B218" s="16"/>
      <c r="C218" s="16"/>
      <c r="D218" s="16"/>
      <c r="E218" s="16"/>
      <c r="F218" s="16"/>
    </row>
    <row r="219" spans="2:6" x14ac:dyDescent="0.2">
      <c r="B219" s="16"/>
      <c r="C219" s="16"/>
      <c r="D219" s="16"/>
      <c r="E219" s="16"/>
      <c r="F219" s="16"/>
    </row>
    <row r="220" spans="2:6" x14ac:dyDescent="0.2">
      <c r="B220" s="16"/>
      <c r="C220" s="16"/>
      <c r="D220" s="16"/>
      <c r="E220" s="16"/>
      <c r="F220" s="16"/>
    </row>
    <row r="221" spans="2:6" x14ac:dyDescent="0.2">
      <c r="B221" s="16"/>
      <c r="C221" s="16"/>
      <c r="D221" s="16"/>
      <c r="E221" s="16"/>
      <c r="F221" s="16"/>
    </row>
    <row r="222" spans="2:6" x14ac:dyDescent="0.2">
      <c r="B222" s="16"/>
      <c r="C222" s="16"/>
      <c r="D222" s="16"/>
      <c r="E222" s="16"/>
      <c r="F222" s="16"/>
    </row>
    <row r="223" spans="2:6" x14ac:dyDescent="0.2">
      <c r="B223" s="16"/>
      <c r="C223" s="16"/>
      <c r="D223" s="16"/>
      <c r="E223" s="16"/>
      <c r="F223" s="16"/>
    </row>
    <row r="224" spans="2:6" x14ac:dyDescent="0.2">
      <c r="B224" s="16"/>
      <c r="C224" s="16"/>
      <c r="D224" s="16"/>
      <c r="E224" s="16"/>
      <c r="F224" s="16"/>
    </row>
    <row r="225" spans="2:6" x14ac:dyDescent="0.2">
      <c r="B225" s="16"/>
      <c r="C225" s="16"/>
      <c r="D225" s="16"/>
      <c r="E225" s="16"/>
      <c r="F225" s="16"/>
    </row>
    <row r="226" spans="2:6" x14ac:dyDescent="0.2">
      <c r="B226" s="16"/>
      <c r="C226" s="16"/>
      <c r="D226" s="16"/>
      <c r="E226" s="16"/>
      <c r="F226" s="16"/>
    </row>
    <row r="227" spans="2:6" x14ac:dyDescent="0.2">
      <c r="B227" s="16"/>
      <c r="C227" s="16"/>
      <c r="D227" s="16"/>
      <c r="E227" s="16"/>
      <c r="F227" s="16"/>
    </row>
    <row r="228" spans="2:6" x14ac:dyDescent="0.2">
      <c r="B228" s="16"/>
      <c r="C228" s="16"/>
      <c r="D228" s="16"/>
      <c r="E228" s="16"/>
      <c r="F228" s="16"/>
    </row>
    <row r="229" spans="2:6" x14ac:dyDescent="0.2">
      <c r="B229" s="16"/>
      <c r="C229" s="16"/>
      <c r="D229" s="16"/>
      <c r="E229" s="16"/>
      <c r="F229" s="16"/>
    </row>
    <row r="230" spans="2:6" x14ac:dyDescent="0.2">
      <c r="B230" s="16"/>
      <c r="C230" s="16"/>
      <c r="D230" s="16"/>
      <c r="E230" s="16"/>
      <c r="F230" s="16"/>
    </row>
    <row r="231" spans="2:6" x14ac:dyDescent="0.2">
      <c r="B231" s="16"/>
      <c r="C231" s="16"/>
      <c r="D231" s="16"/>
      <c r="E231" s="16"/>
      <c r="F231" s="16"/>
    </row>
    <row r="232" spans="2:6" x14ac:dyDescent="0.2">
      <c r="B232" s="16"/>
      <c r="C232" s="16"/>
      <c r="D232" s="16"/>
      <c r="E232" s="16"/>
      <c r="F232" s="16"/>
    </row>
    <row r="233" spans="2:6" x14ac:dyDescent="0.2">
      <c r="B233" s="16"/>
      <c r="C233" s="16"/>
      <c r="D233" s="16"/>
      <c r="E233" s="16"/>
      <c r="F233" s="16"/>
    </row>
    <row r="234" spans="2:6" x14ac:dyDescent="0.2">
      <c r="B234" s="16"/>
      <c r="C234" s="16"/>
      <c r="D234" s="16"/>
      <c r="E234" s="16"/>
      <c r="F234" s="16"/>
    </row>
    <row r="235" spans="2:6" x14ac:dyDescent="0.2">
      <c r="B235" s="16"/>
      <c r="C235" s="16"/>
      <c r="D235" s="16"/>
      <c r="E235" s="16"/>
      <c r="F235" s="16"/>
    </row>
    <row r="236" spans="2:6" x14ac:dyDescent="0.2">
      <c r="B236" s="16"/>
      <c r="C236" s="16"/>
      <c r="D236" s="16"/>
      <c r="E236" s="16"/>
      <c r="F236" s="16"/>
    </row>
    <row r="237" spans="2:6" x14ac:dyDescent="0.2">
      <c r="B237" s="16"/>
      <c r="C237" s="16"/>
      <c r="D237" s="16"/>
      <c r="E237" s="16"/>
      <c r="F237" s="16"/>
    </row>
    <row r="238" spans="2:6" x14ac:dyDescent="0.2">
      <c r="B238" s="16"/>
      <c r="C238" s="16"/>
      <c r="D238" s="16"/>
      <c r="E238" s="16"/>
      <c r="F238" s="16"/>
    </row>
    <row r="239" spans="2:6" x14ac:dyDescent="0.2">
      <c r="B239" s="16"/>
      <c r="C239" s="16"/>
      <c r="D239" s="16"/>
      <c r="E239" s="16"/>
      <c r="F239" s="16"/>
    </row>
    <row r="240" spans="2:6" x14ac:dyDescent="0.2">
      <c r="B240" s="16"/>
      <c r="C240" s="16"/>
      <c r="D240" s="16"/>
      <c r="E240" s="16"/>
      <c r="F240" s="16"/>
    </row>
    <row r="241" spans="2:6" x14ac:dyDescent="0.2">
      <c r="B241" s="16"/>
      <c r="C241" s="16"/>
      <c r="D241" s="16"/>
      <c r="E241" s="16"/>
      <c r="F241" s="16"/>
    </row>
    <row r="242" spans="2:6" x14ac:dyDescent="0.2">
      <c r="B242" s="16"/>
      <c r="C242" s="16"/>
      <c r="D242" s="16"/>
      <c r="E242" s="16"/>
      <c r="F242" s="16"/>
    </row>
    <row r="243" spans="2:6" x14ac:dyDescent="0.2">
      <c r="B243" s="16"/>
      <c r="C243" s="16"/>
      <c r="D243" s="16"/>
      <c r="E243" s="16"/>
      <c r="F243" s="16"/>
    </row>
    <row r="244" spans="2:6" x14ac:dyDescent="0.2">
      <c r="B244" s="16"/>
      <c r="C244" s="16"/>
      <c r="D244" s="16"/>
      <c r="E244" s="16"/>
      <c r="F244" s="16"/>
    </row>
    <row r="245" spans="2:6" x14ac:dyDescent="0.2">
      <c r="B245" s="16"/>
      <c r="C245" s="16"/>
      <c r="D245" s="16"/>
      <c r="E245" s="16"/>
      <c r="F245" s="16"/>
    </row>
    <row r="246" spans="2:6" x14ac:dyDescent="0.2">
      <c r="B246" s="16"/>
      <c r="C246" s="16"/>
      <c r="D246" s="16"/>
      <c r="E246" s="16"/>
      <c r="F246" s="16"/>
    </row>
    <row r="247" spans="2:6" x14ac:dyDescent="0.2">
      <c r="B247" s="16"/>
      <c r="C247" s="16"/>
      <c r="D247" s="16"/>
      <c r="E247" s="16"/>
      <c r="F247" s="16"/>
    </row>
    <row r="248" spans="2:6" x14ac:dyDescent="0.2">
      <c r="B248" s="16"/>
      <c r="C248" s="16"/>
      <c r="D248" s="16"/>
      <c r="E248" s="16"/>
      <c r="F248" s="16"/>
    </row>
    <row r="249" spans="2:6" x14ac:dyDescent="0.2">
      <c r="B249" s="16"/>
      <c r="C249" s="16"/>
      <c r="D249" s="16"/>
      <c r="E249" s="16"/>
      <c r="F249" s="16"/>
    </row>
    <row r="250" spans="2:6" x14ac:dyDescent="0.2">
      <c r="B250" s="16"/>
      <c r="C250" s="16"/>
      <c r="D250" s="16"/>
      <c r="E250" s="16"/>
      <c r="F250" s="16"/>
    </row>
    <row r="251" spans="2:6" x14ac:dyDescent="0.2">
      <c r="B251" s="16"/>
      <c r="C251" s="16"/>
      <c r="D251" s="16"/>
      <c r="E251" s="16"/>
      <c r="F251" s="16"/>
    </row>
    <row r="252" spans="2:6" x14ac:dyDescent="0.2">
      <c r="B252" s="16"/>
      <c r="C252" s="16"/>
      <c r="D252" s="16"/>
      <c r="E252" s="16"/>
      <c r="F252" s="16"/>
    </row>
    <row r="253" spans="2:6" x14ac:dyDescent="0.2">
      <c r="B253" s="16"/>
      <c r="C253" s="16"/>
      <c r="D253" s="16"/>
      <c r="E253" s="16"/>
      <c r="F253" s="16"/>
    </row>
    <row r="254" spans="2:6" x14ac:dyDescent="0.2">
      <c r="B254" s="16"/>
      <c r="C254" s="16"/>
      <c r="D254" s="16"/>
      <c r="E254" s="16"/>
      <c r="F254" s="16"/>
    </row>
    <row r="255" spans="2:6" x14ac:dyDescent="0.2">
      <c r="B255" s="16"/>
      <c r="C255" s="16"/>
      <c r="D255" s="16"/>
      <c r="E255" s="16"/>
      <c r="F255" s="16"/>
    </row>
    <row r="256" spans="2:6" x14ac:dyDescent="0.2">
      <c r="B256" s="16"/>
      <c r="C256" s="16"/>
      <c r="D256" s="16"/>
      <c r="E256" s="16"/>
      <c r="F256" s="16"/>
    </row>
    <row r="257" spans="2:6" x14ac:dyDescent="0.2">
      <c r="B257" s="16"/>
      <c r="C257" s="16"/>
      <c r="D257" s="16"/>
      <c r="E257" s="16"/>
      <c r="F257" s="16"/>
    </row>
    <row r="258" spans="2:6" x14ac:dyDescent="0.2">
      <c r="B258" s="16"/>
      <c r="C258" s="16"/>
      <c r="D258" s="16"/>
      <c r="E258" s="16"/>
      <c r="F258" s="16"/>
    </row>
    <row r="259" spans="2:6" x14ac:dyDescent="0.2">
      <c r="B259" s="16"/>
      <c r="C259" s="16"/>
      <c r="D259" s="16"/>
      <c r="E259" s="16"/>
      <c r="F259" s="16"/>
    </row>
    <row r="260" spans="2:6" x14ac:dyDescent="0.2">
      <c r="B260" s="16"/>
      <c r="C260" s="16"/>
      <c r="D260" s="16"/>
      <c r="E260" s="16"/>
      <c r="F260" s="16"/>
    </row>
    <row r="261" spans="2:6" x14ac:dyDescent="0.2">
      <c r="B261" s="16"/>
      <c r="C261" s="16"/>
      <c r="D261" s="16"/>
      <c r="E261" s="16"/>
      <c r="F261" s="16"/>
    </row>
    <row r="262" spans="2:6" x14ac:dyDescent="0.2">
      <c r="B262" s="16"/>
      <c r="C262" s="16"/>
      <c r="D262" s="16"/>
      <c r="E262" s="16"/>
      <c r="F262" s="16"/>
    </row>
    <row r="263" spans="2:6" x14ac:dyDescent="0.2">
      <c r="B263" s="16"/>
      <c r="C263" s="16"/>
      <c r="D263" s="16"/>
      <c r="E263" s="16"/>
      <c r="F263" s="16"/>
    </row>
    <row r="264" spans="2:6" x14ac:dyDescent="0.2">
      <c r="B264" s="16"/>
      <c r="C264" s="16"/>
      <c r="D264" s="16"/>
      <c r="E264" s="16"/>
      <c r="F264" s="16"/>
    </row>
    <row r="265" spans="2:6" x14ac:dyDescent="0.2">
      <c r="B265" s="16"/>
      <c r="C265" s="16"/>
      <c r="D265" s="16"/>
      <c r="E265" s="16"/>
      <c r="F265" s="16"/>
    </row>
    <row r="266" spans="2:6" x14ac:dyDescent="0.2">
      <c r="B266" s="16"/>
      <c r="C266" s="16"/>
      <c r="D266" s="16"/>
      <c r="E266" s="16"/>
      <c r="F266" s="16"/>
    </row>
    <row r="267" spans="2:6" x14ac:dyDescent="0.2">
      <c r="B267" s="16"/>
      <c r="C267" s="16"/>
      <c r="D267" s="16"/>
      <c r="E267" s="16"/>
      <c r="F267" s="16"/>
    </row>
    <row r="268" spans="2:6" x14ac:dyDescent="0.2">
      <c r="B268" s="16"/>
      <c r="C268" s="16"/>
      <c r="D268" s="16"/>
      <c r="E268" s="16"/>
      <c r="F268" s="16"/>
    </row>
    <row r="269" spans="2:6" x14ac:dyDescent="0.2">
      <c r="B269" s="16"/>
      <c r="C269" s="16"/>
      <c r="D269" s="16"/>
      <c r="E269" s="16"/>
      <c r="F269" s="16"/>
    </row>
    <row r="270" spans="2:6" x14ac:dyDescent="0.2">
      <c r="B270" s="16"/>
      <c r="C270" s="16"/>
      <c r="D270" s="16"/>
      <c r="E270" s="16"/>
      <c r="F270" s="16"/>
    </row>
    <row r="271" spans="2:6" x14ac:dyDescent="0.2">
      <c r="B271" s="16"/>
      <c r="C271" s="16"/>
      <c r="D271" s="16"/>
      <c r="E271" s="16"/>
      <c r="F271" s="16"/>
    </row>
    <row r="272" spans="2:6" x14ac:dyDescent="0.2">
      <c r="B272" s="16"/>
      <c r="C272" s="16"/>
      <c r="D272" s="16"/>
      <c r="E272" s="16"/>
      <c r="F272" s="16"/>
    </row>
    <row r="273" spans="2:6" x14ac:dyDescent="0.2">
      <c r="B273" s="16"/>
      <c r="C273" s="16"/>
      <c r="D273" s="16"/>
      <c r="E273" s="16"/>
      <c r="F273" s="16"/>
    </row>
    <row r="274" spans="2:6" x14ac:dyDescent="0.2">
      <c r="B274" s="16"/>
      <c r="C274" s="16"/>
      <c r="D274" s="16"/>
      <c r="E274" s="16"/>
      <c r="F274" s="16"/>
    </row>
    <row r="275" spans="2:6" x14ac:dyDescent="0.2">
      <c r="B275" s="16"/>
      <c r="C275" s="16"/>
      <c r="D275" s="16"/>
      <c r="E275" s="16"/>
      <c r="F275" s="16"/>
    </row>
    <row r="276" spans="2:6" x14ac:dyDescent="0.2">
      <c r="B276" s="16"/>
      <c r="C276" s="16"/>
      <c r="D276" s="16"/>
      <c r="E276" s="16"/>
      <c r="F276" s="16"/>
    </row>
    <row r="277" spans="2:6" x14ac:dyDescent="0.2">
      <c r="B277" s="16"/>
      <c r="C277" s="16"/>
      <c r="D277" s="16"/>
      <c r="E277" s="16"/>
      <c r="F277" s="16"/>
    </row>
    <row r="278" spans="2:6" x14ac:dyDescent="0.2">
      <c r="B278" s="16"/>
      <c r="C278" s="16"/>
      <c r="D278" s="16"/>
      <c r="E278" s="16"/>
      <c r="F278" s="16"/>
    </row>
    <row r="279" spans="2:6" x14ac:dyDescent="0.2">
      <c r="B279" s="16"/>
      <c r="C279" s="16"/>
      <c r="D279" s="16"/>
      <c r="E279" s="16"/>
      <c r="F279" s="16"/>
    </row>
    <row r="280" spans="2:6" x14ac:dyDescent="0.2">
      <c r="B280" s="16"/>
      <c r="C280" s="16"/>
      <c r="D280" s="16"/>
      <c r="E280" s="16"/>
      <c r="F280" s="16"/>
    </row>
    <row r="281" spans="2:6" x14ac:dyDescent="0.2">
      <c r="B281" s="16"/>
      <c r="C281" s="16"/>
      <c r="D281" s="16"/>
      <c r="E281" s="16"/>
      <c r="F281" s="16"/>
    </row>
    <row r="282" spans="2:6" x14ac:dyDescent="0.2">
      <c r="B282" s="16"/>
      <c r="C282" s="16"/>
      <c r="D282" s="16"/>
      <c r="E282" s="16"/>
      <c r="F282" s="16"/>
    </row>
    <row r="283" spans="2:6" x14ac:dyDescent="0.2">
      <c r="B283" s="16"/>
      <c r="C283" s="16"/>
      <c r="D283" s="16"/>
      <c r="E283" s="16"/>
      <c r="F283" s="16"/>
    </row>
    <row r="284" spans="2:6" x14ac:dyDescent="0.2">
      <c r="B284" s="16"/>
      <c r="C284" s="16"/>
      <c r="D284" s="16"/>
      <c r="E284" s="16"/>
      <c r="F284" s="16"/>
    </row>
    <row r="285" spans="2:6" x14ac:dyDescent="0.2">
      <c r="B285" s="16"/>
      <c r="C285" s="16"/>
      <c r="D285" s="16"/>
      <c r="E285" s="16"/>
      <c r="F285" s="16"/>
    </row>
    <row r="286" spans="2:6" x14ac:dyDescent="0.2">
      <c r="B286" s="16"/>
      <c r="C286" s="16"/>
      <c r="D286" s="16"/>
      <c r="E286" s="16"/>
      <c r="F286" s="16"/>
    </row>
    <row r="287" spans="2:6" x14ac:dyDescent="0.2">
      <c r="B287" s="16"/>
      <c r="C287" s="16"/>
      <c r="D287" s="16"/>
      <c r="E287" s="16"/>
      <c r="F287" s="16"/>
    </row>
    <row r="288" spans="2:6" x14ac:dyDescent="0.2">
      <c r="B288" s="16"/>
      <c r="C288" s="16"/>
      <c r="D288" s="16"/>
      <c r="E288" s="16"/>
      <c r="F288" s="16"/>
    </row>
    <row r="289" spans="2:6" x14ac:dyDescent="0.2">
      <c r="B289" s="16"/>
      <c r="C289" s="16"/>
      <c r="D289" s="16"/>
      <c r="E289" s="16"/>
      <c r="F289" s="16"/>
    </row>
    <row r="290" spans="2:6" x14ac:dyDescent="0.2">
      <c r="B290" s="16"/>
      <c r="C290" s="16"/>
      <c r="D290" s="16"/>
      <c r="E290" s="16"/>
      <c r="F290" s="16"/>
    </row>
    <row r="291" spans="2:6" x14ac:dyDescent="0.2">
      <c r="B291" s="16"/>
      <c r="C291" s="16"/>
      <c r="D291" s="16"/>
      <c r="E291" s="16"/>
      <c r="F291" s="16"/>
    </row>
    <row r="292" spans="2:6" x14ac:dyDescent="0.2">
      <c r="B292" s="16"/>
      <c r="C292" s="16"/>
      <c r="D292" s="16"/>
      <c r="E292" s="16"/>
      <c r="F292" s="16"/>
    </row>
    <row r="293" spans="2:6" x14ac:dyDescent="0.2">
      <c r="B293" s="16"/>
      <c r="C293" s="16"/>
      <c r="D293" s="16"/>
      <c r="E293" s="16"/>
      <c r="F293" s="16"/>
    </row>
    <row r="294" spans="2:6" x14ac:dyDescent="0.2">
      <c r="B294" s="16"/>
      <c r="C294" s="16"/>
      <c r="D294" s="16"/>
      <c r="E294" s="16"/>
      <c r="F294" s="16"/>
    </row>
    <row r="295" spans="2:6" x14ac:dyDescent="0.2">
      <c r="B295" s="16"/>
      <c r="C295" s="16"/>
      <c r="D295" s="16"/>
      <c r="E295" s="16"/>
      <c r="F295" s="16"/>
    </row>
    <row r="296" spans="2:6" x14ac:dyDescent="0.2">
      <c r="B296" s="16"/>
      <c r="C296" s="16"/>
      <c r="D296" s="16"/>
      <c r="E296" s="16"/>
      <c r="F296" s="16"/>
    </row>
    <row r="297" spans="2:6" x14ac:dyDescent="0.2">
      <c r="B297" s="16"/>
      <c r="C297" s="16"/>
      <c r="D297" s="16"/>
      <c r="E297" s="16"/>
      <c r="F297" s="16"/>
    </row>
    <row r="298" spans="2:6" x14ac:dyDescent="0.2">
      <c r="B298" s="16"/>
      <c r="C298" s="16"/>
      <c r="D298" s="16"/>
      <c r="E298" s="16"/>
      <c r="F298" s="16"/>
    </row>
    <row r="299" spans="2:6" x14ac:dyDescent="0.2">
      <c r="B299" s="16"/>
      <c r="C299" s="16"/>
      <c r="D299" s="16"/>
      <c r="E299" s="16"/>
      <c r="F299" s="16"/>
    </row>
    <row r="300" spans="2:6" x14ac:dyDescent="0.2">
      <c r="B300" s="16"/>
      <c r="C300" s="16"/>
      <c r="D300" s="16"/>
      <c r="E300" s="16"/>
      <c r="F300" s="16"/>
    </row>
    <row r="301" spans="2:6" x14ac:dyDescent="0.2">
      <c r="B301" s="16"/>
      <c r="C301" s="16"/>
      <c r="D301" s="16"/>
      <c r="E301" s="16"/>
      <c r="F301" s="16"/>
    </row>
    <row r="302" spans="2:6" x14ac:dyDescent="0.2">
      <c r="B302" s="16"/>
      <c r="C302" s="16"/>
      <c r="D302" s="16"/>
      <c r="E302" s="16"/>
      <c r="F302" s="16"/>
    </row>
    <row r="303" spans="2:6" x14ac:dyDescent="0.2">
      <c r="B303" s="16"/>
      <c r="C303" s="16"/>
      <c r="D303" s="16"/>
      <c r="E303" s="16"/>
      <c r="F303" s="16"/>
    </row>
    <row r="304" spans="2:6" x14ac:dyDescent="0.2">
      <c r="B304" s="16"/>
      <c r="C304" s="16"/>
      <c r="D304" s="16"/>
      <c r="E304" s="16"/>
      <c r="F304" s="16"/>
    </row>
    <row r="305" spans="2:6" x14ac:dyDescent="0.2">
      <c r="B305" s="16"/>
      <c r="C305" s="16"/>
      <c r="D305" s="16"/>
      <c r="E305" s="16"/>
      <c r="F305" s="16"/>
    </row>
    <row r="306" spans="2:6" x14ac:dyDescent="0.2">
      <c r="B306" s="16"/>
      <c r="C306" s="16"/>
      <c r="D306" s="16"/>
      <c r="E306" s="16"/>
      <c r="F306" s="16"/>
    </row>
    <row r="307" spans="2:6" x14ac:dyDescent="0.2">
      <c r="B307" s="16"/>
      <c r="C307" s="16"/>
      <c r="D307" s="16"/>
      <c r="E307" s="16"/>
      <c r="F307" s="16"/>
    </row>
    <row r="308" spans="2:6" x14ac:dyDescent="0.2">
      <c r="B308" s="16"/>
      <c r="C308" s="16"/>
      <c r="D308" s="16"/>
      <c r="E308" s="16"/>
      <c r="F308" s="16"/>
    </row>
    <row r="309" spans="2:6" x14ac:dyDescent="0.2">
      <c r="B309" s="16"/>
      <c r="C309" s="16"/>
      <c r="D309" s="16"/>
      <c r="E309" s="16"/>
      <c r="F309" s="16"/>
    </row>
    <row r="310" spans="2:6" x14ac:dyDescent="0.2">
      <c r="B310" s="16"/>
      <c r="C310" s="16"/>
      <c r="D310" s="16"/>
      <c r="E310" s="16"/>
      <c r="F310" s="16"/>
    </row>
    <row r="311" spans="2:6" x14ac:dyDescent="0.2">
      <c r="B311" s="16"/>
      <c r="C311" s="16"/>
      <c r="D311" s="16"/>
      <c r="E311" s="16"/>
      <c r="F311" s="16"/>
    </row>
    <row r="312" spans="2:6" x14ac:dyDescent="0.2">
      <c r="B312" s="16"/>
      <c r="C312" s="16"/>
      <c r="D312" s="16"/>
      <c r="E312" s="16"/>
      <c r="F312" s="16"/>
    </row>
    <row r="313" spans="2:6" x14ac:dyDescent="0.2">
      <c r="B313" s="16"/>
      <c r="C313" s="16"/>
      <c r="D313" s="16"/>
      <c r="E313" s="16"/>
      <c r="F313" s="16"/>
    </row>
    <row r="314" spans="2:6" x14ac:dyDescent="0.2">
      <c r="B314" s="16"/>
      <c r="C314" s="16"/>
      <c r="D314" s="16"/>
      <c r="E314" s="16"/>
      <c r="F314" s="16"/>
    </row>
    <row r="315" spans="2:6" x14ac:dyDescent="0.2">
      <c r="B315" s="16"/>
      <c r="C315" s="16"/>
      <c r="D315" s="16"/>
      <c r="E315" s="16"/>
      <c r="F315" s="16"/>
    </row>
    <row r="316" spans="2:6" x14ac:dyDescent="0.2">
      <c r="B316" s="16"/>
      <c r="C316" s="16"/>
      <c r="D316" s="16"/>
      <c r="E316" s="16"/>
      <c r="F316" s="16"/>
    </row>
    <row r="317" spans="2:6" x14ac:dyDescent="0.2">
      <c r="B317" s="16"/>
      <c r="C317" s="16"/>
      <c r="D317" s="16"/>
      <c r="E317" s="16"/>
      <c r="F317" s="16"/>
    </row>
    <row r="318" spans="2:6" x14ac:dyDescent="0.2">
      <c r="B318" s="16"/>
      <c r="C318" s="16"/>
      <c r="D318" s="16"/>
      <c r="E318" s="16"/>
      <c r="F318" s="16"/>
    </row>
    <row r="319" spans="2:6" x14ac:dyDescent="0.2">
      <c r="B319" s="16"/>
      <c r="C319" s="16"/>
      <c r="D319" s="16"/>
      <c r="E319" s="16"/>
      <c r="F319" s="16"/>
    </row>
    <row r="320" spans="2:6" x14ac:dyDescent="0.2">
      <c r="B320" s="16"/>
      <c r="C320" s="16"/>
      <c r="D320" s="16"/>
      <c r="E320" s="16"/>
      <c r="F320" s="16"/>
    </row>
    <row r="321" spans="2:6" x14ac:dyDescent="0.2">
      <c r="B321" s="16"/>
      <c r="C321" s="16"/>
      <c r="D321" s="16"/>
      <c r="E321" s="16"/>
      <c r="F321" s="16"/>
    </row>
    <row r="322" spans="2:6" x14ac:dyDescent="0.2">
      <c r="B322" s="16"/>
      <c r="C322" s="16"/>
      <c r="D322" s="16"/>
      <c r="E322" s="16"/>
      <c r="F322" s="16"/>
    </row>
    <row r="323" spans="2:6" x14ac:dyDescent="0.2">
      <c r="B323" s="16"/>
      <c r="C323" s="16"/>
      <c r="D323" s="16"/>
      <c r="E323" s="16"/>
      <c r="F323" s="16"/>
    </row>
    <row r="324" spans="2:6" x14ac:dyDescent="0.2">
      <c r="B324" s="16"/>
      <c r="C324" s="16"/>
      <c r="D324" s="16"/>
      <c r="E324" s="16"/>
      <c r="F324" s="16"/>
    </row>
    <row r="325" spans="2:6" x14ac:dyDescent="0.2">
      <c r="B325" s="16"/>
      <c r="C325" s="16"/>
      <c r="D325" s="16"/>
      <c r="E325" s="16"/>
      <c r="F325" s="16"/>
    </row>
    <row r="326" spans="2:6" x14ac:dyDescent="0.2">
      <c r="B326" s="16"/>
      <c r="C326" s="16"/>
      <c r="D326" s="16"/>
      <c r="E326" s="16"/>
      <c r="F326" s="16"/>
    </row>
    <row r="327" spans="2:6" x14ac:dyDescent="0.2">
      <c r="B327" s="16"/>
      <c r="C327" s="16"/>
      <c r="D327" s="16"/>
      <c r="E327" s="16"/>
      <c r="F327" s="16"/>
    </row>
    <row r="328" spans="2:6" x14ac:dyDescent="0.2">
      <c r="B328" s="16"/>
      <c r="C328" s="16"/>
      <c r="D328" s="16"/>
      <c r="E328" s="16"/>
      <c r="F328" s="16"/>
    </row>
    <row r="329" spans="2:6" x14ac:dyDescent="0.2">
      <c r="B329" s="16"/>
      <c r="C329" s="16"/>
      <c r="D329" s="16"/>
      <c r="E329" s="16"/>
      <c r="F329" s="16"/>
    </row>
    <row r="330" spans="2:6" x14ac:dyDescent="0.2">
      <c r="B330" s="16"/>
      <c r="C330" s="16"/>
      <c r="D330" s="16"/>
      <c r="E330" s="16"/>
      <c r="F330" s="16"/>
    </row>
    <row r="331" spans="2:6" x14ac:dyDescent="0.2">
      <c r="B331" s="16"/>
      <c r="C331" s="16"/>
      <c r="D331" s="16"/>
      <c r="E331" s="16"/>
      <c r="F331" s="16"/>
    </row>
    <row r="332" spans="2:6" x14ac:dyDescent="0.2">
      <c r="B332" s="16"/>
      <c r="C332" s="16"/>
      <c r="D332" s="16"/>
      <c r="E332" s="16"/>
      <c r="F332" s="16"/>
    </row>
    <row r="333" spans="2:6" x14ac:dyDescent="0.2">
      <c r="B333" s="16"/>
      <c r="C333" s="16"/>
      <c r="D333" s="16"/>
      <c r="E333" s="16"/>
      <c r="F333" s="16"/>
    </row>
    <row r="334" spans="2:6" x14ac:dyDescent="0.2">
      <c r="B334" s="16"/>
      <c r="C334" s="16"/>
      <c r="D334" s="16"/>
      <c r="E334" s="16"/>
      <c r="F334" s="16"/>
    </row>
    <row r="335" spans="2:6" x14ac:dyDescent="0.2">
      <c r="B335" s="16"/>
      <c r="C335" s="16"/>
      <c r="D335" s="16"/>
      <c r="E335" s="16"/>
      <c r="F335" s="16"/>
    </row>
    <row r="336" spans="2:6" x14ac:dyDescent="0.2">
      <c r="B336" s="16"/>
      <c r="C336" s="16"/>
      <c r="D336" s="16"/>
      <c r="E336" s="16"/>
      <c r="F336" s="16"/>
    </row>
    <row r="337" spans="2:6" x14ac:dyDescent="0.2">
      <c r="B337" s="16"/>
      <c r="C337" s="16"/>
      <c r="D337" s="16"/>
      <c r="E337" s="16"/>
      <c r="F337" s="16"/>
    </row>
    <row r="338" spans="2:6" x14ac:dyDescent="0.2">
      <c r="B338" s="16"/>
      <c r="C338" s="16"/>
      <c r="D338" s="16"/>
      <c r="E338" s="16"/>
      <c r="F338" s="16"/>
    </row>
    <row r="339" spans="2:6" x14ac:dyDescent="0.2">
      <c r="B339" s="16"/>
      <c r="C339" s="16"/>
      <c r="D339" s="16"/>
      <c r="E339" s="16"/>
      <c r="F339" s="16"/>
    </row>
    <row r="340" spans="2:6" x14ac:dyDescent="0.2">
      <c r="B340" s="16"/>
      <c r="C340" s="16"/>
      <c r="D340" s="16"/>
      <c r="E340" s="16"/>
      <c r="F340" s="16"/>
    </row>
    <row r="341" spans="2:6" x14ac:dyDescent="0.2">
      <c r="B341" s="16"/>
      <c r="C341" s="16"/>
      <c r="D341" s="16"/>
      <c r="E341" s="16"/>
      <c r="F341" s="16"/>
    </row>
    <row r="342" spans="2:6" x14ac:dyDescent="0.2">
      <c r="B342" s="16"/>
      <c r="C342" s="16"/>
      <c r="D342" s="16"/>
      <c r="E342" s="16"/>
      <c r="F342" s="16"/>
    </row>
    <row r="343" spans="2:6" x14ac:dyDescent="0.2">
      <c r="B343" s="16"/>
      <c r="C343" s="16"/>
      <c r="D343" s="16"/>
      <c r="E343" s="16"/>
      <c r="F343" s="16"/>
    </row>
    <row r="344" spans="2:6" x14ac:dyDescent="0.2">
      <c r="B344" s="16"/>
      <c r="C344" s="16"/>
      <c r="D344" s="16"/>
      <c r="E344" s="16"/>
      <c r="F344" s="16"/>
    </row>
    <row r="345" spans="2:6" x14ac:dyDescent="0.2">
      <c r="B345" s="16"/>
      <c r="C345" s="16"/>
      <c r="D345" s="16"/>
      <c r="E345" s="16"/>
      <c r="F345" s="16"/>
    </row>
    <row r="346" spans="2:6" x14ac:dyDescent="0.2">
      <c r="B346" s="16"/>
      <c r="C346" s="16"/>
      <c r="D346" s="16"/>
      <c r="E346" s="16"/>
      <c r="F346" s="16"/>
    </row>
    <row r="347" spans="2:6" x14ac:dyDescent="0.2">
      <c r="B347" s="16"/>
      <c r="C347" s="16"/>
      <c r="D347" s="16"/>
      <c r="E347" s="16"/>
      <c r="F347" s="16"/>
    </row>
    <row r="348" spans="2:6" x14ac:dyDescent="0.2">
      <c r="B348" s="16"/>
      <c r="C348" s="16"/>
      <c r="D348" s="16"/>
      <c r="E348" s="16"/>
      <c r="F348" s="16"/>
    </row>
    <row r="349" spans="2:6" x14ac:dyDescent="0.2">
      <c r="B349" s="16"/>
      <c r="C349" s="16"/>
      <c r="D349" s="16"/>
      <c r="E349" s="16"/>
      <c r="F349" s="16"/>
    </row>
    <row r="350" spans="2:6" x14ac:dyDescent="0.2">
      <c r="B350" s="16"/>
      <c r="C350" s="16"/>
      <c r="D350" s="16"/>
      <c r="E350" s="16"/>
      <c r="F350" s="16"/>
    </row>
    <row r="351" spans="2:6" x14ac:dyDescent="0.2">
      <c r="B351" s="16"/>
      <c r="C351" s="16"/>
      <c r="D351" s="16"/>
      <c r="E351" s="16"/>
      <c r="F351" s="16"/>
    </row>
    <row r="352" spans="2:6" x14ac:dyDescent="0.2">
      <c r="B352" s="16"/>
      <c r="C352" s="16"/>
      <c r="D352" s="16"/>
      <c r="E352" s="16"/>
      <c r="F352" s="16"/>
    </row>
    <row r="353" spans="2:6" x14ac:dyDescent="0.2">
      <c r="B353" s="16"/>
      <c r="C353" s="16"/>
      <c r="D353" s="16"/>
      <c r="E353" s="16"/>
      <c r="F353" s="16"/>
    </row>
    <row r="354" spans="2:6" x14ac:dyDescent="0.2">
      <c r="B354" s="16"/>
      <c r="C354" s="16"/>
      <c r="D354" s="16"/>
      <c r="E354" s="16"/>
      <c r="F354" s="16"/>
    </row>
    <row r="355" spans="2:6" x14ac:dyDescent="0.2">
      <c r="B355" s="16"/>
      <c r="C355" s="16"/>
      <c r="D355" s="16"/>
      <c r="E355" s="16"/>
      <c r="F355" s="16"/>
    </row>
    <row r="356" spans="2:6" x14ac:dyDescent="0.2">
      <c r="B356" s="16"/>
      <c r="C356" s="16"/>
      <c r="D356" s="16"/>
      <c r="E356" s="16"/>
      <c r="F356" s="16"/>
    </row>
    <row r="357" spans="2:6" x14ac:dyDescent="0.2">
      <c r="B357" s="16"/>
      <c r="C357" s="16"/>
      <c r="D357" s="16"/>
      <c r="E357" s="16"/>
      <c r="F357" s="16"/>
    </row>
    <row r="358" spans="2:6" x14ac:dyDescent="0.2">
      <c r="B358" s="16"/>
      <c r="C358" s="16"/>
      <c r="D358" s="16"/>
      <c r="E358" s="16"/>
      <c r="F358" s="16"/>
    </row>
    <row r="359" spans="2:6" x14ac:dyDescent="0.2">
      <c r="B359" s="16"/>
      <c r="C359" s="16"/>
      <c r="D359" s="16"/>
      <c r="E359" s="16"/>
      <c r="F359" s="16"/>
    </row>
    <row r="360" spans="2:6" x14ac:dyDescent="0.2">
      <c r="B360" s="16"/>
      <c r="C360" s="16"/>
      <c r="D360" s="16"/>
      <c r="E360" s="16"/>
      <c r="F360" s="16"/>
    </row>
    <row r="361" spans="2:6" x14ac:dyDescent="0.2">
      <c r="B361" s="16"/>
      <c r="C361" s="16"/>
      <c r="D361" s="16"/>
      <c r="E361" s="16"/>
      <c r="F361" s="16"/>
    </row>
    <row r="362" spans="2:6" x14ac:dyDescent="0.2">
      <c r="B362" s="16"/>
      <c r="C362" s="16"/>
      <c r="D362" s="16"/>
      <c r="E362" s="16"/>
      <c r="F362" s="16"/>
    </row>
    <row r="363" spans="2:6" x14ac:dyDescent="0.2">
      <c r="B363" s="16"/>
      <c r="C363" s="16"/>
      <c r="D363" s="16"/>
      <c r="E363" s="16"/>
      <c r="F363" s="16"/>
    </row>
    <row r="364" spans="2:6" x14ac:dyDescent="0.2">
      <c r="B364" s="16"/>
      <c r="C364" s="16"/>
      <c r="D364" s="16"/>
      <c r="E364" s="16"/>
      <c r="F364" s="16"/>
    </row>
    <row r="365" spans="2:6" x14ac:dyDescent="0.2">
      <c r="B365" s="16"/>
      <c r="C365" s="16"/>
      <c r="D365" s="16"/>
      <c r="E365" s="16"/>
      <c r="F365" s="16"/>
    </row>
    <row r="366" spans="2:6" x14ac:dyDescent="0.2">
      <c r="B366" s="16"/>
      <c r="C366" s="16"/>
      <c r="D366" s="16"/>
      <c r="E366" s="16"/>
      <c r="F366" s="16"/>
    </row>
    <row r="367" spans="2:6" x14ac:dyDescent="0.2">
      <c r="B367" s="16"/>
      <c r="C367" s="16"/>
      <c r="D367" s="16"/>
      <c r="E367" s="16"/>
      <c r="F367" s="16"/>
    </row>
    <row r="368" spans="2:6" x14ac:dyDescent="0.2">
      <c r="B368" s="16"/>
      <c r="C368" s="16"/>
      <c r="D368" s="16"/>
      <c r="E368" s="16"/>
      <c r="F368" s="16"/>
    </row>
    <row r="369" spans="2:6" x14ac:dyDescent="0.2">
      <c r="B369" s="16"/>
      <c r="C369" s="16"/>
      <c r="D369" s="16"/>
      <c r="E369" s="16"/>
      <c r="F369" s="16"/>
    </row>
    <row r="370" spans="2:6" x14ac:dyDescent="0.2">
      <c r="B370" s="16"/>
      <c r="C370" s="16"/>
      <c r="D370" s="16"/>
      <c r="E370" s="16"/>
      <c r="F370" s="16"/>
    </row>
    <row r="371" spans="2:6" x14ac:dyDescent="0.2">
      <c r="B371" s="16"/>
      <c r="C371" s="16"/>
      <c r="D371" s="16"/>
      <c r="E371" s="16"/>
      <c r="F371" s="16"/>
    </row>
    <row r="372" spans="2:6" x14ac:dyDescent="0.2">
      <c r="B372" s="16"/>
      <c r="C372" s="16"/>
      <c r="D372" s="16"/>
      <c r="E372" s="16"/>
      <c r="F372" s="16"/>
    </row>
    <row r="373" spans="2:6" x14ac:dyDescent="0.2">
      <c r="B373" s="16"/>
      <c r="C373" s="16"/>
      <c r="D373" s="16"/>
      <c r="E373" s="16"/>
      <c r="F373" s="16"/>
    </row>
    <row r="374" spans="2:6" x14ac:dyDescent="0.2">
      <c r="B374" s="16"/>
      <c r="C374" s="16"/>
      <c r="D374" s="16"/>
      <c r="E374" s="16"/>
      <c r="F374" s="16"/>
    </row>
    <row r="375" spans="2:6" x14ac:dyDescent="0.2">
      <c r="B375" s="16"/>
      <c r="C375" s="16"/>
      <c r="D375" s="16"/>
      <c r="E375" s="16"/>
      <c r="F375" s="16"/>
    </row>
    <row r="376" spans="2:6" x14ac:dyDescent="0.2">
      <c r="B376" s="16"/>
      <c r="C376" s="16"/>
      <c r="D376" s="16"/>
      <c r="E376" s="16"/>
      <c r="F376" s="16"/>
    </row>
    <row r="377" spans="2:6" x14ac:dyDescent="0.2">
      <c r="B377" s="16"/>
      <c r="C377" s="16"/>
      <c r="D377" s="16"/>
      <c r="E377" s="16"/>
      <c r="F377" s="16"/>
    </row>
    <row r="378" spans="2:6" x14ac:dyDescent="0.2">
      <c r="B378" s="16"/>
      <c r="C378" s="16"/>
      <c r="D378" s="16"/>
      <c r="E378" s="16"/>
      <c r="F378" s="16"/>
    </row>
    <row r="379" spans="2:6" x14ac:dyDescent="0.2">
      <c r="B379" s="16"/>
      <c r="C379" s="16"/>
      <c r="D379" s="16"/>
      <c r="E379" s="16"/>
      <c r="F379" s="16"/>
    </row>
    <row r="380" spans="2:6" x14ac:dyDescent="0.2">
      <c r="B380" s="16"/>
      <c r="C380" s="16"/>
      <c r="D380" s="16"/>
      <c r="E380" s="16"/>
      <c r="F380" s="16"/>
    </row>
    <row r="381" spans="2:6" x14ac:dyDescent="0.2">
      <c r="B381" s="16"/>
      <c r="C381" s="16"/>
      <c r="D381" s="16"/>
      <c r="E381" s="16"/>
      <c r="F381" s="16"/>
    </row>
    <row r="382" spans="2:6" x14ac:dyDescent="0.2">
      <c r="B382" s="16"/>
      <c r="C382" s="16"/>
      <c r="D382" s="16"/>
      <c r="E382" s="16"/>
      <c r="F382" s="16"/>
    </row>
    <row r="383" spans="2:6" x14ac:dyDescent="0.2">
      <c r="B383" s="16"/>
      <c r="C383" s="16"/>
      <c r="D383" s="16"/>
      <c r="E383" s="16"/>
      <c r="F383" s="16"/>
    </row>
    <row r="384" spans="2:6" x14ac:dyDescent="0.2">
      <c r="B384" s="16"/>
      <c r="C384" s="16"/>
      <c r="D384" s="16"/>
      <c r="E384" s="16"/>
      <c r="F384" s="16"/>
    </row>
    <row r="385" spans="2:6" x14ac:dyDescent="0.2">
      <c r="B385" s="16"/>
      <c r="C385" s="16"/>
      <c r="D385" s="16"/>
      <c r="E385" s="16"/>
      <c r="F385" s="16"/>
    </row>
    <row r="386" spans="2:6" x14ac:dyDescent="0.2">
      <c r="B386" s="16"/>
      <c r="C386" s="16"/>
      <c r="D386" s="16"/>
      <c r="E386" s="16"/>
      <c r="F386" s="16"/>
    </row>
    <row r="387" spans="2:6" x14ac:dyDescent="0.2">
      <c r="B387" s="16"/>
      <c r="C387" s="16"/>
      <c r="D387" s="16"/>
      <c r="E387" s="16"/>
      <c r="F387" s="16"/>
    </row>
    <row r="388" spans="2:6" x14ac:dyDescent="0.2">
      <c r="B388" s="16"/>
      <c r="C388" s="16"/>
      <c r="D388" s="16"/>
      <c r="E388" s="16"/>
      <c r="F388" s="16"/>
    </row>
    <row r="389" spans="2:6" x14ac:dyDescent="0.2">
      <c r="B389" s="16"/>
      <c r="C389" s="16"/>
      <c r="D389" s="16"/>
      <c r="E389" s="16"/>
      <c r="F389" s="16"/>
    </row>
    <row r="390" spans="2:6" x14ac:dyDescent="0.2">
      <c r="B390" s="16"/>
      <c r="C390" s="16"/>
      <c r="D390" s="16"/>
      <c r="E390" s="16"/>
      <c r="F390" s="16"/>
    </row>
    <row r="391" spans="2:6" x14ac:dyDescent="0.2">
      <c r="B391" s="16"/>
      <c r="C391" s="16"/>
      <c r="D391" s="16"/>
      <c r="E391" s="16"/>
      <c r="F391" s="16"/>
    </row>
    <row r="392" spans="2:6" x14ac:dyDescent="0.2">
      <c r="B392" s="16"/>
      <c r="C392" s="16"/>
      <c r="D392" s="16"/>
      <c r="E392" s="16"/>
      <c r="F392" s="16"/>
    </row>
    <row r="393" spans="2:6" x14ac:dyDescent="0.2">
      <c r="B393" s="16"/>
      <c r="C393" s="16"/>
      <c r="D393" s="16"/>
      <c r="E393" s="16"/>
      <c r="F393" s="16"/>
    </row>
    <row r="394" spans="2:6" x14ac:dyDescent="0.2">
      <c r="B394" s="16"/>
      <c r="C394" s="16"/>
      <c r="D394" s="16"/>
      <c r="E394" s="16"/>
      <c r="F394" s="16"/>
    </row>
    <row r="395" spans="2:6" x14ac:dyDescent="0.2">
      <c r="B395" s="16"/>
      <c r="C395" s="16"/>
      <c r="D395" s="16"/>
      <c r="E395" s="16"/>
      <c r="F395" s="16"/>
    </row>
    <row r="396" spans="2:6" x14ac:dyDescent="0.2">
      <c r="B396" s="16"/>
      <c r="C396" s="16"/>
      <c r="D396" s="16"/>
      <c r="E396" s="16"/>
      <c r="F396" s="16"/>
    </row>
    <row r="397" spans="2:6" x14ac:dyDescent="0.2">
      <c r="B397" s="16"/>
      <c r="C397" s="16"/>
      <c r="D397" s="16"/>
      <c r="E397" s="16"/>
      <c r="F397" s="16"/>
    </row>
    <row r="398" spans="2:6" x14ac:dyDescent="0.2">
      <c r="B398" s="16"/>
      <c r="C398" s="16"/>
      <c r="D398" s="16"/>
      <c r="E398" s="16"/>
      <c r="F398" s="16"/>
    </row>
    <row r="399" spans="2:6" x14ac:dyDescent="0.2">
      <c r="B399" s="16"/>
      <c r="C399" s="16"/>
      <c r="D399" s="16"/>
      <c r="E399" s="16"/>
      <c r="F399" s="16"/>
    </row>
    <row r="400" spans="2:6" x14ac:dyDescent="0.2">
      <c r="B400" s="16"/>
      <c r="C400" s="16"/>
      <c r="D400" s="16"/>
      <c r="E400" s="16"/>
      <c r="F400" s="16"/>
    </row>
    <row r="401" spans="2:6" x14ac:dyDescent="0.2">
      <c r="B401" s="16"/>
      <c r="C401" s="16"/>
      <c r="D401" s="16"/>
      <c r="E401" s="16"/>
      <c r="F401" s="16"/>
    </row>
    <row r="402" spans="2:6" x14ac:dyDescent="0.2">
      <c r="B402" s="16"/>
      <c r="C402" s="16"/>
      <c r="D402" s="16"/>
      <c r="E402" s="16"/>
      <c r="F402" s="16"/>
    </row>
    <row r="403" spans="2:6" x14ac:dyDescent="0.2">
      <c r="B403" s="16"/>
      <c r="C403" s="16"/>
      <c r="D403" s="16"/>
      <c r="E403" s="16"/>
      <c r="F403" s="16"/>
    </row>
    <row r="404" spans="2:6" x14ac:dyDescent="0.2">
      <c r="B404" s="16"/>
      <c r="C404" s="16"/>
      <c r="D404" s="16"/>
      <c r="E404" s="16"/>
      <c r="F404" s="16"/>
    </row>
    <row r="405" spans="2:6" x14ac:dyDescent="0.2">
      <c r="B405" s="16"/>
      <c r="C405" s="16"/>
      <c r="D405" s="16"/>
      <c r="E405" s="16"/>
      <c r="F405" s="16"/>
    </row>
    <row r="406" spans="2:6" x14ac:dyDescent="0.2">
      <c r="B406" s="16"/>
      <c r="C406" s="16"/>
      <c r="D406" s="16"/>
      <c r="E406" s="16"/>
      <c r="F406" s="16"/>
    </row>
    <row r="407" spans="2:6" x14ac:dyDescent="0.2">
      <c r="B407" s="16"/>
      <c r="C407" s="16"/>
      <c r="D407" s="16"/>
      <c r="E407" s="16"/>
      <c r="F407" s="16"/>
    </row>
    <row r="408" spans="2:6" x14ac:dyDescent="0.2">
      <c r="B408" s="16"/>
      <c r="C408" s="16"/>
      <c r="D408" s="16"/>
      <c r="E408" s="16"/>
      <c r="F408" s="16"/>
    </row>
    <row r="409" spans="2:6" x14ac:dyDescent="0.2">
      <c r="B409" s="16"/>
      <c r="C409" s="16"/>
      <c r="D409" s="16"/>
      <c r="E409" s="16"/>
      <c r="F409" s="16"/>
    </row>
    <row r="410" spans="2:6" x14ac:dyDescent="0.2">
      <c r="B410" s="16"/>
      <c r="C410" s="16"/>
      <c r="D410" s="16"/>
      <c r="E410" s="16"/>
      <c r="F410" s="16"/>
    </row>
    <row r="411" spans="2:6" x14ac:dyDescent="0.2">
      <c r="B411" s="16"/>
      <c r="C411" s="16"/>
      <c r="D411" s="16"/>
      <c r="E411" s="16"/>
      <c r="F411" s="16"/>
    </row>
    <row r="412" spans="2:6" x14ac:dyDescent="0.2">
      <c r="B412" s="16"/>
      <c r="C412" s="16"/>
      <c r="D412" s="16"/>
      <c r="E412" s="16"/>
      <c r="F412" s="16"/>
    </row>
    <row r="413" spans="2:6" x14ac:dyDescent="0.2">
      <c r="B413" s="16"/>
      <c r="C413" s="16"/>
      <c r="D413" s="16"/>
      <c r="E413" s="16"/>
      <c r="F413" s="16"/>
    </row>
    <row r="414" spans="2:6" x14ac:dyDescent="0.2">
      <c r="B414" s="16"/>
      <c r="C414" s="16"/>
      <c r="D414" s="16"/>
      <c r="E414" s="16"/>
      <c r="F414" s="16"/>
    </row>
    <row r="415" spans="2:6" x14ac:dyDescent="0.2">
      <c r="B415" s="16"/>
      <c r="C415" s="16"/>
      <c r="D415" s="16"/>
      <c r="E415" s="16"/>
      <c r="F415" s="16"/>
    </row>
    <row r="416" spans="2:6" x14ac:dyDescent="0.2">
      <c r="B416" s="16"/>
      <c r="C416" s="16"/>
      <c r="D416" s="16"/>
      <c r="E416" s="16"/>
      <c r="F416" s="16"/>
    </row>
    <row r="417" spans="2:6" x14ac:dyDescent="0.2">
      <c r="B417" s="16"/>
      <c r="C417" s="16"/>
      <c r="D417" s="16"/>
      <c r="E417" s="16"/>
      <c r="F417" s="16"/>
    </row>
    <row r="418" spans="2:6" x14ac:dyDescent="0.2">
      <c r="B418" s="16"/>
      <c r="C418" s="16"/>
      <c r="D418" s="16"/>
      <c r="E418" s="16"/>
      <c r="F418" s="16"/>
    </row>
    <row r="419" spans="2:6" x14ac:dyDescent="0.2">
      <c r="B419" s="16"/>
      <c r="C419" s="16"/>
      <c r="D419" s="16"/>
      <c r="E419" s="16"/>
      <c r="F419" s="16"/>
    </row>
    <row r="420" spans="2:6" x14ac:dyDescent="0.2">
      <c r="B420" s="16"/>
      <c r="C420" s="16"/>
      <c r="D420" s="16"/>
      <c r="E420" s="16"/>
      <c r="F420" s="16"/>
    </row>
    <row r="421" spans="2:6" x14ac:dyDescent="0.2">
      <c r="B421" s="16"/>
      <c r="C421" s="16"/>
      <c r="D421" s="16"/>
      <c r="E421" s="16"/>
      <c r="F421" s="16"/>
    </row>
    <row r="422" spans="2:6" x14ac:dyDescent="0.2">
      <c r="B422" s="16"/>
      <c r="C422" s="16"/>
      <c r="D422" s="16"/>
      <c r="E422" s="16"/>
      <c r="F422" s="16"/>
    </row>
    <row r="423" spans="2:6" x14ac:dyDescent="0.2">
      <c r="B423" s="16"/>
      <c r="C423" s="16"/>
      <c r="D423" s="16"/>
      <c r="E423" s="16"/>
      <c r="F423" s="16"/>
    </row>
    <row r="424" spans="2:6" x14ac:dyDescent="0.2">
      <c r="B424" s="16"/>
      <c r="C424" s="16"/>
      <c r="D424" s="16"/>
      <c r="E424" s="16"/>
      <c r="F424" s="16"/>
    </row>
    <row r="425" spans="2:6" x14ac:dyDescent="0.2">
      <c r="B425" s="16"/>
      <c r="C425" s="16"/>
      <c r="D425" s="16"/>
      <c r="E425" s="16"/>
      <c r="F425" s="16"/>
    </row>
    <row r="426" spans="2:6" x14ac:dyDescent="0.2">
      <c r="B426" s="16"/>
      <c r="C426" s="16"/>
      <c r="D426" s="16"/>
      <c r="E426" s="16"/>
      <c r="F426" s="16"/>
    </row>
    <row r="427" spans="2:6" x14ac:dyDescent="0.2">
      <c r="B427" s="16"/>
      <c r="C427" s="16"/>
      <c r="D427" s="16"/>
      <c r="E427" s="16"/>
      <c r="F427" s="16"/>
    </row>
    <row r="428" spans="2:6" x14ac:dyDescent="0.2">
      <c r="B428" s="16"/>
      <c r="C428" s="16"/>
      <c r="D428" s="16"/>
      <c r="E428" s="16"/>
      <c r="F428" s="16"/>
    </row>
    <row r="429" spans="2:6" x14ac:dyDescent="0.2">
      <c r="B429" s="16"/>
      <c r="C429" s="16"/>
      <c r="D429" s="16"/>
      <c r="E429" s="16"/>
      <c r="F429" s="16"/>
    </row>
    <row r="430" spans="2:6" x14ac:dyDescent="0.2">
      <c r="B430" s="16"/>
      <c r="C430" s="16"/>
      <c r="D430" s="16"/>
      <c r="E430" s="16"/>
      <c r="F430" s="16"/>
    </row>
    <row r="431" spans="2:6" x14ac:dyDescent="0.2">
      <c r="B431" s="16"/>
      <c r="C431" s="16"/>
      <c r="D431" s="16"/>
      <c r="E431" s="16"/>
      <c r="F431" s="16"/>
    </row>
    <row r="432" spans="2:6" x14ac:dyDescent="0.2">
      <c r="B432" s="16"/>
      <c r="C432" s="16"/>
      <c r="D432" s="16"/>
      <c r="E432" s="16"/>
      <c r="F432" s="16"/>
    </row>
    <row r="433" spans="2:6" x14ac:dyDescent="0.2">
      <c r="B433" s="16"/>
      <c r="C433" s="16"/>
      <c r="D433" s="16"/>
      <c r="E433" s="16"/>
      <c r="F433" s="16"/>
    </row>
    <row r="434" spans="2:6" x14ac:dyDescent="0.2">
      <c r="B434" s="16"/>
      <c r="C434" s="16"/>
      <c r="D434" s="16"/>
      <c r="E434" s="16"/>
      <c r="F434" s="16"/>
    </row>
    <row r="435" spans="2:6" x14ac:dyDescent="0.2">
      <c r="B435" s="16"/>
      <c r="C435" s="16"/>
      <c r="D435" s="16"/>
      <c r="E435" s="16"/>
      <c r="F435" s="16"/>
    </row>
    <row r="436" spans="2:6" x14ac:dyDescent="0.2">
      <c r="B436" s="16"/>
      <c r="C436" s="16"/>
      <c r="D436" s="16"/>
      <c r="E436" s="16"/>
      <c r="F436" s="16"/>
    </row>
    <row r="437" spans="2:6" x14ac:dyDescent="0.2">
      <c r="B437" s="16"/>
      <c r="C437" s="16"/>
      <c r="D437" s="16"/>
      <c r="E437" s="16"/>
      <c r="F437" s="16"/>
    </row>
    <row r="438" spans="2:6" x14ac:dyDescent="0.2">
      <c r="B438" s="16"/>
      <c r="C438" s="16"/>
      <c r="D438" s="16"/>
      <c r="E438" s="16"/>
      <c r="F438" s="16"/>
    </row>
    <row r="439" spans="2:6" x14ac:dyDescent="0.2">
      <c r="B439" s="16"/>
      <c r="C439" s="16"/>
      <c r="D439" s="16"/>
      <c r="E439" s="16"/>
      <c r="F439" s="16"/>
    </row>
    <row r="440" spans="2:6" x14ac:dyDescent="0.2">
      <c r="B440" s="16"/>
      <c r="C440" s="16"/>
      <c r="D440" s="16"/>
      <c r="E440" s="16"/>
      <c r="F440" s="16"/>
    </row>
    <row r="441" spans="2:6" x14ac:dyDescent="0.2">
      <c r="B441" s="16"/>
      <c r="C441" s="16"/>
      <c r="D441" s="16"/>
      <c r="E441" s="16"/>
      <c r="F441" s="16"/>
    </row>
    <row r="442" spans="2:6" x14ac:dyDescent="0.2">
      <c r="B442" s="16"/>
      <c r="C442" s="16"/>
      <c r="D442" s="16"/>
      <c r="E442" s="16"/>
      <c r="F442" s="16"/>
    </row>
    <row r="443" spans="2:6" x14ac:dyDescent="0.2">
      <c r="B443" s="16"/>
      <c r="C443" s="16"/>
      <c r="D443" s="16"/>
      <c r="E443" s="16"/>
      <c r="F443" s="16"/>
    </row>
    <row r="444" spans="2:6" x14ac:dyDescent="0.2">
      <c r="B444" s="16"/>
      <c r="C444" s="16"/>
      <c r="D444" s="16"/>
      <c r="E444" s="16"/>
      <c r="F444" s="16"/>
    </row>
    <row r="445" spans="2:6" x14ac:dyDescent="0.2">
      <c r="B445" s="16"/>
      <c r="C445" s="16"/>
      <c r="D445" s="16"/>
      <c r="E445" s="16"/>
      <c r="F445" s="16"/>
    </row>
    <row r="446" spans="2:6" x14ac:dyDescent="0.2">
      <c r="B446" s="16"/>
      <c r="C446" s="16"/>
      <c r="D446" s="16"/>
      <c r="E446" s="16"/>
      <c r="F446" s="16"/>
    </row>
    <row r="447" spans="2:6" x14ac:dyDescent="0.2">
      <c r="B447" s="16"/>
      <c r="C447" s="16"/>
      <c r="D447" s="16"/>
      <c r="E447" s="16"/>
      <c r="F447" s="16"/>
    </row>
    <row r="448" spans="2:6" x14ac:dyDescent="0.2">
      <c r="B448" s="16"/>
      <c r="C448" s="16"/>
      <c r="D448" s="16"/>
      <c r="E448" s="16"/>
      <c r="F448" s="16"/>
    </row>
    <row r="449" spans="2:6" x14ac:dyDescent="0.2">
      <c r="B449" s="16"/>
      <c r="C449" s="16"/>
      <c r="D449" s="16"/>
      <c r="E449" s="16"/>
      <c r="F449" s="16"/>
    </row>
    <row r="450" spans="2:6" x14ac:dyDescent="0.2">
      <c r="B450" s="16"/>
      <c r="C450" s="16"/>
      <c r="D450" s="16"/>
      <c r="E450" s="16"/>
      <c r="F450" s="16"/>
    </row>
    <row r="451" spans="2:6" x14ac:dyDescent="0.2">
      <c r="B451" s="16"/>
      <c r="C451" s="16"/>
      <c r="D451" s="16"/>
      <c r="E451" s="16"/>
      <c r="F451" s="16"/>
    </row>
    <row r="452" spans="2:6" x14ac:dyDescent="0.2">
      <c r="B452" s="16"/>
      <c r="C452" s="16"/>
      <c r="D452" s="16"/>
      <c r="E452" s="16"/>
      <c r="F452" s="16"/>
    </row>
    <row r="453" spans="2:6" x14ac:dyDescent="0.2">
      <c r="B453" s="16"/>
      <c r="C453" s="16"/>
      <c r="D453" s="16"/>
      <c r="E453" s="16"/>
      <c r="F453" s="16"/>
    </row>
    <row r="454" spans="2:6" x14ac:dyDescent="0.2">
      <c r="B454" s="16"/>
      <c r="C454" s="16"/>
      <c r="D454" s="16"/>
      <c r="E454" s="16"/>
      <c r="F454" s="16"/>
    </row>
    <row r="455" spans="2:6" x14ac:dyDescent="0.2">
      <c r="B455" s="16"/>
      <c r="C455" s="16"/>
      <c r="D455" s="16"/>
      <c r="E455" s="16"/>
      <c r="F455" s="16"/>
    </row>
    <row r="456" spans="2:6" x14ac:dyDescent="0.2">
      <c r="B456" s="16"/>
      <c r="C456" s="16"/>
      <c r="D456" s="16"/>
      <c r="E456" s="16"/>
      <c r="F456" s="16"/>
    </row>
    <row r="457" spans="2:6" x14ac:dyDescent="0.2">
      <c r="B457" s="16"/>
      <c r="C457" s="16"/>
      <c r="D457" s="16"/>
      <c r="E457" s="16"/>
      <c r="F457" s="16"/>
    </row>
    <row r="458" spans="2:6" x14ac:dyDescent="0.2">
      <c r="B458" s="16"/>
      <c r="C458" s="16"/>
      <c r="D458" s="16"/>
      <c r="E458" s="16"/>
      <c r="F458" s="16"/>
    </row>
    <row r="459" spans="2:6" x14ac:dyDescent="0.2">
      <c r="B459" s="16"/>
      <c r="C459" s="16"/>
      <c r="D459" s="16"/>
      <c r="E459" s="16"/>
      <c r="F459" s="16"/>
    </row>
    <row r="460" spans="2:6" x14ac:dyDescent="0.2">
      <c r="B460" s="16"/>
      <c r="C460" s="16"/>
      <c r="D460" s="16"/>
      <c r="E460" s="16"/>
      <c r="F460" s="16"/>
    </row>
    <row r="461" spans="2:6" x14ac:dyDescent="0.2">
      <c r="B461" s="16"/>
      <c r="C461" s="16"/>
      <c r="D461" s="16"/>
      <c r="E461" s="16"/>
      <c r="F461" s="16"/>
    </row>
    <row r="462" spans="2:6" x14ac:dyDescent="0.2">
      <c r="B462" s="16"/>
      <c r="C462" s="16"/>
      <c r="D462" s="16"/>
      <c r="E462" s="16"/>
      <c r="F462" s="16"/>
    </row>
    <row r="463" spans="2:6" x14ac:dyDescent="0.2">
      <c r="B463" s="16"/>
      <c r="C463" s="16"/>
      <c r="D463" s="16"/>
      <c r="E463" s="16"/>
      <c r="F463" s="16"/>
    </row>
    <row r="464" spans="2:6" x14ac:dyDescent="0.2">
      <c r="B464" s="16"/>
      <c r="C464" s="16"/>
      <c r="D464" s="16"/>
      <c r="E464" s="16"/>
      <c r="F464" s="16"/>
    </row>
    <row r="465" spans="2:6" x14ac:dyDescent="0.2">
      <c r="B465" s="16"/>
      <c r="C465" s="16"/>
      <c r="D465" s="16"/>
      <c r="E465" s="16"/>
      <c r="F465" s="16"/>
    </row>
    <row r="466" spans="2:6" x14ac:dyDescent="0.2">
      <c r="B466" s="16"/>
      <c r="C466" s="16"/>
      <c r="D466" s="16"/>
      <c r="E466" s="16"/>
      <c r="F466" s="16"/>
    </row>
    <row r="467" spans="2:6" x14ac:dyDescent="0.2">
      <c r="B467" s="16"/>
      <c r="C467" s="16"/>
      <c r="D467" s="16"/>
      <c r="E467" s="16"/>
      <c r="F467" s="16"/>
    </row>
    <row r="468" spans="2:6" x14ac:dyDescent="0.2">
      <c r="B468" s="16"/>
      <c r="C468" s="16"/>
      <c r="D468" s="16"/>
      <c r="E468" s="16"/>
      <c r="F468" s="16"/>
    </row>
    <row r="469" spans="2:6" x14ac:dyDescent="0.2">
      <c r="B469" s="16"/>
      <c r="C469" s="16"/>
      <c r="D469" s="16"/>
      <c r="E469" s="16"/>
      <c r="F469" s="16"/>
    </row>
    <row r="470" spans="2:6" x14ac:dyDescent="0.2">
      <c r="B470" s="16"/>
      <c r="C470" s="16"/>
      <c r="D470" s="16"/>
      <c r="E470" s="16"/>
      <c r="F470" s="16"/>
    </row>
    <row r="471" spans="2:6" x14ac:dyDescent="0.2">
      <c r="B471" s="16"/>
      <c r="C471" s="16"/>
      <c r="D471" s="16"/>
      <c r="E471" s="16"/>
      <c r="F471" s="16"/>
    </row>
    <row r="472" spans="2:6" x14ac:dyDescent="0.2">
      <c r="B472" s="16"/>
      <c r="C472" s="16"/>
      <c r="D472" s="16"/>
      <c r="E472" s="16"/>
      <c r="F472" s="16"/>
    </row>
    <row r="473" spans="2:6" x14ac:dyDescent="0.2">
      <c r="B473" s="16"/>
      <c r="C473" s="16"/>
      <c r="D473" s="16"/>
      <c r="E473" s="16"/>
      <c r="F473" s="16"/>
    </row>
    <row r="474" spans="2:6" x14ac:dyDescent="0.2">
      <c r="B474" s="16"/>
      <c r="C474" s="16"/>
      <c r="D474" s="16"/>
      <c r="E474" s="16"/>
      <c r="F474" s="16"/>
    </row>
    <row r="475" spans="2:6" x14ac:dyDescent="0.2">
      <c r="B475" s="16"/>
      <c r="C475" s="16"/>
      <c r="D475" s="16"/>
      <c r="E475" s="16"/>
      <c r="F475" s="16"/>
    </row>
    <row r="476" spans="2:6" x14ac:dyDescent="0.2">
      <c r="B476" s="16"/>
      <c r="C476" s="16"/>
      <c r="D476" s="16"/>
      <c r="E476" s="16"/>
      <c r="F476" s="16"/>
    </row>
    <row r="477" spans="2:6" x14ac:dyDescent="0.2">
      <c r="B477" s="16"/>
      <c r="C477" s="16"/>
      <c r="D477" s="16"/>
      <c r="E477" s="16"/>
      <c r="F477" s="16"/>
    </row>
    <row r="478" spans="2:6" x14ac:dyDescent="0.2">
      <c r="B478" s="16"/>
      <c r="C478" s="16"/>
      <c r="D478" s="16"/>
      <c r="E478" s="16"/>
      <c r="F478" s="16"/>
    </row>
    <row r="479" spans="2:6" x14ac:dyDescent="0.2">
      <c r="B479" s="16"/>
      <c r="C479" s="16"/>
      <c r="D479" s="16"/>
      <c r="E479" s="16"/>
      <c r="F479" s="16"/>
    </row>
    <row r="480" spans="2:6" x14ac:dyDescent="0.2">
      <c r="B480" s="16"/>
      <c r="C480" s="16"/>
      <c r="D480" s="16"/>
      <c r="E480" s="16"/>
      <c r="F480" s="16"/>
    </row>
    <row r="481" spans="2:6" x14ac:dyDescent="0.2">
      <c r="B481" s="16"/>
      <c r="C481" s="16"/>
      <c r="D481" s="16"/>
      <c r="E481" s="16"/>
      <c r="F481" s="16"/>
    </row>
    <row r="482" spans="2:6" x14ac:dyDescent="0.2">
      <c r="B482" s="16"/>
      <c r="C482" s="16"/>
      <c r="D482" s="16"/>
      <c r="E482" s="16"/>
      <c r="F482" s="16"/>
    </row>
    <row r="483" spans="2:6" x14ac:dyDescent="0.2">
      <c r="B483" s="16"/>
      <c r="C483" s="16"/>
      <c r="D483" s="16"/>
      <c r="E483" s="16"/>
      <c r="F483" s="16"/>
    </row>
    <row r="484" spans="2:6" x14ac:dyDescent="0.2">
      <c r="B484" s="16"/>
      <c r="C484" s="16"/>
      <c r="D484" s="16"/>
      <c r="E484" s="16"/>
      <c r="F484" s="16"/>
    </row>
    <row r="485" spans="2:6" x14ac:dyDescent="0.2">
      <c r="B485" s="16"/>
      <c r="C485" s="16"/>
      <c r="D485" s="16"/>
      <c r="E485" s="16"/>
      <c r="F485" s="16"/>
    </row>
    <row r="486" spans="2:6" x14ac:dyDescent="0.2">
      <c r="B486" s="16"/>
      <c r="C486" s="16"/>
      <c r="D486" s="16"/>
      <c r="E486" s="16"/>
      <c r="F486" s="16"/>
    </row>
    <row r="487" spans="2:6" x14ac:dyDescent="0.2">
      <c r="B487" s="16"/>
      <c r="C487" s="16"/>
      <c r="D487" s="16"/>
      <c r="E487" s="16"/>
      <c r="F487" s="16"/>
    </row>
    <row r="488" spans="2:6" x14ac:dyDescent="0.2">
      <c r="B488" s="16"/>
      <c r="C488" s="16"/>
      <c r="D488" s="16"/>
      <c r="E488" s="16"/>
      <c r="F488" s="16"/>
    </row>
    <row r="489" spans="2:6" x14ac:dyDescent="0.2">
      <c r="B489" s="16"/>
      <c r="C489" s="16"/>
      <c r="D489" s="16"/>
      <c r="E489" s="16"/>
      <c r="F489" s="16"/>
    </row>
    <row r="490" spans="2:6" x14ac:dyDescent="0.2">
      <c r="B490" s="16"/>
      <c r="C490" s="16"/>
      <c r="D490" s="16"/>
      <c r="E490" s="16"/>
      <c r="F490" s="16"/>
    </row>
    <row r="491" spans="2:6" x14ac:dyDescent="0.2">
      <c r="B491" s="16"/>
      <c r="C491" s="16"/>
      <c r="D491" s="16"/>
      <c r="E491" s="16"/>
      <c r="F491" s="16"/>
    </row>
    <row r="492" spans="2:6" x14ac:dyDescent="0.2">
      <c r="B492" s="16"/>
      <c r="C492" s="16"/>
      <c r="D492" s="16"/>
      <c r="E492" s="16"/>
      <c r="F492" s="16"/>
    </row>
    <row r="493" spans="2:6" x14ac:dyDescent="0.2">
      <c r="B493" s="16"/>
      <c r="C493" s="16"/>
      <c r="D493" s="16"/>
      <c r="E493" s="16"/>
      <c r="F493" s="16"/>
    </row>
    <row r="494" spans="2:6" x14ac:dyDescent="0.2">
      <c r="B494" s="16"/>
      <c r="C494" s="16"/>
      <c r="D494" s="16"/>
      <c r="E494" s="16"/>
      <c r="F494" s="16"/>
    </row>
    <row r="495" spans="2:6" x14ac:dyDescent="0.2">
      <c r="B495" s="16"/>
      <c r="C495" s="16"/>
      <c r="D495" s="16"/>
      <c r="E495" s="16"/>
      <c r="F495" s="16"/>
    </row>
    <row r="496" spans="2:6" x14ac:dyDescent="0.2">
      <c r="B496" s="16"/>
      <c r="C496" s="16"/>
      <c r="D496" s="16"/>
      <c r="E496" s="16"/>
      <c r="F496" s="16"/>
    </row>
    <row r="497" spans="2:6" x14ac:dyDescent="0.2">
      <c r="B497" s="16"/>
      <c r="C497" s="16"/>
      <c r="D497" s="16"/>
      <c r="E497" s="16"/>
      <c r="F497" s="16"/>
    </row>
    <row r="498" spans="2:6" x14ac:dyDescent="0.2">
      <c r="B498" s="16"/>
      <c r="C498" s="16"/>
      <c r="D498" s="16"/>
      <c r="E498" s="16"/>
      <c r="F498" s="16"/>
    </row>
    <row r="499" spans="2:6" x14ac:dyDescent="0.2">
      <c r="B499" s="16"/>
      <c r="C499" s="16"/>
      <c r="D499" s="16"/>
      <c r="E499" s="16"/>
      <c r="F499" s="16"/>
    </row>
    <row r="500" spans="2:6" x14ac:dyDescent="0.2">
      <c r="B500" s="16"/>
      <c r="C500" s="16"/>
      <c r="D500" s="16"/>
      <c r="E500" s="16"/>
      <c r="F500" s="16"/>
    </row>
    <row r="501" spans="2:6" x14ac:dyDescent="0.2">
      <c r="B501" s="16"/>
      <c r="C501" s="16"/>
      <c r="D501" s="16"/>
      <c r="E501" s="16"/>
      <c r="F501" s="16"/>
    </row>
    <row r="502" spans="2:6" x14ac:dyDescent="0.2">
      <c r="B502" s="16"/>
      <c r="C502" s="16"/>
      <c r="D502" s="16"/>
      <c r="E502" s="16"/>
      <c r="F502" s="16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D8A17-3D57-6146-8F86-D046E02387C5}">
  <dimension ref="G1:G24"/>
  <sheetViews>
    <sheetView showGridLines="0" tabSelected="1" zoomScale="72" zoomScaleNormal="72" workbookViewId="0">
      <selection activeCell="U37" sqref="U37"/>
    </sheetView>
  </sheetViews>
  <sheetFormatPr baseColWidth="10" defaultRowHeight="16" x14ac:dyDescent="0.2"/>
  <cols>
    <col min="1" max="16384" width="10.83203125" style="18"/>
  </cols>
  <sheetData>
    <row r="1" spans="7:7" ht="26" x14ac:dyDescent="0.3">
      <c r="G1" s="21" t="s">
        <v>66</v>
      </c>
    </row>
    <row r="23" spans="7:7" x14ac:dyDescent="0.2">
      <c r="G23" s="20"/>
    </row>
    <row r="24" spans="7:7" x14ac:dyDescent="0.2">
      <c r="G24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Healthcare_Claims_Data</vt:lpstr>
      <vt:lpstr>Provider_Details</vt:lpstr>
      <vt:lpstr>Drug_Formulary_Data</vt:lpstr>
      <vt:lpstr>Pivot_Table_Summary</vt:lpstr>
      <vt:lpstr>Forecast_Analysis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Gamage Perera</dc:creator>
  <cp:lastModifiedBy>Gamage Perera</cp:lastModifiedBy>
  <dcterms:created xsi:type="dcterms:W3CDTF">2025-03-16T03:17:40Z</dcterms:created>
  <dcterms:modified xsi:type="dcterms:W3CDTF">2025-03-17T02:30:40Z</dcterms:modified>
</cp:coreProperties>
</file>