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data" sheetId="1" r:id="rId4"/>
    <sheet state="visible" name="Sheet5" sheetId="2" r:id="rId5"/>
    <sheet state="visible" name="Pivot Table 1" sheetId="3" r:id="rId6"/>
    <sheet state="visible" name="Sheet4" sheetId="4" r:id="rId7"/>
    <sheet state="visible" name="class information" sheetId="5" r:id="rId8"/>
    <sheet state="visible" name="Reportcard" sheetId="6" r:id="rId9"/>
  </sheets>
  <definedNames/>
  <calcPr/>
  <pivotCaches>
    <pivotCache cacheId="0" r:id="rId10"/>
  </pivotCaches>
</workbook>
</file>

<file path=xl/sharedStrings.xml><?xml version="1.0" encoding="utf-8"?>
<sst xmlns="http://schemas.openxmlformats.org/spreadsheetml/2006/main" count="250" uniqueCount="139">
  <si>
    <t>Student id</t>
  </si>
  <si>
    <t>student Name</t>
  </si>
  <si>
    <t>Age</t>
  </si>
  <si>
    <t>standard</t>
  </si>
  <si>
    <t>Hindi</t>
  </si>
  <si>
    <t>english</t>
  </si>
  <si>
    <t>maths</t>
  </si>
  <si>
    <t>science</t>
  </si>
  <si>
    <t>total</t>
  </si>
  <si>
    <t>std101</t>
  </si>
  <si>
    <t>Joseph Little</t>
  </si>
  <si>
    <t>std102</t>
  </si>
  <si>
    <t>Jennifer Jordan</t>
  </si>
  <si>
    <t>std103</t>
  </si>
  <si>
    <t>Mark Gomez</t>
  </si>
  <si>
    <t>std104</t>
  </si>
  <si>
    <t>Thomas Keith</t>
  </si>
  <si>
    <t>std105</t>
  </si>
  <si>
    <t>Derrick Ray</t>
  </si>
  <si>
    <t>std106</t>
  </si>
  <si>
    <t>Anthony Martinez</t>
  </si>
  <si>
    <t>std107</t>
  </si>
  <si>
    <t>Stephanie Murphy</t>
  </si>
  <si>
    <t>std108</t>
  </si>
  <si>
    <t>Courtney Newman</t>
  </si>
  <si>
    <t>std109</t>
  </si>
  <si>
    <t>Tanya Rodriguez</t>
  </si>
  <si>
    <t>std110</t>
  </si>
  <si>
    <t>Jeffery Foster</t>
  </si>
  <si>
    <t>age of student whose data is present in the row=</t>
  </si>
  <si>
    <t>marks of  maths of student of 7th row=</t>
  </si>
  <si>
    <t>hlookup=</t>
  </si>
  <si>
    <t>MATCH FUNCTION=</t>
  </si>
  <si>
    <t>sumif marks of hindi using name=</t>
  </si>
  <si>
    <t>EmployeeID</t>
  </si>
  <si>
    <t>EmployeeName</t>
  </si>
  <si>
    <t>Department</t>
  </si>
  <si>
    <t>Salary</t>
  </si>
  <si>
    <t>project hours</t>
  </si>
  <si>
    <t>salary above 50000</t>
  </si>
  <si>
    <t>project hour grading</t>
  </si>
  <si>
    <t>region</t>
  </si>
  <si>
    <t>region status</t>
  </si>
  <si>
    <t>depart=it</t>
  </si>
  <si>
    <t>deprt!=market</t>
  </si>
  <si>
    <t>sumif</t>
  </si>
  <si>
    <t>sumifs</t>
  </si>
  <si>
    <t>countif</t>
  </si>
  <si>
    <t>gender</t>
  </si>
  <si>
    <t>countifs</t>
  </si>
  <si>
    <t>average if</t>
  </si>
  <si>
    <t>sales</t>
  </si>
  <si>
    <t>joining date</t>
  </si>
  <si>
    <t>hlookup</t>
  </si>
  <si>
    <t>conditional formatting</t>
  </si>
  <si>
    <t>E001</t>
  </si>
  <si>
    <t>Employee1</t>
  </si>
  <si>
    <t>HR</t>
  </si>
  <si>
    <t>north</t>
  </si>
  <si>
    <t>male</t>
  </si>
  <si>
    <t>E002</t>
  </si>
  <si>
    <t>Employee2</t>
  </si>
  <si>
    <t>Finance</t>
  </si>
  <si>
    <t>south</t>
  </si>
  <si>
    <t xml:space="preserve">       23-04-2002</t>
  </si>
  <si>
    <t>E003</t>
  </si>
  <si>
    <t>Employee3</t>
  </si>
  <si>
    <t>Engineering</t>
  </si>
  <si>
    <t>E004</t>
  </si>
  <si>
    <t>Employee4</t>
  </si>
  <si>
    <t>Sales</t>
  </si>
  <si>
    <t>E005</t>
  </si>
  <si>
    <t>Employee5</t>
  </si>
  <si>
    <t>Marketing</t>
  </si>
  <si>
    <t>feamle</t>
  </si>
  <si>
    <t>E006</t>
  </si>
  <si>
    <t>Employee6</t>
  </si>
  <si>
    <t>female</t>
  </si>
  <si>
    <t>E007</t>
  </si>
  <si>
    <t>Employee7</t>
  </si>
  <si>
    <t>E008</t>
  </si>
  <si>
    <t>Employee8</t>
  </si>
  <si>
    <t>mal3e</t>
  </si>
  <si>
    <t>E009</t>
  </si>
  <si>
    <t>Employee9</t>
  </si>
  <si>
    <t>E010</t>
  </si>
  <si>
    <t>Employee10</t>
  </si>
  <si>
    <t>E011</t>
  </si>
  <si>
    <t>Employee11</t>
  </si>
  <si>
    <t>E012</t>
  </si>
  <si>
    <t>Employee12</t>
  </si>
  <si>
    <t>E013</t>
  </si>
  <si>
    <t>Employee13</t>
  </si>
  <si>
    <t>E014</t>
  </si>
  <si>
    <t>Employee14</t>
  </si>
  <si>
    <t>E015</t>
  </si>
  <si>
    <t>Employee15</t>
  </si>
  <si>
    <t>E016</t>
  </si>
  <si>
    <t>Employee16</t>
  </si>
  <si>
    <t>E017</t>
  </si>
  <si>
    <t>Employee17</t>
  </si>
  <si>
    <t>E018</t>
  </si>
  <si>
    <t>Employee18</t>
  </si>
  <si>
    <t>E019</t>
  </si>
  <si>
    <t>Employee19</t>
  </si>
  <si>
    <t xml:space="preserve">       29-09-1999</t>
  </si>
  <si>
    <t>E020</t>
  </si>
  <si>
    <t>Employee20</t>
  </si>
  <si>
    <t xml:space="preserve">      28-05-2000</t>
  </si>
  <si>
    <t>average ifs=</t>
  </si>
  <si>
    <t>maxifs=</t>
  </si>
  <si>
    <t>minifs=</t>
  </si>
  <si>
    <t>vlookup=</t>
  </si>
  <si>
    <t>index=</t>
  </si>
  <si>
    <t>SUM of sales</t>
  </si>
  <si>
    <t>Grand Total</t>
  </si>
  <si>
    <t>product</t>
  </si>
  <si>
    <t>apple</t>
  </si>
  <si>
    <t xml:space="preserve">north </t>
  </si>
  <si>
    <t>banana</t>
  </si>
  <si>
    <t>orange</t>
  </si>
  <si>
    <t>sum of sales of banana from north region=</t>
  </si>
  <si>
    <t>sum of sales of apple from south region=</t>
  </si>
  <si>
    <t>count the product apple only=</t>
  </si>
  <si>
    <t>count the product banana only=</t>
  </si>
  <si>
    <t>count the banana from north region=</t>
  </si>
  <si>
    <t>count the banana from south region=</t>
  </si>
  <si>
    <t>Standard</t>
  </si>
  <si>
    <t>Roll No.</t>
  </si>
  <si>
    <t>10th</t>
  </si>
  <si>
    <t>11th</t>
  </si>
  <si>
    <t>8th</t>
  </si>
  <si>
    <t>hindi</t>
  </si>
  <si>
    <t>status</t>
  </si>
  <si>
    <t>criteria</t>
  </si>
  <si>
    <t>pass in hindi and english both</t>
  </si>
  <si>
    <t>using if and and</t>
  </si>
  <si>
    <t>pass in maths ans science both</t>
  </si>
  <si>
    <t>grade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</si>
</sst>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2" numFmtId="0" xfId="0" applyFont="1"/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2" numFmtId="164" xfId="0" applyAlignment="1" applyFont="1" applyNumberFormat="1">
      <alignment readingOrder="0"/>
    </xf>
    <xf borderId="0" fillId="3" fontId="5" numFmtId="0" xfId="0" applyAlignment="1" applyFill="1" applyFont="1">
      <alignment horizontal="left" readingOrder="0"/>
    </xf>
    <xf borderId="0" fillId="3" fontId="1" numFmtId="0" xfId="0" applyFont="1"/>
    <xf borderId="0" fillId="3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T21" sheet="Sheet5"/>
  </cacheSource>
  <cacheFields>
    <cacheField name="EmployeeID" numFmtId="0">
      <sharedItems>
        <s v="E001"/>
        <s v="E002"/>
        <s v="E003"/>
        <s v="E004"/>
        <s v="E005"/>
        <s v="E006"/>
        <s v="E007"/>
        <s v="E008"/>
        <s v="E009"/>
        <s v="E010"/>
        <s v="E011"/>
        <s v="E012"/>
        <s v="E013"/>
        <s v="E014"/>
        <s v="E015"/>
        <s v="E016"/>
        <s v="E017"/>
        <s v="E018"/>
        <s v="E019"/>
        <s v="E020"/>
      </sharedItems>
    </cacheField>
    <cacheField name="EmployeeName" numFmtId="0">
      <sharedItems>
        <s v="Employee1"/>
        <s v="Employee2"/>
        <s v="Employee3"/>
        <s v="Employee4"/>
        <s v="Employee5"/>
        <s v="Employee6"/>
        <s v="Employee7"/>
        <s v="Employee8"/>
        <s v="Employee9"/>
        <s v="Employee10"/>
        <s v="Employee11"/>
        <s v="Employee12"/>
        <s v="Employee13"/>
        <s v="Employee14"/>
        <s v="Employee15"/>
        <s v="Employee16"/>
        <s v="Employee17"/>
        <s v="Employee18"/>
        <s v="Employee19"/>
        <s v="Employee20"/>
      </sharedItems>
    </cacheField>
    <cacheField name="Department" numFmtId="0">
      <sharedItems>
        <s v="HR"/>
        <s v="Finance"/>
        <s v="Engineering"/>
        <s v="Sales"/>
        <s v="Marketing"/>
      </sharedItems>
    </cacheField>
    <cacheField name="Age" numFmtId="0">
      <sharedItems containsSemiMixedTypes="0" containsString="0" containsNumber="1" containsInteger="1">
        <n v="45.0"/>
        <n v="34.0"/>
        <n v="28.0"/>
        <n v="52.0"/>
        <n v="37.0"/>
        <n v="41.0"/>
        <n v="29.0"/>
        <n v="33.0"/>
        <n v="46.0"/>
        <n v="25.0"/>
        <n v="48.0"/>
        <n v="31.0"/>
        <n v="27.0"/>
        <n v="39.0"/>
        <n v="35.0"/>
        <n v="43.0"/>
        <n v="40.0"/>
        <n v="30.0"/>
        <n v="36.0"/>
        <n v="32.0"/>
      </sharedItems>
    </cacheField>
    <cacheField name="Salary" numFmtId="0">
      <sharedItems containsSemiMixedTypes="0" containsString="0" containsNumber="1" containsInteger="1">
        <n v="50000.0"/>
        <n v="65000.0"/>
        <n v="35000.0"/>
        <n v="40000.0"/>
        <n v="30000.0"/>
        <n v="45000.0"/>
        <n v="55000.0"/>
        <n v="70000.0"/>
        <n v="38000.0"/>
        <n v="60000.0"/>
        <n v="42000.0"/>
        <n v="68000.0"/>
        <n v="25000.0"/>
        <n v="16000.0"/>
        <n v="47000.0"/>
        <n v="61000.0"/>
        <n v="34000.0"/>
        <n v="66000.0"/>
      </sharedItems>
    </cacheField>
    <cacheField name="project hours" numFmtId="0">
      <sharedItems containsSemiMixedTypes="0" containsString="0" containsNumber="1" containsInteger="1">
        <n v="55.0"/>
        <n v="43.0"/>
        <n v="23.0"/>
        <n v="67.0"/>
        <n v="45.0"/>
        <n v="56.0"/>
        <n v="34.0"/>
        <n v="78.0"/>
        <n v="40.0"/>
        <n v="30.0"/>
        <n v="50.0"/>
        <n v="42.0"/>
        <n v="46.0"/>
        <n v="53.0"/>
        <n v="22.0"/>
        <n v="16.0"/>
      </sharedItems>
    </cacheField>
    <cacheField name="salary above 50000" numFmtId="0">
      <sharedItems>
        <s v="below"/>
      </sharedItems>
    </cacheField>
    <cacheField name="project hour grading" numFmtId="0">
      <sharedItems>
        <s v="Excellent"/>
        <s v="Good"/>
        <s v="Poor"/>
        <s v="Average"/>
      </sharedItems>
    </cacheField>
    <cacheField name="region" numFmtId="0">
      <sharedItems>
        <s v="north"/>
        <s v="south"/>
      </sharedItems>
    </cacheField>
    <cacheField name="region status" numFmtId="0">
      <sharedItems>
        <s v="No"/>
      </sharedItems>
    </cacheField>
    <cacheField name="depart=it" numFmtId="0">
      <sharedItems>
        <s v="No"/>
      </sharedItems>
    </cacheField>
    <cacheField name="deprt!=market" numFmtId="0">
      <sharedItems>
        <s v="Yes"/>
        <s v="No"/>
      </sharedItems>
    </cacheField>
    <cacheField name="sumif" numFmtId="0">
      <sharedItems containsSemiMixedTypes="0" containsString="0" containsNumber="1" containsInteger="1">
        <n v="52.0"/>
        <n v="98.0"/>
        <n v="46.0"/>
        <n v="85.0"/>
        <n v="39.0"/>
        <n v="75.0"/>
        <n v="36.0"/>
        <n v="0.0"/>
      </sharedItems>
    </cacheField>
    <cacheField name="sumifs" numFmtId="0">
      <sharedItems containsSemiMixedTypes="0" containsString="0" containsNumber="1" containsInteger="1">
        <n v="0.0"/>
      </sharedItems>
    </cacheField>
    <cacheField name="countif" numFmtId="0">
      <sharedItems containsSemiMixedTypes="0" containsString="0" containsNumber="1" containsInteger="1">
        <n v="4.0"/>
        <n v="3.0"/>
        <n v="2.0"/>
        <n v="1.0"/>
        <n v="0.0"/>
      </sharedItems>
    </cacheField>
    <cacheField name="gender" numFmtId="0">
      <sharedItems>
        <s v="male"/>
        <s v="feamle"/>
        <s v="female"/>
        <s v="mal3e"/>
      </sharedItems>
    </cacheField>
    <cacheField name="countifs" numFmtId="0">
      <sharedItems containsSemiMixedTypes="0" containsString="0" containsNumber="1" containsInteger="1">
        <n v="0.0"/>
      </sharedItems>
    </cacheField>
    <cacheField name="average if" numFmtId="0">
      <sharedItems containsSemiMixedTypes="0" containsString="0" containsNumber="1">
        <n v="48333.333333333336"/>
        <n v="52750.0"/>
        <n v="60333.333333333336"/>
        <n v="60500.0"/>
        <n v="66000.0"/>
      </sharedItems>
    </cacheField>
    <cacheField name="sales" numFmtId="0">
      <sharedItems containsSemiMixedTypes="0" containsString="0" containsNumber="1" containsInteger="1">
        <n v="2000.0"/>
        <n v="3000.0"/>
        <n v="2500.0"/>
        <n v="3500.0"/>
        <n v="2800.0"/>
        <n v="3200.0"/>
        <n v="4000.0"/>
        <n v="3800.0"/>
        <n v="2700.0"/>
        <n v="4200.0"/>
        <n v="4500.0"/>
        <n v="4400.0"/>
      </sharedItems>
    </cacheField>
    <cacheField name="joining date">
      <sharedItems containsDate="1" containsMixedTypes="1">
        <d v="2004-12-03T00:00:00Z"/>
        <s v="       23-04-2002"/>
        <d v="2000-12-03T00:00:00Z"/>
        <s v="       29-09-1999"/>
        <s v="      28-05-200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G5" firstHeaderRow="0" firstDataRow="1" firstDataCol="1"/>
  <pivotFields>
    <pivotField name="Employee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Employee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Department" axis="axisCol" compact="0" outline="0" multipleItemSelectionAllowed="1" showAll="0" sortType="ascending">
      <items>
        <item x="2"/>
        <item x="1"/>
        <item x="0"/>
        <item x="4"/>
        <item x="3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Sala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project hou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salary above 50000" compact="0" outline="0" multipleItemSelectionAllowed="1" showAll="0">
      <items>
        <item x="0"/>
        <item t="default"/>
      </items>
    </pivotField>
    <pivotField name="project hour grading" compact="0" outline="0" multipleItemSelectionAllowed="1" showAll="0">
      <items>
        <item x="0"/>
        <item x="1"/>
        <item x="2"/>
        <item x="3"/>
        <item t="default"/>
      </items>
    </pivotField>
    <pivotField name="region" axis="axisRow" compact="0" outline="0" multipleItemSelectionAllowed="1" showAll="0" sortType="ascending">
      <items>
        <item x="0"/>
        <item x="1"/>
        <item t="default"/>
      </items>
    </pivotField>
    <pivotField name="region status" compact="0" outline="0" multipleItemSelectionAllowed="1" showAll="0">
      <items>
        <item x="0"/>
        <item t="default"/>
      </items>
    </pivotField>
    <pivotField name="depart=it" compact="0" outline="0" multipleItemSelectionAllowed="1" showAll="0">
      <items>
        <item x="0"/>
        <item t="default"/>
      </items>
    </pivotField>
    <pivotField name="deprt!=market" compact="0" outline="0" multipleItemSelectionAllowed="1" showAll="0">
      <items>
        <item x="0"/>
        <item x="1"/>
        <item t="default"/>
      </items>
    </pivotField>
    <pivotField name="sumif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sumifs" compact="0" outline="0" multipleItemSelectionAllowed="1" showAll="0">
      <items>
        <item x="0"/>
        <item t="default"/>
      </items>
    </pivotField>
    <pivotField name="countif" compact="0" outline="0" multipleItemSelectionAllowed="1" showAll="0">
      <items>
        <item x="0"/>
        <item x="1"/>
        <item x="2"/>
        <item x="3"/>
        <item x="4"/>
        <item t="default"/>
      </items>
    </pivotField>
    <pivotField name="gender" compact="0" outline="0" multipleItemSelectionAllowed="1" showAll="0">
      <items>
        <item x="0"/>
        <item x="1"/>
        <item x="2"/>
        <item x="3"/>
        <item t="default"/>
      </items>
    </pivotField>
    <pivotField name="countifs" compact="0" outline="0" multipleItemSelectionAllowed="1" showAll="0">
      <items>
        <item x="0"/>
        <item t="default"/>
      </items>
    </pivotField>
    <pivotField name="average if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joining date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8"/>
  </rowFields>
  <colFields>
    <field x="2"/>
  </colFields>
  <dataFields>
    <dataField name="SUM of sales" fld="18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  <col customWidth="1" min="4" max="4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 t="s">
        <v>9</v>
      </c>
      <c r="B2" s="3" t="s">
        <v>10</v>
      </c>
      <c r="C2" s="4">
        <f t="shared" ref="C2:C11" si="1">RANDBETWEEN(12,15)</f>
        <v>15</v>
      </c>
      <c r="D2" s="4" t="str">
        <f>VLOOKUP(A2,'class information'!$A$2:$C$11,2,FALSE)</f>
        <v>10th</v>
      </c>
      <c r="E2" s="4">
        <f>VLOOKUP(A2,'class information'!$A$2:$C$11,3,false)</f>
        <v>196</v>
      </c>
      <c r="F2" s="4">
        <f t="array" ref="F2">index(Reportcard!B1:B11,match(A2,Reportcard!A1:A11,0))</f>
        <v>93</v>
      </c>
      <c r="G2" s="4">
        <f>VLOOKUP(A2, Reportcard!$A$2:$F$11, 3, FALSE)</f>
        <v>62</v>
      </c>
      <c r="H2" s="4">
        <f>VLOOKUP(A2,Reportcard!A1:F11,4,false)</f>
        <v>74</v>
      </c>
      <c r="I2" s="4">
        <f>VLOOKUP(A2,Reportcard!A1:F11,5,false)</f>
        <v>54</v>
      </c>
      <c r="J2" s="4">
        <f>VLOOKUP(A2,Reportcard!A1:F11,6,false)</f>
        <v>243</v>
      </c>
    </row>
    <row r="3">
      <c r="A3" s="2" t="s">
        <v>11</v>
      </c>
      <c r="B3" s="3" t="s">
        <v>12</v>
      </c>
      <c r="C3" s="4">
        <f t="shared" si="1"/>
        <v>12</v>
      </c>
      <c r="D3" s="4" t="str">
        <f>VLOOKUP(A3,'class information'!$A$2:$C$11,2,FALSE)</f>
        <v>11th</v>
      </c>
      <c r="E3" s="4">
        <f>VLOOKUP(A3,'class information'!$A$2:$C$11,3,false)</f>
        <v>192</v>
      </c>
      <c r="F3" s="4">
        <f t="array" ref="F3">index(Reportcard!B2:B12,match(A3,Reportcard!A2:A12,0))</f>
        <v>45</v>
      </c>
      <c r="G3" s="4">
        <f>VLOOKUP(A3, Reportcard!$A$2:$F$11, 3, FALSE)</f>
        <v>53</v>
      </c>
      <c r="H3" s="4">
        <f>VLOOKUP(A3,Reportcard!A2:F12,4,false)</f>
        <v>56</v>
      </c>
      <c r="I3" s="4">
        <f>VLOOKUP(A3,Reportcard!A2:F12,5,false)</f>
        <v>69</v>
      </c>
      <c r="J3" s="4">
        <f>VLOOKUP(A3,Reportcard!A2:F12,6,false)</f>
        <v>223</v>
      </c>
    </row>
    <row r="4">
      <c r="A4" s="2" t="s">
        <v>13</v>
      </c>
      <c r="B4" s="3" t="s">
        <v>14</v>
      </c>
      <c r="C4" s="4">
        <f t="shared" si="1"/>
        <v>12</v>
      </c>
      <c r="D4" s="4" t="str">
        <f>VLOOKUP(A4,'class information'!$A$2:$C$11,2,FALSE)</f>
        <v>10th</v>
      </c>
      <c r="E4" s="4">
        <f>VLOOKUP(A4,'class information'!$A$2:$C$11,3,false)</f>
        <v>240</v>
      </c>
      <c r="F4" s="4">
        <f t="array" ref="F4">index(Reportcard!B3:B13,match(A4,Reportcard!A3:A13,0))</f>
        <v>99</v>
      </c>
      <c r="G4" s="4">
        <f>VLOOKUP(A4, Reportcard!$A$2:$F$11, 3, FALSE)</f>
        <v>64</v>
      </c>
      <c r="H4" s="4">
        <f>VLOOKUP(A4,Reportcard!A3:F13,4,false)</f>
        <v>60</v>
      </c>
      <c r="I4" s="4">
        <f>VLOOKUP(A4,Reportcard!A3:F13,5,false)</f>
        <v>45</v>
      </c>
      <c r="J4" s="4">
        <f>VLOOKUP(A4,Reportcard!A3:F13,6,false)</f>
        <v>268</v>
      </c>
    </row>
    <row r="5">
      <c r="A5" s="2" t="s">
        <v>15</v>
      </c>
      <c r="B5" s="3" t="s">
        <v>16</v>
      </c>
      <c r="C5" s="4">
        <f t="shared" si="1"/>
        <v>14</v>
      </c>
      <c r="D5" s="4" t="str">
        <f>VLOOKUP(A5,'class information'!$A$2:$C$11,2,FALSE)</f>
        <v>11th</v>
      </c>
      <c r="E5" s="4">
        <f>VLOOKUP(A5,'class information'!$A$2:$C$11,3,false)</f>
        <v>214</v>
      </c>
      <c r="F5" s="4">
        <f t="array" ref="F5">index(Reportcard!B4:B14,match(A5,Reportcard!A4:A14,0))</f>
        <v>41</v>
      </c>
      <c r="G5" s="4">
        <f>VLOOKUP(A5, Reportcard!$A$2:$F$11, 3, FALSE)</f>
        <v>88</v>
      </c>
      <c r="H5" s="4">
        <f>VLOOKUP(A5,Reportcard!A4:F14,4,false)</f>
        <v>31</v>
      </c>
      <c r="I5" s="4">
        <f>VLOOKUP(A5,Reportcard!A4:F14,5,false)</f>
        <v>79</v>
      </c>
      <c r="J5" s="4">
        <f>VLOOKUP(A5,Reportcard!A4:F14,6,false)</f>
        <v>239</v>
      </c>
    </row>
    <row r="6">
      <c r="A6" s="2" t="s">
        <v>17</v>
      </c>
      <c r="B6" s="3" t="s">
        <v>18</v>
      </c>
      <c r="C6" s="4">
        <f t="shared" si="1"/>
        <v>15</v>
      </c>
      <c r="D6" s="4" t="str">
        <f>VLOOKUP(A6,'class information'!$A$2:$C$11,2,FALSE)</f>
        <v>8th</v>
      </c>
      <c r="E6" s="4">
        <f>VLOOKUP(A6,'class information'!$A$2:$C$11,3,false)</f>
        <v>132</v>
      </c>
      <c r="F6" s="4">
        <f t="array" ref="F6">index(Reportcard!B5:B15,match(A6,Reportcard!A5:A15,0))</f>
        <v>34</v>
      </c>
      <c r="G6" s="4">
        <f>VLOOKUP(A6, Reportcard!$A$2:$F$11, 3, FALSE)</f>
        <v>78</v>
      </c>
      <c r="H6" s="4">
        <f>VLOOKUP(A6,Reportcard!A5:F15,4,false)</f>
        <v>76</v>
      </c>
      <c r="I6" s="4">
        <f>VLOOKUP(A6,Reportcard!A5:F15,5,false)</f>
        <v>65</v>
      </c>
      <c r="J6" s="4">
        <f>VLOOKUP(A6,Reportcard!A5:F15,6,false)</f>
        <v>253</v>
      </c>
    </row>
    <row r="7">
      <c r="A7" s="2" t="s">
        <v>19</v>
      </c>
      <c r="B7" s="3" t="s">
        <v>20</v>
      </c>
      <c r="C7" s="4">
        <f t="shared" si="1"/>
        <v>12</v>
      </c>
      <c r="D7" s="4" t="str">
        <f>VLOOKUP(A7,'class information'!$A$2:$C$11,2,FALSE)</f>
        <v>10th</v>
      </c>
      <c r="E7" s="4">
        <f>VLOOKUP(A7,'class information'!$A$2:$C$11,3,false)</f>
        <v>199</v>
      </c>
      <c r="F7" s="4">
        <f t="array" ref="F7">index(Reportcard!B6:B16,match(A7,Reportcard!A6:A16,0))</f>
        <v>62</v>
      </c>
      <c r="G7" s="4">
        <f>VLOOKUP(A7, Reportcard!$A$2:$F$11, 3, FALSE)</f>
        <v>63</v>
      </c>
      <c r="H7" s="4">
        <f>VLOOKUP(A7,Reportcard!A6:F16,4,false)</f>
        <v>40</v>
      </c>
      <c r="I7" s="4">
        <f>VLOOKUP(A7,Reportcard!A6:F16,5,false)</f>
        <v>67</v>
      </c>
      <c r="J7" s="4">
        <f>VLOOKUP(A7,Reportcard!A6:F16,6,false)</f>
        <v>232</v>
      </c>
    </row>
    <row r="8">
      <c r="A8" s="2" t="s">
        <v>21</v>
      </c>
      <c r="B8" s="3" t="s">
        <v>22</v>
      </c>
      <c r="C8" s="4">
        <f t="shared" si="1"/>
        <v>12</v>
      </c>
      <c r="D8" s="4" t="str">
        <f>VLOOKUP(A8,'class information'!$A$2:$C$11,2,FALSE)</f>
        <v>11th</v>
      </c>
      <c r="E8" s="4">
        <f>VLOOKUP(A8,'class information'!$A$2:$C$11,3,false)</f>
        <v>146</v>
      </c>
      <c r="F8" s="4">
        <f t="array" ref="F8">index(Reportcard!B7:B17,match(A8,Reportcard!A7:A17,0))</f>
        <v>97</v>
      </c>
      <c r="G8" s="4">
        <f>VLOOKUP(A8, Reportcard!$A$2:$F$11, 3, FALSE)</f>
        <v>50</v>
      </c>
      <c r="H8" s="4">
        <f>VLOOKUP(A8,Reportcard!A7:F17,4,false)</f>
        <v>55</v>
      </c>
      <c r="I8" s="4">
        <f>VLOOKUP(A8,Reportcard!A7:F17,5,false)</f>
        <v>87</v>
      </c>
      <c r="J8" s="4">
        <f>VLOOKUP(A8,Reportcard!A7:F17,6,false)</f>
        <v>289</v>
      </c>
    </row>
    <row r="9">
      <c r="A9" s="2" t="s">
        <v>23</v>
      </c>
      <c r="B9" s="3" t="s">
        <v>24</v>
      </c>
      <c r="C9" s="4">
        <f t="shared" si="1"/>
        <v>12</v>
      </c>
      <c r="D9" s="4" t="str">
        <f>VLOOKUP(A9,'class information'!$A$2:$C$11,2,FALSE)</f>
        <v>11th</v>
      </c>
      <c r="E9" s="4">
        <f>VLOOKUP(A9,'class information'!$A$2:$C$11,3,false)</f>
        <v>149</v>
      </c>
      <c r="F9" s="4">
        <f t="array" ref="F9">index(Reportcard!B8:B18,match(A9,Reportcard!A8:A18,0))</f>
        <v>75</v>
      </c>
      <c r="G9" s="4">
        <f>VLOOKUP(A9, Reportcard!$A$2:$F$11, 3, FALSE)</f>
        <v>43</v>
      </c>
      <c r="H9" s="4">
        <f>VLOOKUP(A9,Reportcard!A8:F18,4,false)</f>
        <v>92</v>
      </c>
      <c r="I9" s="4">
        <f>VLOOKUP(A9,Reportcard!A8:F18,5,false)</f>
        <v>34</v>
      </c>
      <c r="J9" s="4">
        <f>VLOOKUP(A9,Reportcard!A8:F18,6,false)</f>
        <v>244</v>
      </c>
    </row>
    <row r="10">
      <c r="A10" s="2" t="s">
        <v>25</v>
      </c>
      <c r="B10" s="3" t="s">
        <v>26</v>
      </c>
      <c r="C10" s="4">
        <f t="shared" si="1"/>
        <v>12</v>
      </c>
      <c r="D10" s="4" t="str">
        <f>VLOOKUP(A10,'class information'!$A$2:$C$11,2,FALSE)</f>
        <v>11th</v>
      </c>
      <c r="E10" s="4">
        <f>VLOOKUP(A10,'class information'!$A$2:$C$11,3,false)</f>
        <v>162</v>
      </c>
      <c r="F10" s="4">
        <f t="array" ref="F10">index(Reportcard!B9:B19,match(A10,Reportcard!A9:A19,0))</f>
        <v>48</v>
      </c>
      <c r="G10" s="4">
        <f>VLOOKUP(A10, Reportcard!$A$2:$F$11, 3, FALSE)</f>
        <v>44</v>
      </c>
      <c r="H10" s="4">
        <f>VLOOKUP(A10,Reportcard!A9:F19,4,false)</f>
        <v>37</v>
      </c>
      <c r="I10" s="4">
        <f>VLOOKUP(A10,Reportcard!A9:F19,5,false)</f>
        <v>38</v>
      </c>
      <c r="J10" s="4">
        <f>VLOOKUP(A10,Reportcard!A9:F19,6,false)</f>
        <v>167</v>
      </c>
    </row>
    <row r="11">
      <c r="A11" s="2" t="s">
        <v>27</v>
      </c>
      <c r="B11" s="3" t="s">
        <v>28</v>
      </c>
      <c r="C11" s="4">
        <f t="shared" si="1"/>
        <v>13</v>
      </c>
      <c r="D11" s="4" t="str">
        <f>VLOOKUP(A11,'class information'!$A$2:$C$11,2,FALSE)</f>
        <v>10th</v>
      </c>
      <c r="E11" s="4">
        <f>VLOOKUP(A11,'class information'!$A$2:$C$11,3,false)</f>
        <v>116</v>
      </c>
      <c r="F11" s="4">
        <f t="array" ref="F11">index(Reportcard!B10:B20,match(A11,Reportcard!A10:A20,0))</f>
        <v>32</v>
      </c>
      <c r="G11" s="4">
        <f>VLOOKUP(A11, Reportcard!$A$2:$F$11, 3, FALSE)</f>
        <v>62</v>
      </c>
      <c r="H11" s="4">
        <f>VLOOKUP(A11,Reportcard!A10:F20,4,false)</f>
        <v>48</v>
      </c>
      <c r="I11" s="4">
        <f>VLOOKUP(A11,Reportcard!A10:F20,5,false)</f>
        <v>60</v>
      </c>
      <c r="J11" s="4">
        <f>VLOOKUP(A11,Reportcard!A10:F20,6,false)</f>
        <v>202</v>
      </c>
    </row>
    <row r="13">
      <c r="C13" s="2" t="s">
        <v>29</v>
      </c>
      <c r="E13" s="4">
        <f t="array" ref="E13">index(A1:J11,6,3)</f>
        <v>15</v>
      </c>
    </row>
    <row r="14">
      <c r="C14" s="2" t="s">
        <v>30</v>
      </c>
      <c r="E14" s="4">
        <f t="array" ref="E14">index(A1:J11,7,8)</f>
        <v>40</v>
      </c>
    </row>
    <row r="15">
      <c r="D15" s="2" t="s">
        <v>31</v>
      </c>
      <c r="E15" s="4" t="str">
        <f>HLOOKUP(A2,A2:J11,6,false)</f>
        <v>std106</v>
      </c>
    </row>
    <row r="16">
      <c r="D16" s="2" t="s">
        <v>32</v>
      </c>
      <c r="E16" s="4">
        <f>MATCH(E5,E1:E11,0)</f>
        <v>5</v>
      </c>
    </row>
    <row r="17">
      <c r="E17" s="4">
        <f>match(E6,E2:E11,0)</f>
        <v>5</v>
      </c>
    </row>
    <row r="18">
      <c r="E18" s="4">
        <f>match(E3,E1:E11,0)</f>
        <v>3</v>
      </c>
    </row>
    <row r="19">
      <c r="D19" s="2" t="s">
        <v>33</v>
      </c>
      <c r="E19" s="4">
        <f>sumif(F1:F11,"Jeffery Foster",B1:B11)</f>
        <v>0</v>
      </c>
    </row>
    <row r="20">
      <c r="E20" s="4">
        <f>sumif(B1:B11,"Tanya Rodriguez",F1:F11)</f>
        <v>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13.13"/>
    <col customWidth="1" min="3" max="3" width="15.75"/>
    <col customWidth="1" min="5" max="5" width="12.13"/>
    <col customWidth="1" min="6" max="6" width="15.88"/>
    <col customWidth="1" min="7" max="7" width="15.75"/>
    <col customWidth="1" min="8" max="8" width="17.13"/>
    <col customWidth="1" min="22" max="22" width="16.75"/>
  </cols>
  <sheetData>
    <row r="1">
      <c r="A1" s="5" t="s">
        <v>34</v>
      </c>
      <c r="B1" s="5" t="s">
        <v>35</v>
      </c>
      <c r="C1" s="5" t="s">
        <v>36</v>
      </c>
      <c r="D1" s="5" t="s">
        <v>2</v>
      </c>
      <c r="E1" s="5" t="s">
        <v>37</v>
      </c>
      <c r="F1" s="1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6" t="s">
        <v>51</v>
      </c>
      <c r="T1" s="2" t="s">
        <v>52</v>
      </c>
      <c r="U1" s="2" t="s">
        <v>53</v>
      </c>
      <c r="V1" s="2" t="s">
        <v>54</v>
      </c>
    </row>
    <row r="2">
      <c r="A2" s="2" t="s">
        <v>55</v>
      </c>
      <c r="B2" s="2" t="s">
        <v>56</v>
      </c>
      <c r="C2" s="2" t="s">
        <v>57</v>
      </c>
      <c r="D2" s="2">
        <v>45.0</v>
      </c>
      <c r="E2" s="2">
        <v>50000.0</v>
      </c>
      <c r="F2" s="2">
        <v>55.0</v>
      </c>
      <c r="G2" s="4" t="str">
        <f t="shared" ref="G2:G21" si="1">if(F2&gt;5000,"above","below")</f>
        <v>below</v>
      </c>
      <c r="H2" s="4" t="str">
        <f t="shared" ref="H2:H21" si="2">IF(F2&gt;=50, "Excellent", IF(F2&gt;=40, "Good", IF(F2&gt;=30, "Average", "Poor")))
</f>
        <v>Excellent</v>
      </c>
      <c r="I2" s="2" t="s">
        <v>58</v>
      </c>
      <c r="J2" s="4" t="str">
        <f t="shared" ref="J2:J21" si="3">IF(AND(C2="HR", D2="North", E2&gt;15000), "Yes", "No")
</f>
        <v>No</v>
      </c>
      <c r="K2" s="4" t="str">
        <f t="shared" ref="K2:K21" si="4">IF(OR(C2="IT", D2&gt;60000), "Yes", "No")
</f>
        <v>No</v>
      </c>
      <c r="L2" s="4" t="str">
        <f t="shared" ref="L2:L21" si="5">IF(C2&lt;&gt;"Marketing", "Yes", "No")</f>
        <v>Yes</v>
      </c>
      <c r="M2" s="4">
        <f t="shared" ref="M2:M21" si="6">SUMIF(C2:C8, "Sales", D2:D8)</f>
        <v>52</v>
      </c>
      <c r="N2" s="4">
        <f t="shared" ref="N2:N21" si="7">SUMIFS(E2:E8, C2:C8, "IT", D2:D8, "&gt;35")</f>
        <v>0</v>
      </c>
      <c r="O2" s="4">
        <f t="shared" ref="O2:O21" si="8">COUNTIF(C2:C20, "HR")</f>
        <v>4</v>
      </c>
      <c r="P2" s="2" t="s">
        <v>59</v>
      </c>
      <c r="Q2" s="4">
        <f t="shared" ref="Q2:Q21" si="9">COUNTIFS(C2:C20, "Finance", G2:G20, "Female")</f>
        <v>0</v>
      </c>
      <c r="R2" s="4">
        <f t="shared" ref="R2:R21" si="10">AVERAGEIF(C2:C20, "Marketing", E2:E20)</f>
        <v>48333.33333</v>
      </c>
      <c r="S2" s="7">
        <v>2000.0</v>
      </c>
      <c r="T2" s="8">
        <v>38324.0</v>
      </c>
      <c r="U2" s="5"/>
      <c r="V2" s="4" t="b">
        <f t="shared" ref="V2:V21" si="11">E2 &gt; 60000</f>
        <v>0</v>
      </c>
    </row>
    <row r="3">
      <c r="A3" s="2" t="s">
        <v>60</v>
      </c>
      <c r="B3" s="2" t="s">
        <v>61</v>
      </c>
      <c r="C3" s="2" t="s">
        <v>62</v>
      </c>
      <c r="D3" s="2">
        <v>34.0</v>
      </c>
      <c r="E3" s="2">
        <v>65000.0</v>
      </c>
      <c r="F3" s="2">
        <v>43.0</v>
      </c>
      <c r="G3" s="4" t="str">
        <f t="shared" si="1"/>
        <v>below</v>
      </c>
      <c r="H3" s="4" t="str">
        <f t="shared" si="2"/>
        <v>Good</v>
      </c>
      <c r="I3" s="2" t="s">
        <v>63</v>
      </c>
      <c r="J3" s="4" t="str">
        <f t="shared" si="3"/>
        <v>No</v>
      </c>
      <c r="K3" s="4" t="str">
        <f t="shared" si="4"/>
        <v>No</v>
      </c>
      <c r="L3" s="4" t="str">
        <f t="shared" si="5"/>
        <v>Yes</v>
      </c>
      <c r="M3" s="4">
        <f t="shared" si="6"/>
        <v>52</v>
      </c>
      <c r="N3" s="4">
        <f t="shared" si="7"/>
        <v>0</v>
      </c>
      <c r="O3" s="4">
        <f t="shared" si="8"/>
        <v>3</v>
      </c>
      <c r="P3" s="2" t="s">
        <v>59</v>
      </c>
      <c r="Q3" s="4">
        <f t="shared" si="9"/>
        <v>0</v>
      </c>
      <c r="R3" s="4">
        <f t="shared" si="10"/>
        <v>52750</v>
      </c>
      <c r="S3" s="7">
        <v>3000.0</v>
      </c>
      <c r="T3" s="2" t="s">
        <v>64</v>
      </c>
      <c r="U3" s="5"/>
      <c r="V3" s="4" t="b">
        <f t="shared" si="11"/>
        <v>1</v>
      </c>
    </row>
    <row r="4">
      <c r="A4" s="2" t="s">
        <v>65</v>
      </c>
      <c r="B4" s="2" t="s">
        <v>66</v>
      </c>
      <c r="C4" s="2" t="s">
        <v>67</v>
      </c>
      <c r="D4" s="2">
        <v>28.0</v>
      </c>
      <c r="E4" s="2">
        <v>35000.0</v>
      </c>
      <c r="F4" s="2">
        <v>23.0</v>
      </c>
      <c r="G4" s="4" t="str">
        <f t="shared" si="1"/>
        <v>below</v>
      </c>
      <c r="H4" s="4" t="str">
        <f t="shared" si="2"/>
        <v>Poor</v>
      </c>
      <c r="I4" s="2" t="s">
        <v>63</v>
      </c>
      <c r="J4" s="4" t="str">
        <f t="shared" si="3"/>
        <v>No</v>
      </c>
      <c r="K4" s="4" t="str">
        <f t="shared" si="4"/>
        <v>No</v>
      </c>
      <c r="L4" s="4" t="str">
        <f t="shared" si="5"/>
        <v>Yes</v>
      </c>
      <c r="M4" s="4">
        <f t="shared" si="6"/>
        <v>98</v>
      </c>
      <c r="N4" s="4">
        <f t="shared" si="7"/>
        <v>0</v>
      </c>
      <c r="O4" s="4">
        <f t="shared" si="8"/>
        <v>3</v>
      </c>
      <c r="P4" s="2" t="s">
        <v>59</v>
      </c>
      <c r="Q4" s="4">
        <f t="shared" si="9"/>
        <v>0</v>
      </c>
      <c r="R4" s="4">
        <f t="shared" si="10"/>
        <v>52750</v>
      </c>
      <c r="S4" s="7">
        <v>2500.0</v>
      </c>
      <c r="T4" s="8">
        <v>36863.0</v>
      </c>
      <c r="U4" s="5"/>
      <c r="V4" s="4" t="b">
        <f t="shared" si="11"/>
        <v>0</v>
      </c>
    </row>
    <row r="5">
      <c r="A5" s="2" t="s">
        <v>68</v>
      </c>
      <c r="B5" s="2" t="s">
        <v>69</v>
      </c>
      <c r="C5" s="2" t="s">
        <v>70</v>
      </c>
      <c r="D5" s="2">
        <v>52.0</v>
      </c>
      <c r="E5" s="2">
        <v>40000.0</v>
      </c>
      <c r="F5" s="2">
        <v>67.0</v>
      </c>
      <c r="G5" s="4" t="str">
        <f t="shared" si="1"/>
        <v>below</v>
      </c>
      <c r="H5" s="4" t="str">
        <f t="shared" si="2"/>
        <v>Excellent</v>
      </c>
      <c r="I5" s="2" t="s">
        <v>58</v>
      </c>
      <c r="J5" s="4" t="str">
        <f t="shared" si="3"/>
        <v>No</v>
      </c>
      <c r="K5" s="4" t="str">
        <f t="shared" si="4"/>
        <v>No</v>
      </c>
      <c r="L5" s="4" t="str">
        <f t="shared" si="5"/>
        <v>Yes</v>
      </c>
      <c r="M5" s="4">
        <f t="shared" si="6"/>
        <v>98</v>
      </c>
      <c r="N5" s="4">
        <f t="shared" si="7"/>
        <v>0</v>
      </c>
      <c r="O5" s="4">
        <f t="shared" si="8"/>
        <v>3</v>
      </c>
      <c r="P5" s="2" t="s">
        <v>59</v>
      </c>
      <c r="Q5" s="4">
        <f t="shared" si="9"/>
        <v>0</v>
      </c>
      <c r="R5" s="4">
        <f t="shared" si="10"/>
        <v>52750</v>
      </c>
      <c r="S5" s="7">
        <v>3500.0</v>
      </c>
      <c r="T5" s="8">
        <v>38324.0</v>
      </c>
      <c r="U5" s="5"/>
      <c r="V5" s="4" t="b">
        <f t="shared" si="11"/>
        <v>0</v>
      </c>
    </row>
    <row r="6">
      <c r="A6" s="2" t="s">
        <v>71</v>
      </c>
      <c r="B6" s="2" t="s">
        <v>72</v>
      </c>
      <c r="C6" s="2" t="s">
        <v>73</v>
      </c>
      <c r="D6" s="2">
        <v>37.0</v>
      </c>
      <c r="E6" s="2">
        <v>30000.0</v>
      </c>
      <c r="F6" s="2">
        <v>45.0</v>
      </c>
      <c r="G6" s="4" t="str">
        <f t="shared" si="1"/>
        <v>below</v>
      </c>
      <c r="H6" s="4" t="str">
        <f t="shared" si="2"/>
        <v>Good</v>
      </c>
      <c r="I6" s="2" t="s">
        <v>63</v>
      </c>
      <c r="J6" s="4" t="str">
        <f t="shared" si="3"/>
        <v>No</v>
      </c>
      <c r="K6" s="4" t="str">
        <f t="shared" si="4"/>
        <v>No</v>
      </c>
      <c r="L6" s="4" t="str">
        <f t="shared" si="5"/>
        <v>No</v>
      </c>
      <c r="M6" s="4">
        <f t="shared" si="6"/>
        <v>46</v>
      </c>
      <c r="N6" s="4">
        <f t="shared" si="7"/>
        <v>0</v>
      </c>
      <c r="O6" s="4">
        <f t="shared" si="8"/>
        <v>3</v>
      </c>
      <c r="P6" s="2" t="s">
        <v>74</v>
      </c>
      <c r="Q6" s="4">
        <f t="shared" si="9"/>
        <v>0</v>
      </c>
      <c r="R6" s="4">
        <f t="shared" si="10"/>
        <v>52750</v>
      </c>
      <c r="S6" s="7">
        <v>2800.0</v>
      </c>
      <c r="T6" s="2" t="s">
        <v>64</v>
      </c>
      <c r="U6" s="5"/>
      <c r="V6" s="4" t="b">
        <f t="shared" si="11"/>
        <v>0</v>
      </c>
    </row>
    <row r="7">
      <c r="A7" s="2" t="s">
        <v>75</v>
      </c>
      <c r="B7" s="2" t="s">
        <v>76</v>
      </c>
      <c r="C7" s="2" t="s">
        <v>57</v>
      </c>
      <c r="D7" s="2">
        <v>41.0</v>
      </c>
      <c r="E7" s="2">
        <v>45000.0</v>
      </c>
      <c r="F7" s="2">
        <v>56.0</v>
      </c>
      <c r="G7" s="4" t="str">
        <f t="shared" si="1"/>
        <v>below</v>
      </c>
      <c r="H7" s="4" t="str">
        <f t="shared" si="2"/>
        <v>Excellent</v>
      </c>
      <c r="I7" s="2" t="s">
        <v>58</v>
      </c>
      <c r="J7" s="4" t="str">
        <f t="shared" si="3"/>
        <v>No</v>
      </c>
      <c r="K7" s="4" t="str">
        <f t="shared" si="4"/>
        <v>No</v>
      </c>
      <c r="L7" s="4" t="str">
        <f t="shared" si="5"/>
        <v>Yes</v>
      </c>
      <c r="M7" s="4">
        <f t="shared" si="6"/>
        <v>46</v>
      </c>
      <c r="N7" s="4">
        <f t="shared" si="7"/>
        <v>0</v>
      </c>
      <c r="O7" s="4">
        <f t="shared" si="8"/>
        <v>3</v>
      </c>
      <c r="P7" s="2" t="s">
        <v>77</v>
      </c>
      <c r="Q7" s="4">
        <f t="shared" si="9"/>
        <v>0</v>
      </c>
      <c r="R7" s="4">
        <f t="shared" si="10"/>
        <v>60333.33333</v>
      </c>
      <c r="S7" s="7">
        <v>3200.0</v>
      </c>
      <c r="T7" s="8">
        <v>36863.0</v>
      </c>
      <c r="U7" s="5"/>
      <c r="V7" s="4" t="b">
        <f t="shared" si="11"/>
        <v>0</v>
      </c>
    </row>
    <row r="8">
      <c r="A8" s="2" t="s">
        <v>78</v>
      </c>
      <c r="B8" s="2" t="s">
        <v>79</v>
      </c>
      <c r="C8" s="2" t="s">
        <v>62</v>
      </c>
      <c r="D8" s="2">
        <v>29.0</v>
      </c>
      <c r="E8" s="2">
        <v>55000.0</v>
      </c>
      <c r="F8" s="2">
        <v>45.0</v>
      </c>
      <c r="G8" s="4" t="str">
        <f t="shared" si="1"/>
        <v>below</v>
      </c>
      <c r="H8" s="4" t="str">
        <f t="shared" si="2"/>
        <v>Good</v>
      </c>
      <c r="I8" s="2" t="s">
        <v>58</v>
      </c>
      <c r="J8" s="4" t="str">
        <f t="shared" si="3"/>
        <v>No</v>
      </c>
      <c r="K8" s="4" t="str">
        <f t="shared" si="4"/>
        <v>No</v>
      </c>
      <c r="L8" s="4" t="str">
        <f t="shared" si="5"/>
        <v>Yes</v>
      </c>
      <c r="M8" s="4">
        <f t="shared" si="6"/>
        <v>46</v>
      </c>
      <c r="N8" s="4">
        <f t="shared" si="7"/>
        <v>0</v>
      </c>
      <c r="O8" s="4">
        <f t="shared" si="8"/>
        <v>2</v>
      </c>
      <c r="P8" s="2" t="s">
        <v>59</v>
      </c>
      <c r="Q8" s="4">
        <f t="shared" si="9"/>
        <v>0</v>
      </c>
      <c r="R8" s="4">
        <f t="shared" si="10"/>
        <v>60333.33333</v>
      </c>
      <c r="S8" s="7">
        <v>4000.0</v>
      </c>
      <c r="T8" s="8">
        <v>38324.0</v>
      </c>
      <c r="U8" s="5"/>
      <c r="V8" s="4" t="b">
        <f t="shared" si="11"/>
        <v>0</v>
      </c>
    </row>
    <row r="9">
      <c r="A9" s="2" t="s">
        <v>80</v>
      </c>
      <c r="B9" s="2" t="s">
        <v>81</v>
      </c>
      <c r="C9" s="2" t="s">
        <v>67</v>
      </c>
      <c r="D9" s="2">
        <v>33.0</v>
      </c>
      <c r="E9" s="2">
        <v>70000.0</v>
      </c>
      <c r="F9" s="2">
        <v>34.0</v>
      </c>
      <c r="G9" s="4" t="str">
        <f t="shared" si="1"/>
        <v>below</v>
      </c>
      <c r="H9" s="4" t="str">
        <f t="shared" si="2"/>
        <v>Average</v>
      </c>
      <c r="I9" s="2" t="s">
        <v>63</v>
      </c>
      <c r="J9" s="4" t="str">
        <f t="shared" si="3"/>
        <v>No</v>
      </c>
      <c r="K9" s="4" t="str">
        <f t="shared" si="4"/>
        <v>No</v>
      </c>
      <c r="L9" s="4" t="str">
        <f t="shared" si="5"/>
        <v>Yes</v>
      </c>
      <c r="M9" s="4">
        <f t="shared" si="6"/>
        <v>85</v>
      </c>
      <c r="N9" s="4">
        <f t="shared" si="7"/>
        <v>0</v>
      </c>
      <c r="O9" s="4">
        <f t="shared" si="8"/>
        <v>2</v>
      </c>
      <c r="P9" s="2" t="s">
        <v>82</v>
      </c>
      <c r="Q9" s="4">
        <f t="shared" si="9"/>
        <v>0</v>
      </c>
      <c r="R9" s="4">
        <f t="shared" si="10"/>
        <v>60333.33333</v>
      </c>
      <c r="S9" s="7">
        <v>3800.0</v>
      </c>
      <c r="T9" s="2" t="s">
        <v>64</v>
      </c>
      <c r="U9" s="5"/>
      <c r="V9" s="4" t="b">
        <f t="shared" si="11"/>
        <v>1</v>
      </c>
    </row>
    <row r="10">
      <c r="A10" s="2" t="s">
        <v>83</v>
      </c>
      <c r="B10" s="2" t="s">
        <v>84</v>
      </c>
      <c r="C10" s="2" t="s">
        <v>70</v>
      </c>
      <c r="D10" s="2">
        <v>46.0</v>
      </c>
      <c r="E10" s="2">
        <v>38000.0</v>
      </c>
      <c r="F10" s="2">
        <v>23.0</v>
      </c>
      <c r="G10" s="4" t="str">
        <f t="shared" si="1"/>
        <v>below</v>
      </c>
      <c r="H10" s="4" t="str">
        <f t="shared" si="2"/>
        <v>Poor</v>
      </c>
      <c r="I10" s="2" t="s">
        <v>63</v>
      </c>
      <c r="J10" s="4" t="str">
        <f t="shared" si="3"/>
        <v>No</v>
      </c>
      <c r="K10" s="4" t="str">
        <f t="shared" si="4"/>
        <v>No</v>
      </c>
      <c r="L10" s="4" t="str">
        <f t="shared" si="5"/>
        <v>Yes</v>
      </c>
      <c r="M10" s="4">
        <f t="shared" si="6"/>
        <v>85</v>
      </c>
      <c r="N10" s="4">
        <f t="shared" si="7"/>
        <v>0</v>
      </c>
      <c r="O10" s="4">
        <f t="shared" si="8"/>
        <v>2</v>
      </c>
      <c r="P10" s="2" t="s">
        <v>77</v>
      </c>
      <c r="Q10" s="4">
        <f t="shared" si="9"/>
        <v>0</v>
      </c>
      <c r="R10" s="4">
        <f t="shared" si="10"/>
        <v>60333.33333</v>
      </c>
      <c r="S10" s="7">
        <v>2700.0</v>
      </c>
      <c r="T10" s="8">
        <v>36863.0</v>
      </c>
      <c r="U10" s="5"/>
      <c r="V10" s="4" t="b">
        <f t="shared" si="11"/>
        <v>0</v>
      </c>
    </row>
    <row r="11">
      <c r="A11" s="2" t="s">
        <v>85</v>
      </c>
      <c r="B11" s="2" t="s">
        <v>86</v>
      </c>
      <c r="C11" s="2" t="s">
        <v>73</v>
      </c>
      <c r="D11" s="2">
        <v>25.0</v>
      </c>
      <c r="E11" s="2">
        <v>60000.0</v>
      </c>
      <c r="F11" s="2">
        <v>78.0</v>
      </c>
      <c r="G11" s="4" t="str">
        <f t="shared" si="1"/>
        <v>below</v>
      </c>
      <c r="H11" s="4" t="str">
        <f t="shared" si="2"/>
        <v>Excellent</v>
      </c>
      <c r="I11" s="2" t="s">
        <v>58</v>
      </c>
      <c r="J11" s="4" t="str">
        <f t="shared" si="3"/>
        <v>No</v>
      </c>
      <c r="K11" s="4" t="str">
        <f t="shared" si="4"/>
        <v>No</v>
      </c>
      <c r="L11" s="4" t="str">
        <f t="shared" si="5"/>
        <v>No</v>
      </c>
      <c r="M11" s="4">
        <f t="shared" si="6"/>
        <v>39</v>
      </c>
      <c r="N11" s="4">
        <f t="shared" si="7"/>
        <v>0</v>
      </c>
      <c r="O11" s="4">
        <f t="shared" si="8"/>
        <v>2</v>
      </c>
      <c r="P11" s="2" t="s">
        <v>77</v>
      </c>
      <c r="Q11" s="4">
        <f t="shared" si="9"/>
        <v>0</v>
      </c>
      <c r="R11" s="4">
        <f t="shared" si="10"/>
        <v>60333.33333</v>
      </c>
      <c r="S11" s="7">
        <v>4200.0</v>
      </c>
      <c r="T11" s="8">
        <v>38324.0</v>
      </c>
      <c r="U11" s="5"/>
      <c r="V11" s="4" t="b">
        <f t="shared" si="11"/>
        <v>0</v>
      </c>
    </row>
    <row r="12">
      <c r="A12" s="2" t="s">
        <v>87</v>
      </c>
      <c r="B12" s="2" t="s">
        <v>88</v>
      </c>
      <c r="C12" s="2" t="s">
        <v>57</v>
      </c>
      <c r="D12" s="2">
        <v>48.0</v>
      </c>
      <c r="E12" s="2">
        <v>42000.0</v>
      </c>
      <c r="F12" s="2">
        <v>45.0</v>
      </c>
      <c r="G12" s="4" t="str">
        <f t="shared" si="1"/>
        <v>below</v>
      </c>
      <c r="H12" s="4" t="str">
        <f t="shared" si="2"/>
        <v>Good</v>
      </c>
      <c r="I12" s="2" t="s">
        <v>58</v>
      </c>
      <c r="J12" s="4" t="str">
        <f t="shared" si="3"/>
        <v>No</v>
      </c>
      <c r="K12" s="4" t="str">
        <f t="shared" si="4"/>
        <v>No</v>
      </c>
      <c r="L12" s="4" t="str">
        <f t="shared" si="5"/>
        <v>Yes</v>
      </c>
      <c r="M12" s="4">
        <f t="shared" si="6"/>
        <v>39</v>
      </c>
      <c r="N12" s="4">
        <f t="shared" si="7"/>
        <v>0</v>
      </c>
      <c r="O12" s="4">
        <f t="shared" si="8"/>
        <v>2</v>
      </c>
      <c r="P12" s="2" t="s">
        <v>59</v>
      </c>
      <c r="Q12" s="4">
        <f t="shared" si="9"/>
        <v>0</v>
      </c>
      <c r="R12" s="4">
        <f t="shared" si="10"/>
        <v>60500</v>
      </c>
      <c r="S12" s="7">
        <v>3500.0</v>
      </c>
      <c r="T12" s="2" t="s">
        <v>64</v>
      </c>
      <c r="U12" s="5"/>
      <c r="V12" s="4" t="b">
        <f t="shared" si="11"/>
        <v>0</v>
      </c>
    </row>
    <row r="13">
      <c r="A13" s="2" t="s">
        <v>89</v>
      </c>
      <c r="B13" s="2" t="s">
        <v>90</v>
      </c>
      <c r="C13" s="2" t="s">
        <v>62</v>
      </c>
      <c r="D13" s="2">
        <v>31.0</v>
      </c>
      <c r="E13" s="2">
        <v>68000.0</v>
      </c>
      <c r="F13" s="2">
        <v>40.0</v>
      </c>
      <c r="G13" s="4" t="str">
        <f t="shared" si="1"/>
        <v>below</v>
      </c>
      <c r="H13" s="4" t="str">
        <f t="shared" si="2"/>
        <v>Good</v>
      </c>
      <c r="I13" s="9" t="s">
        <v>63</v>
      </c>
      <c r="J13" s="4" t="str">
        <f t="shared" si="3"/>
        <v>No</v>
      </c>
      <c r="K13" s="4" t="str">
        <f t="shared" si="4"/>
        <v>No</v>
      </c>
      <c r="L13" s="4" t="str">
        <f t="shared" si="5"/>
        <v>Yes</v>
      </c>
      <c r="M13" s="4">
        <f t="shared" si="6"/>
        <v>39</v>
      </c>
      <c r="N13" s="4">
        <f t="shared" si="7"/>
        <v>0</v>
      </c>
      <c r="O13" s="4">
        <f t="shared" si="8"/>
        <v>1</v>
      </c>
      <c r="P13" s="2" t="s">
        <v>59</v>
      </c>
      <c r="Q13" s="4">
        <f t="shared" si="9"/>
        <v>0</v>
      </c>
      <c r="R13" s="4">
        <f t="shared" si="10"/>
        <v>60500</v>
      </c>
      <c r="S13" s="7">
        <v>2800.0</v>
      </c>
      <c r="T13" s="8">
        <v>36863.0</v>
      </c>
      <c r="U13" s="5"/>
      <c r="V13" s="4" t="b">
        <f t="shared" si="11"/>
        <v>1</v>
      </c>
    </row>
    <row r="14">
      <c r="A14" s="2" t="s">
        <v>91</v>
      </c>
      <c r="B14" s="2" t="s">
        <v>92</v>
      </c>
      <c r="C14" s="2" t="s">
        <v>67</v>
      </c>
      <c r="D14" s="2">
        <v>27.0</v>
      </c>
      <c r="E14" s="2">
        <v>25000.0</v>
      </c>
      <c r="F14" s="2">
        <v>30.0</v>
      </c>
      <c r="G14" s="4" t="str">
        <f t="shared" si="1"/>
        <v>below</v>
      </c>
      <c r="H14" s="4" t="str">
        <f t="shared" si="2"/>
        <v>Average</v>
      </c>
      <c r="I14" s="9" t="s">
        <v>58</v>
      </c>
      <c r="J14" s="4" t="str">
        <f t="shared" si="3"/>
        <v>No</v>
      </c>
      <c r="K14" s="4" t="str">
        <f t="shared" si="4"/>
        <v>No</v>
      </c>
      <c r="L14" s="4" t="str">
        <f t="shared" si="5"/>
        <v>Yes</v>
      </c>
      <c r="M14" s="4">
        <f t="shared" si="6"/>
        <v>75</v>
      </c>
      <c r="N14" s="4">
        <f t="shared" si="7"/>
        <v>0</v>
      </c>
      <c r="O14" s="4">
        <f t="shared" si="8"/>
        <v>1</v>
      </c>
      <c r="P14" s="2" t="s">
        <v>74</v>
      </c>
      <c r="Q14" s="4">
        <f t="shared" si="9"/>
        <v>0</v>
      </c>
      <c r="R14" s="4">
        <f t="shared" si="10"/>
        <v>60500</v>
      </c>
      <c r="S14" s="7">
        <v>3200.0</v>
      </c>
      <c r="T14" s="8">
        <v>38324.0</v>
      </c>
      <c r="U14" s="5"/>
      <c r="V14" s="4" t="b">
        <f t="shared" si="11"/>
        <v>0</v>
      </c>
    </row>
    <row r="15">
      <c r="A15" s="2" t="s">
        <v>93</v>
      </c>
      <c r="B15" s="2" t="s">
        <v>94</v>
      </c>
      <c r="C15" s="2" t="s">
        <v>70</v>
      </c>
      <c r="D15" s="2">
        <v>39.0</v>
      </c>
      <c r="E15" s="2">
        <v>16000.0</v>
      </c>
      <c r="F15" s="2">
        <v>55.0</v>
      </c>
      <c r="G15" s="4" t="str">
        <f t="shared" si="1"/>
        <v>below</v>
      </c>
      <c r="H15" s="4" t="str">
        <f t="shared" si="2"/>
        <v>Excellent</v>
      </c>
      <c r="I15" s="9" t="s">
        <v>63</v>
      </c>
      <c r="J15" s="4" t="str">
        <f t="shared" si="3"/>
        <v>No</v>
      </c>
      <c r="K15" s="4" t="str">
        <f t="shared" si="4"/>
        <v>No</v>
      </c>
      <c r="L15" s="4" t="str">
        <f t="shared" si="5"/>
        <v>Yes</v>
      </c>
      <c r="M15" s="4">
        <f t="shared" si="6"/>
        <v>75</v>
      </c>
      <c r="N15" s="4">
        <f t="shared" si="7"/>
        <v>0</v>
      </c>
      <c r="O15" s="4">
        <f t="shared" si="8"/>
        <v>1</v>
      </c>
      <c r="P15" s="2" t="s">
        <v>59</v>
      </c>
      <c r="Q15" s="4">
        <f t="shared" si="9"/>
        <v>0</v>
      </c>
      <c r="R15" s="4">
        <f t="shared" si="10"/>
        <v>60500</v>
      </c>
      <c r="S15" s="7">
        <v>4000.0</v>
      </c>
      <c r="T15" s="2" t="s">
        <v>64</v>
      </c>
      <c r="U15" s="5"/>
      <c r="V15" s="4" t="b">
        <f t="shared" si="11"/>
        <v>0</v>
      </c>
    </row>
    <row r="16">
      <c r="A16" s="2" t="s">
        <v>95</v>
      </c>
      <c r="B16" s="2" t="s">
        <v>96</v>
      </c>
      <c r="C16" s="2" t="s">
        <v>73</v>
      </c>
      <c r="D16" s="2">
        <v>35.0</v>
      </c>
      <c r="E16" s="2">
        <v>55000.0</v>
      </c>
      <c r="F16" s="2">
        <v>50.0</v>
      </c>
      <c r="G16" s="4" t="str">
        <f t="shared" si="1"/>
        <v>below</v>
      </c>
      <c r="H16" s="4" t="str">
        <f t="shared" si="2"/>
        <v>Excellent</v>
      </c>
      <c r="I16" s="9" t="s">
        <v>58</v>
      </c>
      <c r="J16" s="4" t="str">
        <f t="shared" si="3"/>
        <v>No</v>
      </c>
      <c r="K16" s="4" t="str">
        <f t="shared" si="4"/>
        <v>No</v>
      </c>
      <c r="L16" s="4" t="str">
        <f t="shared" si="5"/>
        <v>No</v>
      </c>
      <c r="M16" s="4">
        <f t="shared" si="6"/>
        <v>36</v>
      </c>
      <c r="N16" s="4">
        <f t="shared" si="7"/>
        <v>0</v>
      </c>
      <c r="O16" s="4">
        <f t="shared" si="8"/>
        <v>1</v>
      </c>
      <c r="P16" s="2" t="s">
        <v>59</v>
      </c>
      <c r="Q16" s="4">
        <f t="shared" si="9"/>
        <v>0</v>
      </c>
      <c r="R16" s="4">
        <f t="shared" si="10"/>
        <v>60500</v>
      </c>
      <c r="S16" s="7">
        <v>3800.0</v>
      </c>
      <c r="T16" s="8">
        <v>36863.0</v>
      </c>
      <c r="U16" s="5"/>
      <c r="V16" s="4" t="b">
        <f t="shared" si="11"/>
        <v>0</v>
      </c>
    </row>
    <row r="17">
      <c r="A17" s="2" t="s">
        <v>97</v>
      </c>
      <c r="B17" s="2" t="s">
        <v>98</v>
      </c>
      <c r="C17" s="2" t="s">
        <v>57</v>
      </c>
      <c r="D17" s="2">
        <v>43.0</v>
      </c>
      <c r="E17" s="2">
        <v>47000.0</v>
      </c>
      <c r="F17" s="2">
        <v>42.0</v>
      </c>
      <c r="G17" s="4" t="str">
        <f t="shared" si="1"/>
        <v>below</v>
      </c>
      <c r="H17" s="4" t="str">
        <f t="shared" si="2"/>
        <v>Good</v>
      </c>
      <c r="I17" s="9" t="s">
        <v>63</v>
      </c>
      <c r="J17" s="4" t="str">
        <f t="shared" si="3"/>
        <v>No</v>
      </c>
      <c r="K17" s="4" t="str">
        <f t="shared" si="4"/>
        <v>No</v>
      </c>
      <c r="L17" s="4" t="str">
        <f t="shared" si="5"/>
        <v>Yes</v>
      </c>
      <c r="M17" s="4">
        <f t="shared" si="6"/>
        <v>36</v>
      </c>
      <c r="N17" s="4">
        <f t="shared" si="7"/>
        <v>0</v>
      </c>
      <c r="O17" s="4">
        <f t="shared" si="8"/>
        <v>1</v>
      </c>
      <c r="P17" s="2" t="s">
        <v>59</v>
      </c>
      <c r="Q17" s="4">
        <f t="shared" si="9"/>
        <v>0</v>
      </c>
      <c r="R17" s="4">
        <f t="shared" si="10"/>
        <v>66000</v>
      </c>
      <c r="S17" s="7">
        <v>2700.0</v>
      </c>
      <c r="T17" s="8">
        <v>38324.0</v>
      </c>
      <c r="U17" s="5"/>
      <c r="V17" s="4" t="b">
        <f t="shared" si="11"/>
        <v>0</v>
      </c>
    </row>
    <row r="18">
      <c r="A18" s="2" t="s">
        <v>99</v>
      </c>
      <c r="B18" s="2" t="s">
        <v>100</v>
      </c>
      <c r="C18" s="2" t="s">
        <v>62</v>
      </c>
      <c r="D18" s="2">
        <v>40.0</v>
      </c>
      <c r="E18" s="2">
        <v>61000.0</v>
      </c>
      <c r="F18" s="2">
        <v>46.0</v>
      </c>
      <c r="G18" s="4" t="str">
        <f t="shared" si="1"/>
        <v>below</v>
      </c>
      <c r="H18" s="4" t="str">
        <f t="shared" si="2"/>
        <v>Good</v>
      </c>
      <c r="I18" s="9" t="s">
        <v>58</v>
      </c>
      <c r="J18" s="4" t="str">
        <f t="shared" si="3"/>
        <v>No</v>
      </c>
      <c r="K18" s="4" t="str">
        <f t="shared" si="4"/>
        <v>No</v>
      </c>
      <c r="L18" s="4" t="str">
        <f t="shared" si="5"/>
        <v>Yes</v>
      </c>
      <c r="M18" s="4">
        <f t="shared" si="6"/>
        <v>36</v>
      </c>
      <c r="N18" s="4">
        <f t="shared" si="7"/>
        <v>0</v>
      </c>
      <c r="O18" s="4">
        <f t="shared" si="8"/>
        <v>0</v>
      </c>
      <c r="P18" s="2" t="s">
        <v>77</v>
      </c>
      <c r="Q18" s="4">
        <f t="shared" si="9"/>
        <v>0</v>
      </c>
      <c r="R18" s="4">
        <f t="shared" si="10"/>
        <v>66000</v>
      </c>
      <c r="S18" s="7">
        <v>4200.0</v>
      </c>
      <c r="T18" s="2" t="s">
        <v>64</v>
      </c>
      <c r="U18" s="5"/>
      <c r="V18" s="4" t="b">
        <f t="shared" si="11"/>
        <v>1</v>
      </c>
    </row>
    <row r="19">
      <c r="A19" s="2" t="s">
        <v>101</v>
      </c>
      <c r="B19" s="2" t="s">
        <v>102</v>
      </c>
      <c r="C19" s="2" t="s">
        <v>67</v>
      </c>
      <c r="D19" s="2">
        <v>30.0</v>
      </c>
      <c r="E19" s="2">
        <v>34000.0</v>
      </c>
      <c r="F19" s="2">
        <v>53.0</v>
      </c>
      <c r="G19" s="4" t="str">
        <f t="shared" si="1"/>
        <v>below</v>
      </c>
      <c r="H19" s="4" t="str">
        <f t="shared" si="2"/>
        <v>Excellent</v>
      </c>
      <c r="I19" s="9" t="s">
        <v>58</v>
      </c>
      <c r="J19" s="4" t="str">
        <f t="shared" si="3"/>
        <v>No</v>
      </c>
      <c r="K19" s="4" t="str">
        <f t="shared" si="4"/>
        <v>No</v>
      </c>
      <c r="L19" s="4" t="str">
        <f t="shared" si="5"/>
        <v>Yes</v>
      </c>
      <c r="M19" s="4">
        <f t="shared" si="6"/>
        <v>36</v>
      </c>
      <c r="N19" s="4">
        <f t="shared" si="7"/>
        <v>0</v>
      </c>
      <c r="O19" s="4">
        <f t="shared" si="8"/>
        <v>0</v>
      </c>
      <c r="P19" s="2" t="s">
        <v>59</v>
      </c>
      <c r="Q19" s="4">
        <f t="shared" si="9"/>
        <v>0</v>
      </c>
      <c r="R19" s="4">
        <f t="shared" si="10"/>
        <v>66000</v>
      </c>
      <c r="S19" s="2">
        <v>4500.0</v>
      </c>
      <c r="T19" s="8">
        <v>36863.0</v>
      </c>
      <c r="U19" s="5"/>
      <c r="V19" s="4" t="b">
        <f t="shared" si="11"/>
        <v>0</v>
      </c>
    </row>
    <row r="20">
      <c r="A20" s="2" t="s">
        <v>103</v>
      </c>
      <c r="B20" s="2" t="s">
        <v>104</v>
      </c>
      <c r="C20" s="2" t="s">
        <v>70</v>
      </c>
      <c r="D20" s="2">
        <v>36.0</v>
      </c>
      <c r="E20" s="2">
        <v>70000.0</v>
      </c>
      <c r="F20" s="2">
        <v>22.0</v>
      </c>
      <c r="G20" s="4" t="str">
        <f t="shared" si="1"/>
        <v>below</v>
      </c>
      <c r="H20" s="4" t="str">
        <f t="shared" si="2"/>
        <v>Poor</v>
      </c>
      <c r="I20" s="9" t="s">
        <v>63</v>
      </c>
      <c r="J20" s="4" t="str">
        <f t="shared" si="3"/>
        <v>No</v>
      </c>
      <c r="K20" s="4" t="str">
        <f t="shared" si="4"/>
        <v>No</v>
      </c>
      <c r="L20" s="4" t="str">
        <f t="shared" si="5"/>
        <v>Yes</v>
      </c>
      <c r="M20" s="4">
        <f t="shared" si="6"/>
        <v>36</v>
      </c>
      <c r="N20" s="4">
        <f t="shared" si="7"/>
        <v>0</v>
      </c>
      <c r="O20" s="4">
        <f t="shared" si="8"/>
        <v>0</v>
      </c>
      <c r="P20" s="2" t="s">
        <v>77</v>
      </c>
      <c r="Q20" s="4">
        <f t="shared" si="9"/>
        <v>0</v>
      </c>
      <c r="R20" s="4">
        <f t="shared" si="10"/>
        <v>66000</v>
      </c>
      <c r="S20" s="2">
        <v>4200.0</v>
      </c>
      <c r="T20" s="2" t="s">
        <v>105</v>
      </c>
      <c r="U20" s="5"/>
      <c r="V20" s="4" t="b">
        <f t="shared" si="11"/>
        <v>1</v>
      </c>
    </row>
    <row r="21">
      <c r="A21" s="2" t="s">
        <v>106</v>
      </c>
      <c r="B21" s="2" t="s">
        <v>107</v>
      </c>
      <c r="C21" s="2" t="s">
        <v>73</v>
      </c>
      <c r="D21" s="2">
        <v>32.0</v>
      </c>
      <c r="E21" s="2">
        <v>66000.0</v>
      </c>
      <c r="F21" s="2">
        <v>16.0</v>
      </c>
      <c r="G21" s="4" t="str">
        <f t="shared" si="1"/>
        <v>below</v>
      </c>
      <c r="H21" s="4" t="str">
        <f t="shared" si="2"/>
        <v>Poor</v>
      </c>
      <c r="I21" s="9" t="s">
        <v>58</v>
      </c>
      <c r="J21" s="4" t="str">
        <f t="shared" si="3"/>
        <v>No</v>
      </c>
      <c r="K21" s="4" t="str">
        <f t="shared" si="4"/>
        <v>No</v>
      </c>
      <c r="L21" s="4" t="str">
        <f t="shared" si="5"/>
        <v>No</v>
      </c>
      <c r="M21" s="4">
        <f t="shared" si="6"/>
        <v>0</v>
      </c>
      <c r="N21" s="4">
        <f t="shared" si="7"/>
        <v>0</v>
      </c>
      <c r="O21" s="4">
        <f t="shared" si="8"/>
        <v>0</v>
      </c>
      <c r="P21" s="2" t="s">
        <v>59</v>
      </c>
      <c r="Q21" s="4">
        <f t="shared" si="9"/>
        <v>0</v>
      </c>
      <c r="R21" s="4">
        <f t="shared" si="10"/>
        <v>66000</v>
      </c>
      <c r="S21" s="2">
        <v>4400.0</v>
      </c>
      <c r="T21" s="2" t="s">
        <v>108</v>
      </c>
      <c r="U21" s="5"/>
      <c r="V21" s="4" t="b">
        <f t="shared" si="11"/>
        <v>1</v>
      </c>
    </row>
    <row r="24">
      <c r="P24" s="2" t="s">
        <v>109</v>
      </c>
      <c r="Q24" s="4">
        <f>averageifs(S1:S21,I1:I21,"north",F1:F21,"&gt;40")</f>
        <v>3655.555556</v>
      </c>
    </row>
    <row r="25">
      <c r="P25" s="2" t="s">
        <v>110</v>
      </c>
      <c r="Q25" s="4">
        <f>MAXIFS(E2:E20, G2:G20, "South")
</f>
        <v>0</v>
      </c>
    </row>
    <row r="26">
      <c r="P26" s="2" t="s">
        <v>111</v>
      </c>
      <c r="Q26" s="4">
        <f>MINIFS(F2:F20, C2:C20, "Finance")</f>
        <v>40</v>
      </c>
    </row>
    <row r="27">
      <c r="P27" s="2" t="s">
        <v>112</v>
      </c>
      <c r="Q27" s="4">
        <f>VLOOKUP("E002", A1:E20, 5, FALSE)</f>
        <v>65000</v>
      </c>
    </row>
    <row r="28">
      <c r="P28" s="2" t="s">
        <v>113</v>
      </c>
      <c r="Q28" s="2">
        <v>2000.0</v>
      </c>
    </row>
    <row r="30">
      <c r="Q3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38"/>
    <col customWidth="1" min="3" max="3" width="23.13"/>
  </cols>
  <sheetData>
    <row r="1">
      <c r="A1" s="2" t="s">
        <v>116</v>
      </c>
      <c r="B1" s="2" t="s">
        <v>41</v>
      </c>
      <c r="C1" s="2" t="s">
        <v>51</v>
      </c>
    </row>
    <row r="2">
      <c r="A2" s="2" t="s">
        <v>117</v>
      </c>
      <c r="B2" s="2" t="s">
        <v>118</v>
      </c>
      <c r="C2" s="2">
        <v>100.0</v>
      </c>
    </row>
    <row r="3">
      <c r="A3" s="2" t="s">
        <v>119</v>
      </c>
      <c r="B3" s="2" t="s">
        <v>63</v>
      </c>
      <c r="C3" s="2">
        <v>150.0</v>
      </c>
    </row>
    <row r="4">
      <c r="A4" s="2" t="s">
        <v>117</v>
      </c>
      <c r="B4" s="2" t="s">
        <v>118</v>
      </c>
      <c r="C4" s="2">
        <v>200.0</v>
      </c>
    </row>
    <row r="5">
      <c r="A5" s="2" t="s">
        <v>120</v>
      </c>
      <c r="B5" s="2" t="s">
        <v>63</v>
      </c>
      <c r="C5" s="2">
        <v>450.0</v>
      </c>
    </row>
    <row r="6">
      <c r="A6" s="2" t="s">
        <v>119</v>
      </c>
      <c r="B6" s="2" t="s">
        <v>63</v>
      </c>
      <c r="C6" s="2">
        <v>300.0</v>
      </c>
    </row>
    <row r="7">
      <c r="A7" s="2" t="s">
        <v>119</v>
      </c>
      <c r="B7" s="2" t="s">
        <v>63</v>
      </c>
      <c r="C7" s="2">
        <v>450.0</v>
      </c>
    </row>
    <row r="8">
      <c r="A8" s="2" t="s">
        <v>117</v>
      </c>
      <c r="B8" s="2" t="s">
        <v>118</v>
      </c>
      <c r="C8" s="2">
        <v>500.0</v>
      </c>
    </row>
    <row r="11">
      <c r="A11" s="10"/>
      <c r="B11" s="11" t="s">
        <v>121</v>
      </c>
      <c r="C11" s="10"/>
      <c r="D11" s="10"/>
      <c r="E11" s="4">
        <f>sumifs(C1:C8,A1:A8,"banana",B1:B8,"north")</f>
        <v>0</v>
      </c>
    </row>
    <row r="12">
      <c r="A12" s="10"/>
      <c r="B12" s="11" t="s">
        <v>122</v>
      </c>
      <c r="C12" s="10"/>
      <c r="D12" s="10"/>
      <c r="E12" s="4">
        <f>sumifs(C1:C8,A1:A8,"apple",B1:B8,"south")</f>
        <v>0</v>
      </c>
    </row>
    <row r="13">
      <c r="A13" s="10"/>
      <c r="B13" s="10"/>
      <c r="C13" s="10"/>
      <c r="D13" s="10"/>
    </row>
    <row r="14">
      <c r="A14" s="10"/>
      <c r="B14" s="11" t="s">
        <v>123</v>
      </c>
      <c r="C14" s="10"/>
      <c r="D14" s="10">
        <f>countif(A1:A8,"apple")</f>
        <v>3</v>
      </c>
    </row>
    <row r="15">
      <c r="A15" s="10"/>
      <c r="B15" s="11" t="s">
        <v>124</v>
      </c>
      <c r="C15" s="10"/>
      <c r="D15" s="10">
        <f>countif(A1:A8,"banana")</f>
        <v>3</v>
      </c>
    </row>
    <row r="16">
      <c r="A16" s="10"/>
      <c r="B16" s="10"/>
      <c r="C16" s="10"/>
      <c r="D16" s="10"/>
    </row>
    <row r="17">
      <c r="A17" s="10"/>
      <c r="B17" s="11" t="s">
        <v>125</v>
      </c>
      <c r="C17" s="10"/>
      <c r="D17" s="10"/>
      <c r="E17" s="4">
        <f>countifs(A1:A8,"banana",B1:B8,"north")</f>
        <v>0</v>
      </c>
    </row>
    <row r="18">
      <c r="A18" s="10"/>
      <c r="B18" s="11" t="s">
        <v>126</v>
      </c>
      <c r="C18" s="10"/>
      <c r="D18" s="10"/>
      <c r="E18" s="4">
        <f>countifs(A1:A8,"banana",B1:B8,"south")</f>
        <v>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127</v>
      </c>
      <c r="C1" s="1" t="s">
        <v>128</v>
      </c>
    </row>
    <row r="2">
      <c r="A2" s="2" t="s">
        <v>9</v>
      </c>
      <c r="B2" s="2" t="s">
        <v>129</v>
      </c>
      <c r="C2" s="4">
        <f t="shared" ref="C2:C11" si="1">RANDBETWEEN(101,250)</f>
        <v>196</v>
      </c>
    </row>
    <row r="3">
      <c r="A3" s="2" t="s">
        <v>11</v>
      </c>
      <c r="B3" s="2" t="s">
        <v>130</v>
      </c>
      <c r="C3" s="4">
        <f t="shared" si="1"/>
        <v>192</v>
      </c>
    </row>
    <row r="4">
      <c r="A4" s="2" t="s">
        <v>13</v>
      </c>
      <c r="B4" s="2" t="s">
        <v>129</v>
      </c>
      <c r="C4" s="4">
        <f t="shared" si="1"/>
        <v>240</v>
      </c>
    </row>
    <row r="5">
      <c r="A5" s="2" t="s">
        <v>15</v>
      </c>
      <c r="B5" s="2" t="s">
        <v>130</v>
      </c>
      <c r="C5" s="4">
        <f t="shared" si="1"/>
        <v>214</v>
      </c>
    </row>
    <row r="6">
      <c r="A6" s="2" t="s">
        <v>17</v>
      </c>
      <c r="B6" s="2" t="s">
        <v>131</v>
      </c>
      <c r="C6" s="4">
        <f t="shared" si="1"/>
        <v>132</v>
      </c>
    </row>
    <row r="7">
      <c r="A7" s="2" t="s">
        <v>19</v>
      </c>
      <c r="B7" s="2" t="s">
        <v>129</v>
      </c>
      <c r="C7" s="4">
        <f t="shared" si="1"/>
        <v>199</v>
      </c>
    </row>
    <row r="8">
      <c r="A8" s="2" t="s">
        <v>21</v>
      </c>
      <c r="B8" s="2" t="s">
        <v>130</v>
      </c>
      <c r="C8" s="4">
        <f t="shared" si="1"/>
        <v>146</v>
      </c>
    </row>
    <row r="9">
      <c r="A9" s="2" t="s">
        <v>23</v>
      </c>
      <c r="B9" s="2" t="s">
        <v>130</v>
      </c>
      <c r="C9" s="4">
        <f t="shared" si="1"/>
        <v>149</v>
      </c>
    </row>
    <row r="10">
      <c r="A10" s="2" t="s">
        <v>25</v>
      </c>
      <c r="B10" s="2" t="s">
        <v>130</v>
      </c>
      <c r="C10" s="4">
        <f t="shared" si="1"/>
        <v>162</v>
      </c>
    </row>
    <row r="11">
      <c r="A11" s="2" t="s">
        <v>27</v>
      </c>
      <c r="B11" s="2" t="s">
        <v>129</v>
      </c>
      <c r="C11" s="4">
        <f t="shared" si="1"/>
        <v>116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5.38"/>
    <col customWidth="1" min="10" max="10" width="13.38"/>
    <col customWidth="1" min="11" max="11" width="25.75"/>
    <col customWidth="1" min="12" max="12" width="8.25"/>
  </cols>
  <sheetData>
    <row r="1">
      <c r="A1" s="1" t="s">
        <v>0</v>
      </c>
      <c r="B1" s="1" t="s">
        <v>132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</row>
    <row r="2">
      <c r="A2" s="2" t="s">
        <v>9</v>
      </c>
      <c r="B2" s="4">
        <f t="shared" ref="B2:E2" si="1">RANDBETWEEN(30,99)</f>
        <v>93</v>
      </c>
      <c r="C2" s="4">
        <f t="shared" si="1"/>
        <v>62</v>
      </c>
      <c r="D2" s="4">
        <f t="shared" si="1"/>
        <v>74</v>
      </c>
      <c r="E2" s="4">
        <f t="shared" si="1"/>
        <v>54</v>
      </c>
      <c r="F2" s="2">
        <v>243.0</v>
      </c>
      <c r="G2" s="4" t="str">
        <f t="shared" ref="G2:G11" si="3">if(F2&gt;=240,"pass","fail")</f>
        <v>pass</v>
      </c>
      <c r="H2" s="4" t="b">
        <f t="shared" ref="H2:H11" si="4">and(F2&gt;=50,F3&gt;=70)</f>
        <v>1</v>
      </c>
      <c r="I2" s="4" t="b">
        <f t="shared" ref="I2:I11" si="5">and(B2&gt;=50,C2&gt;=50)</f>
        <v>1</v>
      </c>
      <c r="J2" s="4" t="str">
        <f t="shared" ref="J2:J11" si="6">if(and(B2&gt;=50,C2&gt;=50),"pass","fail")</f>
        <v>pass</v>
      </c>
      <c r="K2" s="4" t="b">
        <f t="shared" ref="K2:K11" si="7">or(D2&gt;=50,E2&gt;=50)</f>
        <v>1</v>
      </c>
      <c r="L2" s="4" t="str">
        <f t="shared" ref="L2:L11" si="8">IFS(F2&gt;=250,"A",F2&gt;=200,"C",F2&gt;=150,"FAIL")</f>
        <v>C</v>
      </c>
    </row>
    <row r="3">
      <c r="A3" s="2" t="s">
        <v>11</v>
      </c>
      <c r="B3" s="4">
        <f t="shared" ref="B3:E3" si="2">RANDBETWEEN(30,99)</f>
        <v>45</v>
      </c>
      <c r="C3" s="4">
        <f t="shared" si="2"/>
        <v>53</v>
      </c>
      <c r="D3" s="4">
        <f t="shared" si="2"/>
        <v>56</v>
      </c>
      <c r="E3" s="4">
        <f t="shared" si="2"/>
        <v>69</v>
      </c>
      <c r="F3" s="4">
        <f t="shared" ref="F3:F11" si="10">SUM(B3:E3)</f>
        <v>223</v>
      </c>
      <c r="G3" s="4" t="str">
        <f t="shared" si="3"/>
        <v>fail</v>
      </c>
      <c r="H3" s="4" t="b">
        <f t="shared" si="4"/>
        <v>1</v>
      </c>
      <c r="I3" s="4" t="b">
        <f t="shared" si="5"/>
        <v>0</v>
      </c>
      <c r="J3" s="4" t="str">
        <f t="shared" si="6"/>
        <v>fail</v>
      </c>
      <c r="K3" s="4" t="b">
        <f t="shared" si="7"/>
        <v>1</v>
      </c>
      <c r="L3" s="4" t="str">
        <f t="shared" si="8"/>
        <v>C</v>
      </c>
    </row>
    <row r="4">
      <c r="A4" s="2" t="s">
        <v>13</v>
      </c>
      <c r="B4" s="4">
        <f t="shared" ref="B4:E4" si="9">RANDBETWEEN(30,99)</f>
        <v>99</v>
      </c>
      <c r="C4" s="4">
        <f t="shared" si="9"/>
        <v>64</v>
      </c>
      <c r="D4" s="4">
        <f t="shared" si="9"/>
        <v>60</v>
      </c>
      <c r="E4" s="4">
        <f t="shared" si="9"/>
        <v>45</v>
      </c>
      <c r="F4" s="4">
        <f t="shared" si="10"/>
        <v>268</v>
      </c>
      <c r="G4" s="4" t="str">
        <f t="shared" si="3"/>
        <v>pass</v>
      </c>
      <c r="H4" s="4" t="b">
        <f t="shared" si="4"/>
        <v>1</v>
      </c>
      <c r="I4" s="4" t="b">
        <f t="shared" si="5"/>
        <v>1</v>
      </c>
      <c r="J4" s="4" t="str">
        <f t="shared" si="6"/>
        <v>pass</v>
      </c>
      <c r="K4" s="4" t="b">
        <f t="shared" si="7"/>
        <v>1</v>
      </c>
      <c r="L4" s="4" t="str">
        <f t="shared" si="8"/>
        <v>A</v>
      </c>
    </row>
    <row r="5">
      <c r="A5" s="2" t="s">
        <v>15</v>
      </c>
      <c r="B5" s="4">
        <f t="shared" ref="B5:E5" si="11">RANDBETWEEN(30,99)</f>
        <v>41</v>
      </c>
      <c r="C5" s="4">
        <f t="shared" si="11"/>
        <v>88</v>
      </c>
      <c r="D5" s="4">
        <f t="shared" si="11"/>
        <v>31</v>
      </c>
      <c r="E5" s="4">
        <f t="shared" si="11"/>
        <v>79</v>
      </c>
      <c r="F5" s="4">
        <f t="shared" si="10"/>
        <v>239</v>
      </c>
      <c r="G5" s="4" t="str">
        <f t="shared" si="3"/>
        <v>fail</v>
      </c>
      <c r="H5" s="4" t="b">
        <f t="shared" si="4"/>
        <v>1</v>
      </c>
      <c r="I5" s="4" t="b">
        <f t="shared" si="5"/>
        <v>0</v>
      </c>
      <c r="J5" s="4" t="str">
        <f t="shared" si="6"/>
        <v>fail</v>
      </c>
      <c r="K5" s="4" t="b">
        <f t="shared" si="7"/>
        <v>1</v>
      </c>
      <c r="L5" s="4" t="str">
        <f t="shared" si="8"/>
        <v>C</v>
      </c>
    </row>
    <row r="6">
      <c r="A6" s="2" t="s">
        <v>17</v>
      </c>
      <c r="B6" s="4">
        <f t="shared" ref="B6:E6" si="12">RANDBETWEEN(30,99)</f>
        <v>34</v>
      </c>
      <c r="C6" s="4">
        <f t="shared" si="12"/>
        <v>78</v>
      </c>
      <c r="D6" s="4">
        <f t="shared" si="12"/>
        <v>76</v>
      </c>
      <c r="E6" s="4">
        <f t="shared" si="12"/>
        <v>65</v>
      </c>
      <c r="F6" s="4">
        <f t="shared" si="10"/>
        <v>253</v>
      </c>
      <c r="G6" s="4" t="str">
        <f t="shared" si="3"/>
        <v>pass</v>
      </c>
      <c r="H6" s="4" t="b">
        <f t="shared" si="4"/>
        <v>1</v>
      </c>
      <c r="I6" s="4" t="b">
        <f t="shared" si="5"/>
        <v>0</v>
      </c>
      <c r="J6" s="4" t="str">
        <f t="shared" si="6"/>
        <v>fail</v>
      </c>
      <c r="K6" s="4" t="b">
        <f t="shared" si="7"/>
        <v>1</v>
      </c>
      <c r="L6" s="4" t="str">
        <f t="shared" si="8"/>
        <v>A</v>
      </c>
    </row>
    <row r="7">
      <c r="A7" s="2" t="s">
        <v>19</v>
      </c>
      <c r="B7" s="4">
        <f t="shared" ref="B7:E7" si="13">RANDBETWEEN(30,99)</f>
        <v>62</v>
      </c>
      <c r="C7" s="4">
        <f t="shared" si="13"/>
        <v>63</v>
      </c>
      <c r="D7" s="4">
        <f t="shared" si="13"/>
        <v>40</v>
      </c>
      <c r="E7" s="4">
        <f t="shared" si="13"/>
        <v>67</v>
      </c>
      <c r="F7" s="4">
        <f t="shared" si="10"/>
        <v>232</v>
      </c>
      <c r="G7" s="4" t="str">
        <f t="shared" si="3"/>
        <v>fail</v>
      </c>
      <c r="H7" s="4" t="b">
        <f t="shared" si="4"/>
        <v>1</v>
      </c>
      <c r="I7" s="4" t="b">
        <f t="shared" si="5"/>
        <v>1</v>
      </c>
      <c r="J7" s="4" t="str">
        <f t="shared" si="6"/>
        <v>pass</v>
      </c>
      <c r="K7" s="4" t="b">
        <f t="shared" si="7"/>
        <v>1</v>
      </c>
      <c r="L7" s="4" t="str">
        <f t="shared" si="8"/>
        <v>C</v>
      </c>
    </row>
    <row r="8">
      <c r="A8" s="2" t="s">
        <v>21</v>
      </c>
      <c r="B8" s="4">
        <f t="shared" ref="B8:E8" si="14">RANDBETWEEN(30,99)</f>
        <v>97</v>
      </c>
      <c r="C8" s="4">
        <f t="shared" si="14"/>
        <v>50</v>
      </c>
      <c r="D8" s="4">
        <f t="shared" si="14"/>
        <v>55</v>
      </c>
      <c r="E8" s="4">
        <f t="shared" si="14"/>
        <v>87</v>
      </c>
      <c r="F8" s="4">
        <f t="shared" si="10"/>
        <v>289</v>
      </c>
      <c r="G8" s="4" t="str">
        <f t="shared" si="3"/>
        <v>pass</v>
      </c>
      <c r="H8" s="4" t="b">
        <f t="shared" si="4"/>
        <v>1</v>
      </c>
      <c r="I8" s="4" t="b">
        <f t="shared" si="5"/>
        <v>1</v>
      </c>
      <c r="J8" s="4" t="str">
        <f t="shared" si="6"/>
        <v>pass</v>
      </c>
      <c r="K8" s="4" t="b">
        <f t="shared" si="7"/>
        <v>1</v>
      </c>
      <c r="L8" s="4" t="str">
        <f t="shared" si="8"/>
        <v>A</v>
      </c>
    </row>
    <row r="9">
      <c r="A9" s="2" t="s">
        <v>23</v>
      </c>
      <c r="B9" s="4">
        <f t="shared" ref="B9:E9" si="15">RANDBETWEEN(30,99)</f>
        <v>75</v>
      </c>
      <c r="C9" s="4">
        <f t="shared" si="15"/>
        <v>43</v>
      </c>
      <c r="D9" s="4">
        <f t="shared" si="15"/>
        <v>92</v>
      </c>
      <c r="E9" s="4">
        <f t="shared" si="15"/>
        <v>34</v>
      </c>
      <c r="F9" s="4">
        <f t="shared" si="10"/>
        <v>244</v>
      </c>
      <c r="G9" s="4" t="str">
        <f t="shared" si="3"/>
        <v>pass</v>
      </c>
      <c r="H9" s="4" t="b">
        <f t="shared" si="4"/>
        <v>1</v>
      </c>
      <c r="I9" s="4" t="b">
        <f t="shared" si="5"/>
        <v>0</v>
      </c>
      <c r="J9" s="4" t="str">
        <f t="shared" si="6"/>
        <v>fail</v>
      </c>
      <c r="K9" s="4" t="b">
        <f t="shared" si="7"/>
        <v>1</v>
      </c>
      <c r="L9" s="4" t="str">
        <f t="shared" si="8"/>
        <v>C</v>
      </c>
    </row>
    <row r="10">
      <c r="A10" s="2" t="s">
        <v>25</v>
      </c>
      <c r="B10" s="4">
        <f t="shared" ref="B10:E10" si="16">RANDBETWEEN(30,99)</f>
        <v>48</v>
      </c>
      <c r="C10" s="4">
        <f t="shared" si="16"/>
        <v>44</v>
      </c>
      <c r="D10" s="4">
        <f t="shared" si="16"/>
        <v>37</v>
      </c>
      <c r="E10" s="4">
        <f t="shared" si="16"/>
        <v>38</v>
      </c>
      <c r="F10" s="4">
        <f t="shared" si="10"/>
        <v>167</v>
      </c>
      <c r="G10" s="4" t="str">
        <f t="shared" si="3"/>
        <v>fail</v>
      </c>
      <c r="H10" s="4" t="b">
        <f t="shared" si="4"/>
        <v>1</v>
      </c>
      <c r="I10" s="4" t="b">
        <f t="shared" si="5"/>
        <v>0</v>
      </c>
      <c r="J10" s="4" t="str">
        <f t="shared" si="6"/>
        <v>fail</v>
      </c>
      <c r="K10" s="4" t="b">
        <f t="shared" si="7"/>
        <v>0</v>
      </c>
      <c r="L10" s="4" t="str">
        <f t="shared" si="8"/>
        <v>FAIL</v>
      </c>
    </row>
    <row r="11">
      <c r="A11" s="2" t="s">
        <v>27</v>
      </c>
      <c r="B11" s="4">
        <f t="shared" ref="B11:E11" si="17">RANDBETWEEN(30,99)</f>
        <v>32</v>
      </c>
      <c r="C11" s="4">
        <f t="shared" si="17"/>
        <v>62</v>
      </c>
      <c r="D11" s="4">
        <f t="shared" si="17"/>
        <v>48</v>
      </c>
      <c r="E11" s="4">
        <f t="shared" si="17"/>
        <v>60</v>
      </c>
      <c r="F11" s="4">
        <f t="shared" si="10"/>
        <v>202</v>
      </c>
      <c r="G11" s="4" t="str">
        <f t="shared" si="3"/>
        <v>fail</v>
      </c>
      <c r="H11" s="4" t="b">
        <f t="shared" si="4"/>
        <v>0</v>
      </c>
      <c r="I11" s="4" t="b">
        <f t="shared" si="5"/>
        <v>0</v>
      </c>
      <c r="J11" s="4" t="str">
        <f t="shared" si="6"/>
        <v>fail</v>
      </c>
      <c r="K11" s="4" t="b">
        <f t="shared" si="7"/>
        <v>1</v>
      </c>
      <c r="L11" s="4" t="str">
        <f t="shared" si="8"/>
        <v>C</v>
      </c>
    </row>
  </sheetData>
  <conditionalFormatting sqref="L13">
    <cfRule type="containsText" dxfId="0" priority="1" operator="containsText" text="C">
      <formula>NOT(ISERROR(SEARCH(("C"),(L13))))</formula>
    </cfRule>
  </conditionalFormatting>
  <conditionalFormatting sqref="L2:L11">
    <cfRule type="containsText" dxfId="1" priority="2" operator="containsText" text="A">
      <formula>NOT(ISERROR(SEARCH(("A"),(L2))))</formula>
    </cfRule>
  </conditionalFormatting>
  <conditionalFormatting sqref="L2:L11">
    <cfRule type="containsText" dxfId="2" priority="3" operator="containsText" text="C">
      <formula>NOT(ISERROR(SEARCH(("C"),(L2))))</formula>
    </cfRule>
  </conditionalFormatting>
  <drawing r:id="rId1"/>
</worksheet>
</file>