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9620f4be1c4088/Documents/"/>
    </mc:Choice>
  </mc:AlternateContent>
  <xr:revisionPtr revIDLastSave="0" documentId="8_{FF097A67-27FD-49E4-80E4-7B94CDBB65E9}" xr6:coauthVersionLast="47" xr6:coauthVersionMax="47" xr10:uidLastSave="{00000000-0000-0000-0000-000000000000}"/>
  <bookViews>
    <workbookView xWindow="-108" yWindow="-108" windowWidth="23256" windowHeight="12456" activeTab="1" xr2:uid="{71B00822-7E13-40CE-AEF5-B24CA4DF9921}"/>
  </bookViews>
  <sheets>
    <sheet name="Database" sheetId="5" r:id="rId1"/>
    <sheet name="P&amp;L" sheetId="6" r:id="rId2"/>
    <sheet name="1.1 FY2018" sheetId="2" r:id="rId3"/>
    <sheet name="1.2 FY2019" sheetId="3" r:id="rId4"/>
    <sheet name="1.3 FY2020" sheetId="4" r:id="rId5"/>
  </sheets>
  <definedNames>
    <definedName name="_xlnm._FilterDatabase" localSheetId="2" hidden="1">'1.1 FY2018'!$C$4:$G$61</definedName>
    <definedName name="_xlnm._FilterDatabase" localSheetId="3" hidden="1">'1.2 FY2019'!$C$4:$G$86</definedName>
    <definedName name="_xlnm._FilterDatabase" localSheetId="4" hidden="1">'1.3 FY2020'!$C$4:$G$78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6" l="1"/>
  <c r="E23" i="6"/>
  <c r="C23" i="6"/>
  <c r="C24" i="6" s="1"/>
  <c r="D24" i="6"/>
  <c r="E24" i="6"/>
  <c r="C21" i="6"/>
  <c r="D21" i="6"/>
  <c r="E21" i="6"/>
  <c r="D20" i="6"/>
  <c r="E20" i="6"/>
  <c r="C20" i="6"/>
  <c r="D18" i="6"/>
  <c r="E18" i="6"/>
  <c r="C18" i="6"/>
  <c r="C11" i="6"/>
  <c r="D11" i="6"/>
  <c r="E11" i="6"/>
  <c r="C12" i="6"/>
  <c r="D12" i="6"/>
  <c r="E12" i="6"/>
  <c r="C13" i="6"/>
  <c r="D13" i="6"/>
  <c r="E13" i="6"/>
  <c r="C14" i="6"/>
  <c r="D14" i="6"/>
  <c r="E14" i="6"/>
  <c r="C15" i="6"/>
  <c r="D15" i="6"/>
  <c r="E15" i="6"/>
  <c r="C16" i="6"/>
  <c r="D16" i="6"/>
  <c r="E16" i="6"/>
  <c r="D10" i="6"/>
  <c r="E10" i="6"/>
  <c r="C10" i="6"/>
  <c r="D8" i="6"/>
  <c r="E8" i="6"/>
  <c r="C8" i="6"/>
  <c r="D4" i="6"/>
  <c r="D7" i="6" s="1"/>
  <c r="E4" i="6"/>
  <c r="C4" i="6"/>
  <c r="C5" i="6"/>
  <c r="D5" i="6"/>
  <c r="E5" i="6"/>
  <c r="C6" i="6"/>
  <c r="D6" i="6"/>
  <c r="E6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2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C93" i="5"/>
  <c r="D93" i="5"/>
  <c r="B93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C59" i="5"/>
  <c r="D59" i="5"/>
  <c r="B59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3" i="5"/>
  <c r="C3" i="5"/>
  <c r="D3" i="5"/>
  <c r="B4" i="5"/>
  <c r="C4" i="5"/>
  <c r="D4" i="5"/>
  <c r="B5" i="5"/>
  <c r="C5" i="5"/>
  <c r="D5" i="5"/>
  <c r="B6" i="5"/>
  <c r="C6" i="5"/>
  <c r="D6" i="5"/>
  <c r="B7" i="5"/>
  <c r="C7" i="5"/>
  <c r="D7" i="5"/>
  <c r="B8" i="5"/>
  <c r="C8" i="5"/>
  <c r="D8" i="5"/>
  <c r="B9" i="5"/>
  <c r="C9" i="5"/>
  <c r="D9" i="5"/>
  <c r="B10" i="5"/>
  <c r="C10" i="5"/>
  <c r="D10" i="5"/>
  <c r="B11" i="5"/>
  <c r="C11" i="5"/>
  <c r="D11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C2" i="5"/>
  <c r="D2" i="5"/>
  <c r="B2" i="5"/>
  <c r="E7" i="6" l="1"/>
  <c r="E9" i="6"/>
  <c r="E17" i="6" s="1"/>
  <c r="E19" i="6" s="1"/>
  <c r="E22" i="6" s="1"/>
  <c r="D9" i="6"/>
  <c r="D17" i="6" s="1"/>
  <c r="D19" i="6" s="1"/>
  <c r="D22" i="6" s="1"/>
  <c r="C7" i="6"/>
  <c r="C9" i="6" s="1"/>
  <c r="C17" i="6" s="1"/>
  <c r="C19" i="6" s="1"/>
  <c r="C22" i="6" s="1"/>
</calcChain>
</file>

<file path=xl/sharedStrings.xml><?xml version="1.0" encoding="utf-8"?>
<sst xmlns="http://schemas.openxmlformats.org/spreadsheetml/2006/main" count="932" uniqueCount="222">
  <si>
    <t>Not assigned</t>
  </si>
  <si>
    <t>Net income/(loss)</t>
  </si>
  <si>
    <t>2999999999111101</t>
  </si>
  <si>
    <t>Deferred taxes</t>
  </si>
  <si>
    <t>2092200000111101</t>
  </si>
  <si>
    <t>Regional taxes</t>
  </si>
  <si>
    <t>2091200001111101</t>
  </si>
  <si>
    <t>Current taxes</t>
  </si>
  <si>
    <t>2091200000111101</t>
  </si>
  <si>
    <t>Generco Ltd</t>
  </si>
  <si>
    <t>Interest expenses</t>
  </si>
  <si>
    <t>208221400088</t>
  </si>
  <si>
    <t>Non-recurring costs</t>
  </si>
  <si>
    <t>2082208200111101</t>
  </si>
  <si>
    <t>Capitalized interest</t>
  </si>
  <si>
    <t>2082202000111101</t>
  </si>
  <si>
    <t>External</t>
  </si>
  <si>
    <t>Interest income</t>
  </si>
  <si>
    <t>2082280000111111</t>
  </si>
  <si>
    <t xml:space="preserve">Generco UK </t>
  </si>
  <si>
    <t>20822800001240</t>
  </si>
  <si>
    <t>Greenco Ltd</t>
  </si>
  <si>
    <t>20822800001008</t>
  </si>
  <si>
    <t>Generco Sunshine JSC</t>
  </si>
  <si>
    <t>20822800001007</t>
  </si>
  <si>
    <t>Green Ventures Ltd</t>
  </si>
  <si>
    <t>20822800001009</t>
  </si>
  <si>
    <t>Difference from eliminations</t>
  </si>
  <si>
    <t>20790800001008</t>
  </si>
  <si>
    <t>20790800001007</t>
  </si>
  <si>
    <t>20790800001009</t>
  </si>
  <si>
    <t>Misc extraordinary expenses</t>
  </si>
  <si>
    <t>2079070000111111</t>
  </si>
  <si>
    <t>Generco Healthcare Ltd</t>
  </si>
  <si>
    <t>2079070000105</t>
  </si>
  <si>
    <t>Consulting fees</t>
  </si>
  <si>
    <t>2079022000111111</t>
  </si>
  <si>
    <t>Misc costs</t>
  </si>
  <si>
    <t>2071980000111101</t>
  </si>
  <si>
    <t>Legal expenses</t>
  </si>
  <si>
    <t>2071209500111111</t>
  </si>
  <si>
    <t>Utility expenses</t>
  </si>
  <si>
    <t>2071209400111111</t>
  </si>
  <si>
    <t>Travel expenses</t>
  </si>
  <si>
    <t>2071209200111111</t>
  </si>
  <si>
    <t>Insurance expenses</t>
  </si>
  <si>
    <t>2071100000111111</t>
  </si>
  <si>
    <t>Charges and contributions</t>
  </si>
  <si>
    <t>2071000000111111</t>
  </si>
  <si>
    <t>Service expenses</t>
  </si>
  <si>
    <t>2070900000111111</t>
  </si>
  <si>
    <t>Greeny Germany GmbH</t>
  </si>
  <si>
    <t>2240</t>
  </si>
  <si>
    <t>20709000002240</t>
  </si>
  <si>
    <t>Greeny France SL</t>
  </si>
  <si>
    <t>43</t>
  </si>
  <si>
    <t>207090000043</t>
  </si>
  <si>
    <t>Leasings</t>
  </si>
  <si>
    <t>2070600000111111</t>
  </si>
  <si>
    <t>Software&amp;IT</t>
  </si>
  <si>
    <t>2070500000111111</t>
  </si>
  <si>
    <t>207050000088</t>
  </si>
  <si>
    <t>Marketing expenses</t>
  </si>
  <si>
    <t>2070400000111111</t>
  </si>
  <si>
    <t>Other income</t>
  </si>
  <si>
    <t>2069980000111111</t>
  </si>
  <si>
    <t>Corporate recharges</t>
  </si>
  <si>
    <t>2069010000111111</t>
  </si>
  <si>
    <t>20690100001240</t>
  </si>
  <si>
    <t>20690100001008</t>
  </si>
  <si>
    <t>20690100001007</t>
  </si>
  <si>
    <t>20690100001009</t>
  </si>
  <si>
    <t>Gener Beauty GmbH</t>
  </si>
  <si>
    <t>1087</t>
  </si>
  <si>
    <t>20690100001087</t>
  </si>
  <si>
    <t>Generco Canada JSC</t>
  </si>
  <si>
    <t>20690100001037</t>
  </si>
  <si>
    <t>Generco Cosmetics Ltd</t>
  </si>
  <si>
    <t>206901000014</t>
  </si>
  <si>
    <t>Greeny Ltd</t>
  </si>
  <si>
    <t>1</t>
  </si>
  <si>
    <t>20690100001</t>
  </si>
  <si>
    <t>D&amp;A</t>
  </si>
  <si>
    <t>20512100001</t>
  </si>
  <si>
    <t>2051210000111101</t>
  </si>
  <si>
    <t>Severance indemnity contribution</t>
  </si>
  <si>
    <t>2045000000111101</t>
  </si>
  <si>
    <t>Pension contributions</t>
  </si>
  <si>
    <t>204200000088</t>
  </si>
  <si>
    <t>2042000000111101</t>
  </si>
  <si>
    <t>Wages and salaries</t>
  </si>
  <si>
    <t>2041000000111111</t>
  </si>
  <si>
    <t>R&amp;D expenses</t>
  </si>
  <si>
    <t>2024090000111111</t>
  </si>
  <si>
    <t>202409000088</t>
  </si>
  <si>
    <t>Freight outbound expenses</t>
  </si>
  <si>
    <t>2024080000111111</t>
  </si>
  <si>
    <t>Direct costs</t>
  </si>
  <si>
    <t>2021900000111111</t>
  </si>
  <si>
    <t>Capitalized costs</t>
  </si>
  <si>
    <t>2020000000111101</t>
  </si>
  <si>
    <t>20200000001008</t>
  </si>
  <si>
    <t>20200000001007</t>
  </si>
  <si>
    <t>20200000001009</t>
  </si>
  <si>
    <t>Other revenues</t>
  </si>
  <si>
    <t>2001190000111111</t>
  </si>
  <si>
    <t>Core business revenues</t>
  </si>
  <si>
    <t>2001110000111111</t>
  </si>
  <si>
    <t>Account number</t>
  </si>
  <si>
    <t>Amounts</t>
  </si>
  <si>
    <t>Name of partner company</t>
  </si>
  <si>
    <t>Partner company</t>
  </si>
  <si>
    <t>P&amp;L account</t>
  </si>
  <si>
    <t>Code</t>
  </si>
  <si>
    <t>FY2018</t>
  </si>
  <si>
    <t>2111111999111101</t>
  </si>
  <si>
    <t>Quarterly changes in current taxes</t>
  </si>
  <si>
    <t>2091900000111101</t>
  </si>
  <si>
    <t>Impairment of participation</t>
  </si>
  <si>
    <t>20821100001240</t>
  </si>
  <si>
    <t>2082214000111111</t>
  </si>
  <si>
    <t>Generco Semiconductors Ltd</t>
  </si>
  <si>
    <t>20822140001007</t>
  </si>
  <si>
    <t>Generco Mining GmbH</t>
  </si>
  <si>
    <t>20822800001006</t>
  </si>
  <si>
    <t>G&amp;Resources Ltd</t>
  </si>
  <si>
    <t>1086</t>
  </si>
  <si>
    <t>20822800001086</t>
  </si>
  <si>
    <t>20790800001086</t>
  </si>
  <si>
    <t>Generco Infrastructure Ltd</t>
  </si>
  <si>
    <t>1924</t>
  </si>
  <si>
    <t>20790700001924</t>
  </si>
  <si>
    <t>207907000043</t>
  </si>
  <si>
    <t>207907000019</t>
  </si>
  <si>
    <t>Property tax</t>
  </si>
  <si>
    <t>2071910000111111</t>
  </si>
  <si>
    <t>Other operative currency differences</t>
  </si>
  <si>
    <t>2071511000111111</t>
  </si>
  <si>
    <t>207151100019</t>
  </si>
  <si>
    <t>Losses fr disposal of PPE</t>
  </si>
  <si>
    <t>2071220000111111</t>
  </si>
  <si>
    <t>Gener Green LLC</t>
  </si>
  <si>
    <t>1118</t>
  </si>
  <si>
    <t>20712092001118</t>
  </si>
  <si>
    <t>Generco Metals Gm</t>
  </si>
  <si>
    <t>20711000001900</t>
  </si>
  <si>
    <t>2070900000105</t>
  </si>
  <si>
    <t>Concession fees other</t>
  </si>
  <si>
    <t>2070290000111101</t>
  </si>
  <si>
    <t>206998000088</t>
  </si>
  <si>
    <t>G&amp;CR Global Ltd</t>
  </si>
  <si>
    <t>47037</t>
  </si>
  <si>
    <t>206901000047037</t>
  </si>
  <si>
    <t>20690100001086</t>
  </si>
  <si>
    <t>Generco Trading Ltd</t>
  </si>
  <si>
    <t>1076</t>
  </si>
  <si>
    <t>20690100001076</t>
  </si>
  <si>
    <t>206901000019</t>
  </si>
  <si>
    <t>Gains from disposal of PP&amp;E</t>
  </si>
  <si>
    <t>2060220000111111</t>
  </si>
  <si>
    <t>2051260000111101</t>
  </si>
  <si>
    <t>Other personnel expenses</t>
  </si>
  <si>
    <t>2049000000111101</t>
  </si>
  <si>
    <t>Social security payments</t>
  </si>
  <si>
    <t>Generco Exloration Ltd</t>
  </si>
  <si>
    <t>2486</t>
  </si>
  <si>
    <t>20240900002486</t>
  </si>
  <si>
    <t>20240900001924</t>
  </si>
  <si>
    <t>Generco Ventures Ltd</t>
  </si>
  <si>
    <t>1283</t>
  </si>
  <si>
    <t>20240900001283</t>
  </si>
  <si>
    <t>202409000019</t>
  </si>
  <si>
    <t>Utility charges</t>
  </si>
  <si>
    <t>2021210000111111</t>
  </si>
  <si>
    <t>20200000001086</t>
  </si>
  <si>
    <t>2001110000105</t>
  </si>
  <si>
    <t>FY2019</t>
  </si>
  <si>
    <t>Offset segments (tech.)</t>
  </si>
  <si>
    <t>2111111997111101</t>
  </si>
  <si>
    <t>2082110000111101</t>
  </si>
  <si>
    <t>Repairs/Maintenance costs</t>
  </si>
  <si>
    <t>2071209100111111</t>
  </si>
  <si>
    <t>207110000088</t>
  </si>
  <si>
    <t>2070600000105</t>
  </si>
  <si>
    <t>2069980000105</t>
  </si>
  <si>
    <t>Reimbursements+compensation for damages</t>
  </si>
  <si>
    <t>2069020000111111</t>
  </si>
  <si>
    <t>20690100001006</t>
  </si>
  <si>
    <t>2060441000111111</t>
  </si>
  <si>
    <t>20604410001118</t>
  </si>
  <si>
    <t>Generco Risk Management Ltd</t>
  </si>
  <si>
    <t>202409000017000</t>
  </si>
  <si>
    <t>20240900002240</t>
  </si>
  <si>
    <t>Generco Green Projects GmbH</t>
  </si>
  <si>
    <t>2185</t>
  </si>
  <si>
    <t>20240900002185</t>
  </si>
  <si>
    <t>Operating expenses for utilities</t>
  </si>
  <si>
    <t>2024020000111111</t>
  </si>
  <si>
    <t xml:space="preserve">Utility charges </t>
  </si>
  <si>
    <t>FY2020</t>
  </si>
  <si>
    <t>Patner Company</t>
  </si>
  <si>
    <t>Name of patner company</t>
  </si>
  <si>
    <t>Mapping</t>
  </si>
  <si>
    <t>Other revenue</t>
  </si>
  <si>
    <t>Personal expenses</t>
  </si>
  <si>
    <t>Leasing</t>
  </si>
  <si>
    <t>Financial item</t>
  </si>
  <si>
    <t>Extraordinary item</t>
  </si>
  <si>
    <t>Taxes</t>
  </si>
  <si>
    <t>Net sales (Revenue)</t>
  </si>
  <si>
    <t>Total Revenue</t>
  </si>
  <si>
    <t>Gross Margin</t>
  </si>
  <si>
    <t>EBITDA</t>
  </si>
  <si>
    <t>EBIT</t>
  </si>
  <si>
    <t>EBT</t>
  </si>
  <si>
    <t>Recharge</t>
  </si>
  <si>
    <t>Capitalized cost</t>
  </si>
  <si>
    <t>Other operating expenses</t>
  </si>
  <si>
    <t xml:space="preserve">Net income </t>
  </si>
  <si>
    <t>Services</t>
  </si>
  <si>
    <t xml:space="preserve">Other revenue </t>
  </si>
  <si>
    <t>In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</si>
</sst>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70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3" borderId="0" xfId="0" applyFont="1" applyFill="1"/>
    <xf numFmtId="165" fontId="2" fillId="3" borderId="0" xfId="1" applyNumberFormat="1" applyFont="1" applyFill="1" applyAlignment="1"/>
    <xf numFmtId="49" fontId="2" fillId="3" borderId="0" xfId="0" applyNumberFormat="1" applyFont="1" applyFill="1"/>
    <xf numFmtId="165" fontId="2" fillId="2" borderId="0" xfId="1" applyNumberFormat="1" applyFont="1" applyFill="1" applyAlignment="1"/>
    <xf numFmtId="49" fontId="2" fillId="2" borderId="0" xfId="0" applyNumberFormat="1" applyFont="1" applyFill="1"/>
    <xf numFmtId="0" fontId="3" fillId="2" borderId="0" xfId="0" applyFont="1" applyFill="1"/>
    <xf numFmtId="0" fontId="2" fillId="3" borderId="0" xfId="0" applyFont="1" applyFill="1" applyAlignment="1">
      <alignment horizontal="left"/>
    </xf>
    <xf numFmtId="165" fontId="2" fillId="3" borderId="0" xfId="1" applyNumberFormat="1" applyFont="1" applyFill="1" applyAlignment="1">
      <alignment horizontal="left"/>
    </xf>
    <xf numFmtId="165" fontId="2" fillId="2" borderId="0" xfId="1" applyNumberFormat="1" applyFont="1" applyFill="1" applyAlignment="1">
      <alignment horizontal="left"/>
    </xf>
    <xf numFmtId="165" fontId="2" fillId="2" borderId="0" xfId="1" applyNumberFormat="1" applyFont="1" applyFill="1"/>
    <xf numFmtId="0" fontId="0" fillId="2" borderId="0" xfId="0" applyFill="1"/>
    <xf numFmtId="0" fontId="4" fillId="2" borderId="0" xfId="0" applyFont="1" applyFill="1"/>
    <xf numFmtId="0" fontId="5" fillId="2" borderId="1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0" xfId="0" applyFont="1" applyFill="1" applyAlignment="1">
      <alignment horizontal="right"/>
    </xf>
    <xf numFmtId="164" fontId="4" fillId="2" borderId="0" xfId="1" applyFont="1" applyFill="1"/>
    <xf numFmtId="164" fontId="4" fillId="2" borderId="0" xfId="1" applyNumberFormat="1" applyFont="1" applyFill="1"/>
    <xf numFmtId="0" fontId="0" fillId="4" borderId="0" xfId="0" applyFill="1"/>
    <xf numFmtId="0" fontId="4" fillId="4" borderId="0" xfId="0" applyFont="1" applyFill="1"/>
    <xf numFmtId="0" fontId="0" fillId="5" borderId="0" xfId="0" applyFill="1"/>
    <xf numFmtId="0" fontId="0" fillId="2" borderId="1" xfId="0" applyFill="1" applyBorder="1"/>
    <xf numFmtId="0" fontId="0" fillId="2" borderId="3" xfId="0" applyFill="1" applyBorder="1"/>
    <xf numFmtId="0" fontId="0" fillId="4" borderId="2" xfId="0" applyFill="1" applyBorder="1"/>
    <xf numFmtId="0" fontId="4" fillId="2" borderId="1" xfId="0" applyNumberFormat="1" applyFont="1" applyFill="1" applyBorder="1" applyAlignment="1">
      <alignment horizontal="right" indent="4"/>
    </xf>
    <xf numFmtId="0" fontId="4" fillId="2" borderId="0" xfId="0" applyNumberFormat="1" applyFont="1" applyFill="1"/>
    <xf numFmtId="0" fontId="0" fillId="2" borderId="0" xfId="0" applyFill="1" applyBorder="1"/>
    <xf numFmtId="0" fontId="4" fillId="5" borderId="0" xfId="0" applyFont="1" applyFill="1"/>
    <xf numFmtId="165" fontId="4" fillId="2" borderId="1" xfId="1" applyNumberFormat="1" applyFont="1" applyFill="1" applyBorder="1"/>
    <xf numFmtId="170" fontId="0" fillId="2" borderId="2" xfId="0" applyNumberFormat="1" applyFill="1" applyBorder="1"/>
    <xf numFmtId="170" fontId="0" fillId="4" borderId="2" xfId="0" applyNumberFormat="1" applyFill="1" applyBorder="1"/>
    <xf numFmtId="170" fontId="0" fillId="2" borderId="2" xfId="0" applyNumberFormat="1" applyFont="1" applyFill="1" applyBorder="1"/>
    <xf numFmtId="170" fontId="0" fillId="5" borderId="2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1D1C9-608E-4DE3-A06B-4DC8D1112514}">
  <dimension ref="A1:L214"/>
  <sheetViews>
    <sheetView topLeftCell="A65" zoomScale="64" workbookViewId="0">
      <selection activeCell="L87" sqref="L87"/>
    </sheetView>
  </sheetViews>
  <sheetFormatPr defaultColWidth="22.77734375" defaultRowHeight="18" x14ac:dyDescent="0.35"/>
  <cols>
    <col min="1" max="2" width="22.77734375" style="14"/>
    <col min="3" max="3" width="22.77734375" style="18"/>
    <col min="4" max="6" width="22.77734375" style="14"/>
    <col min="7" max="8" width="22.77734375" style="19"/>
    <col min="9" max="9" width="22.77734375" style="28"/>
    <col min="10" max="16384" width="22.77734375" style="14"/>
  </cols>
  <sheetData>
    <row r="1" spans="1:9" x14ac:dyDescent="0.35">
      <c r="A1" s="15" t="s">
        <v>113</v>
      </c>
      <c r="B1" s="16" t="s">
        <v>112</v>
      </c>
      <c r="C1" s="17" t="s">
        <v>200</v>
      </c>
      <c r="D1" s="16" t="s">
        <v>201</v>
      </c>
      <c r="E1" s="16"/>
      <c r="F1" s="16">
        <v>2018</v>
      </c>
      <c r="G1" s="31">
        <v>2019</v>
      </c>
      <c r="H1" s="31">
        <v>2020</v>
      </c>
      <c r="I1" s="27" t="s">
        <v>202</v>
      </c>
    </row>
    <row r="2" spans="1:9" x14ac:dyDescent="0.35">
      <c r="A2" s="1" t="s">
        <v>107</v>
      </c>
      <c r="B2" s="14" t="str">
        <f>INDEX('1.1 FY2018'!C$5:C$61,MATCH(Database!$A2,'1.1 FY2018'!$B$5:$B$61,0))</f>
        <v>Core business revenues</v>
      </c>
      <c r="C2" s="18">
        <f>INDEX('1.1 FY2018'!D$5:D$61,MATCH(Database!$A2,'1.1 FY2018'!$B$5:$B$61,0))</f>
        <v>111111</v>
      </c>
      <c r="D2" s="14" t="str">
        <f>INDEX('1.1 FY2018'!E$5:E$61,MATCH(Database!$A2,'1.1 FY2018'!$B$5:$B$61,0))</f>
        <v>External</v>
      </c>
      <c r="F2" s="20">
        <f>-SUMIF('1.1 FY2018'!B5:B61,Database!A2,'1.1 FY2018'!F5:F61)</f>
        <v>14500342</v>
      </c>
      <c r="G2" s="19">
        <f>-SUMIF('1.2 FY2019'!$B:$B,Database!$A2,'1.2 FY2019'!$F:$F)</f>
        <v>15792898.75</v>
      </c>
      <c r="H2" s="19">
        <f>-SUMIF('1.3 FY2020'!$B:$B,Database!$A2,'1.3 FY2020'!$F:$F)</f>
        <v>14431341</v>
      </c>
      <c r="I2" s="28" t="s">
        <v>209</v>
      </c>
    </row>
    <row r="3" spans="1:9" x14ac:dyDescent="0.35">
      <c r="A3" s="1" t="s">
        <v>105</v>
      </c>
      <c r="B3" s="14" t="str">
        <f>INDEX('1.1 FY2018'!C$5:C$61,MATCH(Database!$A3,'1.1 FY2018'!$B$5:$B$61,0))</f>
        <v>Other revenues</v>
      </c>
      <c r="C3" s="18">
        <f>INDEX('1.1 FY2018'!D$5:D$61,MATCH(Database!$A3,'1.1 FY2018'!$B$5:$B$61,0))</f>
        <v>111111</v>
      </c>
      <c r="D3" s="14" t="str">
        <f>INDEX('1.1 FY2018'!E$5:E$61,MATCH(Database!$A3,'1.1 FY2018'!$B$5:$B$61,0))</f>
        <v>External</v>
      </c>
      <c r="F3" s="20">
        <f>-SUMIF('1.1 FY2018'!B6:B62,Database!A3,'1.1 FY2018'!F6:F62)</f>
        <v>4894856.1919999998</v>
      </c>
      <c r="G3" s="19">
        <f>-SUMIF('1.2 FY2019'!$B:$B,Database!$A3,'1.2 FY2019'!$F:$F)</f>
        <v>6960217.6449999996</v>
      </c>
      <c r="H3" s="19">
        <f>-SUMIF('1.3 FY2020'!$B:$B,Database!$A3,'1.3 FY2020'!$F:$F)</f>
        <v>6373617.5140000004</v>
      </c>
      <c r="I3" s="28" t="s">
        <v>203</v>
      </c>
    </row>
    <row r="4" spans="1:9" x14ac:dyDescent="0.35">
      <c r="A4" s="1" t="s">
        <v>103</v>
      </c>
      <c r="B4" s="14" t="str">
        <f>INDEX('1.1 FY2018'!C$5:C$61,MATCH(Database!$A4,'1.1 FY2018'!$B$5:$B$61,0))</f>
        <v>Capitalized costs</v>
      </c>
      <c r="C4" s="18">
        <f>INDEX('1.1 FY2018'!D$5:D$61,MATCH(Database!$A4,'1.1 FY2018'!$B$5:$B$61,0))</f>
        <v>1009</v>
      </c>
      <c r="D4" s="14" t="str">
        <f>INDEX('1.1 FY2018'!E$5:E$61,MATCH(Database!$A4,'1.1 FY2018'!$B$5:$B$61,0))</f>
        <v>Green Ventures Ltd</v>
      </c>
      <c r="F4" s="20">
        <f>-SUMIF('1.1 FY2018'!B7:B63,Database!A4,'1.1 FY2018'!F7:F63)</f>
        <v>154890.4</v>
      </c>
      <c r="G4" s="19">
        <f>-SUMIF('1.2 FY2019'!$B:$B,Database!$A4,'1.2 FY2019'!$F:$F)</f>
        <v>0</v>
      </c>
      <c r="H4" s="19">
        <f>-SUMIF('1.3 FY2020'!$B:$B,Database!$A4,'1.3 FY2020'!$F:$F)</f>
        <v>0</v>
      </c>
      <c r="I4" s="28" t="s">
        <v>99</v>
      </c>
    </row>
    <row r="5" spans="1:9" x14ac:dyDescent="0.35">
      <c r="A5" s="1" t="s">
        <v>102</v>
      </c>
      <c r="B5" s="14" t="str">
        <f>INDEX('1.1 FY2018'!C$5:C$61,MATCH(Database!$A5,'1.1 FY2018'!$B$5:$B$61,0))</f>
        <v>Capitalized costs</v>
      </c>
      <c r="C5" s="18">
        <f>INDEX('1.1 FY2018'!D$5:D$61,MATCH(Database!$A5,'1.1 FY2018'!$B$5:$B$61,0))</f>
        <v>1007</v>
      </c>
      <c r="D5" s="14" t="str">
        <f>INDEX('1.1 FY2018'!E$5:E$61,MATCH(Database!$A5,'1.1 FY2018'!$B$5:$B$61,0))</f>
        <v>Generco Sunshine JSC</v>
      </c>
      <c r="F5" s="20">
        <f>-SUMIF('1.1 FY2018'!B8:B64,Database!A5,'1.1 FY2018'!F8:F64)</f>
        <v>1180894.0520000001</v>
      </c>
      <c r="G5" s="19">
        <f>-SUMIF('1.2 FY2019'!$B:$B,Database!$A5,'1.2 FY2019'!$F:$F)</f>
        <v>89234.880000000005</v>
      </c>
      <c r="H5" s="19">
        <f>-SUMIF('1.3 FY2020'!$B:$B,Database!$A5,'1.3 FY2020'!$F:$F)</f>
        <v>0</v>
      </c>
      <c r="I5" s="28" t="s">
        <v>99</v>
      </c>
    </row>
    <row r="6" spans="1:9" x14ac:dyDescent="0.35">
      <c r="A6" s="1" t="s">
        <v>101</v>
      </c>
      <c r="B6" s="14" t="str">
        <f>INDEX('1.1 FY2018'!C$5:C$61,MATCH(Database!$A6,'1.1 FY2018'!$B$5:$B$61,0))</f>
        <v>Capitalized costs</v>
      </c>
      <c r="C6" s="18">
        <f>INDEX('1.1 FY2018'!D$5:D$61,MATCH(Database!$A6,'1.1 FY2018'!$B$5:$B$61,0))</f>
        <v>1008</v>
      </c>
      <c r="D6" s="14" t="str">
        <f>INDEX('1.1 FY2018'!E$5:E$61,MATCH(Database!$A6,'1.1 FY2018'!$B$5:$B$61,0))</f>
        <v>Greenco Ltd</v>
      </c>
      <c r="F6" s="20">
        <f>-SUMIF('1.1 FY2018'!B9:B65,Database!A6,'1.1 FY2018'!F9:F65)</f>
        <v>793079.51199999999</v>
      </c>
      <c r="G6" s="19">
        <f>-SUMIF('1.2 FY2019'!$B:$B,Database!$A6,'1.2 FY2019'!$F:$F)</f>
        <v>26173</v>
      </c>
      <c r="H6" s="19">
        <f>-SUMIF('1.3 FY2020'!$B:$B,Database!$A6,'1.3 FY2020'!$F:$F)</f>
        <v>0</v>
      </c>
      <c r="I6" s="28" t="s">
        <v>99</v>
      </c>
    </row>
    <row r="7" spans="1:9" x14ac:dyDescent="0.35">
      <c r="A7" s="1" t="s">
        <v>100</v>
      </c>
      <c r="B7" s="14" t="str">
        <f>INDEX('1.1 FY2018'!C$5:C$61,MATCH(Database!$A7,'1.1 FY2018'!$B$5:$B$61,0))</f>
        <v>Capitalized costs</v>
      </c>
      <c r="C7" s="18">
        <f>INDEX('1.1 FY2018'!D$5:D$61,MATCH(Database!$A7,'1.1 FY2018'!$B$5:$B$61,0))</f>
        <v>111101</v>
      </c>
      <c r="D7" s="14" t="str">
        <f>INDEX('1.1 FY2018'!E$5:E$61,MATCH(Database!$A7,'1.1 FY2018'!$B$5:$B$61,0))</f>
        <v>Not assigned</v>
      </c>
      <c r="F7" s="20">
        <f>-SUMIF('1.1 FY2018'!B10:B66,Database!A7,'1.1 FY2018'!F10:F66)</f>
        <v>2277197.6</v>
      </c>
      <c r="G7" s="19">
        <f>-SUMIF('1.2 FY2019'!$B:$B,Database!$A7,'1.2 FY2019'!$F:$F)</f>
        <v>209401.92</v>
      </c>
      <c r="H7" s="19">
        <f>-SUMIF('1.3 FY2020'!$B:$B,Database!$A7,'1.3 FY2020'!$F:$F)</f>
        <v>0</v>
      </c>
      <c r="I7" s="28" t="s">
        <v>99</v>
      </c>
    </row>
    <row r="8" spans="1:9" x14ac:dyDescent="0.35">
      <c r="A8" s="1" t="s">
        <v>98</v>
      </c>
      <c r="B8" s="14" t="str">
        <f>INDEX('1.1 FY2018'!C$5:C$61,MATCH(Database!$A8,'1.1 FY2018'!$B$5:$B$61,0))</f>
        <v>Direct costs</v>
      </c>
      <c r="C8" s="18">
        <f>INDEX('1.1 FY2018'!D$5:D$61,MATCH(Database!$A8,'1.1 FY2018'!$B$5:$B$61,0))</f>
        <v>111111</v>
      </c>
      <c r="D8" s="14" t="str">
        <f>INDEX('1.1 FY2018'!E$5:E$61,MATCH(Database!$A8,'1.1 FY2018'!$B$5:$B$61,0))</f>
        <v>External</v>
      </c>
      <c r="F8" s="20">
        <f>-SUMIF('1.1 FY2018'!B11:B67,Database!A8,'1.1 FY2018'!F11:F67)</f>
        <v>-4428911.7640000004</v>
      </c>
      <c r="G8" s="19">
        <f>-SUMIF('1.2 FY2019'!$B:$B,Database!$A8,'1.2 FY2019'!$F:$F)</f>
        <v>-5463188.8250000002</v>
      </c>
      <c r="H8" s="19">
        <f>-SUMIF('1.3 FY2020'!$B:$B,Database!$A8,'1.3 FY2020'!$F:$F)</f>
        <v>-5674152.0669999998</v>
      </c>
      <c r="I8" s="28" t="s">
        <v>97</v>
      </c>
    </row>
    <row r="9" spans="1:9" x14ac:dyDescent="0.35">
      <c r="A9" s="1" t="s">
        <v>96</v>
      </c>
      <c r="B9" s="14" t="str">
        <f>INDEX('1.1 FY2018'!C$5:C$61,MATCH(Database!$A9,'1.1 FY2018'!$B$5:$B$61,0))</f>
        <v>Freight outbound expenses</v>
      </c>
      <c r="C9" s="18">
        <f>INDEX('1.1 FY2018'!D$5:D$61,MATCH(Database!$A9,'1.1 FY2018'!$B$5:$B$61,0))</f>
        <v>111111</v>
      </c>
      <c r="D9" s="14" t="str">
        <f>INDEX('1.1 FY2018'!E$5:E$61,MATCH(Database!$A9,'1.1 FY2018'!$B$5:$B$61,0))</f>
        <v>External</v>
      </c>
      <c r="F9" s="20">
        <f>-SUMIF('1.1 FY2018'!B12:B68,Database!A9,'1.1 FY2018'!F12:F68)</f>
        <v>-16976.628000000001</v>
      </c>
      <c r="G9" s="19">
        <f>-SUMIF('1.2 FY2019'!$B:$B,Database!$A9,'1.2 FY2019'!$F:$F)</f>
        <v>-343675</v>
      </c>
      <c r="H9" s="19">
        <f>-SUMIF('1.3 FY2020'!$B:$B,Database!$A9,'1.3 FY2020'!$F:$F)</f>
        <v>-350370.99399999995</v>
      </c>
      <c r="I9" s="28" t="s">
        <v>217</v>
      </c>
    </row>
    <row r="10" spans="1:9" x14ac:dyDescent="0.35">
      <c r="A10" s="1" t="s">
        <v>94</v>
      </c>
      <c r="B10" s="14" t="str">
        <f>INDEX('1.1 FY2018'!C$5:C$61,MATCH(Database!$A10,'1.1 FY2018'!$B$5:$B$61,0))</f>
        <v>R&amp;D expenses</v>
      </c>
      <c r="C10" s="18">
        <f>INDEX('1.1 FY2018'!D$5:D$61,MATCH(Database!$A10,'1.1 FY2018'!$B$5:$B$61,0))</f>
        <v>88</v>
      </c>
      <c r="D10" s="14" t="str">
        <f>INDEX('1.1 FY2018'!E$5:E$61,MATCH(Database!$A10,'1.1 FY2018'!$B$5:$B$61,0))</f>
        <v>Generco Ltd</v>
      </c>
      <c r="F10" s="20">
        <f>-SUMIF('1.1 FY2018'!B13:B69,Database!A10,'1.1 FY2018'!F13:F69)</f>
        <v>-2245437.54</v>
      </c>
      <c r="G10" s="19">
        <f>-SUMIF('1.2 FY2019'!$B:$B,Database!$A10,'1.2 FY2019'!$F:$F)</f>
        <v>-1980162.23</v>
      </c>
      <c r="H10" s="19">
        <f>-SUMIF('1.3 FY2020'!$B:$B,Database!$A10,'1.3 FY2020'!$F:$F)</f>
        <v>-3116017.1540000001</v>
      </c>
      <c r="I10" s="28" t="s">
        <v>217</v>
      </c>
    </row>
    <row r="11" spans="1:9" x14ac:dyDescent="0.35">
      <c r="A11" s="1" t="s">
        <v>93</v>
      </c>
      <c r="B11" s="14" t="str">
        <f>INDEX('1.1 FY2018'!C$5:C$61,MATCH(Database!$A11,'1.1 FY2018'!$B$5:$B$61,0))</f>
        <v>R&amp;D expenses</v>
      </c>
      <c r="C11" s="18">
        <f>INDEX('1.1 FY2018'!D$5:D$61,MATCH(Database!$A11,'1.1 FY2018'!$B$5:$B$61,0))</f>
        <v>111111</v>
      </c>
      <c r="D11" s="14" t="str">
        <f>INDEX('1.1 FY2018'!E$5:E$61,MATCH(Database!$A11,'1.1 FY2018'!$B$5:$B$61,0))</f>
        <v>External</v>
      </c>
      <c r="F11" s="20">
        <f>-SUMIF('1.1 FY2018'!B14:B70,Database!A11,'1.1 FY2018'!F14:F70)</f>
        <v>-16605.634000000002</v>
      </c>
      <c r="G11" s="19">
        <f>-SUMIF('1.2 FY2019'!$B:$B,Database!$A11,'1.2 FY2019'!$F:$F)</f>
        <v>-27148.625</v>
      </c>
      <c r="H11" s="19">
        <f>-SUMIF('1.3 FY2020'!$B:$B,Database!$A11,'1.3 FY2020'!$F:$F)</f>
        <v>-9783.7069999999985</v>
      </c>
      <c r="I11" s="28" t="s">
        <v>217</v>
      </c>
    </row>
    <row r="12" spans="1:9" x14ac:dyDescent="0.35">
      <c r="A12" s="1" t="s">
        <v>91</v>
      </c>
      <c r="B12" s="14" t="str">
        <f>INDEX('1.1 FY2018'!C$5:C$61,MATCH(Database!$A12,'1.1 FY2018'!$B$5:$B$61,0))</f>
        <v>Wages and salaries</v>
      </c>
      <c r="C12" s="18">
        <f>INDEX('1.1 FY2018'!D$5:D$61,MATCH(Database!$A12,'1.1 FY2018'!$B$5:$B$61,0))</f>
        <v>111111</v>
      </c>
      <c r="D12" s="14" t="str">
        <f>INDEX('1.1 FY2018'!E$5:E$61,MATCH(Database!$A12,'1.1 FY2018'!$B$5:$B$61,0))</f>
        <v>External</v>
      </c>
      <c r="F12" s="20">
        <f>-SUMIF('1.1 FY2018'!B15:B71,Database!A12,'1.1 FY2018'!F15:F71)</f>
        <v>-4683394.0460000001</v>
      </c>
      <c r="G12" s="19">
        <f>-SUMIF('1.2 FY2019'!$B:$B,Database!$A12,'1.2 FY2019'!$F:$F)</f>
        <v>-5507141.0549999997</v>
      </c>
      <c r="H12" s="19">
        <f>-SUMIF('1.3 FY2020'!$B:$B,Database!$A12,'1.3 FY2020'!$F:$F)</f>
        <v>-3982699.5329999998</v>
      </c>
      <c r="I12" s="28" t="s">
        <v>204</v>
      </c>
    </row>
    <row r="13" spans="1:9" x14ac:dyDescent="0.35">
      <c r="A13" s="1" t="s">
        <v>89</v>
      </c>
      <c r="B13" s="14" t="str">
        <f>INDEX('1.1 FY2018'!C$5:C$61,MATCH(Database!$A13,'1.1 FY2018'!$B$5:$B$61,0))</f>
        <v>Pension contributions</v>
      </c>
      <c r="C13" s="18">
        <f>INDEX('1.1 FY2018'!D$5:D$61,MATCH(Database!$A13,'1.1 FY2018'!$B$5:$B$61,0))</f>
        <v>111101</v>
      </c>
      <c r="D13" s="14" t="str">
        <f>INDEX('1.1 FY2018'!E$5:E$61,MATCH(Database!$A13,'1.1 FY2018'!$B$5:$B$61,0))</f>
        <v>Not assigned</v>
      </c>
      <c r="F13" s="20">
        <f>-SUMIF('1.1 FY2018'!B16:B72,Database!A13,'1.1 FY2018'!F16:F72)</f>
        <v>-1143051.5760000001</v>
      </c>
      <c r="G13" s="19">
        <f>-SUMIF('1.2 FY2019'!$B:$B,Database!$A13,'1.2 FY2019'!$F:$F)</f>
        <v>-2057298.04</v>
      </c>
      <c r="H13" s="19">
        <f>-SUMIF('1.3 FY2020'!$B:$B,Database!$A13,'1.3 FY2020'!$F:$F)</f>
        <v>-1709688.6429999997</v>
      </c>
      <c r="I13" s="28" t="s">
        <v>204</v>
      </c>
    </row>
    <row r="14" spans="1:9" x14ac:dyDescent="0.35">
      <c r="A14" s="1" t="s">
        <v>88</v>
      </c>
      <c r="B14" s="14" t="str">
        <f>INDEX('1.1 FY2018'!C$5:C$61,MATCH(Database!$A14,'1.1 FY2018'!$B$5:$B$61,0))</f>
        <v>Pension contributions</v>
      </c>
      <c r="C14" s="18">
        <f>INDEX('1.1 FY2018'!D$5:D$61,MATCH(Database!$A14,'1.1 FY2018'!$B$5:$B$61,0))</f>
        <v>88</v>
      </c>
      <c r="D14" s="14" t="str">
        <f>INDEX('1.1 FY2018'!E$5:E$61,MATCH(Database!$A14,'1.1 FY2018'!$B$5:$B$61,0))</f>
        <v>Generco Ltd</v>
      </c>
      <c r="F14" s="20">
        <f>-SUMIF('1.1 FY2018'!B17:B73,Database!A14,'1.1 FY2018'!F17:F73)</f>
        <v>-239379.61800000002</v>
      </c>
      <c r="G14" s="19">
        <f>-SUMIF('1.2 FY2019'!$B:$B,Database!$A14,'1.2 FY2019'!$F:$F)</f>
        <v>0</v>
      </c>
      <c r="H14" s="19">
        <f>-SUMIF('1.3 FY2020'!$B:$B,Database!$A14,'1.3 FY2020'!$F:$F)</f>
        <v>0</v>
      </c>
      <c r="I14" s="28" t="s">
        <v>204</v>
      </c>
    </row>
    <row r="15" spans="1:9" x14ac:dyDescent="0.35">
      <c r="A15" s="1" t="s">
        <v>86</v>
      </c>
      <c r="B15" s="14" t="str">
        <f>INDEX('1.1 FY2018'!C$5:C$61,MATCH(Database!$A15,'1.1 FY2018'!$B$5:$B$61,0))</f>
        <v>Severance indemnity contribution</v>
      </c>
      <c r="C15" s="18">
        <f>INDEX('1.1 FY2018'!D$5:D$61,MATCH(Database!$A15,'1.1 FY2018'!$B$5:$B$61,0))</f>
        <v>111101</v>
      </c>
      <c r="D15" s="14" t="str">
        <f>INDEX('1.1 FY2018'!E$5:E$61,MATCH(Database!$A15,'1.1 FY2018'!$B$5:$B$61,0))</f>
        <v>Not assigned</v>
      </c>
      <c r="F15" s="20">
        <f>-SUMIF('1.1 FY2018'!B18:B74,Database!A15,'1.1 FY2018'!F18:F74)</f>
        <v>-104913.8</v>
      </c>
      <c r="G15" s="19">
        <f>-SUMIF('1.2 FY2019'!$B:$B,Database!$A15,'1.2 FY2019'!$F:$F)</f>
        <v>-500500</v>
      </c>
      <c r="H15" s="19">
        <f>-SUMIF('1.3 FY2020'!$B:$B,Database!$A15,'1.3 FY2020'!$F:$F)</f>
        <v>-143500</v>
      </c>
      <c r="I15" s="28" t="s">
        <v>204</v>
      </c>
    </row>
    <row r="16" spans="1:9" x14ac:dyDescent="0.35">
      <c r="A16" s="1" t="s">
        <v>84</v>
      </c>
      <c r="B16" s="14" t="str">
        <f>INDEX('1.1 FY2018'!C$5:C$61,MATCH(Database!$A16,'1.1 FY2018'!$B$5:$B$61,0))</f>
        <v>D&amp;A</v>
      </c>
      <c r="C16" s="18">
        <f>INDEX('1.1 FY2018'!D$5:D$61,MATCH(Database!$A16,'1.1 FY2018'!$B$5:$B$61,0))</f>
        <v>111101</v>
      </c>
      <c r="D16" s="14" t="str">
        <f>INDEX('1.1 FY2018'!E$5:E$61,MATCH(Database!$A16,'1.1 FY2018'!$B$5:$B$61,0))</f>
        <v>Not assigned</v>
      </c>
      <c r="F16" s="20">
        <f>-SUMIF('1.1 FY2018'!B19:B75,Database!A16,'1.1 FY2018'!F19:F75)</f>
        <v>-2003262.2180000001</v>
      </c>
      <c r="G16" s="19">
        <f>-SUMIF('1.2 FY2019'!$B:$B,Database!$A16,'1.2 FY2019'!$F:$F)</f>
        <v>-1897674.87</v>
      </c>
      <c r="H16" s="19">
        <f>-SUMIF('1.3 FY2020'!$B:$B,Database!$A16,'1.3 FY2020'!$F:$F)</f>
        <v>-1875768.159</v>
      </c>
      <c r="I16" s="28" t="s">
        <v>82</v>
      </c>
    </row>
    <row r="17" spans="1:9" x14ac:dyDescent="0.35">
      <c r="A17" s="1" t="s">
        <v>83</v>
      </c>
      <c r="B17" s="14" t="str">
        <f>INDEX('1.1 FY2018'!C$5:C$61,MATCH(Database!$A17,'1.1 FY2018'!$B$5:$B$61,0))</f>
        <v>D&amp;A</v>
      </c>
      <c r="C17" s="18">
        <f>INDEX('1.1 FY2018'!D$5:D$61,MATCH(Database!$A17,'1.1 FY2018'!$B$5:$B$61,0))</f>
        <v>1</v>
      </c>
      <c r="D17" s="14" t="str">
        <f>INDEX('1.1 FY2018'!E$5:E$61,MATCH(Database!$A17,'1.1 FY2018'!$B$5:$B$61,0))</f>
        <v>Not assigned</v>
      </c>
      <c r="F17" s="20">
        <f>-SUMIF('1.1 FY2018'!B20:B76,Database!A17,'1.1 FY2018'!F20:F76)</f>
        <v>-41981.296000000002</v>
      </c>
      <c r="G17" s="19">
        <f>-SUMIF('1.2 FY2019'!$B:$B,Database!$A17,'1.2 FY2019'!$F:$F)</f>
        <v>0</v>
      </c>
      <c r="H17" s="19">
        <f>-SUMIF('1.3 FY2020'!$B:$B,Database!$A17,'1.3 FY2020'!$F:$F)</f>
        <v>0</v>
      </c>
      <c r="I17" s="28" t="s">
        <v>82</v>
      </c>
    </row>
    <row r="18" spans="1:9" x14ac:dyDescent="0.35">
      <c r="A18" s="1" t="s">
        <v>81</v>
      </c>
      <c r="B18" s="14" t="str">
        <f>INDEX('1.1 FY2018'!C$5:C$61,MATCH(Database!$A18,'1.1 FY2018'!$B$5:$B$61,0))</f>
        <v>Corporate recharges</v>
      </c>
      <c r="C18" s="18" t="str">
        <f>INDEX('1.1 FY2018'!D$5:D$61,MATCH(Database!$A18,'1.1 FY2018'!$B$5:$B$61,0))</f>
        <v>1</v>
      </c>
      <c r="D18" s="14" t="str">
        <f>INDEX('1.1 FY2018'!E$5:E$61,MATCH(Database!$A18,'1.1 FY2018'!$B$5:$B$61,0))</f>
        <v>Greeny Ltd</v>
      </c>
      <c r="F18" s="20">
        <f>-SUMIF('1.1 FY2018'!B21:B77,Database!A18,'1.1 FY2018'!F21:F77)</f>
        <v>2156147.4</v>
      </c>
      <c r="G18" s="19">
        <f>-SUMIF('1.2 FY2019'!$B:$B,Database!$A18,'1.2 FY2019'!$F:$F)</f>
        <v>1643711.145</v>
      </c>
      <c r="H18" s="19">
        <f>-SUMIF('1.3 FY2020'!$B:$B,Database!$A18,'1.3 FY2020'!$F:$F)</f>
        <v>1418521.358</v>
      </c>
      <c r="I18" s="28" t="s">
        <v>215</v>
      </c>
    </row>
    <row r="19" spans="1:9" x14ac:dyDescent="0.35">
      <c r="A19" s="1" t="s">
        <v>78</v>
      </c>
      <c r="B19" s="14" t="str">
        <f>INDEX('1.1 FY2018'!C$5:C$61,MATCH(Database!$A19,'1.1 FY2018'!$B$5:$B$61,0))</f>
        <v>Corporate recharges</v>
      </c>
      <c r="C19" s="18">
        <f>INDEX('1.1 FY2018'!D$5:D$61,MATCH(Database!$A19,'1.1 FY2018'!$B$5:$B$61,0))</f>
        <v>14</v>
      </c>
      <c r="D19" s="14" t="str">
        <f>INDEX('1.1 FY2018'!E$5:E$61,MATCH(Database!$A19,'1.1 FY2018'!$B$5:$B$61,0))</f>
        <v>Generco Cosmetics Ltd</v>
      </c>
      <c r="F19" s="20">
        <f>-SUMIF('1.1 FY2018'!B22:B78,Database!A19,'1.1 FY2018'!F22:F78)</f>
        <v>291428.55199999997</v>
      </c>
      <c r="G19" s="19">
        <f>-SUMIF('1.2 FY2019'!$B:$B,Database!$A19,'1.2 FY2019'!$F:$F)</f>
        <v>0</v>
      </c>
      <c r="H19" s="19">
        <f>-SUMIF('1.3 FY2020'!$B:$B,Database!$A19,'1.3 FY2020'!$F:$F)</f>
        <v>0</v>
      </c>
      <c r="I19" s="28" t="s">
        <v>215</v>
      </c>
    </row>
    <row r="20" spans="1:9" x14ac:dyDescent="0.35">
      <c r="A20" s="1" t="s">
        <v>76</v>
      </c>
      <c r="B20" s="14" t="str">
        <f>INDEX('1.1 FY2018'!C$5:C$61,MATCH(Database!$A20,'1.1 FY2018'!$B$5:$B$61,0))</f>
        <v>Corporate recharges</v>
      </c>
      <c r="C20" s="18">
        <f>INDEX('1.1 FY2018'!D$5:D$61,MATCH(Database!$A20,'1.1 FY2018'!$B$5:$B$61,0))</f>
        <v>1037</v>
      </c>
      <c r="D20" s="14" t="str">
        <f>INDEX('1.1 FY2018'!E$5:E$61,MATCH(Database!$A20,'1.1 FY2018'!$B$5:$B$61,0))</f>
        <v>Generco Canada JSC</v>
      </c>
      <c r="F20" s="20">
        <f>-SUMIF('1.1 FY2018'!B23:B79,Database!A20,'1.1 FY2018'!F23:F79)</f>
        <v>0</v>
      </c>
      <c r="G20" s="19">
        <f>-SUMIF('1.2 FY2019'!$B:$B,Database!$A20,'1.2 FY2019'!$F:$F)</f>
        <v>0</v>
      </c>
      <c r="H20" s="19">
        <f>-SUMIF('1.3 FY2020'!$B:$B,Database!$A20,'1.3 FY2020'!$F:$F)</f>
        <v>0</v>
      </c>
      <c r="I20" s="28" t="s">
        <v>215</v>
      </c>
    </row>
    <row r="21" spans="1:9" x14ac:dyDescent="0.35">
      <c r="A21" s="1" t="s">
        <v>74</v>
      </c>
      <c r="B21" s="14" t="str">
        <f>INDEX('1.1 FY2018'!C$5:C$61,MATCH(Database!$A21,'1.1 FY2018'!$B$5:$B$61,0))</f>
        <v>Corporate recharges</v>
      </c>
      <c r="C21" s="18" t="str">
        <f>INDEX('1.1 FY2018'!D$5:D$61,MATCH(Database!$A21,'1.1 FY2018'!$B$5:$B$61,0))</f>
        <v>1087</v>
      </c>
      <c r="D21" s="14" t="str">
        <f>INDEX('1.1 FY2018'!E$5:E$61,MATCH(Database!$A21,'1.1 FY2018'!$B$5:$B$61,0))</f>
        <v>Gener Beauty GmbH</v>
      </c>
      <c r="F21" s="20">
        <f>-SUMIF('1.1 FY2018'!B24:B80,Database!A21,'1.1 FY2018'!F24:F80)</f>
        <v>33736.5</v>
      </c>
      <c r="G21" s="19">
        <f>-SUMIF('1.2 FY2019'!$B:$B,Database!$A21,'1.2 FY2019'!$F:$F)</f>
        <v>0</v>
      </c>
      <c r="H21" s="19">
        <f>-SUMIF('1.3 FY2020'!$B:$B,Database!$A21,'1.3 FY2020'!$F:$F)</f>
        <v>0</v>
      </c>
      <c r="I21" s="28" t="s">
        <v>215</v>
      </c>
    </row>
    <row r="22" spans="1:9" x14ac:dyDescent="0.35">
      <c r="A22" s="1" t="s">
        <v>71</v>
      </c>
      <c r="B22" s="14" t="str">
        <f>INDEX('1.1 FY2018'!C$5:C$61,MATCH(Database!$A22,'1.1 FY2018'!$B$5:$B$61,0))</f>
        <v>Corporate recharges</v>
      </c>
      <c r="C22" s="18">
        <f>INDEX('1.1 FY2018'!D$5:D$61,MATCH(Database!$A22,'1.1 FY2018'!$B$5:$B$61,0))</f>
        <v>1009</v>
      </c>
      <c r="D22" s="14" t="str">
        <f>INDEX('1.1 FY2018'!E$5:E$61,MATCH(Database!$A22,'1.1 FY2018'!$B$5:$B$61,0))</f>
        <v>Green Ventures Ltd</v>
      </c>
      <c r="F22" s="20">
        <f>-SUMIF('1.1 FY2018'!B25:B81,Database!A22,'1.1 FY2018'!F25:F81)</f>
        <v>0</v>
      </c>
      <c r="G22" s="19">
        <f>-SUMIF('1.2 FY2019'!$B:$B,Database!$A22,'1.2 FY2019'!$F:$F)</f>
        <v>0</v>
      </c>
      <c r="H22" s="19">
        <f>-SUMIF('1.3 FY2020'!$B:$B,Database!$A22,'1.3 FY2020'!$F:$F)</f>
        <v>0</v>
      </c>
      <c r="I22" s="28" t="s">
        <v>215</v>
      </c>
    </row>
    <row r="23" spans="1:9" x14ac:dyDescent="0.35">
      <c r="A23" s="1" t="s">
        <v>70</v>
      </c>
      <c r="B23" s="14" t="str">
        <f>INDEX('1.1 FY2018'!C$5:C$61,MATCH(Database!$A23,'1.1 FY2018'!$B$5:$B$61,0))</f>
        <v>Corporate recharges</v>
      </c>
      <c r="C23" s="18">
        <f>INDEX('1.1 FY2018'!D$5:D$61,MATCH(Database!$A23,'1.1 FY2018'!$B$5:$B$61,0))</f>
        <v>1007</v>
      </c>
      <c r="D23" s="14" t="str">
        <f>INDEX('1.1 FY2018'!E$5:E$61,MATCH(Database!$A23,'1.1 FY2018'!$B$5:$B$61,0))</f>
        <v>Generco Sunshine JSC</v>
      </c>
      <c r="F23" s="20">
        <f>-SUMIF('1.1 FY2018'!B26:B82,Database!A23,'1.1 FY2018'!F26:F82)</f>
        <v>0</v>
      </c>
      <c r="G23" s="19">
        <f>-SUMIF('1.2 FY2019'!$B:$B,Database!$A23,'1.2 FY2019'!$F:$F)</f>
        <v>0</v>
      </c>
      <c r="H23" s="19">
        <f>-SUMIF('1.3 FY2020'!$B:$B,Database!$A23,'1.3 FY2020'!$F:$F)</f>
        <v>0</v>
      </c>
      <c r="I23" s="28" t="s">
        <v>215</v>
      </c>
    </row>
    <row r="24" spans="1:9" x14ac:dyDescent="0.35">
      <c r="A24" s="1" t="s">
        <v>69</v>
      </c>
      <c r="B24" s="14" t="str">
        <f>INDEX('1.1 FY2018'!C$5:C$61,MATCH(Database!$A24,'1.1 FY2018'!$B$5:$B$61,0))</f>
        <v>Corporate recharges</v>
      </c>
      <c r="C24" s="18">
        <f>INDEX('1.1 FY2018'!D$5:D$61,MATCH(Database!$A24,'1.1 FY2018'!$B$5:$B$61,0))</f>
        <v>1008</v>
      </c>
      <c r="D24" s="14" t="str">
        <f>INDEX('1.1 FY2018'!E$5:E$61,MATCH(Database!$A24,'1.1 FY2018'!$B$5:$B$61,0))</f>
        <v>Greenco Ltd</v>
      </c>
      <c r="F24" s="20">
        <f>-SUMIF('1.1 FY2018'!B27:B83,Database!A24,'1.1 FY2018'!F27:F83)</f>
        <v>0</v>
      </c>
      <c r="G24" s="19">
        <f>-SUMIF('1.2 FY2019'!$B:$B,Database!$A24,'1.2 FY2019'!$F:$F)</f>
        <v>0</v>
      </c>
      <c r="H24" s="19">
        <f>-SUMIF('1.3 FY2020'!$B:$B,Database!$A24,'1.3 FY2020'!$F:$F)</f>
        <v>0</v>
      </c>
      <c r="I24" s="28" t="s">
        <v>215</v>
      </c>
    </row>
    <row r="25" spans="1:9" x14ac:dyDescent="0.35">
      <c r="A25" s="1" t="s">
        <v>68</v>
      </c>
      <c r="B25" s="14" t="str">
        <f>INDEX('1.1 FY2018'!C$5:C$61,MATCH(Database!$A25,'1.1 FY2018'!$B$5:$B$61,0))</f>
        <v>Corporate recharges</v>
      </c>
      <c r="C25" s="18">
        <f>INDEX('1.1 FY2018'!D$5:D$61,MATCH(Database!$A25,'1.1 FY2018'!$B$5:$B$61,0))</f>
        <v>1240</v>
      </c>
      <c r="D25" s="14" t="str">
        <f>INDEX('1.1 FY2018'!E$5:E$61,MATCH(Database!$A25,'1.1 FY2018'!$B$5:$B$61,0))</f>
        <v xml:space="preserve">Generco UK </v>
      </c>
      <c r="F25" s="20">
        <f>-SUMIF('1.1 FY2018'!B28:B84,Database!A25,'1.1 FY2018'!F28:F84)</f>
        <v>199600.4</v>
      </c>
      <c r="G25" s="19">
        <f>-SUMIF('1.2 FY2019'!$B:$B,Database!$A25,'1.2 FY2019'!$F:$F)</f>
        <v>10461.36</v>
      </c>
      <c r="H25" s="19">
        <f>-SUMIF('1.3 FY2020'!$B:$B,Database!$A25,'1.3 FY2020'!$F:$F)</f>
        <v>0</v>
      </c>
      <c r="I25" s="28" t="s">
        <v>215</v>
      </c>
    </row>
    <row r="26" spans="1:9" x14ac:dyDescent="0.35">
      <c r="A26" s="1" t="s">
        <v>67</v>
      </c>
      <c r="B26" s="14" t="str">
        <f>INDEX('1.1 FY2018'!C$5:C$61,MATCH(Database!$A26,'1.1 FY2018'!$B$5:$B$61,0))</f>
        <v>Corporate recharges</v>
      </c>
      <c r="C26" s="18">
        <f>INDEX('1.1 FY2018'!D$5:D$61,MATCH(Database!$A26,'1.1 FY2018'!$B$5:$B$61,0))</f>
        <v>111111</v>
      </c>
      <c r="D26" s="14" t="str">
        <f>INDEX('1.1 FY2018'!E$5:E$61,MATCH(Database!$A26,'1.1 FY2018'!$B$5:$B$61,0))</f>
        <v>External</v>
      </c>
      <c r="F26" s="20">
        <f>-SUMIF('1.1 FY2018'!B29:B85,Database!A26,'1.1 FY2018'!F29:F85)</f>
        <v>539141.4</v>
      </c>
      <c r="G26" s="19">
        <f>-SUMIF('1.2 FY2019'!$B:$B,Database!$A26,'1.2 FY2019'!$F:$F)</f>
        <v>6785.94</v>
      </c>
      <c r="H26" s="19">
        <f>-SUMIF('1.3 FY2020'!$B:$B,Database!$A26,'1.3 FY2020'!$F:$F)</f>
        <v>902857.84299999999</v>
      </c>
      <c r="I26" s="28" t="s">
        <v>215</v>
      </c>
    </row>
    <row r="27" spans="1:9" x14ac:dyDescent="0.35">
      <c r="A27" s="1" t="s">
        <v>65</v>
      </c>
      <c r="B27" s="14" t="str">
        <f>INDEX('1.1 FY2018'!C$5:C$61,MATCH(Database!$A27,'1.1 FY2018'!$B$5:$B$61,0))</f>
        <v>Other income</v>
      </c>
      <c r="C27" s="18">
        <f>INDEX('1.1 FY2018'!D$5:D$61,MATCH(Database!$A27,'1.1 FY2018'!$B$5:$B$61,0))</f>
        <v>111111</v>
      </c>
      <c r="D27" s="14" t="str">
        <f>INDEX('1.1 FY2018'!E$5:E$61,MATCH(Database!$A27,'1.1 FY2018'!$B$5:$B$61,0))</f>
        <v>External</v>
      </c>
      <c r="F27" s="20">
        <f>-SUMIF('1.1 FY2018'!B30:B86,Database!A27,'1.1 FY2018'!F30:F86)</f>
        <v>57.221999999999994</v>
      </c>
      <c r="G27" s="19">
        <f>-SUMIF('1.2 FY2019'!$B:$B,Database!$A27,'1.2 FY2019'!$F:$F)</f>
        <v>-9793.84</v>
      </c>
      <c r="H27" s="19">
        <f>-SUMIF('1.3 FY2020'!$B:$B,Database!$A27,'1.3 FY2020'!$F:$F)</f>
        <v>15872.001999999999</v>
      </c>
      <c r="I27" s="28" t="s">
        <v>64</v>
      </c>
    </row>
    <row r="28" spans="1:9" x14ac:dyDescent="0.35">
      <c r="A28" s="1" t="s">
        <v>63</v>
      </c>
      <c r="B28" s="14" t="str">
        <f>INDEX('1.1 FY2018'!C$5:C$61,MATCH(Database!$A28,'1.1 FY2018'!$B$5:$B$61,0))</f>
        <v>Marketing expenses</v>
      </c>
      <c r="C28" s="18">
        <f>INDEX('1.1 FY2018'!D$5:D$61,MATCH(Database!$A28,'1.1 FY2018'!$B$5:$B$61,0))</f>
        <v>111111</v>
      </c>
      <c r="D28" s="14" t="str">
        <f>INDEX('1.1 FY2018'!E$5:E$61,MATCH(Database!$A28,'1.1 FY2018'!$B$5:$B$61,0))</f>
        <v>External</v>
      </c>
      <c r="F28" s="20">
        <f>-SUMIF('1.1 FY2018'!B31:B87,Database!A28,'1.1 FY2018'!F31:F87)</f>
        <v>-22314.879999999997</v>
      </c>
      <c r="G28" s="19">
        <f>-SUMIF('1.2 FY2019'!$B:$B,Database!$A28,'1.2 FY2019'!$F:$F)</f>
        <v>-65947.7</v>
      </c>
      <c r="H28" s="19">
        <f>-SUMIF('1.3 FY2020'!$B:$B,Database!$A28,'1.3 FY2020'!$F:$F)</f>
        <v>-57.317999999999998</v>
      </c>
      <c r="I28" s="28" t="s">
        <v>217</v>
      </c>
    </row>
    <row r="29" spans="1:9" x14ac:dyDescent="0.35">
      <c r="A29" s="1" t="s">
        <v>61</v>
      </c>
      <c r="B29" s="14" t="str">
        <f>INDEX('1.1 FY2018'!C$5:C$61,MATCH(Database!$A29,'1.1 FY2018'!$B$5:$B$61,0))</f>
        <v>Software&amp;IT</v>
      </c>
      <c r="C29" s="18">
        <f>INDEX('1.1 FY2018'!D$5:D$61,MATCH(Database!$A29,'1.1 FY2018'!$B$5:$B$61,0))</f>
        <v>88</v>
      </c>
      <c r="D29" s="14" t="str">
        <f>INDEX('1.1 FY2018'!E$5:E$61,MATCH(Database!$A29,'1.1 FY2018'!$B$5:$B$61,0))</f>
        <v>Generco Ltd</v>
      </c>
      <c r="F29" s="20">
        <f>-SUMIF('1.1 FY2018'!B32:B88,Database!A29,'1.1 FY2018'!F32:F88)</f>
        <v>-204000</v>
      </c>
      <c r="G29" s="19">
        <f>-SUMIF('1.2 FY2019'!$B:$B,Database!$A29,'1.2 FY2019'!$F:$F)</f>
        <v>0</v>
      </c>
      <c r="H29" s="19">
        <f>-SUMIF('1.3 FY2020'!$B:$B,Database!$A29,'1.3 FY2020'!$F:$F)</f>
        <v>0</v>
      </c>
      <c r="I29" s="28" t="s">
        <v>217</v>
      </c>
    </row>
    <row r="30" spans="1:9" x14ac:dyDescent="0.35">
      <c r="A30" s="1" t="s">
        <v>60</v>
      </c>
      <c r="B30" s="14" t="str">
        <f>INDEX('1.1 FY2018'!C$5:C$61,MATCH(Database!$A30,'1.1 FY2018'!$B$5:$B$61,0))</f>
        <v>Software&amp;IT</v>
      </c>
      <c r="C30" s="18">
        <f>INDEX('1.1 FY2018'!D$5:D$61,MATCH(Database!$A30,'1.1 FY2018'!$B$5:$B$61,0))</f>
        <v>111111</v>
      </c>
      <c r="D30" s="14" t="str">
        <f>INDEX('1.1 FY2018'!E$5:E$61,MATCH(Database!$A30,'1.1 FY2018'!$B$5:$B$61,0))</f>
        <v>External</v>
      </c>
      <c r="F30" s="20">
        <f>-SUMIF('1.1 FY2018'!B33:B89,Database!A30,'1.1 FY2018'!F33:F89)</f>
        <v>-138.41399999999999</v>
      </c>
      <c r="G30" s="19">
        <f>-SUMIF('1.2 FY2019'!$B:$B,Database!$A30,'1.2 FY2019'!$F:$F)</f>
        <v>-5138.91</v>
      </c>
      <c r="H30" s="19">
        <f>-SUMIF('1.3 FY2020'!$B:$B,Database!$A30,'1.3 FY2020'!$F:$F)</f>
        <v>-19198.66</v>
      </c>
      <c r="I30" s="28" t="s">
        <v>217</v>
      </c>
    </row>
    <row r="31" spans="1:9" x14ac:dyDescent="0.35">
      <c r="A31" s="1" t="s">
        <v>58</v>
      </c>
      <c r="B31" s="14" t="str">
        <f>INDEX('1.1 FY2018'!C$5:C$61,MATCH(Database!$A31,'1.1 FY2018'!$B$5:$B$61,0))</f>
        <v>Leasings</v>
      </c>
      <c r="C31" s="18">
        <f>INDEX('1.1 FY2018'!D$5:D$61,MATCH(Database!$A31,'1.1 FY2018'!$B$5:$B$61,0))</f>
        <v>111111</v>
      </c>
      <c r="D31" s="14" t="str">
        <f>INDEX('1.1 FY2018'!E$5:E$61,MATCH(Database!$A31,'1.1 FY2018'!$B$5:$B$61,0))</f>
        <v>External</v>
      </c>
      <c r="F31" s="20">
        <f>-SUMIF('1.1 FY2018'!B34:B90,Database!A31,'1.1 FY2018'!F34:F90)</f>
        <v>-1127445.872</v>
      </c>
      <c r="G31" s="19">
        <f>-SUMIF('1.2 FY2019'!$B:$B,Database!$A31,'1.2 FY2019'!$F:$F)</f>
        <v>-1055381.4750000001</v>
      </c>
      <c r="H31" s="19">
        <f>-SUMIF('1.3 FY2020'!$B:$B,Database!$A31,'1.3 FY2020'!$F:$F)</f>
        <v>172933.44899999999</v>
      </c>
      <c r="I31" s="28" t="s">
        <v>205</v>
      </c>
    </row>
    <row r="32" spans="1:9" x14ac:dyDescent="0.35">
      <c r="A32" s="1" t="s">
        <v>56</v>
      </c>
      <c r="B32" s="14" t="str">
        <f>INDEX('1.1 FY2018'!C$5:C$61,MATCH(Database!$A32,'1.1 FY2018'!$B$5:$B$61,0))</f>
        <v>Service expenses</v>
      </c>
      <c r="C32" s="18" t="str">
        <f>INDEX('1.1 FY2018'!D$5:D$61,MATCH(Database!$A32,'1.1 FY2018'!$B$5:$B$61,0))</f>
        <v>43</v>
      </c>
      <c r="D32" s="14" t="str">
        <f>INDEX('1.1 FY2018'!E$5:E$61,MATCH(Database!$A32,'1.1 FY2018'!$B$5:$B$61,0))</f>
        <v>Greeny France SL</v>
      </c>
      <c r="F32" s="20">
        <f>-SUMIF('1.1 FY2018'!B35:B91,Database!A32,'1.1 FY2018'!F35:F91)</f>
        <v>-133722</v>
      </c>
      <c r="G32" s="19">
        <f>-SUMIF('1.2 FY2019'!$B:$B,Database!$A32,'1.2 FY2019'!$F:$F)</f>
        <v>0</v>
      </c>
      <c r="H32" s="19">
        <f>-SUMIF('1.3 FY2020'!$B:$B,Database!$A32,'1.3 FY2020'!$F:$F)</f>
        <v>0</v>
      </c>
      <c r="I32" s="28" t="s">
        <v>219</v>
      </c>
    </row>
    <row r="33" spans="1:9" x14ac:dyDescent="0.35">
      <c r="A33" s="1" t="s">
        <v>53</v>
      </c>
      <c r="B33" s="14" t="str">
        <f>INDEX('1.1 FY2018'!C$5:C$61,MATCH(Database!$A33,'1.1 FY2018'!$B$5:$B$61,0))</f>
        <v>Service expenses</v>
      </c>
      <c r="C33" s="18" t="str">
        <f>INDEX('1.1 FY2018'!D$5:D$61,MATCH(Database!$A33,'1.1 FY2018'!$B$5:$B$61,0))</f>
        <v>2240</v>
      </c>
      <c r="D33" s="14" t="str">
        <f>INDEX('1.1 FY2018'!E$5:E$61,MATCH(Database!$A33,'1.1 FY2018'!$B$5:$B$61,0))</f>
        <v>Greeny Germany GmbH</v>
      </c>
      <c r="F33" s="20">
        <f>-SUMIF('1.1 FY2018'!B36:B92,Database!A33,'1.1 FY2018'!F36:F92)</f>
        <v>-328061.886</v>
      </c>
      <c r="G33" s="19">
        <f>-SUMIF('1.2 FY2019'!$B:$B,Database!$A33,'1.2 FY2019'!$F:$F)</f>
        <v>-430845.34499999997</v>
      </c>
      <c r="H33" s="19">
        <f>-SUMIF('1.3 FY2020'!$B:$B,Database!$A33,'1.3 FY2020'!$F:$F)</f>
        <v>0</v>
      </c>
      <c r="I33" s="28" t="s">
        <v>219</v>
      </c>
    </row>
    <row r="34" spans="1:9" x14ac:dyDescent="0.35">
      <c r="A34" s="1" t="s">
        <v>50</v>
      </c>
      <c r="B34" s="14" t="str">
        <f>INDEX('1.1 FY2018'!C$5:C$61,MATCH(Database!$A34,'1.1 FY2018'!$B$5:$B$61,0))</f>
        <v>Service expenses</v>
      </c>
      <c r="C34" s="18">
        <f>INDEX('1.1 FY2018'!D$5:D$61,MATCH(Database!$A34,'1.1 FY2018'!$B$5:$B$61,0))</f>
        <v>111111</v>
      </c>
      <c r="D34" s="14" t="str">
        <f>INDEX('1.1 FY2018'!E$5:E$61,MATCH(Database!$A34,'1.1 FY2018'!$B$5:$B$61,0))</f>
        <v>External</v>
      </c>
      <c r="F34" s="20">
        <f>-SUMIF('1.1 FY2018'!B37:B93,Database!A34,'1.1 FY2018'!F37:F93)</f>
        <v>-2081304.3219999997</v>
      </c>
      <c r="G34" s="19">
        <f>-SUMIF('1.2 FY2019'!$B:$B,Database!$A34,'1.2 FY2019'!$F:$F)</f>
        <v>-1130021</v>
      </c>
      <c r="H34" s="19">
        <f>-SUMIF('1.3 FY2020'!$B:$B,Database!$A34,'1.3 FY2020'!$F:$F)</f>
        <v>-1481408.47</v>
      </c>
      <c r="I34" s="28" t="s">
        <v>219</v>
      </c>
    </row>
    <row r="35" spans="1:9" x14ac:dyDescent="0.35">
      <c r="A35" s="1" t="s">
        <v>48</v>
      </c>
      <c r="B35" s="14" t="str">
        <f>INDEX('1.1 FY2018'!C$5:C$61,MATCH(Database!$A35,'1.1 FY2018'!$B$5:$B$61,0))</f>
        <v>Charges and contributions</v>
      </c>
      <c r="C35" s="18">
        <f>INDEX('1.1 FY2018'!D$5:D$61,MATCH(Database!$A35,'1.1 FY2018'!$B$5:$B$61,0))</f>
        <v>111111</v>
      </c>
      <c r="D35" s="14" t="str">
        <f>INDEX('1.1 FY2018'!E$5:E$61,MATCH(Database!$A35,'1.1 FY2018'!$B$5:$B$61,0))</f>
        <v>External</v>
      </c>
      <c r="F35" s="20">
        <f>-SUMIF('1.1 FY2018'!B38:B94,Database!A35,'1.1 FY2018'!F38:F94)</f>
        <v>-33410.031999999999</v>
      </c>
      <c r="G35" s="19">
        <f>-SUMIF('1.2 FY2019'!$B:$B,Database!$A35,'1.2 FY2019'!$F:$F)</f>
        <v>-7293.5450000000001</v>
      </c>
      <c r="H35" s="19">
        <f>-SUMIF('1.3 FY2020'!$B:$B,Database!$A35,'1.3 FY2020'!$F:$F)</f>
        <v>-40048.799999999996</v>
      </c>
      <c r="I35" s="28" t="s">
        <v>217</v>
      </c>
    </row>
    <row r="36" spans="1:9" x14ac:dyDescent="0.35">
      <c r="A36" s="1" t="s">
        <v>46</v>
      </c>
      <c r="B36" s="14" t="str">
        <f>INDEX('1.1 FY2018'!C$5:C$61,MATCH(Database!$A36,'1.1 FY2018'!$B$5:$B$61,0))</f>
        <v>Insurance expenses</v>
      </c>
      <c r="C36" s="18">
        <f>INDEX('1.1 FY2018'!D$5:D$61,MATCH(Database!$A36,'1.1 FY2018'!$B$5:$B$61,0))</f>
        <v>111111</v>
      </c>
      <c r="D36" s="14" t="str">
        <f>INDEX('1.1 FY2018'!E$5:E$61,MATCH(Database!$A36,'1.1 FY2018'!$B$5:$B$61,0))</f>
        <v>External</v>
      </c>
      <c r="F36" s="20">
        <f>-SUMIF('1.1 FY2018'!B39:B95,Database!A36,'1.1 FY2018'!F39:F95)</f>
        <v>-213090.85199999998</v>
      </c>
      <c r="G36" s="19">
        <f>-SUMIF('1.2 FY2019'!$B:$B,Database!$A36,'1.2 FY2019'!$F:$F)</f>
        <v>-48468.665000000001</v>
      </c>
      <c r="H36" s="19">
        <f>-SUMIF('1.3 FY2020'!$B:$B,Database!$A36,'1.3 FY2020'!$F:$F)</f>
        <v>-64039.82699999999</v>
      </c>
      <c r="I36" s="28" t="s">
        <v>217</v>
      </c>
    </row>
    <row r="37" spans="1:9" x14ac:dyDescent="0.35">
      <c r="A37" s="1" t="s">
        <v>44</v>
      </c>
      <c r="B37" s="14" t="str">
        <f>INDEX('1.1 FY2018'!C$5:C$61,MATCH(Database!$A37,'1.1 FY2018'!$B$5:$B$61,0))</f>
        <v>Travel expenses</v>
      </c>
      <c r="C37" s="18">
        <f>INDEX('1.1 FY2018'!D$5:D$61,MATCH(Database!$A37,'1.1 FY2018'!$B$5:$B$61,0))</f>
        <v>111111</v>
      </c>
      <c r="D37" s="14" t="str">
        <f>INDEX('1.1 FY2018'!E$5:E$61,MATCH(Database!$A37,'1.1 FY2018'!$B$5:$B$61,0))</f>
        <v>External</v>
      </c>
      <c r="F37" s="20">
        <f>-SUMIF('1.1 FY2018'!B40:B96,Database!A37,'1.1 FY2018'!F40:F96)</f>
        <v>-1813525.004</v>
      </c>
      <c r="G37" s="19">
        <f>-SUMIF('1.2 FY2019'!$B:$B,Database!$A37,'1.2 FY2019'!$F:$F)</f>
        <v>-2393259.19</v>
      </c>
      <c r="H37" s="19">
        <f>-SUMIF('1.3 FY2020'!$B:$B,Database!$A37,'1.3 FY2020'!$F:$F)</f>
        <v>-2514431.8869999996</v>
      </c>
      <c r="I37" s="28" t="s">
        <v>43</v>
      </c>
    </row>
    <row r="38" spans="1:9" x14ac:dyDescent="0.35">
      <c r="A38" s="1" t="s">
        <v>42</v>
      </c>
      <c r="B38" s="14" t="str">
        <f>INDEX('1.1 FY2018'!C$5:C$61,MATCH(Database!$A38,'1.1 FY2018'!$B$5:$B$61,0))</f>
        <v>Utility expenses</v>
      </c>
      <c r="C38" s="18">
        <f>INDEX('1.1 FY2018'!D$5:D$61,MATCH(Database!$A38,'1.1 FY2018'!$B$5:$B$61,0))</f>
        <v>111111</v>
      </c>
      <c r="D38" s="14" t="str">
        <f>INDEX('1.1 FY2018'!E$5:E$61,MATCH(Database!$A38,'1.1 FY2018'!$B$5:$B$61,0))</f>
        <v>External</v>
      </c>
      <c r="F38" s="20">
        <f>-SUMIF('1.1 FY2018'!B41:B97,Database!A38,'1.1 FY2018'!F41:F97)</f>
        <v>-5552.2</v>
      </c>
      <c r="G38" s="19">
        <f>-SUMIF('1.2 FY2019'!$B:$B,Database!$A38,'1.2 FY2019'!$F:$F)</f>
        <v>-23069.654999999999</v>
      </c>
      <c r="H38" s="19">
        <f>-SUMIF('1.3 FY2020'!$B:$B,Database!$A38,'1.3 FY2020'!$F:$F)</f>
        <v>-4194.2999999999993</v>
      </c>
      <c r="I38" s="28" t="s">
        <v>217</v>
      </c>
    </row>
    <row r="39" spans="1:9" x14ac:dyDescent="0.35">
      <c r="A39" s="1" t="s">
        <v>40</v>
      </c>
      <c r="B39" s="14" t="str">
        <f>INDEX('1.1 FY2018'!C$5:C$61,MATCH(Database!$A39,'1.1 FY2018'!$B$5:$B$61,0))</f>
        <v>Legal expenses</v>
      </c>
      <c r="C39" s="18">
        <f>INDEX('1.1 FY2018'!D$5:D$61,MATCH(Database!$A39,'1.1 FY2018'!$B$5:$B$61,0))</f>
        <v>111111</v>
      </c>
      <c r="D39" s="14" t="str">
        <f>INDEX('1.1 FY2018'!E$5:E$61,MATCH(Database!$A39,'1.1 FY2018'!$B$5:$B$61,0))</f>
        <v>External</v>
      </c>
      <c r="F39" s="20">
        <f>-SUMIF('1.1 FY2018'!B42:B98,Database!A39,'1.1 FY2018'!F42:F98)</f>
        <v>-43868.975999999995</v>
      </c>
      <c r="G39" s="19">
        <f>-SUMIF('1.2 FY2019'!$B:$B,Database!$A39,'1.2 FY2019'!$F:$F)</f>
        <v>-208366.935</v>
      </c>
      <c r="H39" s="19">
        <f>-SUMIF('1.3 FY2020'!$B:$B,Database!$A39,'1.3 FY2020'!$F:$F)</f>
        <v>-106525.708</v>
      </c>
      <c r="I39" s="28" t="s">
        <v>217</v>
      </c>
    </row>
    <row r="40" spans="1:9" x14ac:dyDescent="0.35">
      <c r="A40" s="1" t="s">
        <v>38</v>
      </c>
      <c r="B40" s="14" t="str">
        <f>INDEX('1.1 FY2018'!C$5:C$61,MATCH(Database!$A40,'1.1 FY2018'!$B$5:$B$61,0))</f>
        <v>Misc costs</v>
      </c>
      <c r="C40" s="18">
        <f>INDEX('1.1 FY2018'!D$5:D$61,MATCH(Database!$A40,'1.1 FY2018'!$B$5:$B$61,0))</f>
        <v>111101</v>
      </c>
      <c r="D40" s="14" t="str">
        <f>INDEX('1.1 FY2018'!E$5:E$61,MATCH(Database!$A40,'1.1 FY2018'!$B$5:$B$61,0))</f>
        <v>Not assigned</v>
      </c>
      <c r="F40" s="20">
        <f>-SUMIF('1.1 FY2018'!B43:B99,Database!A40,'1.1 FY2018'!F43:F99)</f>
        <v>-10933.672</v>
      </c>
      <c r="G40" s="19">
        <f>-SUMIF('1.2 FY2019'!$B:$B,Database!$A40,'1.2 FY2019'!$F:$F)</f>
        <v>-20323.309999999998</v>
      </c>
      <c r="H40" s="19">
        <f>-SUMIF('1.3 FY2020'!$B:$B,Database!$A40,'1.3 FY2020'!$F:$F)</f>
        <v>-109811.284</v>
      </c>
      <c r="I40" s="28" t="s">
        <v>217</v>
      </c>
    </row>
    <row r="41" spans="1:9" x14ac:dyDescent="0.35">
      <c r="A41" s="1" t="s">
        <v>36</v>
      </c>
      <c r="B41" s="14" t="str">
        <f>INDEX('1.1 FY2018'!C$5:C$61,MATCH(Database!$A41,'1.1 FY2018'!$B$5:$B$61,0))</f>
        <v>Consulting fees</v>
      </c>
      <c r="C41" s="18">
        <f>INDEX('1.1 FY2018'!D$5:D$61,MATCH(Database!$A41,'1.1 FY2018'!$B$5:$B$61,0))</f>
        <v>111111</v>
      </c>
      <c r="D41" s="14" t="str">
        <f>INDEX('1.1 FY2018'!E$5:E$61,MATCH(Database!$A41,'1.1 FY2018'!$B$5:$B$61,0))</f>
        <v>External</v>
      </c>
      <c r="F41" s="20">
        <f>-SUMIF('1.1 FY2018'!B44:B100,Database!A41,'1.1 FY2018'!F44:F100)</f>
        <v>-20400</v>
      </c>
      <c r="G41" s="19">
        <f>-SUMIF('1.2 FY2019'!$B:$B,Database!$A41,'1.2 FY2019'!$F:$F)</f>
        <v>-169489</v>
      </c>
      <c r="H41" s="19">
        <f>-SUMIF('1.3 FY2020'!$B:$B,Database!$A41,'1.3 FY2020'!$F:$F)</f>
        <v>-61111.483999999997</v>
      </c>
      <c r="I41" s="28" t="s">
        <v>217</v>
      </c>
    </row>
    <row r="42" spans="1:9" x14ac:dyDescent="0.35">
      <c r="A42" s="1" t="s">
        <v>34</v>
      </c>
      <c r="B42" s="14" t="str">
        <f>INDEX('1.1 FY2018'!C$5:C$61,MATCH(Database!$A42,'1.1 FY2018'!$B$5:$B$61,0))</f>
        <v>Misc extraordinary expenses</v>
      </c>
      <c r="C42" s="18">
        <f>INDEX('1.1 FY2018'!D$5:D$61,MATCH(Database!$A42,'1.1 FY2018'!$B$5:$B$61,0))</f>
        <v>105</v>
      </c>
      <c r="D42" s="14" t="str">
        <f>INDEX('1.1 FY2018'!E$5:E$61,MATCH(Database!$A42,'1.1 FY2018'!$B$5:$B$61,0))</f>
        <v>Generco Healthcare Ltd</v>
      </c>
      <c r="F42" s="20">
        <f>-SUMIF('1.1 FY2018'!B45:B101,Database!A42,'1.1 FY2018'!F45:F101)</f>
        <v>0</v>
      </c>
      <c r="G42" s="19">
        <f>-SUMIF('1.2 FY2019'!$B:$B,Database!$A42,'1.2 FY2019'!$F:$F)</f>
        <v>0</v>
      </c>
      <c r="H42" s="19">
        <f>-SUMIF('1.3 FY2020'!$B:$B,Database!$A42,'1.3 FY2020'!$F:$F)</f>
        <v>-1684415.2999999998</v>
      </c>
      <c r="I42" s="28" t="s">
        <v>217</v>
      </c>
    </row>
    <row r="43" spans="1:9" x14ac:dyDescent="0.35">
      <c r="A43" s="1" t="s">
        <v>32</v>
      </c>
      <c r="B43" s="14" t="str">
        <f>INDEX('1.1 FY2018'!C$5:C$61,MATCH(Database!$A43,'1.1 FY2018'!$B$5:$B$61,0))</f>
        <v>Misc extraordinary expenses</v>
      </c>
      <c r="C43" s="18">
        <f>INDEX('1.1 FY2018'!D$5:D$61,MATCH(Database!$A43,'1.1 FY2018'!$B$5:$B$61,0))</f>
        <v>111111</v>
      </c>
      <c r="D43" s="14" t="str">
        <f>INDEX('1.1 FY2018'!E$5:E$61,MATCH(Database!$A43,'1.1 FY2018'!$B$5:$B$61,0))</f>
        <v>External</v>
      </c>
      <c r="F43" s="20">
        <f>-SUMIF('1.1 FY2018'!B46:B102,Database!A43,'1.1 FY2018'!F46:F102)</f>
        <v>-563917.152</v>
      </c>
      <c r="G43" s="19">
        <f>-SUMIF('1.2 FY2019'!$B:$B,Database!$A43,'1.2 FY2019'!$F:$F)</f>
        <v>-638869.13</v>
      </c>
      <c r="H43" s="19">
        <f>-SUMIF('1.3 FY2020'!$B:$B,Database!$A43,'1.3 FY2020'!$F:$F)</f>
        <v>-575626.2649999999</v>
      </c>
      <c r="I43" s="28" t="s">
        <v>217</v>
      </c>
    </row>
    <row r="44" spans="1:9" x14ac:dyDescent="0.35">
      <c r="A44" s="1" t="s">
        <v>30</v>
      </c>
      <c r="B44" s="14" t="str">
        <f>INDEX('1.1 FY2018'!C$5:C$61,MATCH(Database!$A44,'1.1 FY2018'!$B$5:$B$61,0))</f>
        <v>Difference from eliminations</v>
      </c>
      <c r="C44" s="18">
        <f>INDEX('1.1 FY2018'!D$5:D$61,MATCH(Database!$A44,'1.1 FY2018'!$B$5:$B$61,0))</f>
        <v>1009</v>
      </c>
      <c r="D44" s="14" t="str">
        <f>INDEX('1.1 FY2018'!E$5:E$61,MATCH(Database!$A44,'1.1 FY2018'!$B$5:$B$61,0))</f>
        <v>Green Ventures Ltd</v>
      </c>
      <c r="F44" s="20">
        <f>-SUMIF('1.1 FY2018'!B47:B103,Database!A44,'1.1 FY2018'!F47:F103)</f>
        <v>0</v>
      </c>
      <c r="G44" s="19">
        <f>-SUMIF('1.2 FY2019'!$B:$B,Database!$A44,'1.2 FY2019'!$F:$F)</f>
        <v>0</v>
      </c>
      <c r="H44" s="19">
        <f>-SUMIF('1.3 FY2020'!$B:$B,Database!$A44,'1.3 FY2020'!$F:$F)</f>
        <v>0</v>
      </c>
    </row>
    <row r="45" spans="1:9" x14ac:dyDescent="0.35">
      <c r="A45" s="1" t="s">
        <v>29</v>
      </c>
      <c r="B45" s="14" t="str">
        <f>INDEX('1.1 FY2018'!C$5:C$61,MATCH(Database!$A45,'1.1 FY2018'!$B$5:$B$61,0))</f>
        <v>Difference from eliminations</v>
      </c>
      <c r="C45" s="18">
        <f>INDEX('1.1 FY2018'!D$5:D$61,MATCH(Database!$A45,'1.1 FY2018'!$B$5:$B$61,0))</f>
        <v>1007</v>
      </c>
      <c r="D45" s="14" t="str">
        <f>INDEX('1.1 FY2018'!E$5:E$61,MATCH(Database!$A45,'1.1 FY2018'!$B$5:$B$61,0))</f>
        <v>Generco Sunshine JSC</v>
      </c>
      <c r="F45" s="20">
        <f>-SUMIF('1.1 FY2018'!B48:B104,Database!A45,'1.1 FY2018'!F48:F104)</f>
        <v>0</v>
      </c>
      <c r="G45" s="19">
        <f>-SUMIF('1.2 FY2019'!$B:$B,Database!$A45,'1.2 FY2019'!$F:$F)</f>
        <v>0</v>
      </c>
      <c r="H45" s="19">
        <f>-SUMIF('1.3 FY2020'!$B:$B,Database!$A45,'1.3 FY2020'!$F:$F)</f>
        <v>0</v>
      </c>
    </row>
    <row r="46" spans="1:9" x14ac:dyDescent="0.35">
      <c r="A46" s="1" t="s">
        <v>28</v>
      </c>
      <c r="B46" s="14" t="str">
        <f>INDEX('1.1 FY2018'!C$5:C$61,MATCH(Database!$A46,'1.1 FY2018'!$B$5:$B$61,0))</f>
        <v>Difference from eliminations</v>
      </c>
      <c r="C46" s="18">
        <f>INDEX('1.1 FY2018'!D$5:D$61,MATCH(Database!$A46,'1.1 FY2018'!$B$5:$B$61,0))</f>
        <v>1008</v>
      </c>
      <c r="D46" s="14" t="str">
        <f>INDEX('1.1 FY2018'!E$5:E$61,MATCH(Database!$A46,'1.1 FY2018'!$B$5:$B$61,0))</f>
        <v>Greenco Ltd</v>
      </c>
      <c r="F46" s="20">
        <f>-SUMIF('1.1 FY2018'!B49:B105,Database!A46,'1.1 FY2018'!F49:F105)</f>
        <v>0</v>
      </c>
      <c r="G46" s="19">
        <f>-SUMIF('1.2 FY2019'!$B:$B,Database!$A46,'1.2 FY2019'!$F:$F)</f>
        <v>0</v>
      </c>
      <c r="H46" s="19">
        <f>-SUMIF('1.3 FY2020'!$B:$B,Database!$A46,'1.3 FY2020'!$F:$F)</f>
        <v>0</v>
      </c>
    </row>
    <row r="47" spans="1:9" x14ac:dyDescent="0.35">
      <c r="A47" s="1" t="s">
        <v>26</v>
      </c>
      <c r="B47" s="14" t="str">
        <f>INDEX('1.1 FY2018'!C$5:C$61,MATCH(Database!$A47,'1.1 FY2018'!$B$5:$B$61,0))</f>
        <v>Interest income</v>
      </c>
      <c r="C47" s="18">
        <f>INDEX('1.1 FY2018'!D$5:D$61,MATCH(Database!$A47,'1.1 FY2018'!$B$5:$B$61,0))</f>
        <v>1009</v>
      </c>
      <c r="D47" s="14" t="str">
        <f>INDEX('1.1 FY2018'!E$5:E$61,MATCH(Database!$A47,'1.1 FY2018'!$B$5:$B$61,0))</f>
        <v>Green Ventures Ltd</v>
      </c>
      <c r="F47" s="20">
        <f>-SUMIF('1.1 FY2018'!B50:B106,Database!A47,'1.1 FY2018'!F50:F106)</f>
        <v>0</v>
      </c>
      <c r="G47" s="19">
        <f>-SUMIF('1.2 FY2019'!$B:$B,Database!$A47,'1.2 FY2019'!$F:$F)</f>
        <v>0</v>
      </c>
      <c r="H47" s="19">
        <f>-SUMIF('1.3 FY2020'!$B:$B,Database!$A47,'1.3 FY2020'!$F:$F)</f>
        <v>0</v>
      </c>
    </row>
    <row r="48" spans="1:9" x14ac:dyDescent="0.35">
      <c r="A48" s="1" t="s">
        <v>24</v>
      </c>
      <c r="B48" s="14" t="str">
        <f>INDEX('1.1 FY2018'!C$5:C$61,MATCH(Database!$A48,'1.1 FY2018'!$B$5:$B$61,0))</f>
        <v>Interest income</v>
      </c>
      <c r="C48" s="18">
        <f>INDEX('1.1 FY2018'!D$5:D$61,MATCH(Database!$A48,'1.1 FY2018'!$B$5:$B$61,0))</f>
        <v>1007</v>
      </c>
      <c r="D48" s="14" t="str">
        <f>INDEX('1.1 FY2018'!E$5:E$61,MATCH(Database!$A48,'1.1 FY2018'!$B$5:$B$61,0))</f>
        <v>Generco Sunshine JSC</v>
      </c>
      <c r="F48" s="20">
        <f>-SUMIF('1.1 FY2018'!B51:B107,Database!A48,'1.1 FY2018'!F51:F107)</f>
        <v>0</v>
      </c>
      <c r="G48" s="19">
        <f>-SUMIF('1.2 FY2019'!$B:$B,Database!$A48,'1.2 FY2019'!$F:$F)</f>
        <v>0</v>
      </c>
      <c r="H48" s="19">
        <f>-SUMIF('1.3 FY2020'!$B:$B,Database!$A48,'1.3 FY2020'!$F:$F)</f>
        <v>0</v>
      </c>
    </row>
    <row r="49" spans="1:9" x14ac:dyDescent="0.35">
      <c r="A49" s="1" t="s">
        <v>22</v>
      </c>
      <c r="B49" s="14" t="str">
        <f>INDEX('1.1 FY2018'!C$5:C$61,MATCH(Database!$A49,'1.1 FY2018'!$B$5:$B$61,0))</f>
        <v>Interest income</v>
      </c>
      <c r="C49" s="18">
        <f>INDEX('1.1 FY2018'!D$5:D$61,MATCH(Database!$A49,'1.1 FY2018'!$B$5:$B$61,0))</f>
        <v>1008</v>
      </c>
      <c r="D49" s="14" t="str">
        <f>INDEX('1.1 FY2018'!E$5:E$61,MATCH(Database!$A49,'1.1 FY2018'!$B$5:$B$61,0))</f>
        <v>Greenco Ltd</v>
      </c>
      <c r="F49" s="20">
        <f>-SUMIF('1.1 FY2018'!B52:B108,Database!A49,'1.1 FY2018'!F52:F108)</f>
        <v>0</v>
      </c>
      <c r="G49" s="19">
        <f>-SUMIF('1.2 FY2019'!$B:$B,Database!$A49,'1.2 FY2019'!$F:$F)</f>
        <v>0</v>
      </c>
      <c r="H49" s="19">
        <f>-SUMIF('1.3 FY2020'!$B:$B,Database!$A49,'1.3 FY2020'!$F:$F)</f>
        <v>0</v>
      </c>
    </row>
    <row r="50" spans="1:9" x14ac:dyDescent="0.35">
      <c r="A50" s="1" t="s">
        <v>20</v>
      </c>
      <c r="B50" s="14" t="str">
        <f>INDEX('1.1 FY2018'!C$5:C$61,MATCH(Database!$A50,'1.1 FY2018'!$B$5:$B$61,0))</f>
        <v>Interest income</v>
      </c>
      <c r="C50" s="18">
        <f>INDEX('1.1 FY2018'!D$5:D$61,MATCH(Database!$A50,'1.1 FY2018'!$B$5:$B$61,0))</f>
        <v>1240</v>
      </c>
      <c r="D50" s="14" t="str">
        <f>INDEX('1.1 FY2018'!E$5:E$61,MATCH(Database!$A50,'1.1 FY2018'!$B$5:$B$61,0))</f>
        <v xml:space="preserve">Generco UK </v>
      </c>
      <c r="F50" s="20">
        <f>-SUMIF('1.1 FY2018'!B53:B109,Database!A50,'1.1 FY2018'!F53:F109)</f>
        <v>35810.228000000003</v>
      </c>
      <c r="G50" s="19">
        <f>-SUMIF('1.2 FY2019'!$B:$B,Database!$A50,'1.2 FY2019'!$F:$F)</f>
        <v>34224.959999999999</v>
      </c>
      <c r="H50" s="19">
        <f>-SUMIF('1.3 FY2020'!$B:$B,Database!$A50,'1.3 FY2020'!$F:$F)</f>
        <v>0</v>
      </c>
      <c r="I50" s="28" t="s">
        <v>206</v>
      </c>
    </row>
    <row r="51" spans="1:9" x14ac:dyDescent="0.35">
      <c r="A51" s="1" t="s">
        <v>18</v>
      </c>
      <c r="B51" s="14" t="str">
        <f>INDEX('1.1 FY2018'!C$5:C$61,MATCH(Database!$A51,'1.1 FY2018'!$B$5:$B$61,0))</f>
        <v>Interest income</v>
      </c>
      <c r="C51" s="18">
        <f>INDEX('1.1 FY2018'!D$5:D$61,MATCH(Database!$A51,'1.1 FY2018'!$B$5:$B$61,0))</f>
        <v>111111</v>
      </c>
      <c r="D51" s="14" t="str">
        <f>INDEX('1.1 FY2018'!E$5:E$61,MATCH(Database!$A51,'1.1 FY2018'!$B$5:$B$61,0))</f>
        <v>External</v>
      </c>
      <c r="F51" s="20">
        <f>-SUMIF('1.1 FY2018'!B54:B110,Database!A51,'1.1 FY2018'!F54:F110)</f>
        <v>51927.417999999998</v>
      </c>
      <c r="G51" s="19">
        <f>-SUMIF('1.2 FY2019'!$B:$B,Database!$A51,'1.2 FY2019'!$F:$F)</f>
        <v>2204.7199999999998</v>
      </c>
      <c r="H51" s="19">
        <f>-SUMIF('1.3 FY2020'!$B:$B,Database!$A51,'1.3 FY2020'!$F:$F)</f>
        <v>73809.511999999988</v>
      </c>
      <c r="I51" s="28" t="s">
        <v>206</v>
      </c>
    </row>
    <row r="52" spans="1:9" x14ac:dyDescent="0.35">
      <c r="A52" s="1" t="s">
        <v>15</v>
      </c>
      <c r="B52" s="14" t="str">
        <f>INDEX('1.1 FY2018'!C$5:C$61,MATCH(Database!$A52,'1.1 FY2018'!$B$5:$B$61,0))</f>
        <v>Capitalized interest</v>
      </c>
      <c r="C52" s="18">
        <f>INDEX('1.1 FY2018'!D$5:D$61,MATCH(Database!$A52,'1.1 FY2018'!$B$5:$B$61,0))</f>
        <v>111101</v>
      </c>
      <c r="D52" s="14" t="str">
        <f>INDEX('1.1 FY2018'!E$5:E$61,MATCH(Database!$A52,'1.1 FY2018'!$B$5:$B$61,0))</f>
        <v>Not assigned</v>
      </c>
      <c r="F52" s="20">
        <f>-SUMIF('1.1 FY2018'!B55:B111,Database!A52,'1.1 FY2018'!F55:F111)</f>
        <v>862270.63399999996</v>
      </c>
      <c r="G52" s="19">
        <f>-SUMIF('1.2 FY2019'!$B:$B,Database!$A52,'1.2 FY2019'!$F:$F)</f>
        <v>0</v>
      </c>
      <c r="H52" s="19">
        <f>-SUMIF('1.3 FY2020'!$B:$B,Database!$A52,'1.3 FY2020'!$F:$F)</f>
        <v>0</v>
      </c>
      <c r="I52" s="28" t="s">
        <v>206</v>
      </c>
    </row>
    <row r="53" spans="1:9" x14ac:dyDescent="0.35">
      <c r="A53" s="1" t="s">
        <v>13</v>
      </c>
      <c r="B53" s="14" t="str">
        <f>INDEX('1.1 FY2018'!C$5:C$61,MATCH(Database!$A53,'1.1 FY2018'!$B$5:$B$61,0))</f>
        <v>Non-recurring costs</v>
      </c>
      <c r="C53" s="18">
        <f>INDEX('1.1 FY2018'!D$5:D$61,MATCH(Database!$A53,'1.1 FY2018'!$B$5:$B$61,0))</f>
        <v>111101</v>
      </c>
      <c r="D53" s="14" t="str">
        <f>INDEX('1.1 FY2018'!E$5:E$61,MATCH(Database!$A53,'1.1 FY2018'!$B$5:$B$61,0))</f>
        <v>Not assigned</v>
      </c>
      <c r="F53" s="20">
        <f>-SUMIF('1.1 FY2018'!B56:B112,Database!A53,'1.1 FY2018'!F56:F112)</f>
        <v>-22763</v>
      </c>
      <c r="G53" s="19">
        <f>-SUMIF('1.2 FY2019'!$B:$B,Database!$A53,'1.2 FY2019'!$F:$F)</f>
        <v>-80617.179999999993</v>
      </c>
      <c r="H53" s="19">
        <f>-SUMIF('1.3 FY2020'!$B:$B,Database!$A53,'1.3 FY2020'!$F:$F)</f>
        <v>-7173.195999999999</v>
      </c>
      <c r="I53" s="28" t="s">
        <v>207</v>
      </c>
    </row>
    <row r="54" spans="1:9" x14ac:dyDescent="0.35">
      <c r="A54" s="1" t="s">
        <v>11</v>
      </c>
      <c r="B54" s="14" t="str">
        <f>INDEX('1.1 FY2018'!C$5:C$61,MATCH(Database!$A54,'1.1 FY2018'!$B$5:$B$61,0))</f>
        <v>Interest expenses</v>
      </c>
      <c r="C54" s="18">
        <f>INDEX('1.1 FY2018'!D$5:D$61,MATCH(Database!$A54,'1.1 FY2018'!$B$5:$B$61,0))</f>
        <v>88</v>
      </c>
      <c r="D54" s="14" t="str">
        <f>INDEX('1.1 FY2018'!E$5:E$61,MATCH(Database!$A54,'1.1 FY2018'!$B$5:$B$61,0))</f>
        <v>Generco Ltd</v>
      </c>
      <c r="F54" s="20">
        <f>-SUMIF('1.1 FY2018'!B57:B113,Database!A54,'1.1 FY2018'!F57:F113)</f>
        <v>-2930430.0120000001</v>
      </c>
      <c r="G54" s="19">
        <f>-SUMIF('1.2 FY2019'!$B:$B,Database!$A54,'1.2 FY2019'!$F:$F)</f>
        <v>-2752704.22</v>
      </c>
      <c r="H54" s="19">
        <f>-SUMIF('1.3 FY2020'!$B:$B,Database!$A54,'1.3 FY2020'!$F:$F)</f>
        <v>-2324463.8859999999</v>
      </c>
      <c r="I54" s="28" t="s">
        <v>206</v>
      </c>
    </row>
    <row r="55" spans="1:9" x14ac:dyDescent="0.35">
      <c r="A55" s="1" t="s">
        <v>8</v>
      </c>
      <c r="B55" s="14" t="str">
        <f>INDEX('1.1 FY2018'!C$5:C$61,MATCH(Database!$A55,'1.1 FY2018'!$B$5:$B$61,0))</f>
        <v>Current taxes</v>
      </c>
      <c r="C55" s="18">
        <f>INDEX('1.1 FY2018'!D$5:D$61,MATCH(Database!$A55,'1.1 FY2018'!$B$5:$B$61,0))</f>
        <v>111101</v>
      </c>
      <c r="D55" s="14" t="str">
        <f>INDEX('1.1 FY2018'!E$5:E$61,MATCH(Database!$A55,'1.1 FY2018'!$B$5:$B$61,0))</f>
        <v>Not assigned</v>
      </c>
      <c r="F55" s="20">
        <f>-SUMIF('1.1 FY2018'!B58:B114,Database!A55,'1.1 FY2018'!F58:F114)</f>
        <v>49378.641999999993</v>
      </c>
      <c r="G55" s="19">
        <f>-SUMIF('1.2 FY2019'!$B:$B,Database!$A55,'1.2 FY2019'!$F:$F)</f>
        <v>-496748.70000000007</v>
      </c>
      <c r="H55" s="19">
        <f>-SUMIF('1.3 FY2020'!$B:$B,Database!$A55,'1.3 FY2020'!$F:$F)</f>
        <v>-2558.1950000000002</v>
      </c>
      <c r="I55" s="28" t="s">
        <v>208</v>
      </c>
    </row>
    <row r="56" spans="1:9" x14ac:dyDescent="0.35">
      <c r="A56" s="1" t="s">
        <v>6</v>
      </c>
      <c r="B56" s="14" t="str">
        <f>INDEX('1.1 FY2018'!C$5:C$61,MATCH(Database!$A56,'1.1 FY2018'!$B$5:$B$61,0))</f>
        <v>Regional taxes</v>
      </c>
      <c r="C56" s="18">
        <f>INDEX('1.1 FY2018'!D$5:D$61,MATCH(Database!$A56,'1.1 FY2018'!$B$5:$B$61,0))</f>
        <v>111101</v>
      </c>
      <c r="D56" s="14" t="str">
        <f>INDEX('1.1 FY2018'!E$5:E$61,MATCH(Database!$A56,'1.1 FY2018'!$B$5:$B$61,0))</f>
        <v>Not assigned</v>
      </c>
      <c r="F56" s="20">
        <f>-SUMIF('1.1 FY2018'!B59:B115,Database!A56,'1.1 FY2018'!F59:F115)</f>
        <v>-516249.67</v>
      </c>
      <c r="G56" s="19">
        <f>-SUMIF('1.2 FY2019'!$B:$B,Database!$A56,'1.2 FY2019'!$F:$F)</f>
        <v>-480872.96000000002</v>
      </c>
      <c r="H56" s="19">
        <f>-SUMIF('1.3 FY2020'!$B:$B,Database!$A56,'1.3 FY2020'!$F:$F)</f>
        <v>-522710.353</v>
      </c>
      <c r="I56" s="28" t="s">
        <v>208</v>
      </c>
    </row>
    <row r="57" spans="1:9" x14ac:dyDescent="0.35">
      <c r="A57" s="1" t="s">
        <v>4</v>
      </c>
      <c r="B57" s="14" t="str">
        <f>INDEX('1.1 FY2018'!C$5:C$61,MATCH(Database!$A57,'1.1 FY2018'!$B$5:$B$61,0))</f>
        <v>Deferred taxes</v>
      </c>
      <c r="C57" s="18">
        <f>INDEX('1.1 FY2018'!D$5:D$61,MATCH(Database!$A57,'1.1 FY2018'!$B$5:$B$61,0))</f>
        <v>111101</v>
      </c>
      <c r="D57" s="14" t="str">
        <f>INDEX('1.1 FY2018'!E$5:E$61,MATCH(Database!$A57,'1.1 FY2018'!$B$5:$B$61,0))</f>
        <v>Not assigned</v>
      </c>
      <c r="F57" s="20">
        <f>-SUMIF('1.1 FY2018'!B60:B116,Database!A57,'1.1 FY2018'!F60:F116)</f>
        <v>-21593.093999999997</v>
      </c>
      <c r="G57" s="19">
        <f>-SUMIF('1.2 FY2019'!$B:$B,Database!$A57,'1.2 FY2019'!$F:$F)</f>
        <v>-6570.3050000000003</v>
      </c>
      <c r="H57" s="19">
        <f>-SUMIF('1.3 FY2020'!$B:$B,Database!$A57,'1.3 FY2020'!$F:$F)</f>
        <v>160303.52199999997</v>
      </c>
      <c r="I57" s="28" t="s">
        <v>208</v>
      </c>
    </row>
    <row r="58" spans="1:9" x14ac:dyDescent="0.35">
      <c r="A58" s="1" t="s">
        <v>2</v>
      </c>
      <c r="B58" s="14" t="str">
        <f>INDEX('1.1 FY2018'!C$5:C$61,MATCH(Database!$A58,'1.1 FY2018'!$B$5:$B$61,0))</f>
        <v>Net income/(loss)</v>
      </c>
      <c r="C58" s="18">
        <f>INDEX('1.1 FY2018'!D$5:D$61,MATCH(Database!$A58,'1.1 FY2018'!$B$5:$B$61,0))</f>
        <v>111101</v>
      </c>
      <c r="D58" s="14" t="str">
        <f>INDEX('1.1 FY2018'!E$5:E$61,MATCH(Database!$A58,'1.1 FY2018'!$B$5:$B$61,0))</f>
        <v>Not assigned</v>
      </c>
      <c r="F58" s="20">
        <f>-SUMIF('1.1 FY2018'!B61:B117,Database!A58,'1.1 FY2018'!F61:F117)</f>
        <v>2904116.9939999999</v>
      </c>
      <c r="G58" s="19">
        <f>-SUMIF('1.2 FY2019'!$B:$B,Database!$A58,'1.2 FY2019'!$F:$F)</f>
        <v>0</v>
      </c>
      <c r="H58" s="19">
        <f>-SUMIF('1.3 FY2020'!$B:$B,Database!$A58,'1.3 FY2020'!$F:$F)</f>
        <v>0</v>
      </c>
      <c r="I58" s="28" t="s">
        <v>218</v>
      </c>
    </row>
    <row r="59" spans="1:9" x14ac:dyDescent="0.35">
      <c r="A59" s="1" t="s">
        <v>175</v>
      </c>
      <c r="B59" s="14" t="str">
        <f>INDEX('1.2 FY2019'!C$5:C$86,MATCH(Database!$A59,'1.2 FY2019'!$B$5:$B$86,0))</f>
        <v>Core business revenues</v>
      </c>
      <c r="C59" s="18">
        <f>INDEX('1.2 FY2019'!D$5:D$86,MATCH(Database!$A59,'1.2 FY2019'!$B$5:$B$86,0))</f>
        <v>105</v>
      </c>
      <c r="D59" s="14" t="str">
        <f>INDEX('1.2 FY2019'!E$5:E$86,MATCH(Database!$A59,'1.2 FY2019'!$B$5:$B$86,0))</f>
        <v>Generco Healthcare Ltd</v>
      </c>
      <c r="F59" s="20">
        <f>-SUMIF('1.1 FY2018'!B62:B118,Database!A59,'1.1 FY2018'!F62:F118)</f>
        <v>0</v>
      </c>
      <c r="G59" s="19">
        <f>-SUMIF('1.2 FY2019'!$B:$B,Database!$A59,'1.2 FY2019'!$F:$F)</f>
        <v>255396.61499999999</v>
      </c>
      <c r="H59" s="19">
        <f>-SUMIF('1.3 FY2020'!$B:$B,Database!$A59,'1.3 FY2020'!$F:$F)</f>
        <v>616463.01899999997</v>
      </c>
      <c r="I59" s="28" t="s">
        <v>209</v>
      </c>
    </row>
    <row r="60" spans="1:9" x14ac:dyDescent="0.35">
      <c r="A60" s="1" t="s">
        <v>174</v>
      </c>
      <c r="B60" s="14" t="str">
        <f>INDEX('1.2 FY2019'!C$5:C$86,MATCH(Database!$A60,'1.2 FY2019'!$B$5:$B$86,0))</f>
        <v>Capitalized costs</v>
      </c>
      <c r="C60" s="18" t="str">
        <f>INDEX('1.2 FY2019'!D$5:D$86,MATCH(Database!$A60,'1.2 FY2019'!$B$5:$B$86,0))</f>
        <v>1086</v>
      </c>
      <c r="D60" s="14" t="str">
        <f>INDEX('1.2 FY2019'!E$5:E$86,MATCH(Database!$A60,'1.2 FY2019'!$B$5:$B$86,0))</f>
        <v>G&amp;Resources Ltd</v>
      </c>
      <c r="F60" s="20">
        <f>-SUMIF('1.1 FY2018'!B63:B119,Database!A60,'1.1 FY2018'!F63:F119)</f>
        <v>0</v>
      </c>
      <c r="G60" s="19">
        <f>-SUMIF('1.2 FY2019'!$B:$B,Database!$A60,'1.2 FY2019'!$F:$F)</f>
        <v>420017.14999999997</v>
      </c>
      <c r="H60" s="19">
        <f>-SUMIF('1.3 FY2020'!$B:$B,Database!$A60,'1.3 FY2020'!$F:$F)</f>
        <v>0</v>
      </c>
      <c r="I60" s="28" t="s">
        <v>216</v>
      </c>
    </row>
    <row r="61" spans="1:9" x14ac:dyDescent="0.35">
      <c r="A61" s="1" t="s">
        <v>173</v>
      </c>
      <c r="B61" s="14" t="str">
        <f>INDEX('1.2 FY2019'!C$5:C$86,MATCH(Database!$A61,'1.2 FY2019'!$B$5:$B$86,0))</f>
        <v>Utility charges</v>
      </c>
      <c r="C61" s="18">
        <f>INDEX('1.2 FY2019'!D$5:D$86,MATCH(Database!$A61,'1.2 FY2019'!$B$5:$B$86,0))</f>
        <v>111111</v>
      </c>
      <c r="D61" s="14" t="str">
        <f>INDEX('1.2 FY2019'!E$5:E$86,MATCH(Database!$A61,'1.2 FY2019'!$B$5:$B$86,0))</f>
        <v>External</v>
      </c>
      <c r="F61" s="20">
        <f>-SUMIF('1.1 FY2018'!B64:B120,Database!A61,'1.1 FY2018'!F64:F120)</f>
        <v>0</v>
      </c>
      <c r="G61" s="19">
        <f>-SUMIF('1.2 FY2019'!$B:$B,Database!$A61,'1.2 FY2019'!$F:$F)</f>
        <v>-14589.33</v>
      </c>
      <c r="H61" s="19">
        <f>-SUMIF('1.3 FY2020'!$B:$B,Database!$A61,'1.3 FY2020'!$F:$F)</f>
        <v>-20504.509999999998</v>
      </c>
      <c r="I61" s="28" t="s">
        <v>217</v>
      </c>
    </row>
    <row r="62" spans="1:9" x14ac:dyDescent="0.35">
      <c r="A62" s="1" t="s">
        <v>171</v>
      </c>
      <c r="B62" s="14" t="str">
        <f>INDEX('1.2 FY2019'!C$5:C$86,MATCH(Database!$A62,'1.2 FY2019'!$B$5:$B$86,0))</f>
        <v>R&amp;D expenses</v>
      </c>
      <c r="C62" s="18">
        <f>INDEX('1.2 FY2019'!D$5:D$86,MATCH(Database!$A62,'1.2 FY2019'!$B$5:$B$86,0))</f>
        <v>19</v>
      </c>
      <c r="D62" s="14" t="str">
        <f>INDEX('1.2 FY2019'!E$5:E$86,MATCH(Database!$A62,'1.2 FY2019'!$B$5:$B$86,0))</f>
        <v>Generco Cosmetics Ltd</v>
      </c>
      <c r="F62" s="20">
        <f>-SUMIF('1.1 FY2018'!B65:B121,Database!A62,'1.1 FY2018'!F65:F121)</f>
        <v>0</v>
      </c>
      <c r="G62" s="19">
        <f>-SUMIF('1.2 FY2019'!$B:$B,Database!$A62,'1.2 FY2019'!$F:$F)</f>
        <v>-38521</v>
      </c>
      <c r="H62" s="19">
        <f>-SUMIF('1.3 FY2020'!$B:$B,Database!$A62,'1.3 FY2020'!$F:$F)</f>
        <v>0</v>
      </c>
      <c r="I62" s="28" t="s">
        <v>217</v>
      </c>
    </row>
    <row r="63" spans="1:9" x14ac:dyDescent="0.35">
      <c r="A63" s="1" t="s">
        <v>170</v>
      </c>
      <c r="B63" s="14" t="str">
        <f>INDEX('1.2 FY2019'!C$5:C$86,MATCH(Database!$A63,'1.2 FY2019'!$B$5:$B$86,0))</f>
        <v>R&amp;D expenses</v>
      </c>
      <c r="C63" s="18" t="str">
        <f>INDEX('1.2 FY2019'!D$5:D$86,MATCH(Database!$A63,'1.2 FY2019'!$B$5:$B$86,0))</f>
        <v>1283</v>
      </c>
      <c r="D63" s="14" t="str">
        <f>INDEX('1.2 FY2019'!E$5:E$86,MATCH(Database!$A63,'1.2 FY2019'!$B$5:$B$86,0))</f>
        <v>Generco Ventures Ltd</v>
      </c>
      <c r="F63" s="20">
        <f>-SUMIF('1.1 FY2018'!B66:B122,Database!A63,'1.1 FY2018'!F66:F122)</f>
        <v>0</v>
      </c>
      <c r="G63" s="19">
        <f>-SUMIF('1.2 FY2019'!$B:$B,Database!$A63,'1.2 FY2019'!$F:$F)</f>
        <v>-1820</v>
      </c>
      <c r="H63" s="19">
        <f>-SUMIF('1.3 FY2020'!$B:$B,Database!$A63,'1.3 FY2020'!$F:$F)</f>
        <v>0</v>
      </c>
      <c r="I63" s="28" t="s">
        <v>217</v>
      </c>
    </row>
    <row r="64" spans="1:9" x14ac:dyDescent="0.35">
      <c r="A64" s="1" t="s">
        <v>167</v>
      </c>
      <c r="B64" s="14" t="str">
        <f>INDEX('1.2 FY2019'!C$5:C$86,MATCH(Database!$A64,'1.2 FY2019'!$B$5:$B$86,0))</f>
        <v>R&amp;D expenses</v>
      </c>
      <c r="C64" s="18" t="str">
        <f>INDEX('1.2 FY2019'!D$5:D$86,MATCH(Database!$A64,'1.2 FY2019'!$B$5:$B$86,0))</f>
        <v>1924</v>
      </c>
      <c r="D64" s="14" t="str">
        <f>INDEX('1.2 FY2019'!E$5:E$86,MATCH(Database!$A64,'1.2 FY2019'!$B$5:$B$86,0))</f>
        <v>Generco Infrastructure Ltd</v>
      </c>
      <c r="F64" s="20">
        <f>-SUMIF('1.1 FY2018'!B67:B123,Database!A64,'1.1 FY2018'!F67:F123)</f>
        <v>0</v>
      </c>
      <c r="G64" s="19">
        <f>-SUMIF('1.2 FY2019'!$B:$B,Database!$A64,'1.2 FY2019'!$F:$F)</f>
        <v>-10448.129999999999</v>
      </c>
      <c r="H64" s="19">
        <f>-SUMIF('1.3 FY2020'!$B:$B,Database!$A64,'1.3 FY2020'!$F:$F)</f>
        <v>-673.34299999999985</v>
      </c>
      <c r="I64" s="28" t="s">
        <v>217</v>
      </c>
    </row>
    <row r="65" spans="1:12" x14ac:dyDescent="0.35">
      <c r="A65" s="1" t="s">
        <v>166</v>
      </c>
      <c r="B65" s="14" t="str">
        <f>INDEX('1.2 FY2019'!C$5:C$86,MATCH(Database!$A65,'1.2 FY2019'!$B$5:$B$86,0))</f>
        <v>R&amp;D expenses</v>
      </c>
      <c r="C65" s="18" t="str">
        <f>INDEX('1.2 FY2019'!D$5:D$86,MATCH(Database!$A65,'1.2 FY2019'!$B$5:$B$86,0))</f>
        <v>2486</v>
      </c>
      <c r="D65" s="14" t="str">
        <f>INDEX('1.2 FY2019'!E$5:E$86,MATCH(Database!$A65,'1.2 FY2019'!$B$5:$B$86,0))</f>
        <v>Generco Exloration Ltd</v>
      </c>
      <c r="F65" s="20">
        <f>-SUMIF('1.1 FY2018'!B68:B124,Database!A65,'1.1 FY2018'!F68:F124)</f>
        <v>0</v>
      </c>
      <c r="G65" s="19">
        <f>-SUMIF('1.2 FY2019'!$B:$B,Database!$A65,'1.2 FY2019'!$F:$F)</f>
        <v>-10412.5</v>
      </c>
      <c r="H65" s="19">
        <f>-SUMIF('1.3 FY2020'!$B:$B,Database!$A65,'1.3 FY2020'!$F:$F)</f>
        <v>0</v>
      </c>
      <c r="I65" s="28" t="s">
        <v>217</v>
      </c>
    </row>
    <row r="66" spans="1:12" x14ac:dyDescent="0.35">
      <c r="A66" s="1" t="s">
        <v>162</v>
      </c>
      <c r="B66" s="14" t="str">
        <f>INDEX('1.2 FY2019'!C$5:C$86,MATCH(Database!$A66,'1.2 FY2019'!$B$5:$B$86,0))</f>
        <v>Other personnel expenses</v>
      </c>
      <c r="C66" s="18">
        <f>INDEX('1.2 FY2019'!D$5:D$86,MATCH(Database!$A66,'1.2 FY2019'!$B$5:$B$86,0))</f>
        <v>111101</v>
      </c>
      <c r="D66" s="14" t="str">
        <f>INDEX('1.2 FY2019'!E$5:E$86,MATCH(Database!$A66,'1.2 FY2019'!$B$5:$B$86,0))</f>
        <v>Not assigned</v>
      </c>
      <c r="F66" s="20">
        <f>-SUMIF('1.1 FY2018'!B69:B125,Database!A66,'1.1 FY2018'!F69:F125)</f>
        <v>0</v>
      </c>
      <c r="G66" s="19">
        <f>-SUMIF('1.2 FY2019'!$B:$B,Database!$A66,'1.2 FY2019'!$F:$F)</f>
        <v>-6919.8499999999995</v>
      </c>
      <c r="H66" s="19">
        <f>-SUMIF('1.3 FY2020'!$B:$B,Database!$A66,'1.3 FY2020'!$F:$F)</f>
        <v>0</v>
      </c>
      <c r="I66" s="28" t="s">
        <v>204</v>
      </c>
    </row>
    <row r="67" spans="1:12" x14ac:dyDescent="0.35">
      <c r="A67" s="1" t="s">
        <v>160</v>
      </c>
      <c r="B67" s="14" t="str">
        <f>INDEX('1.2 FY2019'!C$5:C$86,MATCH(Database!$A67,'1.2 FY2019'!$B$5:$B$86,0))</f>
        <v>D&amp;A</v>
      </c>
      <c r="C67" s="18">
        <f>INDEX('1.2 FY2019'!D$5:D$86,MATCH(Database!$A67,'1.2 FY2019'!$B$5:$B$86,0))</f>
        <v>111101</v>
      </c>
      <c r="D67" s="14" t="str">
        <f>INDEX('1.2 FY2019'!E$5:E$86,MATCH(Database!$A67,'1.2 FY2019'!$B$5:$B$86,0))</f>
        <v>Not assigned</v>
      </c>
      <c r="F67" s="20">
        <f>-SUMIF('1.1 FY2018'!B70:B126,Database!A67,'1.1 FY2018'!F70:F126)</f>
        <v>0</v>
      </c>
      <c r="G67" s="19">
        <f>-SUMIF('1.2 FY2019'!$B:$B,Database!$A67,'1.2 FY2019'!$F:$F)</f>
        <v>-146328.94499999998</v>
      </c>
      <c r="H67" s="19">
        <f>-SUMIF('1.3 FY2020'!$B:$B,Database!$A67,'1.3 FY2020'!$F:$F)</f>
        <v>-12593.355</v>
      </c>
      <c r="I67" s="28" t="s">
        <v>82</v>
      </c>
    </row>
    <row r="68" spans="1:12" x14ac:dyDescent="0.35">
      <c r="A68" s="1" t="s">
        <v>159</v>
      </c>
      <c r="B68" s="14" t="str">
        <f>INDEX('1.2 FY2019'!C$5:C$86,MATCH(Database!$A68,'1.2 FY2019'!$B$5:$B$86,0))</f>
        <v>Gains from disposal of PP&amp;E</v>
      </c>
      <c r="C68" s="18">
        <f>INDEX('1.2 FY2019'!D$5:D$86,MATCH(Database!$A68,'1.2 FY2019'!$B$5:$B$86,0))</f>
        <v>111111</v>
      </c>
      <c r="D68" s="14" t="str">
        <f>INDEX('1.2 FY2019'!E$5:E$86,MATCH(Database!$A68,'1.2 FY2019'!$B$5:$B$86,0))</f>
        <v>External</v>
      </c>
      <c r="F68" s="20">
        <f>-SUMIF('1.1 FY2018'!B71:B127,Database!A68,'1.1 FY2018'!F71:F127)</f>
        <v>0</v>
      </c>
      <c r="G68" s="19">
        <f>-SUMIF('1.2 FY2019'!$B:$B,Database!$A68,'1.2 FY2019'!$F:$F)</f>
        <v>121553.07499999998</v>
      </c>
      <c r="H68" s="19">
        <f>-SUMIF('1.3 FY2020'!$B:$B,Database!$A68,'1.3 FY2020'!$F:$F)</f>
        <v>0</v>
      </c>
      <c r="I68" s="28" t="s">
        <v>220</v>
      </c>
    </row>
    <row r="69" spans="1:12" x14ac:dyDescent="0.35">
      <c r="A69" s="1" t="s">
        <v>157</v>
      </c>
      <c r="B69" s="14" t="str">
        <f>INDEX('1.2 FY2019'!C$5:C$86,MATCH(Database!$A69,'1.2 FY2019'!$B$5:$B$86,0))</f>
        <v>Corporate recharges</v>
      </c>
      <c r="C69" s="18">
        <f>INDEX('1.2 FY2019'!D$5:D$86,MATCH(Database!$A69,'1.2 FY2019'!$B$5:$B$86,0))</f>
        <v>19</v>
      </c>
      <c r="D69" s="14" t="str">
        <f>INDEX('1.2 FY2019'!E$5:E$86,MATCH(Database!$A69,'1.2 FY2019'!$B$5:$B$86,0))</f>
        <v>Generco Cosmetics Ltd</v>
      </c>
      <c r="F69" s="20">
        <f>-SUMIF('1.1 FY2018'!B72:B128,Database!A69,'1.1 FY2018'!F72:F128)</f>
        <v>0</v>
      </c>
      <c r="G69" s="19">
        <f>-SUMIF('1.2 FY2019'!$B:$B,Database!$A69,'1.2 FY2019'!$F:$F)</f>
        <v>416278.66</v>
      </c>
      <c r="H69" s="19">
        <f>-SUMIF('1.3 FY2020'!$B:$B,Database!$A69,'1.3 FY2020'!$F:$F)</f>
        <v>622966.38600000006</v>
      </c>
      <c r="I69" s="28" t="s">
        <v>215</v>
      </c>
    </row>
    <row r="70" spans="1:12" x14ac:dyDescent="0.35">
      <c r="A70" s="1" t="s">
        <v>156</v>
      </c>
      <c r="B70" s="14" t="str">
        <f>INDEX('1.2 FY2019'!C$5:C$86,MATCH(Database!$A70,'1.2 FY2019'!$B$5:$B$86,0))</f>
        <v>Corporate recharges</v>
      </c>
      <c r="C70" s="18" t="str">
        <f>INDEX('1.2 FY2019'!D$5:D$86,MATCH(Database!$A70,'1.2 FY2019'!$B$5:$B$86,0))</f>
        <v>1076</v>
      </c>
      <c r="D70" s="14" t="str">
        <f>INDEX('1.2 FY2019'!E$5:E$86,MATCH(Database!$A70,'1.2 FY2019'!$B$5:$B$86,0))</f>
        <v>Generco Trading Ltd</v>
      </c>
      <c r="F70" s="20">
        <f>-SUMIF('1.1 FY2018'!B73:B129,Database!A70,'1.1 FY2018'!F73:F129)</f>
        <v>0</v>
      </c>
      <c r="G70" s="19">
        <f>-SUMIF('1.2 FY2019'!$B:$B,Database!$A70,'1.2 FY2019'!$F:$F)</f>
        <v>364243.84499999997</v>
      </c>
      <c r="H70" s="19">
        <f>-SUMIF('1.3 FY2020'!$B:$B,Database!$A70,'1.3 FY2020'!$F:$F)</f>
        <v>0</v>
      </c>
      <c r="I70" s="28" t="s">
        <v>215</v>
      </c>
    </row>
    <row r="71" spans="1:12" x14ac:dyDescent="0.35">
      <c r="A71" s="1" t="s">
        <v>153</v>
      </c>
      <c r="B71" s="14" t="str">
        <f>INDEX('1.2 FY2019'!C$5:C$86,MATCH(Database!$A71,'1.2 FY2019'!$B$5:$B$86,0))</f>
        <v>Corporate recharges</v>
      </c>
      <c r="C71" s="18" t="str">
        <f>INDEX('1.2 FY2019'!D$5:D$86,MATCH(Database!$A71,'1.2 FY2019'!$B$5:$B$86,0))</f>
        <v>1086</v>
      </c>
      <c r="D71" s="14" t="str">
        <f>INDEX('1.2 FY2019'!E$5:E$86,MATCH(Database!$A71,'1.2 FY2019'!$B$5:$B$86,0))</f>
        <v>G&amp;Resources Ltd</v>
      </c>
      <c r="F71" s="20">
        <f>-SUMIF('1.1 FY2018'!B74:B130,Database!A71,'1.1 FY2018'!F74:F130)</f>
        <v>0</v>
      </c>
      <c r="G71" s="19">
        <f>-SUMIF('1.2 FY2019'!$B:$B,Database!$A71,'1.2 FY2019'!$F:$F)</f>
        <v>0</v>
      </c>
      <c r="H71" s="19">
        <f>-SUMIF('1.3 FY2020'!$B:$B,Database!$A71,'1.3 FY2020'!$F:$F)</f>
        <v>0</v>
      </c>
      <c r="I71" s="28" t="s">
        <v>215</v>
      </c>
    </row>
    <row r="72" spans="1:12" x14ac:dyDescent="0.35">
      <c r="A72" s="1" t="s">
        <v>152</v>
      </c>
      <c r="B72" s="14" t="str">
        <f>INDEX('1.2 FY2019'!C$5:C$86,MATCH(Database!$A72,'1.2 FY2019'!$B$5:$B$86,0))</f>
        <v>Corporate recharges</v>
      </c>
      <c r="C72" s="18" t="str">
        <f>INDEX('1.2 FY2019'!D$5:D$86,MATCH(Database!$A72,'1.2 FY2019'!$B$5:$B$86,0))</f>
        <v>47037</v>
      </c>
      <c r="D72" s="14" t="str">
        <f>INDEX('1.2 FY2019'!E$5:E$86,MATCH(Database!$A72,'1.2 FY2019'!$B$5:$B$86,0))</f>
        <v>G&amp;CR Global Ltd</v>
      </c>
      <c r="F72" s="20">
        <f>-SUMIF('1.1 FY2018'!B75:B131,Database!A72,'1.1 FY2018'!F75:F131)</f>
        <v>0</v>
      </c>
      <c r="G72" s="19">
        <f>-SUMIF('1.2 FY2019'!$B:$B,Database!$A72,'1.2 FY2019'!$F:$F)</f>
        <v>482611.04499999998</v>
      </c>
      <c r="H72" s="19">
        <f>-SUMIF('1.3 FY2020'!$B:$B,Database!$A72,'1.3 FY2020'!$F:$F)</f>
        <v>1948832.1429999999</v>
      </c>
      <c r="I72" s="28" t="s">
        <v>215</v>
      </c>
    </row>
    <row r="73" spans="1:12" x14ac:dyDescent="0.35">
      <c r="A73" s="1" t="s">
        <v>149</v>
      </c>
      <c r="B73" s="14" t="str">
        <f>INDEX('1.2 FY2019'!C$5:C$86,MATCH(Database!$A73,'1.2 FY2019'!$B$5:$B$86,0))</f>
        <v>Other income</v>
      </c>
      <c r="C73" s="18">
        <f>INDEX('1.2 FY2019'!D$5:D$86,MATCH(Database!$A73,'1.2 FY2019'!$B$5:$B$86,0))</f>
        <v>88</v>
      </c>
      <c r="D73" s="14" t="str">
        <f>INDEX('1.2 FY2019'!E$5:E$86,MATCH(Database!$A73,'1.2 FY2019'!$B$5:$B$86,0))</f>
        <v>Generco Ltd</v>
      </c>
      <c r="F73" s="20">
        <f>-SUMIF('1.1 FY2018'!B76:B132,Database!A73,'1.1 FY2018'!F76:F132)</f>
        <v>0</v>
      </c>
      <c r="G73" s="19">
        <f>-SUMIF('1.2 FY2019'!$B:$B,Database!$A73,'1.2 FY2019'!$F:$F)</f>
        <v>2436.35</v>
      </c>
      <c r="H73" s="19">
        <f>-SUMIF('1.3 FY2020'!$B:$B,Database!$A73,'1.3 FY2020'!$F:$F)</f>
        <v>0</v>
      </c>
      <c r="I73" s="28" t="s">
        <v>64</v>
      </c>
    </row>
    <row r="74" spans="1:12" x14ac:dyDescent="0.35">
      <c r="A74" s="1" t="s">
        <v>148</v>
      </c>
      <c r="B74" s="14" t="str">
        <f>INDEX('1.2 FY2019'!C$5:C$86,MATCH(Database!$A74,'1.2 FY2019'!$B$5:$B$86,0))</f>
        <v>Concession fees other</v>
      </c>
      <c r="C74" s="18">
        <f>INDEX('1.2 FY2019'!D$5:D$86,MATCH(Database!$A74,'1.2 FY2019'!$B$5:$B$86,0))</f>
        <v>111101</v>
      </c>
      <c r="D74" s="14" t="str">
        <f>INDEX('1.2 FY2019'!E$5:E$86,MATCH(Database!$A74,'1.2 FY2019'!$B$5:$B$86,0))</f>
        <v>Not assigned</v>
      </c>
      <c r="F74" s="20">
        <f>-SUMIF('1.1 FY2018'!B77:B133,Database!A74,'1.1 FY2018'!F77:F133)</f>
        <v>0</v>
      </c>
      <c r="G74" s="19">
        <f>-SUMIF('1.2 FY2019'!$B:$B,Database!$A74,'1.2 FY2019'!$F:$F)</f>
        <v>-81.339999999999989</v>
      </c>
      <c r="H74" s="19">
        <f>-SUMIF('1.3 FY2020'!$B:$B,Database!$A74,'1.3 FY2020'!$F:$F)</f>
        <v>0</v>
      </c>
      <c r="I74" s="28" t="s">
        <v>207</v>
      </c>
    </row>
    <row r="75" spans="1:12" x14ac:dyDescent="0.35">
      <c r="A75" s="1" t="s">
        <v>146</v>
      </c>
      <c r="B75" s="14" t="str">
        <f>INDEX('1.2 FY2019'!C$5:C$86,MATCH(Database!$A75,'1.2 FY2019'!$B$5:$B$86,0))</f>
        <v>Service expenses</v>
      </c>
      <c r="C75" s="18">
        <f>INDEX('1.2 FY2019'!D$5:D$86,MATCH(Database!$A75,'1.2 FY2019'!$B$5:$B$86,0))</f>
        <v>105</v>
      </c>
      <c r="D75" s="14" t="str">
        <f>INDEX('1.2 FY2019'!E$5:E$86,MATCH(Database!$A75,'1.2 FY2019'!$B$5:$B$86,0))</f>
        <v>Generco Healthcare Ltd</v>
      </c>
      <c r="F75" s="20">
        <f>-SUMIF('1.1 FY2018'!B78:B134,Database!A75,'1.1 FY2018'!F78:F134)</f>
        <v>0</v>
      </c>
      <c r="G75" s="19">
        <f>-SUMIF('1.2 FY2019'!$B:$B,Database!$A75,'1.2 FY2019'!$F:$F)</f>
        <v>-276920</v>
      </c>
      <c r="H75" s="19">
        <f>-SUMIF('1.3 FY2020'!$B:$B,Database!$A75,'1.3 FY2020'!$F:$F)</f>
        <v>-473575.46100000001</v>
      </c>
      <c r="I75" s="28" t="s">
        <v>219</v>
      </c>
    </row>
    <row r="76" spans="1:12" x14ac:dyDescent="0.35">
      <c r="A76" s="1" t="s">
        <v>145</v>
      </c>
      <c r="B76" s="14" t="str">
        <f>INDEX('1.2 FY2019'!C$5:C$86,MATCH(Database!$A76,'1.2 FY2019'!$B$5:$B$86,0))</f>
        <v>Insurance expenses</v>
      </c>
      <c r="C76" s="18">
        <f>INDEX('1.2 FY2019'!D$5:D$86,MATCH(Database!$A76,'1.2 FY2019'!$B$5:$B$86,0))</f>
        <v>1900</v>
      </c>
      <c r="D76" s="14" t="str">
        <f>INDEX('1.2 FY2019'!E$5:E$86,MATCH(Database!$A76,'1.2 FY2019'!$B$5:$B$86,0))</f>
        <v>Generco Metals Gm</v>
      </c>
      <c r="F76" s="20">
        <f>-SUMIF('1.1 FY2018'!B79:B135,Database!A76,'1.1 FY2018'!F79:F135)</f>
        <v>0</v>
      </c>
      <c r="G76" s="19">
        <f>-SUMIF('1.2 FY2019'!$B:$B,Database!$A76,'1.2 FY2019'!$F:$F)</f>
        <v>0</v>
      </c>
      <c r="H76" s="19">
        <f>-SUMIF('1.3 FY2020'!$B:$B,Database!$A76,'1.3 FY2020'!$F:$F)</f>
        <v>0</v>
      </c>
      <c r="I76" s="28" t="s">
        <v>217</v>
      </c>
    </row>
    <row r="77" spans="1:12" x14ac:dyDescent="0.35">
      <c r="A77" s="1" t="s">
        <v>143</v>
      </c>
      <c r="B77" s="14" t="str">
        <f>INDEX('1.2 FY2019'!C$5:C$86,MATCH(Database!$A77,'1.2 FY2019'!$B$5:$B$86,0))</f>
        <v>Travel expenses</v>
      </c>
      <c r="C77" s="18" t="str">
        <f>INDEX('1.2 FY2019'!D$5:D$86,MATCH(Database!$A77,'1.2 FY2019'!$B$5:$B$86,0))</f>
        <v>1118</v>
      </c>
      <c r="D77" s="14" t="str">
        <f>INDEX('1.2 FY2019'!E$5:E$86,MATCH(Database!$A77,'1.2 FY2019'!$B$5:$B$86,0))</f>
        <v>Gener Green LLC</v>
      </c>
      <c r="F77" s="20">
        <f>-SUMIF('1.1 FY2018'!B80:B136,Database!A77,'1.1 FY2018'!F80:F136)</f>
        <v>0</v>
      </c>
      <c r="G77" s="19">
        <f>-SUMIF('1.2 FY2019'!$B:$B,Database!$A77,'1.2 FY2019'!$F:$F)</f>
        <v>-23928.799999999999</v>
      </c>
      <c r="H77" s="19">
        <f>-SUMIF('1.3 FY2020'!$B:$B,Database!$A77,'1.3 FY2020'!$F:$F)</f>
        <v>0</v>
      </c>
      <c r="I77" s="28" t="s">
        <v>43</v>
      </c>
    </row>
    <row r="78" spans="1:12" x14ac:dyDescent="0.35">
      <c r="A78" s="1" t="s">
        <v>140</v>
      </c>
      <c r="B78" s="14" t="str">
        <f>INDEX('1.2 FY2019'!C$5:C$86,MATCH(Database!$A78,'1.2 FY2019'!$B$5:$B$86,0))</f>
        <v>Losses fr disposal of PPE</v>
      </c>
      <c r="C78" s="18">
        <f>INDEX('1.2 FY2019'!D$5:D$86,MATCH(Database!$A78,'1.2 FY2019'!$B$5:$B$86,0))</f>
        <v>111111</v>
      </c>
      <c r="D78" s="14" t="str">
        <f>INDEX('1.2 FY2019'!E$5:E$86,MATCH(Database!$A78,'1.2 FY2019'!$B$5:$B$86,0))</f>
        <v>External</v>
      </c>
      <c r="F78" s="20">
        <f>-SUMIF('1.1 FY2018'!B81:B137,Database!A78,'1.1 FY2018'!F81:F137)</f>
        <v>0</v>
      </c>
      <c r="G78" s="19">
        <f>-SUMIF('1.2 FY2019'!$B:$B,Database!$A78,'1.2 FY2019'!$F:$F)</f>
        <v>-308232</v>
      </c>
      <c r="H78" s="19">
        <f>-SUMIF('1.3 FY2020'!$B:$B,Database!$A78,'1.3 FY2020'!$F:$F)</f>
        <v>0</v>
      </c>
      <c r="I78" s="28" t="s">
        <v>207</v>
      </c>
      <c r="L78" s="14" t="s">
        <v>209</v>
      </c>
    </row>
    <row r="79" spans="1:12" x14ac:dyDescent="0.35">
      <c r="A79" s="1" t="s">
        <v>138</v>
      </c>
      <c r="B79" s="14" t="str">
        <f>INDEX('1.2 FY2019'!C$5:C$86,MATCH(Database!$A79,'1.2 FY2019'!$B$5:$B$86,0))</f>
        <v>Other operative currency differences</v>
      </c>
      <c r="C79" s="18">
        <f>INDEX('1.2 FY2019'!D$5:D$86,MATCH(Database!$A79,'1.2 FY2019'!$B$5:$B$86,0))</f>
        <v>19</v>
      </c>
      <c r="D79" s="14" t="str">
        <f>INDEX('1.2 FY2019'!E$5:E$86,MATCH(Database!$A79,'1.2 FY2019'!$B$5:$B$86,0))</f>
        <v>Generco Cosmetics Ltd</v>
      </c>
      <c r="F79" s="20">
        <f>-SUMIF('1.1 FY2018'!B82:B138,Database!A79,'1.1 FY2018'!F82:F138)</f>
        <v>0</v>
      </c>
      <c r="G79" s="19">
        <f>-SUMIF('1.2 FY2019'!$B:$B,Database!$A79,'1.2 FY2019'!$F:$F)</f>
        <v>-13422.779999999999</v>
      </c>
      <c r="H79" s="19">
        <f>-SUMIF('1.3 FY2020'!$B:$B,Database!$A79,'1.3 FY2020'!$F:$F)</f>
        <v>0</v>
      </c>
      <c r="I79" s="28" t="s">
        <v>217</v>
      </c>
      <c r="L79" s="14" t="s">
        <v>220</v>
      </c>
    </row>
    <row r="80" spans="1:12" x14ac:dyDescent="0.35">
      <c r="A80" s="1" t="s">
        <v>137</v>
      </c>
      <c r="B80" s="14" t="str">
        <f>INDEX('1.2 FY2019'!C$5:C$86,MATCH(Database!$A80,'1.2 FY2019'!$B$5:$B$86,0))</f>
        <v>Other operative currency differences</v>
      </c>
      <c r="C80" s="18">
        <f>INDEX('1.2 FY2019'!D$5:D$86,MATCH(Database!$A80,'1.2 FY2019'!$B$5:$B$86,0))</f>
        <v>111111</v>
      </c>
      <c r="D80" s="14" t="str">
        <f>INDEX('1.2 FY2019'!E$5:E$86,MATCH(Database!$A80,'1.2 FY2019'!$B$5:$B$86,0))</f>
        <v>External</v>
      </c>
      <c r="F80" s="20">
        <f>-SUMIF('1.1 FY2018'!B83:B139,Database!A80,'1.1 FY2018'!F83:F139)</f>
        <v>0</v>
      </c>
      <c r="G80" s="19">
        <f>-SUMIF('1.2 FY2019'!$B:$B,Database!$A80,'1.2 FY2019'!$F:$F)</f>
        <v>-4045.6150000000002</v>
      </c>
      <c r="H80" s="19">
        <f>-SUMIF('1.3 FY2020'!$B:$B,Database!$A80,'1.3 FY2020'!$F:$F)</f>
        <v>0</v>
      </c>
      <c r="I80" s="28" t="s">
        <v>217</v>
      </c>
      <c r="L80" s="14" t="s">
        <v>216</v>
      </c>
    </row>
    <row r="81" spans="1:12" x14ac:dyDescent="0.35">
      <c r="A81" s="1" t="s">
        <v>135</v>
      </c>
      <c r="B81" s="14" t="str">
        <f>INDEX('1.2 FY2019'!C$5:C$86,MATCH(Database!$A81,'1.2 FY2019'!$B$5:$B$86,0))</f>
        <v>Property tax</v>
      </c>
      <c r="C81" s="18">
        <f>INDEX('1.2 FY2019'!D$5:D$86,MATCH(Database!$A81,'1.2 FY2019'!$B$5:$B$86,0))</f>
        <v>111111</v>
      </c>
      <c r="D81" s="14" t="str">
        <f>INDEX('1.2 FY2019'!E$5:E$86,MATCH(Database!$A81,'1.2 FY2019'!$B$5:$B$86,0))</f>
        <v>External</v>
      </c>
      <c r="F81" s="20">
        <f>-SUMIF('1.1 FY2018'!B84:B140,Database!A81,'1.1 FY2018'!F84:F140)</f>
        <v>0</v>
      </c>
      <c r="G81" s="19">
        <f>-SUMIF('1.2 FY2019'!$B:$B,Database!$A81,'1.2 FY2019'!$F:$F)</f>
        <v>-49621.144999999997</v>
      </c>
      <c r="H81" s="19">
        <f>-SUMIF('1.3 FY2020'!$B:$B,Database!$A81,'1.3 FY2020'!$F:$F)</f>
        <v>0</v>
      </c>
      <c r="I81" s="28" t="s">
        <v>208</v>
      </c>
      <c r="L81" s="14" t="s">
        <v>97</v>
      </c>
    </row>
    <row r="82" spans="1:12" x14ac:dyDescent="0.35">
      <c r="A82" s="1" t="s">
        <v>133</v>
      </c>
      <c r="B82" s="14" t="str">
        <f>INDEX('1.2 FY2019'!C$5:C$86,MATCH(Database!$A82,'1.2 FY2019'!$B$5:$B$86,0))</f>
        <v>Misc extraordinary expenses</v>
      </c>
      <c r="C82" s="18">
        <f>INDEX('1.2 FY2019'!D$5:D$86,MATCH(Database!$A82,'1.2 FY2019'!$B$5:$B$86,0))</f>
        <v>19</v>
      </c>
      <c r="D82" s="14" t="str">
        <f>INDEX('1.2 FY2019'!E$5:E$86,MATCH(Database!$A82,'1.2 FY2019'!$B$5:$B$86,0))</f>
        <v>Generco Cosmetics Ltd</v>
      </c>
      <c r="F82" s="20">
        <f>-SUMIF('1.1 FY2018'!B85:B141,Database!A82,'1.1 FY2018'!F85:F141)</f>
        <v>0</v>
      </c>
      <c r="G82" s="19">
        <f>-SUMIF('1.2 FY2019'!$B:$B,Database!$A82,'1.2 FY2019'!$F:$F)</f>
        <v>-85462.684999999998</v>
      </c>
      <c r="H82" s="19">
        <f>-SUMIF('1.3 FY2020'!$B:$B,Database!$A82,'1.3 FY2020'!$F:$F)</f>
        <v>0</v>
      </c>
      <c r="I82" s="28" t="s">
        <v>217</v>
      </c>
      <c r="L82" s="14" t="s">
        <v>217</v>
      </c>
    </row>
    <row r="83" spans="1:12" x14ac:dyDescent="0.35">
      <c r="A83" s="1" t="s">
        <v>132</v>
      </c>
      <c r="B83" s="14" t="str">
        <f>INDEX('1.2 FY2019'!C$5:C$86,MATCH(Database!$A83,'1.2 FY2019'!$B$5:$B$86,0))</f>
        <v>Misc extraordinary expenses</v>
      </c>
      <c r="C83" s="18" t="str">
        <f>INDEX('1.2 FY2019'!D$5:D$86,MATCH(Database!$A83,'1.2 FY2019'!$B$5:$B$86,0))</f>
        <v>43</v>
      </c>
      <c r="D83" s="14" t="str">
        <f>INDEX('1.2 FY2019'!E$5:E$86,MATCH(Database!$A83,'1.2 FY2019'!$B$5:$B$86,0))</f>
        <v>Greeny France SL</v>
      </c>
      <c r="F83" s="20">
        <f>-SUMIF('1.1 FY2018'!B86:B142,Database!A83,'1.1 FY2018'!F86:F142)</f>
        <v>0</v>
      </c>
      <c r="G83" s="19">
        <f>-SUMIF('1.2 FY2019'!$B:$B,Database!$A83,'1.2 FY2019'!$F:$F)</f>
        <v>-11422.144999999999</v>
      </c>
      <c r="H83" s="19">
        <f>-SUMIF('1.3 FY2020'!$B:$B,Database!$A83,'1.3 FY2020'!$F:$F)</f>
        <v>0</v>
      </c>
      <c r="I83" s="28" t="s">
        <v>217</v>
      </c>
      <c r="L83" s="14" t="s">
        <v>204</v>
      </c>
    </row>
    <row r="84" spans="1:12" x14ac:dyDescent="0.35">
      <c r="A84" s="1" t="s">
        <v>131</v>
      </c>
      <c r="B84" s="14" t="str">
        <f>INDEX('1.2 FY2019'!C$5:C$86,MATCH(Database!$A84,'1.2 FY2019'!$B$5:$B$86,0))</f>
        <v>Misc extraordinary expenses</v>
      </c>
      <c r="C84" s="18" t="str">
        <f>INDEX('1.2 FY2019'!D$5:D$86,MATCH(Database!$A84,'1.2 FY2019'!$B$5:$B$86,0))</f>
        <v>1924</v>
      </c>
      <c r="D84" s="14" t="str">
        <f>INDEX('1.2 FY2019'!E$5:E$86,MATCH(Database!$A84,'1.2 FY2019'!$B$5:$B$86,0))</f>
        <v>Generco Infrastructure Ltd</v>
      </c>
      <c r="F84" s="20">
        <f>-SUMIF('1.1 FY2018'!B87:B143,Database!A84,'1.1 FY2018'!F87:F143)</f>
        <v>0</v>
      </c>
      <c r="G84" s="19">
        <f>-SUMIF('1.2 FY2019'!$B:$B,Database!$A84,'1.2 FY2019'!$F:$F)</f>
        <v>-84438.864999999991</v>
      </c>
      <c r="H84" s="19">
        <f>-SUMIF('1.3 FY2020'!$B:$B,Database!$A84,'1.3 FY2020'!$F:$F)</f>
        <v>0</v>
      </c>
      <c r="I84" s="28" t="s">
        <v>217</v>
      </c>
      <c r="L84" s="14" t="s">
        <v>215</v>
      </c>
    </row>
    <row r="85" spans="1:12" x14ac:dyDescent="0.35">
      <c r="A85" s="1" t="s">
        <v>128</v>
      </c>
      <c r="B85" s="14" t="str">
        <f>INDEX('1.2 FY2019'!C$5:C$86,MATCH(Database!$A85,'1.2 FY2019'!$B$5:$B$86,0))</f>
        <v>Difference from eliminations</v>
      </c>
      <c r="C85" s="18" t="str">
        <f>INDEX('1.2 FY2019'!D$5:D$86,MATCH(Database!$A85,'1.2 FY2019'!$B$5:$B$86,0))</f>
        <v>1086</v>
      </c>
      <c r="D85" s="14" t="str">
        <f>INDEX('1.2 FY2019'!E$5:E$86,MATCH(Database!$A85,'1.2 FY2019'!$B$5:$B$86,0))</f>
        <v>G&amp;Resources Ltd</v>
      </c>
      <c r="F85" s="20">
        <f>-SUMIF('1.1 FY2018'!B88:B144,Database!A85,'1.1 FY2018'!F88:F144)</f>
        <v>0</v>
      </c>
      <c r="G85" s="19">
        <f>-SUMIF('1.2 FY2019'!$B:$B,Database!$A85,'1.2 FY2019'!$F:$F)</f>
        <v>0</v>
      </c>
      <c r="H85" s="19">
        <f>-SUMIF('1.3 FY2020'!$B:$B,Database!$A85,'1.3 FY2020'!$F:$F)</f>
        <v>0</v>
      </c>
      <c r="I85" s="28" t="s">
        <v>207</v>
      </c>
      <c r="L85" s="14" t="s">
        <v>43</v>
      </c>
    </row>
    <row r="86" spans="1:12" x14ac:dyDescent="0.35">
      <c r="A86" s="1" t="s">
        <v>127</v>
      </c>
      <c r="B86" s="14" t="str">
        <f>INDEX('1.2 FY2019'!C$5:C$86,MATCH(Database!$A86,'1.2 FY2019'!$B$5:$B$86,0))</f>
        <v>Interest income</v>
      </c>
      <c r="C86" s="18" t="str">
        <f>INDEX('1.2 FY2019'!D$5:D$86,MATCH(Database!$A86,'1.2 FY2019'!$B$5:$B$86,0))</f>
        <v>1086</v>
      </c>
      <c r="D86" s="14" t="str">
        <f>INDEX('1.2 FY2019'!E$5:E$86,MATCH(Database!$A86,'1.2 FY2019'!$B$5:$B$86,0))</f>
        <v>G&amp;Resources Ltd</v>
      </c>
      <c r="F86" s="20">
        <f>-SUMIF('1.1 FY2018'!B89:B145,Database!A86,'1.1 FY2018'!F89:F145)</f>
        <v>0</v>
      </c>
      <c r="G86" s="19">
        <f>-SUMIF('1.2 FY2019'!$B:$B,Database!$A86,'1.2 FY2019'!$F:$F)</f>
        <v>0</v>
      </c>
      <c r="H86" s="19">
        <f>-SUMIF('1.3 FY2020'!$B:$B,Database!$A86,'1.3 FY2020'!$F:$F)</f>
        <v>0</v>
      </c>
      <c r="I86" s="28" t="s">
        <v>206</v>
      </c>
      <c r="L86" s="14" t="s">
        <v>219</v>
      </c>
    </row>
    <row r="87" spans="1:12" x14ac:dyDescent="0.35">
      <c r="A87" s="1" t="s">
        <v>124</v>
      </c>
      <c r="B87" s="14" t="str">
        <f>INDEX('1.2 FY2019'!C$5:C$86,MATCH(Database!$A87,'1.2 FY2019'!$B$5:$B$86,0))</f>
        <v>Interest income</v>
      </c>
      <c r="C87" s="18">
        <f>INDEX('1.2 FY2019'!D$5:D$86,MATCH(Database!$A87,'1.2 FY2019'!$B$5:$B$86,0))</f>
        <v>1006</v>
      </c>
      <c r="D87" s="14" t="str">
        <f>INDEX('1.2 FY2019'!E$5:E$86,MATCH(Database!$A87,'1.2 FY2019'!$B$5:$B$86,0))</f>
        <v>Generco Mining GmbH</v>
      </c>
      <c r="F87" s="20">
        <f>-SUMIF('1.1 FY2018'!B90:B146,Database!A87,'1.1 FY2018'!F90:F146)</f>
        <v>0</v>
      </c>
      <c r="G87" s="19">
        <f>-SUMIF('1.2 FY2019'!$B:$B,Database!$A87,'1.2 FY2019'!$F:$F)</f>
        <v>6778.415</v>
      </c>
      <c r="H87" s="19">
        <f>-SUMIF('1.3 FY2020'!$B:$B,Database!$A87,'1.3 FY2020'!$F:$F)</f>
        <v>0</v>
      </c>
      <c r="I87" s="28" t="s">
        <v>206</v>
      </c>
      <c r="L87" s="14" t="s">
        <v>205</v>
      </c>
    </row>
    <row r="88" spans="1:12" x14ac:dyDescent="0.35">
      <c r="A88" s="1" t="s">
        <v>122</v>
      </c>
      <c r="B88" s="14" t="str">
        <f>INDEX('1.2 FY2019'!C$5:C$86,MATCH(Database!$A88,'1.2 FY2019'!$B$5:$B$86,0))</f>
        <v>Interest expenses</v>
      </c>
      <c r="C88" s="18">
        <f>INDEX('1.2 FY2019'!D$5:D$86,MATCH(Database!$A88,'1.2 FY2019'!$B$5:$B$86,0))</f>
        <v>1007</v>
      </c>
      <c r="D88" s="14" t="str">
        <f>INDEX('1.2 FY2019'!E$5:E$86,MATCH(Database!$A88,'1.2 FY2019'!$B$5:$B$86,0))</f>
        <v>Generco Semiconductors Ltd</v>
      </c>
      <c r="F88" s="20">
        <f>-SUMIF('1.1 FY2018'!B91:B147,Database!A88,'1.1 FY2018'!F91:F147)</f>
        <v>0</v>
      </c>
      <c r="G88" s="19">
        <f>-SUMIF('1.2 FY2019'!$B:$B,Database!$A88,'1.2 FY2019'!$F:$F)</f>
        <v>0</v>
      </c>
      <c r="H88" s="19">
        <f>-SUMIF('1.3 FY2020'!$B:$B,Database!$A88,'1.3 FY2020'!$F:$F)</f>
        <v>0</v>
      </c>
      <c r="I88" s="28" t="s">
        <v>206</v>
      </c>
      <c r="L88" s="14" t="s">
        <v>206</v>
      </c>
    </row>
    <row r="89" spans="1:12" x14ac:dyDescent="0.35">
      <c r="A89" s="1" t="s">
        <v>120</v>
      </c>
      <c r="B89" s="14" t="str">
        <f>INDEX('1.2 FY2019'!C$5:C$86,MATCH(Database!$A89,'1.2 FY2019'!$B$5:$B$86,0))</f>
        <v>Interest expenses</v>
      </c>
      <c r="C89" s="18">
        <f>INDEX('1.2 FY2019'!D$5:D$86,MATCH(Database!$A89,'1.2 FY2019'!$B$5:$B$86,0))</f>
        <v>111111</v>
      </c>
      <c r="D89" s="14" t="str">
        <f>INDEX('1.2 FY2019'!E$5:E$86,MATCH(Database!$A89,'1.2 FY2019'!$B$5:$B$86,0))</f>
        <v>External</v>
      </c>
      <c r="F89" s="20">
        <f>-SUMIF('1.1 FY2018'!B92:B148,Database!A89,'1.1 FY2018'!F92:F148)</f>
        <v>0</v>
      </c>
      <c r="G89" s="19">
        <f>-SUMIF('1.2 FY2019'!$B:$B,Database!$A89,'1.2 FY2019'!$F:$F)</f>
        <v>-1250.7950000000001</v>
      </c>
      <c r="H89" s="19">
        <f>-SUMIF('1.3 FY2020'!$B:$B,Database!$A89,'1.3 FY2020'!$F:$F)</f>
        <v>-51.454999999999998</v>
      </c>
      <c r="I89" s="28" t="s">
        <v>206</v>
      </c>
      <c r="L89" s="14" t="s">
        <v>207</v>
      </c>
    </row>
    <row r="90" spans="1:12" x14ac:dyDescent="0.35">
      <c r="A90" s="1" t="s">
        <v>119</v>
      </c>
      <c r="B90" s="14" t="str">
        <f>INDEX('1.2 FY2019'!C$5:C$86,MATCH(Database!$A90,'1.2 FY2019'!$B$5:$B$86,0))</f>
        <v>Impairment of participation</v>
      </c>
      <c r="C90" s="18">
        <f>INDEX('1.2 FY2019'!D$5:D$86,MATCH(Database!$A90,'1.2 FY2019'!$B$5:$B$86,0))</f>
        <v>1240</v>
      </c>
      <c r="D90" s="14" t="str">
        <f>INDEX('1.2 FY2019'!E$5:E$86,MATCH(Database!$A90,'1.2 FY2019'!$B$5:$B$86,0))</f>
        <v xml:space="preserve">Generco UK </v>
      </c>
      <c r="F90" s="20">
        <f>-SUMIF('1.1 FY2018'!B93:B149,Database!A90,'1.1 FY2018'!F93:F149)</f>
        <v>0</v>
      </c>
      <c r="G90" s="19">
        <f>-SUMIF('1.2 FY2019'!$B:$B,Database!$A90,'1.2 FY2019'!$F:$F)</f>
        <v>-4130000</v>
      </c>
      <c r="H90" s="19">
        <f>-SUMIF('1.3 FY2020'!$B:$B,Database!$A90,'1.3 FY2020'!$F:$F)</f>
        <v>0</v>
      </c>
      <c r="I90" s="28" t="s">
        <v>217</v>
      </c>
      <c r="L90" s="14" t="s">
        <v>82</v>
      </c>
    </row>
    <row r="91" spans="1:12" x14ac:dyDescent="0.35">
      <c r="A91" s="1" t="s">
        <v>117</v>
      </c>
      <c r="B91" s="14" t="str">
        <f>INDEX('1.2 FY2019'!C$5:C$86,MATCH(Database!$A91,'1.2 FY2019'!$B$5:$B$86,0))</f>
        <v>Quarterly changes in current taxes</v>
      </c>
      <c r="C91" s="18">
        <f>INDEX('1.2 FY2019'!D$5:D$86,MATCH(Database!$A91,'1.2 FY2019'!$B$5:$B$86,0))</f>
        <v>111101</v>
      </c>
      <c r="D91" s="14" t="str">
        <f>INDEX('1.2 FY2019'!E$5:E$86,MATCH(Database!$A91,'1.2 FY2019'!$B$5:$B$86,0))</f>
        <v>Not assigned</v>
      </c>
      <c r="F91" s="20">
        <f>-SUMIF('1.1 FY2018'!B94:B150,Database!A91,'1.1 FY2018'!F94:F150)</f>
        <v>0</v>
      </c>
      <c r="G91" s="19">
        <f>-SUMIF('1.2 FY2019'!$B:$B,Database!$A91,'1.2 FY2019'!$F:$F)</f>
        <v>0</v>
      </c>
      <c r="H91" s="19">
        <f>-SUMIF('1.3 FY2020'!$B:$B,Database!$A91,'1.3 FY2020'!$F:$F)</f>
        <v>0</v>
      </c>
      <c r="L91" s="14" t="s">
        <v>208</v>
      </c>
    </row>
    <row r="92" spans="1:12" x14ac:dyDescent="0.35">
      <c r="A92" s="1" t="s">
        <v>115</v>
      </c>
      <c r="B92" s="14" t="str">
        <f>INDEX('1.2 FY2019'!C$5:C$86,MATCH(Database!$A92,'1.2 FY2019'!$B$5:$B$86,0))</f>
        <v>Net income/(loss)</v>
      </c>
      <c r="C92" s="18">
        <f>INDEX('1.2 FY2019'!D$5:D$86,MATCH(Database!$A92,'1.2 FY2019'!$B$5:$B$86,0))</f>
        <v>111101</v>
      </c>
      <c r="D92" s="14" t="str">
        <f>INDEX('1.2 FY2019'!E$5:E$86,MATCH(Database!$A92,'1.2 FY2019'!$B$5:$B$86,0))</f>
        <v>Not assigned</v>
      </c>
      <c r="F92" s="20">
        <f>-SUMIF('1.1 FY2018'!B95:B151,Database!A92,'1.1 FY2018'!F95:F151)</f>
        <v>0</v>
      </c>
      <c r="G92" s="19">
        <f>-SUMIF('1.2 FY2019'!$B:$B,Database!$A92,'1.2 FY2019'!$F:$F)</f>
        <v>-60838086.159999996</v>
      </c>
      <c r="H92" s="19">
        <f>-SUMIF('1.3 FY2020'!$B:$B,Database!$A92,'1.3 FY2020'!$F:$F)</f>
        <v>779292.47600000002</v>
      </c>
      <c r="I92" s="28" t="s">
        <v>218</v>
      </c>
      <c r="L92" s="14" t="s">
        <v>218</v>
      </c>
    </row>
    <row r="93" spans="1:12" x14ac:dyDescent="0.35">
      <c r="A93" s="1" t="s">
        <v>197</v>
      </c>
      <c r="B93" s="14" t="str">
        <f>INDEX('1.3 FY2020'!C$5:C$78,MATCH(Database!$A93,'1.3 FY2020'!$B$5:$B$78,0))</f>
        <v>Operating expenses for utilities</v>
      </c>
      <c r="C93" s="18">
        <f>INDEX('1.3 FY2020'!D$5:D$78,MATCH(Database!$A93,'1.3 FY2020'!$B$5:$B$78,0))</f>
        <v>111111</v>
      </c>
      <c r="D93" s="14" t="str">
        <f>INDEX('1.3 FY2020'!E$5:E$78,MATCH(Database!$A93,'1.3 FY2020'!$B$5:$B$78,0))</f>
        <v>External</v>
      </c>
      <c r="F93" s="20">
        <f>-SUMIF('1.1 FY2018'!B96:B152,Database!A93,'1.1 FY2018'!F96:F152)</f>
        <v>0</v>
      </c>
      <c r="G93" s="19">
        <f>-SUMIF('1.2 FY2019'!$B:$B,Database!$A93,'1.2 FY2019'!$F:$F)</f>
        <v>0</v>
      </c>
      <c r="H93" s="19">
        <f>-SUMIF('1.3 FY2020'!$B:$B,Database!$A93,'1.3 FY2020'!$F:$F)</f>
        <v>-13691.949999999999</v>
      </c>
      <c r="I93" s="28" t="s">
        <v>217</v>
      </c>
      <c r="L93" s="14" t="s">
        <v>64</v>
      </c>
    </row>
    <row r="94" spans="1:12" x14ac:dyDescent="0.35">
      <c r="A94" s="1" t="s">
        <v>195</v>
      </c>
      <c r="B94" s="14" t="str">
        <f>INDEX('1.3 FY2020'!C$5:C$78,MATCH(Database!$A94,'1.3 FY2020'!$B$5:$B$78,0))</f>
        <v>R&amp;D expenses</v>
      </c>
      <c r="C94" s="18" t="str">
        <f>INDEX('1.3 FY2020'!D$5:D$78,MATCH(Database!$A94,'1.3 FY2020'!$B$5:$B$78,0))</f>
        <v>2185</v>
      </c>
      <c r="D94" s="14" t="str">
        <f>INDEX('1.3 FY2020'!E$5:E$78,MATCH(Database!$A94,'1.3 FY2020'!$B$5:$B$78,0))</f>
        <v>Generco Green Projects GmbH</v>
      </c>
      <c r="F94" s="20">
        <f>-SUMIF('1.1 FY2018'!B97:B153,Database!A94,'1.1 FY2018'!F97:F153)</f>
        <v>0</v>
      </c>
      <c r="G94" s="19">
        <f>-SUMIF('1.2 FY2019'!$B:$B,Database!$A94,'1.2 FY2019'!$F:$F)</f>
        <v>0</v>
      </c>
      <c r="H94" s="19">
        <f>-SUMIF('1.3 FY2020'!$B:$B,Database!$A94,'1.3 FY2020'!$F:$F)</f>
        <v>-192017.14499999996</v>
      </c>
      <c r="I94" s="28" t="s">
        <v>217</v>
      </c>
    </row>
    <row r="95" spans="1:12" x14ac:dyDescent="0.35">
      <c r="A95" s="1" t="s">
        <v>192</v>
      </c>
      <c r="B95" s="14" t="str">
        <f>INDEX('1.3 FY2020'!C$5:C$78,MATCH(Database!$A95,'1.3 FY2020'!$B$5:$B$78,0))</f>
        <v>R&amp;D expenses</v>
      </c>
      <c r="C95" s="18" t="str">
        <f>INDEX('1.3 FY2020'!D$5:D$78,MATCH(Database!$A95,'1.3 FY2020'!$B$5:$B$78,0))</f>
        <v>2240</v>
      </c>
      <c r="D95" s="14" t="str">
        <f>INDEX('1.3 FY2020'!E$5:E$78,MATCH(Database!$A95,'1.3 FY2020'!$B$5:$B$78,0))</f>
        <v>Greeny Germany GmbH</v>
      </c>
      <c r="F95" s="20">
        <f>-SUMIF('1.1 FY2018'!B98:B154,Database!A95,'1.1 FY2018'!F98:F154)</f>
        <v>0</v>
      </c>
      <c r="G95" s="19">
        <f>-SUMIF('1.2 FY2019'!$B:$B,Database!$A95,'1.2 FY2019'!$F:$F)</f>
        <v>0</v>
      </c>
      <c r="H95" s="19">
        <f>-SUMIF('1.3 FY2020'!$B:$B,Database!$A95,'1.3 FY2020'!$F:$F)</f>
        <v>-375290.46599999996</v>
      </c>
      <c r="I95" s="28" t="s">
        <v>217</v>
      </c>
    </row>
    <row r="96" spans="1:12" x14ac:dyDescent="0.35">
      <c r="A96" s="1" t="s">
        <v>191</v>
      </c>
      <c r="B96" s="14" t="str">
        <f>INDEX('1.3 FY2020'!C$5:C$78,MATCH(Database!$A96,'1.3 FY2020'!$B$5:$B$78,0))</f>
        <v>R&amp;D expenses</v>
      </c>
      <c r="C96" s="18">
        <f>INDEX('1.3 FY2020'!D$5:D$78,MATCH(Database!$A96,'1.3 FY2020'!$B$5:$B$78,0))</f>
        <v>17000</v>
      </c>
      <c r="D96" s="14" t="str">
        <f>INDEX('1.3 FY2020'!E$5:E$78,MATCH(Database!$A96,'1.3 FY2020'!$B$5:$B$78,0))</f>
        <v>Generco Risk Management Ltd</v>
      </c>
      <c r="F96" s="20">
        <f>-SUMIF('1.1 FY2018'!B99:B155,Database!A96,'1.1 FY2018'!F99:F155)</f>
        <v>0</v>
      </c>
      <c r="G96" s="19">
        <f>-SUMIF('1.2 FY2019'!$B:$B,Database!$A96,'1.2 FY2019'!$F:$F)</f>
        <v>0</v>
      </c>
      <c r="H96" s="19">
        <f>-SUMIF('1.3 FY2020'!$B:$B,Database!$A96,'1.3 FY2020'!$F:$F)</f>
        <v>-4920</v>
      </c>
      <c r="I96" s="28" t="s">
        <v>217</v>
      </c>
    </row>
    <row r="97" spans="1:9" x14ac:dyDescent="0.35">
      <c r="A97" s="1" t="s">
        <v>189</v>
      </c>
      <c r="B97" s="14" t="str">
        <f>INDEX('1.3 FY2020'!C$5:C$78,MATCH(Database!$A97,'1.3 FY2020'!$B$5:$B$78,0))</f>
        <v>Other operative currency differences</v>
      </c>
      <c r="C97" s="18" t="str">
        <f>INDEX('1.3 FY2020'!D$5:D$78,MATCH(Database!$A97,'1.3 FY2020'!$B$5:$B$78,0))</f>
        <v>1118</v>
      </c>
      <c r="D97" s="14" t="str">
        <f>INDEX('1.3 FY2020'!E$5:E$78,MATCH(Database!$A97,'1.3 FY2020'!$B$5:$B$78,0))</f>
        <v>Gener Green LLC</v>
      </c>
      <c r="F97" s="20">
        <f>-SUMIF('1.1 FY2018'!B100:B156,Database!A97,'1.1 FY2018'!F100:F156)</f>
        <v>0</v>
      </c>
      <c r="G97" s="19">
        <f>-SUMIF('1.2 FY2019'!$B:$B,Database!$A97,'1.2 FY2019'!$F:$F)</f>
        <v>0</v>
      </c>
      <c r="H97" s="19">
        <f>-SUMIF('1.3 FY2020'!$B:$B,Database!$A97,'1.3 FY2020'!$F:$F)</f>
        <v>0</v>
      </c>
    </row>
    <row r="98" spans="1:9" x14ac:dyDescent="0.35">
      <c r="A98" s="1" t="s">
        <v>188</v>
      </c>
      <c r="B98" s="14" t="str">
        <f>INDEX('1.3 FY2020'!C$5:C$78,MATCH(Database!$A98,'1.3 FY2020'!$B$5:$B$78,0))</f>
        <v>Other operative currency differences</v>
      </c>
      <c r="C98" s="18">
        <f>INDEX('1.3 FY2020'!D$5:D$78,MATCH(Database!$A98,'1.3 FY2020'!$B$5:$B$78,0))</f>
        <v>111111</v>
      </c>
      <c r="D98" s="14" t="str">
        <f>INDEX('1.3 FY2020'!E$5:E$78,MATCH(Database!$A98,'1.3 FY2020'!$B$5:$B$78,0))</f>
        <v>External</v>
      </c>
      <c r="F98" s="20">
        <f>-SUMIF('1.1 FY2018'!B101:B157,Database!A98,'1.1 FY2018'!F101:F157)</f>
        <v>0</v>
      </c>
      <c r="G98" s="19">
        <f>-SUMIF('1.2 FY2019'!$B:$B,Database!$A98,'1.2 FY2019'!$F:$F)</f>
        <v>0</v>
      </c>
      <c r="H98" s="19">
        <f>-SUMIF('1.3 FY2020'!$B:$B,Database!$A98,'1.3 FY2020'!$F:$F)</f>
        <v>1252.8369999999998</v>
      </c>
      <c r="I98" s="28" t="s">
        <v>217</v>
      </c>
    </row>
    <row r="99" spans="1:9" x14ac:dyDescent="0.35">
      <c r="A99" s="1" t="s">
        <v>187</v>
      </c>
      <c r="B99" s="14" t="str">
        <f>INDEX('1.3 FY2020'!C$5:C$78,MATCH(Database!$A99,'1.3 FY2020'!$B$5:$B$78,0))</f>
        <v>Corporate recharges</v>
      </c>
      <c r="C99" s="18">
        <f>INDEX('1.3 FY2020'!D$5:D$78,MATCH(Database!$A99,'1.3 FY2020'!$B$5:$B$78,0))</f>
        <v>1006</v>
      </c>
      <c r="D99" s="14" t="str">
        <f>INDEX('1.3 FY2020'!E$5:E$78,MATCH(Database!$A99,'1.3 FY2020'!$B$5:$B$78,0))</f>
        <v>Generco Mining GmbH</v>
      </c>
      <c r="F99" s="20">
        <f>-SUMIF('1.1 FY2018'!B102:B158,Database!A99,'1.1 FY2018'!F102:F158)</f>
        <v>0</v>
      </c>
      <c r="G99" s="19">
        <f>-SUMIF('1.2 FY2019'!$B:$B,Database!$A99,'1.2 FY2019'!$F:$F)</f>
        <v>0</v>
      </c>
      <c r="H99" s="19">
        <f>-SUMIF('1.3 FY2020'!$B:$B,Database!$A99,'1.3 FY2020'!$F:$F)</f>
        <v>0</v>
      </c>
    </row>
    <row r="100" spans="1:9" x14ac:dyDescent="0.35">
      <c r="A100" s="1" t="s">
        <v>186</v>
      </c>
      <c r="B100" s="14" t="str">
        <f>INDEX('1.3 FY2020'!C$5:C$78,MATCH(Database!$A100,'1.3 FY2020'!$B$5:$B$78,0))</f>
        <v>Reimbursements+compensation for damages</v>
      </c>
      <c r="C100" s="18">
        <f>INDEX('1.3 FY2020'!D$5:D$78,MATCH(Database!$A100,'1.3 FY2020'!$B$5:$B$78,0))</f>
        <v>111111</v>
      </c>
      <c r="D100" s="14" t="str">
        <f>INDEX('1.3 FY2020'!E$5:E$78,MATCH(Database!$A100,'1.3 FY2020'!$B$5:$B$78,0))</f>
        <v>External</v>
      </c>
      <c r="F100" s="20">
        <f>-SUMIF('1.1 FY2018'!B103:B159,Database!A100,'1.1 FY2018'!F103:F159)</f>
        <v>0</v>
      </c>
      <c r="G100" s="19">
        <f>-SUMIF('1.2 FY2019'!$B:$B,Database!$A100,'1.2 FY2019'!$F:$F)</f>
        <v>0</v>
      </c>
      <c r="H100" s="19">
        <f>-SUMIF('1.3 FY2020'!$B:$B,Database!$A100,'1.3 FY2020'!$F:$F)</f>
        <v>61499.999999999993</v>
      </c>
      <c r="I100" s="28" t="s">
        <v>64</v>
      </c>
    </row>
    <row r="101" spans="1:9" x14ac:dyDescent="0.35">
      <c r="A101" s="1" t="s">
        <v>184</v>
      </c>
      <c r="B101" s="14" t="str">
        <f>INDEX('1.3 FY2020'!C$5:C$78,MATCH(Database!$A101,'1.3 FY2020'!$B$5:$B$78,0))</f>
        <v>Other income</v>
      </c>
      <c r="C101" s="18">
        <f>INDEX('1.3 FY2020'!D$5:D$78,MATCH(Database!$A101,'1.3 FY2020'!$B$5:$B$78,0))</f>
        <v>105</v>
      </c>
      <c r="D101" s="14" t="str">
        <f>INDEX('1.3 FY2020'!E$5:E$78,MATCH(Database!$A101,'1.3 FY2020'!$B$5:$B$78,0))</f>
        <v>Generco Healthcare Ltd</v>
      </c>
      <c r="F101" s="20">
        <f>-SUMIF('1.1 FY2018'!B104:B160,Database!A101,'1.1 FY2018'!F104:F160)</f>
        <v>0</v>
      </c>
      <c r="G101" s="19">
        <f>-SUMIF('1.2 FY2019'!$B:$B,Database!$A101,'1.2 FY2019'!$F:$F)</f>
        <v>0</v>
      </c>
      <c r="H101" s="19">
        <f>-SUMIF('1.3 FY2020'!$B:$B,Database!$A101,'1.3 FY2020'!$F:$F)</f>
        <v>30913.425999999996</v>
      </c>
      <c r="I101" s="28" t="s">
        <v>64</v>
      </c>
    </row>
    <row r="102" spans="1:9" x14ac:dyDescent="0.35">
      <c r="A102" s="1" t="s">
        <v>183</v>
      </c>
      <c r="B102" s="14" t="str">
        <f>INDEX('1.3 FY2020'!C$5:C$78,MATCH(Database!$A102,'1.3 FY2020'!$B$5:$B$78,0))</f>
        <v>Leasings</v>
      </c>
      <c r="C102" s="18">
        <f>INDEX('1.3 FY2020'!D$5:D$78,MATCH(Database!$A102,'1.3 FY2020'!$B$5:$B$78,0))</f>
        <v>105</v>
      </c>
      <c r="D102" s="14" t="str">
        <f>INDEX('1.3 FY2020'!E$5:E$78,MATCH(Database!$A102,'1.3 FY2020'!$B$5:$B$78,0))</f>
        <v>Generco Healthcare Ltd</v>
      </c>
      <c r="F102" s="20">
        <f>-SUMIF('1.1 FY2018'!B105:B161,Database!A102,'1.1 FY2018'!F105:F161)</f>
        <v>0</v>
      </c>
      <c r="G102" s="19">
        <f>-SUMIF('1.2 FY2019'!$B:$B,Database!$A102,'1.2 FY2019'!$F:$F)</f>
        <v>0</v>
      </c>
      <c r="H102" s="19">
        <f>-SUMIF('1.3 FY2020'!$B:$B,Database!$A102,'1.3 FY2020'!$F:$F)</f>
        <v>1423120</v>
      </c>
      <c r="I102" s="14" t="s">
        <v>205</v>
      </c>
    </row>
    <row r="103" spans="1:9" x14ac:dyDescent="0.35">
      <c r="A103" s="1" t="s">
        <v>182</v>
      </c>
      <c r="B103" s="14" t="str">
        <f>INDEX('1.3 FY2020'!C$5:C$78,MATCH(Database!$A103,'1.3 FY2020'!$B$5:$B$78,0))</f>
        <v>Insurance expenses</v>
      </c>
      <c r="C103" s="18">
        <f>INDEX('1.3 FY2020'!D$5:D$78,MATCH(Database!$A103,'1.3 FY2020'!$B$5:$B$78,0))</f>
        <v>88</v>
      </c>
      <c r="D103" s="14" t="str">
        <f>INDEX('1.3 FY2020'!E$5:E$78,MATCH(Database!$A103,'1.3 FY2020'!$B$5:$B$78,0))</f>
        <v>Generco Ltd</v>
      </c>
      <c r="F103" s="20">
        <f>-SUMIF('1.1 FY2018'!B106:B162,Database!A103,'1.1 FY2018'!F106:F162)</f>
        <v>0</v>
      </c>
      <c r="G103" s="19">
        <f>-SUMIF('1.2 FY2019'!$B:$B,Database!$A103,'1.2 FY2019'!$F:$F)</f>
        <v>0</v>
      </c>
      <c r="H103" s="19">
        <f>-SUMIF('1.3 FY2020'!$B:$B,Database!$A103,'1.3 FY2020'!$F:$F)</f>
        <v>-584.66</v>
      </c>
      <c r="I103" s="28" t="s">
        <v>217</v>
      </c>
    </row>
    <row r="104" spans="1:9" x14ac:dyDescent="0.35">
      <c r="A104" s="1" t="s">
        <v>181</v>
      </c>
      <c r="B104" s="14" t="str">
        <f>INDEX('1.3 FY2020'!C$5:C$78,MATCH(Database!$A104,'1.3 FY2020'!$B$5:$B$78,0))</f>
        <v>Repairs/Maintenance costs</v>
      </c>
      <c r="C104" s="18">
        <f>INDEX('1.3 FY2020'!D$5:D$78,MATCH(Database!$A104,'1.3 FY2020'!$B$5:$B$78,0))</f>
        <v>111111</v>
      </c>
      <c r="D104" s="14" t="str">
        <f>INDEX('1.3 FY2020'!E$5:E$78,MATCH(Database!$A104,'1.3 FY2020'!$B$5:$B$78,0))</f>
        <v>External</v>
      </c>
      <c r="F104" s="20">
        <f>-SUMIF('1.1 FY2018'!B107:B163,Database!A104,'1.1 FY2018'!F107:F163)</f>
        <v>0</v>
      </c>
      <c r="G104" s="19">
        <f>-SUMIF('1.2 FY2019'!$B:$B,Database!$A104,'1.2 FY2019'!$F:$F)</f>
        <v>0</v>
      </c>
      <c r="H104" s="19">
        <f>-SUMIF('1.3 FY2020'!$B:$B,Database!$A104,'1.3 FY2020'!$F:$F)</f>
        <v>-1352.9999999999998</v>
      </c>
      <c r="I104" s="28" t="s">
        <v>82</v>
      </c>
    </row>
    <row r="105" spans="1:9" x14ac:dyDescent="0.35">
      <c r="A105" s="1" t="s">
        <v>179</v>
      </c>
      <c r="B105" s="14" t="str">
        <f>INDEX('1.3 FY2020'!C$5:C$78,MATCH(Database!$A105,'1.3 FY2020'!$B$5:$B$78,0))</f>
        <v>Impairment of participation</v>
      </c>
      <c r="C105" s="18">
        <f>INDEX('1.3 FY2020'!D$5:D$78,MATCH(Database!$A105,'1.3 FY2020'!$B$5:$B$78,0))</f>
        <v>111101</v>
      </c>
      <c r="D105" s="14" t="str">
        <f>INDEX('1.3 FY2020'!E$5:E$78,MATCH(Database!$A105,'1.3 FY2020'!$B$5:$B$78,0))</f>
        <v>Not assigned</v>
      </c>
      <c r="F105" s="20">
        <f>-SUMIF('1.1 FY2018'!B108:B164,Database!A105,'1.1 FY2018'!F108:F164)</f>
        <v>0</v>
      </c>
      <c r="G105" s="19">
        <f>-SUMIF('1.2 FY2019'!$B:$B,Database!$A105,'1.2 FY2019'!$F:$F)</f>
        <v>0</v>
      </c>
      <c r="H105" s="19">
        <f>-SUMIF('1.3 FY2020'!$B:$B,Database!$A105,'1.3 FY2020'!$F:$F)</f>
        <v>0</v>
      </c>
    </row>
    <row r="106" spans="1:9" x14ac:dyDescent="0.35">
      <c r="A106" s="1" t="s">
        <v>178</v>
      </c>
      <c r="B106" s="14" t="str">
        <f>INDEX('1.3 FY2020'!C$5:C$78,MATCH(Database!$A106,'1.3 FY2020'!$B$5:$B$78,0))</f>
        <v>Offset segments (tech.)</v>
      </c>
      <c r="C106" s="18">
        <f>INDEX('1.3 FY2020'!D$5:D$78,MATCH(Database!$A106,'1.3 FY2020'!$B$5:$B$78,0))</f>
        <v>111101</v>
      </c>
      <c r="D106" s="14" t="str">
        <f>INDEX('1.3 FY2020'!E$5:E$78,MATCH(Database!$A106,'1.3 FY2020'!$B$5:$B$78,0))</f>
        <v>Not assigned</v>
      </c>
      <c r="F106" s="20">
        <f>-SUMIF('1.1 FY2018'!B109:B165,Database!A106,'1.1 FY2018'!F109:F165)</f>
        <v>0</v>
      </c>
      <c r="G106" s="19">
        <f>-SUMIF('1.2 FY2019'!$B:$B,Database!$A106,'1.2 FY2019'!$F:$F)</f>
        <v>0</v>
      </c>
      <c r="H106" s="19">
        <f>-SUMIF('1.3 FY2020'!$B:$B,Database!$A106,'1.3 FY2020'!$F:$F)</f>
        <v>0</v>
      </c>
    </row>
    <row r="107" spans="1:9" x14ac:dyDescent="0.35">
      <c r="A107"/>
    </row>
    <row r="108" spans="1:9" x14ac:dyDescent="0.35">
      <c r="A108"/>
    </row>
    <row r="109" spans="1:9" x14ac:dyDescent="0.35">
      <c r="A109"/>
    </row>
    <row r="110" spans="1:9" x14ac:dyDescent="0.35">
      <c r="A110"/>
    </row>
    <row r="111" spans="1:9" x14ac:dyDescent="0.35">
      <c r="A111"/>
    </row>
    <row r="112" spans="1:9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</sheetData>
  <dataValidations count="1">
    <dataValidation type="list" allowBlank="1" showInputMessage="1" showErrorMessage="1" sqref="I44:I60 I66:I75 I77:I78 I81 I85:I89 I91:I92 I97 I2 I104:I106 I18:I23 I25:I26 I99:I101" xr:uid="{1D91F9E4-440D-442F-9BC8-9CC8E39B6807}">
      <formula1>$L$78:$L$93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FCF75-A5E6-4081-955A-A8B23AC21591}">
  <dimension ref="B3:F26"/>
  <sheetViews>
    <sheetView tabSelected="1" topLeftCell="A2" workbookViewId="0">
      <selection activeCell="J27" sqref="J27"/>
    </sheetView>
  </sheetViews>
  <sheetFormatPr defaultRowHeight="14.4" x14ac:dyDescent="0.3"/>
  <cols>
    <col min="1" max="1" width="8.88671875" style="13"/>
    <col min="2" max="2" width="27.21875" style="13" customWidth="1"/>
    <col min="3" max="3" width="11.77734375" style="13" customWidth="1"/>
    <col min="4" max="4" width="13" style="13" customWidth="1"/>
    <col min="5" max="5" width="12.77734375" style="13" customWidth="1"/>
    <col min="6" max="16384" width="8.88671875" style="13"/>
  </cols>
  <sheetData>
    <row r="3" spans="2:6" x14ac:dyDescent="0.3">
      <c r="B3" s="24" t="s">
        <v>221</v>
      </c>
      <c r="C3" s="25">
        <v>2018</v>
      </c>
      <c r="D3" s="24">
        <v>2019</v>
      </c>
      <c r="E3" s="24">
        <v>2020</v>
      </c>
      <c r="F3" s="24"/>
    </row>
    <row r="4" spans="2:6" ht="18" x14ac:dyDescent="0.35">
      <c r="B4" s="14" t="s">
        <v>209</v>
      </c>
      <c r="C4" s="32">
        <f>SUMIF(Database!$I$2:$I$106,'P&amp;L'!$B4,Database!F$2:F$106)/1000000</f>
        <v>14.500342</v>
      </c>
      <c r="D4" s="32">
        <f>SUMIF(Database!$I$2:$I$106,'P&amp;L'!$B4,Database!G$2:G$106)/1000000</f>
        <v>16.048295365000001</v>
      </c>
      <c r="E4" s="32">
        <f>SUMIF(Database!$I$2:$I$106,'P&amp;L'!$B4,Database!H$2:H$106)/1000000</f>
        <v>15.047804018999999</v>
      </c>
    </row>
    <row r="5" spans="2:6" ht="18" x14ac:dyDescent="0.35">
      <c r="B5" s="14" t="s">
        <v>203</v>
      </c>
      <c r="C5" s="32">
        <f>SUMIF(Database!$I$2:$I$106,'P&amp;L'!$B5,Database!F$2:F$106)/1000000</f>
        <v>4.8948561919999998</v>
      </c>
      <c r="D5" s="32">
        <f>SUMIF(Database!$I$2:$I$106,'P&amp;L'!$B5,Database!G$2:G$106)/1000000</f>
        <v>6.9602176449999993</v>
      </c>
      <c r="E5" s="32">
        <f>SUMIF(Database!$I$2:$I$106,'P&amp;L'!$B5,Database!H$2:H$106)/1000000</f>
        <v>6.3736175140000002</v>
      </c>
    </row>
    <row r="6" spans="2:6" ht="18" x14ac:dyDescent="0.35">
      <c r="B6" s="14" t="s">
        <v>215</v>
      </c>
      <c r="C6" s="32">
        <f>SUMIF(Database!$I$2:$I$106,'P&amp;L'!$B6,Database!F$2:F$106)/1000000</f>
        <v>3.2200542519999997</v>
      </c>
      <c r="D6" s="32">
        <f>SUMIF(Database!$I$2:$I$106,'P&amp;L'!$B6,Database!G$2:G$106)/1000000</f>
        <v>2.9240919949999999</v>
      </c>
      <c r="E6" s="32">
        <f>SUMIF(Database!$I$2:$I$106,'P&amp;L'!$B6,Database!H$2:H$106)/1000000</f>
        <v>4.8931777299999997</v>
      </c>
    </row>
    <row r="7" spans="2:6" x14ac:dyDescent="0.3">
      <c r="B7" s="21" t="s">
        <v>210</v>
      </c>
      <c r="C7" s="33">
        <f>SUM(C4:C6)</f>
        <v>22.615252443999999</v>
      </c>
      <c r="D7" s="33">
        <f t="shared" ref="D7:E7" si="0">SUM(D4:D6)</f>
        <v>25.932605005000003</v>
      </c>
      <c r="E7" s="33">
        <f t="shared" si="0"/>
        <v>26.314599262999998</v>
      </c>
      <c r="F7" s="26"/>
    </row>
    <row r="8" spans="2:6" ht="18" x14ac:dyDescent="0.35">
      <c r="B8" s="14" t="s">
        <v>97</v>
      </c>
      <c r="C8" s="32">
        <f>SUMIF(Database!$I$2:$I$106,'P&amp;L'!$B8,Database!F$2:F$106)/1000000</f>
        <v>-4.4289117640000004</v>
      </c>
      <c r="D8" s="32">
        <f>SUMIF(Database!$I$2:$I$106,'P&amp;L'!$B8,Database!G$2:G$106)/1000000</f>
        <v>-5.4631888250000005</v>
      </c>
      <c r="E8" s="32">
        <f>SUMIF(Database!$I$2:$I$106,'P&amp;L'!$B8,Database!H$2:H$106)/1000000</f>
        <v>-5.6741520669999996</v>
      </c>
    </row>
    <row r="9" spans="2:6" x14ac:dyDescent="0.3">
      <c r="B9" s="21" t="s">
        <v>211</v>
      </c>
      <c r="C9" s="33">
        <f>C8+C7</f>
        <v>18.186340680000001</v>
      </c>
      <c r="D9" s="33">
        <f t="shared" ref="D9:E9" si="1">D8+D7</f>
        <v>20.469416180000003</v>
      </c>
      <c r="E9" s="33">
        <f t="shared" si="1"/>
        <v>20.640447195999997</v>
      </c>
      <c r="F9" s="21"/>
    </row>
    <row r="10" spans="2:6" ht="18" x14ac:dyDescent="0.35">
      <c r="B10" s="14" t="s">
        <v>217</v>
      </c>
      <c r="C10" s="34">
        <f>SUMIF(Database!$I$2:$I$106,'P&amp;L'!$B10,Database!F$2:F$106)/1000000</f>
        <v>-3.3966459799999997</v>
      </c>
      <c r="D10" s="34">
        <f>SUMIF(Database!$I$2:$I$106,'P&amp;L'!$B10,Database!G$2:G$106)/1000000</f>
        <v>-7.9425357549999998</v>
      </c>
      <c r="E10" s="34">
        <f>SUMIF(Database!$I$2:$I$106,'P&amp;L'!$B10,Database!H$2:H$106)/1000000</f>
        <v>-6.7476300379999996</v>
      </c>
    </row>
    <row r="11" spans="2:6" ht="18" x14ac:dyDescent="0.35">
      <c r="B11" s="14" t="s">
        <v>204</v>
      </c>
      <c r="C11" s="34">
        <f>SUMIF(Database!$I$2:$I$106,'P&amp;L'!$B11,Database!F$2:F$106)/1000000</f>
        <v>-6.17073904</v>
      </c>
      <c r="D11" s="34">
        <f>SUMIF(Database!$I$2:$I$106,'P&amp;L'!$B11,Database!G$2:G$106)/1000000</f>
        <v>-8.0718589449999989</v>
      </c>
      <c r="E11" s="34">
        <f>SUMIF(Database!$I$2:$I$106,'P&amp;L'!$B11,Database!H$2:H$106)/1000000</f>
        <v>-5.8358881759999992</v>
      </c>
    </row>
    <row r="12" spans="2:6" ht="18" x14ac:dyDescent="0.35">
      <c r="B12" s="14" t="s">
        <v>216</v>
      </c>
      <c r="C12" s="34">
        <f>SUMIF(Database!$I$2:$I$106,'P&amp;L'!$B12,Database!F$2:F$106)/1000000</f>
        <v>0</v>
      </c>
      <c r="D12" s="34">
        <f>SUMIF(Database!$I$2:$I$106,'P&amp;L'!$B12,Database!G$2:G$106)/1000000</f>
        <v>0.42001714999999995</v>
      </c>
      <c r="E12" s="34">
        <f>SUMIF(Database!$I$2:$I$106,'P&amp;L'!$B12,Database!H$2:H$106)/1000000</f>
        <v>0</v>
      </c>
    </row>
    <row r="13" spans="2:6" ht="18" x14ac:dyDescent="0.35">
      <c r="B13" s="14" t="s">
        <v>43</v>
      </c>
      <c r="C13" s="34">
        <f>SUMIF(Database!$I$2:$I$106,'P&amp;L'!$B13,Database!F$2:F$106)/1000000</f>
        <v>-1.8135250039999999</v>
      </c>
      <c r="D13" s="34">
        <f>SUMIF(Database!$I$2:$I$106,'P&amp;L'!$B13,Database!G$2:G$106)/1000000</f>
        <v>-2.41718799</v>
      </c>
      <c r="E13" s="34">
        <f>SUMIF(Database!$I$2:$I$106,'P&amp;L'!$B13,Database!H$2:H$106)/1000000</f>
        <v>-2.5144318869999998</v>
      </c>
    </row>
    <row r="14" spans="2:6" ht="18" x14ac:dyDescent="0.35">
      <c r="B14" s="14" t="s">
        <v>64</v>
      </c>
      <c r="C14" s="34">
        <f>SUMIF(Database!$I$2:$I$106,'P&amp;L'!$B14,Database!F$2:F$106)/1000000</f>
        <v>5.7221999999999995E-5</v>
      </c>
      <c r="D14" s="34">
        <f>SUMIF(Database!$I$2:$I$106,'P&amp;L'!$B14,Database!G$2:G$106)/1000000</f>
        <v>-7.3574899999999995E-3</v>
      </c>
      <c r="E14" s="34">
        <f>SUMIF(Database!$I$2:$I$106,'P&amp;L'!$B14,Database!H$2:H$106)/1000000</f>
        <v>0.10828542799999999</v>
      </c>
    </row>
    <row r="15" spans="2:6" ht="18" x14ac:dyDescent="0.35">
      <c r="B15" s="14" t="s">
        <v>219</v>
      </c>
      <c r="C15" s="34">
        <f>SUMIF(Database!$I$2:$I$106,'P&amp;L'!$B15,Database!F$2:F$106)/1000000</f>
        <v>-2.5430882079999995</v>
      </c>
      <c r="D15" s="34">
        <f>SUMIF(Database!$I$2:$I$106,'P&amp;L'!$B15,Database!G$2:G$106)/1000000</f>
        <v>-1.837786345</v>
      </c>
      <c r="E15" s="34">
        <f>SUMIF(Database!$I$2:$I$106,'P&amp;L'!$B15,Database!H$2:H$106)/1000000</f>
        <v>-1.9549839309999999</v>
      </c>
    </row>
    <row r="16" spans="2:6" ht="18" x14ac:dyDescent="0.35">
      <c r="B16" s="14" t="s">
        <v>205</v>
      </c>
      <c r="C16" s="34">
        <f>SUMIF(Database!$I$2:$I$106,'P&amp;L'!$B16,Database!F$2:F$106)/1000000</f>
        <v>-1.127445872</v>
      </c>
      <c r="D16" s="34">
        <f>SUMIF(Database!$I$2:$I$106,'P&amp;L'!$B16,Database!G$2:G$106)/1000000</f>
        <v>-1.0553814750000001</v>
      </c>
      <c r="E16" s="34">
        <f>SUMIF(Database!$I$2:$I$106,'P&amp;L'!$B16,Database!H$2:H$106)/1000000</f>
        <v>1.596053449</v>
      </c>
    </row>
    <row r="17" spans="2:6" x14ac:dyDescent="0.3">
      <c r="B17" s="21" t="s">
        <v>212</v>
      </c>
      <c r="C17" s="33">
        <f>SUM(C9:C16)</f>
        <v>3.1349537980000015</v>
      </c>
      <c r="D17" s="33">
        <f t="shared" ref="D17:E17" si="2">SUM(D9:D16)</f>
        <v>-0.44267466999999594</v>
      </c>
      <c r="E17" s="33">
        <f t="shared" si="2"/>
        <v>5.2918520409999976</v>
      </c>
      <c r="F17" s="21"/>
    </row>
    <row r="18" spans="2:6" ht="18" x14ac:dyDescent="0.35">
      <c r="B18" s="14" t="s">
        <v>82</v>
      </c>
      <c r="C18" s="34">
        <f>SUMIF(Database!$I$2:$I$106,'P&amp;L'!$B18,Database!F$2:F$106)/1000000</f>
        <v>-2.045243514</v>
      </c>
      <c r="D18" s="34">
        <f>SUMIF(Database!$I$2:$I$106,'P&amp;L'!$B18,Database!G$2:G$106)/1000000</f>
        <v>-2.0440038150000004</v>
      </c>
      <c r="E18" s="34">
        <f>SUMIF(Database!$I$2:$I$106,'P&amp;L'!$B18,Database!H$2:H$106)/1000000</f>
        <v>-1.889714514</v>
      </c>
    </row>
    <row r="19" spans="2:6" x14ac:dyDescent="0.3">
      <c r="B19" s="21" t="s">
        <v>213</v>
      </c>
      <c r="C19" s="33">
        <f>C18+C17</f>
        <v>1.0897102840000015</v>
      </c>
      <c r="D19" s="33">
        <f t="shared" ref="D19:E19" si="3">D18+D17</f>
        <v>-2.4866784849999961</v>
      </c>
      <c r="E19" s="33">
        <f t="shared" si="3"/>
        <v>3.4021375269999976</v>
      </c>
      <c r="F19" s="21"/>
    </row>
    <row r="20" spans="2:6" ht="18" x14ac:dyDescent="0.35">
      <c r="B20" s="14" t="s">
        <v>207</v>
      </c>
      <c r="C20" s="34">
        <f>SUMIF(Database!$I$2:$I$106,'P&amp;L'!$B20,Database!F$2:F$106)/1000000</f>
        <v>-2.2762999999999999E-2</v>
      </c>
      <c r="D20" s="34">
        <f>SUMIF(Database!$I$2:$I$106,'P&amp;L'!$B20,Database!G$2:G$106)/1000000</f>
        <v>-0.38893052</v>
      </c>
      <c r="E20" s="34">
        <f>SUMIF(Database!$I$2:$I$106,'P&amp;L'!$B20,Database!H$2:H$106)/1000000</f>
        <v>-7.1731959999999989E-3</v>
      </c>
    </row>
    <row r="21" spans="2:6" ht="18" x14ac:dyDescent="0.35">
      <c r="B21" s="14" t="s">
        <v>206</v>
      </c>
      <c r="C21" s="34">
        <f>SUMIF(Database!$I$2:$I$106,'P&amp;L'!$B21,Database!F$2:F$106)/1000000</f>
        <v>-1.9804217320000002</v>
      </c>
      <c r="D21" s="34">
        <f>SUMIF(Database!$I$2:$I$106,'P&amp;L'!$B21,Database!G$2:G$106)/1000000</f>
        <v>-2.7107469200000001</v>
      </c>
      <c r="E21" s="34">
        <f>SUMIF(Database!$I$2:$I$106,'P&amp;L'!$B21,Database!H$2:H$106)/1000000</f>
        <v>-2.2507058289999997</v>
      </c>
    </row>
    <row r="22" spans="2:6" ht="18" x14ac:dyDescent="0.35">
      <c r="B22" s="22" t="s">
        <v>214</v>
      </c>
      <c r="C22" s="33">
        <f>SUM(C19:C21)</f>
        <v>-0.91347444799999877</v>
      </c>
      <c r="D22" s="33">
        <f t="shared" ref="D22:E22" si="4">SUM(D19:D21)</f>
        <v>-5.5863559249999959</v>
      </c>
      <c r="E22" s="33">
        <f t="shared" si="4"/>
        <v>1.1442585019999978</v>
      </c>
      <c r="F22" s="21"/>
    </row>
    <row r="23" spans="2:6" ht="18" x14ac:dyDescent="0.35">
      <c r="B23" s="14" t="s">
        <v>208</v>
      </c>
      <c r="C23" s="34">
        <f>SUMIF(Database!$I$2:$I$106,'P&amp;L'!$B23,Database!F$2:F$106)/1000000</f>
        <v>-0.488464122</v>
      </c>
      <c r="D23" s="34">
        <f>SUMIF(Database!$I$2:$I$106,'P&amp;L'!$B23,Database!G$2:G$106)/1000000</f>
        <v>-1.0338131100000003</v>
      </c>
      <c r="E23" s="34">
        <f>SUMIF(Database!$I$2:$I$106,'P&amp;L'!$B23,Database!H$2:H$106)/1000000</f>
        <v>-0.36496502599999997</v>
      </c>
    </row>
    <row r="24" spans="2:6" ht="18" x14ac:dyDescent="0.35">
      <c r="B24" s="30" t="s">
        <v>218</v>
      </c>
      <c r="C24" s="35">
        <f>SUM(C22:C23)</f>
        <v>-1.4019385699999987</v>
      </c>
      <c r="D24" s="35">
        <f t="shared" ref="D24:E24" si="5">SUM(D22:D23)</f>
        <v>-6.6201690349999964</v>
      </c>
      <c r="E24" s="35">
        <f t="shared" si="5"/>
        <v>0.77929347599999788</v>
      </c>
      <c r="F24" s="23"/>
    </row>
    <row r="25" spans="2:6" x14ac:dyDescent="0.3">
      <c r="C25" s="29"/>
    </row>
    <row r="26" spans="2:6" x14ac:dyDescent="0.3">
      <c r="C26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C43D-AFF4-4EB0-9D15-99D795377F8E}">
  <dimension ref="B1:H96"/>
  <sheetViews>
    <sheetView workbookViewId="0">
      <selection activeCell="B35" sqref="B35"/>
    </sheetView>
  </sheetViews>
  <sheetFormatPr defaultColWidth="9.21875" defaultRowHeight="14.4" x14ac:dyDescent="0.3"/>
  <cols>
    <col min="1" max="1" width="2" style="1" customWidth="1"/>
    <col min="2" max="2" width="11" style="1" bestFit="1" customWidth="1"/>
    <col min="3" max="3" width="30" style="1" customWidth="1"/>
    <col min="4" max="4" width="23.77734375" style="1" bestFit="1" customWidth="1"/>
    <col min="5" max="5" width="36.5546875" style="1" bestFit="1" customWidth="1"/>
    <col min="6" max="6" width="11.77734375" style="1" bestFit="1" customWidth="1"/>
    <col min="7" max="7" width="11" style="1" bestFit="1" customWidth="1"/>
    <col min="8" max="8" width="9.21875" style="13"/>
    <col min="9" max="16384" width="9.21875" style="1"/>
  </cols>
  <sheetData>
    <row r="1" spans="2:7" ht="15.6" x14ac:dyDescent="0.3">
      <c r="B1" s="8" t="s">
        <v>114</v>
      </c>
    </row>
    <row r="4" spans="2:7" x14ac:dyDescent="0.3">
      <c r="B4" s="1" t="s">
        <v>113</v>
      </c>
      <c r="C4" s="1" t="s">
        <v>112</v>
      </c>
      <c r="D4" s="1" t="s">
        <v>111</v>
      </c>
      <c r="E4" s="1" t="s">
        <v>110</v>
      </c>
      <c r="F4" s="1" t="s">
        <v>109</v>
      </c>
      <c r="G4" s="1" t="s">
        <v>108</v>
      </c>
    </row>
    <row r="5" spans="2:7" x14ac:dyDescent="0.3">
      <c r="B5" s="1" t="s">
        <v>107</v>
      </c>
      <c r="C5" s="1" t="s">
        <v>106</v>
      </c>
      <c r="D5" s="7">
        <v>111111</v>
      </c>
      <c r="E5" s="1" t="s">
        <v>16</v>
      </c>
      <c r="F5" s="6">
        <v>-14500342</v>
      </c>
      <c r="G5" s="1">
        <v>2001110000</v>
      </c>
    </row>
    <row r="6" spans="2:7" x14ac:dyDescent="0.3">
      <c r="B6" s="1" t="s">
        <v>105</v>
      </c>
      <c r="C6" s="1" t="s">
        <v>104</v>
      </c>
      <c r="D6" s="7">
        <v>111111</v>
      </c>
      <c r="E6" s="1" t="s">
        <v>16</v>
      </c>
      <c r="F6" s="6">
        <v>-4894856.1919999998</v>
      </c>
      <c r="G6" s="1">
        <v>2001190000</v>
      </c>
    </row>
    <row r="7" spans="2:7" x14ac:dyDescent="0.3">
      <c r="B7" s="1" t="s">
        <v>103</v>
      </c>
      <c r="C7" s="1" t="s">
        <v>99</v>
      </c>
      <c r="D7" s="7">
        <v>1009</v>
      </c>
      <c r="E7" s="1" t="s">
        <v>25</v>
      </c>
      <c r="F7" s="6">
        <v>-154890.4</v>
      </c>
      <c r="G7" s="1">
        <v>2020000000</v>
      </c>
    </row>
    <row r="8" spans="2:7" x14ac:dyDescent="0.3">
      <c r="B8" s="1" t="s">
        <v>102</v>
      </c>
      <c r="C8" s="1" t="s">
        <v>99</v>
      </c>
      <c r="D8" s="7">
        <v>1007</v>
      </c>
      <c r="E8" s="1" t="s">
        <v>23</v>
      </c>
      <c r="F8" s="6">
        <v>-1180894.0520000001</v>
      </c>
      <c r="G8" s="1">
        <v>2020000000</v>
      </c>
    </row>
    <row r="9" spans="2:7" x14ac:dyDescent="0.3">
      <c r="B9" s="1" t="s">
        <v>101</v>
      </c>
      <c r="C9" s="1" t="s">
        <v>99</v>
      </c>
      <c r="D9" s="7">
        <v>1008</v>
      </c>
      <c r="E9" s="1" t="s">
        <v>21</v>
      </c>
      <c r="F9" s="6">
        <v>-793079.51199999999</v>
      </c>
      <c r="G9" s="1">
        <v>2020000000</v>
      </c>
    </row>
    <row r="10" spans="2:7" x14ac:dyDescent="0.3">
      <c r="B10" s="1" t="s">
        <v>100</v>
      </c>
      <c r="C10" s="1" t="s">
        <v>99</v>
      </c>
      <c r="D10" s="7">
        <v>111101</v>
      </c>
      <c r="E10" s="1" t="s">
        <v>0</v>
      </c>
      <c r="F10" s="6">
        <v>-2277197.6</v>
      </c>
      <c r="G10" s="1">
        <v>2020000000</v>
      </c>
    </row>
    <row r="11" spans="2:7" x14ac:dyDescent="0.3">
      <c r="B11" s="1" t="s">
        <v>98</v>
      </c>
      <c r="C11" s="1" t="s">
        <v>97</v>
      </c>
      <c r="D11" s="7">
        <v>111111</v>
      </c>
      <c r="E11" s="1" t="s">
        <v>16</v>
      </c>
      <c r="F11" s="6">
        <v>4428911.7640000004</v>
      </c>
      <c r="G11" s="1">
        <v>2021900000</v>
      </c>
    </row>
    <row r="12" spans="2:7" x14ac:dyDescent="0.3">
      <c r="B12" s="1" t="s">
        <v>96</v>
      </c>
      <c r="C12" s="1" t="s">
        <v>95</v>
      </c>
      <c r="D12" s="7">
        <v>111111</v>
      </c>
      <c r="E12" s="1" t="s">
        <v>16</v>
      </c>
      <c r="F12" s="6">
        <v>16976.628000000001</v>
      </c>
      <c r="G12" s="1">
        <v>2024080000</v>
      </c>
    </row>
    <row r="13" spans="2:7" x14ac:dyDescent="0.3">
      <c r="B13" s="1" t="s">
        <v>94</v>
      </c>
      <c r="C13" s="1" t="s">
        <v>92</v>
      </c>
      <c r="D13" s="7">
        <v>88</v>
      </c>
      <c r="E13" s="1" t="s">
        <v>9</v>
      </c>
      <c r="F13" s="6">
        <v>2245437.54</v>
      </c>
      <c r="G13" s="1">
        <v>2024090000</v>
      </c>
    </row>
    <row r="14" spans="2:7" x14ac:dyDescent="0.3">
      <c r="B14" s="1" t="s">
        <v>93</v>
      </c>
      <c r="C14" s="1" t="s">
        <v>92</v>
      </c>
      <c r="D14" s="7">
        <v>111111</v>
      </c>
      <c r="E14" s="1" t="s">
        <v>16</v>
      </c>
      <c r="F14" s="6">
        <v>16605.634000000002</v>
      </c>
      <c r="G14" s="1">
        <v>2024090000</v>
      </c>
    </row>
    <row r="15" spans="2:7" x14ac:dyDescent="0.3">
      <c r="B15" s="1" t="s">
        <v>91</v>
      </c>
      <c r="C15" s="1" t="s">
        <v>90</v>
      </c>
      <c r="D15" s="7">
        <v>111111</v>
      </c>
      <c r="E15" s="1" t="s">
        <v>16</v>
      </c>
      <c r="F15" s="6">
        <v>4683394.0460000001</v>
      </c>
      <c r="G15" s="1">
        <v>2041000000</v>
      </c>
    </row>
    <row r="16" spans="2:7" x14ac:dyDescent="0.3">
      <c r="B16" s="1" t="s">
        <v>89</v>
      </c>
      <c r="C16" s="1" t="s">
        <v>87</v>
      </c>
      <c r="D16" s="7">
        <v>111101</v>
      </c>
      <c r="E16" s="1" t="s">
        <v>0</v>
      </c>
      <c r="F16" s="6">
        <v>1143051.5760000001</v>
      </c>
      <c r="G16" s="1">
        <v>2042000000</v>
      </c>
    </row>
    <row r="17" spans="2:7" x14ac:dyDescent="0.3">
      <c r="B17" s="1" t="s">
        <v>88</v>
      </c>
      <c r="C17" s="1" t="s">
        <v>87</v>
      </c>
      <c r="D17" s="7">
        <v>88</v>
      </c>
      <c r="E17" s="1" t="s">
        <v>9</v>
      </c>
      <c r="F17" s="6">
        <v>239379.61800000002</v>
      </c>
      <c r="G17" s="1">
        <v>2042000000</v>
      </c>
    </row>
    <row r="18" spans="2:7" x14ac:dyDescent="0.3">
      <c r="B18" s="1" t="s">
        <v>86</v>
      </c>
      <c r="C18" s="1" t="s">
        <v>85</v>
      </c>
      <c r="D18" s="7">
        <v>111101</v>
      </c>
      <c r="E18" s="1" t="s">
        <v>0</v>
      </c>
      <c r="F18" s="6">
        <v>104913.8</v>
      </c>
      <c r="G18" s="1">
        <v>2045000000</v>
      </c>
    </row>
    <row r="19" spans="2:7" x14ac:dyDescent="0.3">
      <c r="B19" s="1" t="s">
        <v>84</v>
      </c>
      <c r="C19" s="1" t="s">
        <v>82</v>
      </c>
      <c r="D19" s="7">
        <v>111101</v>
      </c>
      <c r="E19" s="1" t="s">
        <v>0</v>
      </c>
      <c r="F19" s="6">
        <v>2003262.2180000001</v>
      </c>
      <c r="G19" s="1">
        <v>2051210000</v>
      </c>
    </row>
    <row r="20" spans="2:7" x14ac:dyDescent="0.3">
      <c r="B20" s="1" t="s">
        <v>83</v>
      </c>
      <c r="C20" s="1" t="s">
        <v>82</v>
      </c>
      <c r="D20" s="7">
        <v>1</v>
      </c>
      <c r="E20" s="1" t="s">
        <v>0</v>
      </c>
      <c r="F20" s="6">
        <v>41981.296000000002</v>
      </c>
      <c r="G20" s="1">
        <v>2051210000</v>
      </c>
    </row>
    <row r="21" spans="2:7" x14ac:dyDescent="0.3">
      <c r="B21" s="1" t="s">
        <v>81</v>
      </c>
      <c r="C21" s="1" t="s">
        <v>66</v>
      </c>
      <c r="D21" s="7" t="s">
        <v>80</v>
      </c>
      <c r="E21" s="1" t="s">
        <v>79</v>
      </c>
      <c r="F21" s="6">
        <v>-2156147.4</v>
      </c>
      <c r="G21" s="1">
        <v>2069010000</v>
      </c>
    </row>
    <row r="22" spans="2:7" x14ac:dyDescent="0.3">
      <c r="B22" s="1" t="s">
        <v>78</v>
      </c>
      <c r="C22" s="1" t="s">
        <v>66</v>
      </c>
      <c r="D22" s="7">
        <v>14</v>
      </c>
      <c r="E22" s="1" t="s">
        <v>77</v>
      </c>
      <c r="F22" s="6">
        <v>-291428.55199999997</v>
      </c>
      <c r="G22" s="1">
        <v>2069010000</v>
      </c>
    </row>
    <row r="23" spans="2:7" x14ac:dyDescent="0.3">
      <c r="B23" s="1" t="s">
        <v>76</v>
      </c>
      <c r="C23" s="1" t="s">
        <v>66</v>
      </c>
      <c r="D23" s="7">
        <v>1037</v>
      </c>
      <c r="E23" s="1" t="s">
        <v>75</v>
      </c>
      <c r="F23" s="6">
        <v>0</v>
      </c>
      <c r="G23" s="1">
        <v>2069010000</v>
      </c>
    </row>
    <row r="24" spans="2:7" x14ac:dyDescent="0.3">
      <c r="B24" s="1" t="s">
        <v>74</v>
      </c>
      <c r="C24" s="1" t="s">
        <v>66</v>
      </c>
      <c r="D24" s="7" t="s">
        <v>73</v>
      </c>
      <c r="E24" s="1" t="s">
        <v>72</v>
      </c>
      <c r="F24" s="6">
        <v>-33736.5</v>
      </c>
      <c r="G24" s="1">
        <v>2069010000</v>
      </c>
    </row>
    <row r="25" spans="2:7" x14ac:dyDescent="0.3">
      <c r="B25" s="1" t="s">
        <v>71</v>
      </c>
      <c r="C25" s="1" t="s">
        <v>66</v>
      </c>
      <c r="D25" s="7">
        <v>1009</v>
      </c>
      <c r="E25" s="1" t="s">
        <v>25</v>
      </c>
      <c r="F25" s="6">
        <v>0</v>
      </c>
      <c r="G25" s="1">
        <v>2069010000</v>
      </c>
    </row>
    <row r="26" spans="2:7" x14ac:dyDescent="0.3">
      <c r="B26" s="1" t="s">
        <v>70</v>
      </c>
      <c r="C26" s="1" t="s">
        <v>66</v>
      </c>
      <c r="D26" s="7">
        <v>1007</v>
      </c>
      <c r="E26" s="1" t="s">
        <v>23</v>
      </c>
      <c r="F26" s="6">
        <v>0</v>
      </c>
      <c r="G26" s="1">
        <v>2069010000</v>
      </c>
    </row>
    <row r="27" spans="2:7" x14ac:dyDescent="0.3">
      <c r="B27" s="1" t="s">
        <v>69</v>
      </c>
      <c r="C27" s="1" t="s">
        <v>66</v>
      </c>
      <c r="D27" s="7">
        <v>1008</v>
      </c>
      <c r="E27" s="1" t="s">
        <v>21</v>
      </c>
      <c r="F27" s="6">
        <v>0</v>
      </c>
      <c r="G27" s="1">
        <v>2069010000</v>
      </c>
    </row>
    <row r="28" spans="2:7" x14ac:dyDescent="0.3">
      <c r="B28" s="1" t="s">
        <v>68</v>
      </c>
      <c r="C28" s="1" t="s">
        <v>66</v>
      </c>
      <c r="D28" s="7">
        <v>1240</v>
      </c>
      <c r="E28" s="1" t="s">
        <v>19</v>
      </c>
      <c r="F28" s="6">
        <v>-199600.4</v>
      </c>
      <c r="G28" s="1">
        <v>2069010000</v>
      </c>
    </row>
    <row r="29" spans="2:7" x14ac:dyDescent="0.3">
      <c r="B29" s="1" t="s">
        <v>67</v>
      </c>
      <c r="C29" s="1" t="s">
        <v>66</v>
      </c>
      <c r="D29" s="7">
        <v>111111</v>
      </c>
      <c r="E29" s="1" t="s">
        <v>16</v>
      </c>
      <c r="F29" s="6">
        <v>-539141.4</v>
      </c>
      <c r="G29" s="1">
        <v>2069010000</v>
      </c>
    </row>
    <row r="30" spans="2:7" x14ac:dyDescent="0.3">
      <c r="B30" s="1" t="s">
        <v>65</v>
      </c>
      <c r="C30" s="1" t="s">
        <v>64</v>
      </c>
      <c r="D30" s="7">
        <v>111111</v>
      </c>
      <c r="E30" s="1" t="s">
        <v>16</v>
      </c>
      <c r="F30" s="6">
        <v>-57.221999999999994</v>
      </c>
      <c r="G30" s="1">
        <v>2069980000</v>
      </c>
    </row>
    <row r="31" spans="2:7" x14ac:dyDescent="0.3">
      <c r="B31" s="1" t="s">
        <v>63</v>
      </c>
      <c r="C31" s="1" t="s">
        <v>62</v>
      </c>
      <c r="D31" s="7">
        <v>111111</v>
      </c>
      <c r="E31" s="1" t="s">
        <v>16</v>
      </c>
      <c r="F31" s="6">
        <v>22314.879999999997</v>
      </c>
      <c r="G31" s="1">
        <v>2070400000</v>
      </c>
    </row>
    <row r="32" spans="2:7" x14ac:dyDescent="0.3">
      <c r="B32" s="1" t="s">
        <v>61</v>
      </c>
      <c r="C32" s="1" t="s">
        <v>59</v>
      </c>
      <c r="D32" s="7">
        <v>88</v>
      </c>
      <c r="E32" s="1" t="s">
        <v>9</v>
      </c>
      <c r="F32" s="6">
        <v>204000</v>
      </c>
      <c r="G32" s="1">
        <v>2070500000</v>
      </c>
    </row>
    <row r="33" spans="2:7" x14ac:dyDescent="0.3">
      <c r="B33" s="1" t="s">
        <v>60</v>
      </c>
      <c r="C33" s="1" t="s">
        <v>59</v>
      </c>
      <c r="D33" s="7">
        <v>111111</v>
      </c>
      <c r="E33" s="1" t="s">
        <v>16</v>
      </c>
      <c r="F33" s="6">
        <v>138.41399999999999</v>
      </c>
      <c r="G33" s="1">
        <v>2070500000</v>
      </c>
    </row>
    <row r="34" spans="2:7" x14ac:dyDescent="0.3">
      <c r="B34" s="1" t="s">
        <v>58</v>
      </c>
      <c r="C34" s="1" t="s">
        <v>57</v>
      </c>
      <c r="D34" s="7">
        <v>111111</v>
      </c>
      <c r="E34" s="1" t="s">
        <v>16</v>
      </c>
      <c r="F34" s="6">
        <v>1127445.872</v>
      </c>
      <c r="G34" s="1">
        <v>2070600000</v>
      </c>
    </row>
    <row r="35" spans="2:7" x14ac:dyDescent="0.3">
      <c r="B35" s="1" t="s">
        <v>56</v>
      </c>
      <c r="C35" s="1" t="s">
        <v>49</v>
      </c>
      <c r="D35" s="7" t="s">
        <v>55</v>
      </c>
      <c r="E35" s="1" t="s">
        <v>54</v>
      </c>
      <c r="F35" s="6">
        <v>133722</v>
      </c>
      <c r="G35" s="1">
        <v>2070900000</v>
      </c>
    </row>
    <row r="36" spans="2:7" x14ac:dyDescent="0.3">
      <c r="B36" s="1" t="s">
        <v>53</v>
      </c>
      <c r="C36" s="1" t="s">
        <v>49</v>
      </c>
      <c r="D36" s="7" t="s">
        <v>52</v>
      </c>
      <c r="E36" s="1" t="s">
        <v>51</v>
      </c>
      <c r="F36" s="6">
        <v>328061.886</v>
      </c>
      <c r="G36" s="1">
        <v>2070900000</v>
      </c>
    </row>
    <row r="37" spans="2:7" x14ac:dyDescent="0.3">
      <c r="B37" s="1" t="s">
        <v>50</v>
      </c>
      <c r="C37" s="1" t="s">
        <v>49</v>
      </c>
      <c r="D37" s="7">
        <v>111111</v>
      </c>
      <c r="E37" s="1" t="s">
        <v>16</v>
      </c>
      <c r="F37" s="6">
        <v>2081304.3219999997</v>
      </c>
      <c r="G37" s="1">
        <v>2070900000</v>
      </c>
    </row>
    <row r="38" spans="2:7" x14ac:dyDescent="0.3">
      <c r="B38" s="1" t="s">
        <v>48</v>
      </c>
      <c r="C38" s="1" t="s">
        <v>47</v>
      </c>
      <c r="D38" s="7">
        <v>111111</v>
      </c>
      <c r="E38" s="1" t="s">
        <v>16</v>
      </c>
      <c r="F38" s="6">
        <v>33410.031999999999</v>
      </c>
      <c r="G38" s="1">
        <v>2071000000</v>
      </c>
    </row>
    <row r="39" spans="2:7" x14ac:dyDescent="0.3">
      <c r="B39" s="1" t="s">
        <v>46</v>
      </c>
      <c r="C39" s="1" t="s">
        <v>45</v>
      </c>
      <c r="D39" s="7">
        <v>111111</v>
      </c>
      <c r="E39" s="1" t="s">
        <v>16</v>
      </c>
      <c r="F39" s="6">
        <v>213090.85199999998</v>
      </c>
      <c r="G39" s="1">
        <v>2071100000</v>
      </c>
    </row>
    <row r="40" spans="2:7" x14ac:dyDescent="0.3">
      <c r="B40" s="1" t="s">
        <v>44</v>
      </c>
      <c r="C40" s="1" t="s">
        <v>43</v>
      </c>
      <c r="D40" s="7">
        <v>111111</v>
      </c>
      <c r="E40" s="1" t="s">
        <v>16</v>
      </c>
      <c r="F40" s="6">
        <v>1813525.004</v>
      </c>
      <c r="G40" s="1">
        <v>2071209200</v>
      </c>
    </row>
    <row r="41" spans="2:7" x14ac:dyDescent="0.3">
      <c r="B41" s="1" t="s">
        <v>42</v>
      </c>
      <c r="C41" s="1" t="s">
        <v>41</v>
      </c>
      <c r="D41" s="7">
        <v>111111</v>
      </c>
      <c r="E41" s="1" t="s">
        <v>16</v>
      </c>
      <c r="F41" s="6">
        <v>5552.2</v>
      </c>
      <c r="G41" s="1">
        <v>2071209400</v>
      </c>
    </row>
    <row r="42" spans="2:7" x14ac:dyDescent="0.3">
      <c r="B42" s="1" t="s">
        <v>40</v>
      </c>
      <c r="C42" s="1" t="s">
        <v>39</v>
      </c>
      <c r="D42" s="7">
        <v>111111</v>
      </c>
      <c r="E42" s="1" t="s">
        <v>16</v>
      </c>
      <c r="F42" s="6">
        <v>43868.975999999995</v>
      </c>
      <c r="G42" s="1">
        <v>2071209500</v>
      </c>
    </row>
    <row r="43" spans="2:7" x14ac:dyDescent="0.3">
      <c r="B43" s="1" t="s">
        <v>38</v>
      </c>
      <c r="C43" s="1" t="s">
        <v>37</v>
      </c>
      <c r="D43" s="7">
        <v>111101</v>
      </c>
      <c r="E43" s="1" t="s">
        <v>0</v>
      </c>
      <c r="F43" s="6">
        <v>10933.672</v>
      </c>
      <c r="G43" s="1">
        <v>2071980000</v>
      </c>
    </row>
    <row r="44" spans="2:7" x14ac:dyDescent="0.3">
      <c r="B44" s="1" t="s">
        <v>36</v>
      </c>
      <c r="C44" s="1" t="s">
        <v>35</v>
      </c>
      <c r="D44" s="7">
        <v>111111</v>
      </c>
      <c r="E44" s="1" t="s">
        <v>16</v>
      </c>
      <c r="F44" s="6">
        <v>20400</v>
      </c>
      <c r="G44" s="1">
        <v>2079022000</v>
      </c>
    </row>
    <row r="45" spans="2:7" x14ac:dyDescent="0.3">
      <c r="B45" s="1" t="s">
        <v>34</v>
      </c>
      <c r="C45" s="1" t="s">
        <v>31</v>
      </c>
      <c r="D45" s="7">
        <v>105</v>
      </c>
      <c r="E45" s="1" t="s">
        <v>33</v>
      </c>
      <c r="F45" s="6">
        <v>0</v>
      </c>
      <c r="G45" s="1">
        <v>2079070000</v>
      </c>
    </row>
    <row r="46" spans="2:7" x14ac:dyDescent="0.3">
      <c r="B46" s="1" t="s">
        <v>32</v>
      </c>
      <c r="C46" s="1" t="s">
        <v>31</v>
      </c>
      <c r="D46" s="7">
        <v>111111</v>
      </c>
      <c r="E46" s="1" t="s">
        <v>16</v>
      </c>
      <c r="F46" s="6">
        <v>563917.152</v>
      </c>
      <c r="G46" s="1">
        <v>2079070000</v>
      </c>
    </row>
    <row r="47" spans="2:7" x14ac:dyDescent="0.3">
      <c r="B47" s="1" t="s">
        <v>30</v>
      </c>
      <c r="C47" s="1" t="s">
        <v>27</v>
      </c>
      <c r="D47" s="7">
        <v>1009</v>
      </c>
      <c r="E47" s="1" t="s">
        <v>25</v>
      </c>
      <c r="F47" s="6">
        <v>0</v>
      </c>
      <c r="G47" s="1">
        <v>2079080000</v>
      </c>
    </row>
    <row r="48" spans="2:7" x14ac:dyDescent="0.3">
      <c r="B48" s="1" t="s">
        <v>29</v>
      </c>
      <c r="C48" s="1" t="s">
        <v>27</v>
      </c>
      <c r="D48" s="7">
        <v>1007</v>
      </c>
      <c r="E48" s="1" t="s">
        <v>23</v>
      </c>
      <c r="F48" s="6">
        <v>0</v>
      </c>
      <c r="G48" s="1">
        <v>2079080000</v>
      </c>
    </row>
    <row r="49" spans="2:7" x14ac:dyDescent="0.3">
      <c r="B49" s="1" t="s">
        <v>28</v>
      </c>
      <c r="C49" s="1" t="s">
        <v>27</v>
      </c>
      <c r="D49" s="7">
        <v>1008</v>
      </c>
      <c r="E49" s="1" t="s">
        <v>21</v>
      </c>
      <c r="F49" s="6">
        <v>0</v>
      </c>
      <c r="G49" s="1">
        <v>2079080000</v>
      </c>
    </row>
    <row r="50" spans="2:7" x14ac:dyDescent="0.3">
      <c r="B50" s="1" t="s">
        <v>26</v>
      </c>
      <c r="C50" s="1" t="s">
        <v>17</v>
      </c>
      <c r="D50" s="7">
        <v>1009</v>
      </c>
      <c r="E50" s="1" t="s">
        <v>25</v>
      </c>
      <c r="F50" s="6">
        <v>0</v>
      </c>
      <c r="G50" s="1">
        <v>2082280000</v>
      </c>
    </row>
    <row r="51" spans="2:7" x14ac:dyDescent="0.3">
      <c r="B51" s="1" t="s">
        <v>24</v>
      </c>
      <c r="C51" s="1" t="s">
        <v>17</v>
      </c>
      <c r="D51" s="7">
        <v>1007</v>
      </c>
      <c r="E51" s="1" t="s">
        <v>23</v>
      </c>
      <c r="F51" s="6">
        <v>0</v>
      </c>
      <c r="G51" s="1">
        <v>2082280000</v>
      </c>
    </row>
    <row r="52" spans="2:7" x14ac:dyDescent="0.3">
      <c r="B52" s="1" t="s">
        <v>22</v>
      </c>
      <c r="C52" s="1" t="s">
        <v>17</v>
      </c>
      <c r="D52" s="7">
        <v>1008</v>
      </c>
      <c r="E52" s="1" t="s">
        <v>21</v>
      </c>
      <c r="F52" s="6">
        <v>0</v>
      </c>
      <c r="G52" s="1">
        <v>2082280000</v>
      </c>
    </row>
    <row r="53" spans="2:7" x14ac:dyDescent="0.3">
      <c r="B53" s="1" t="s">
        <v>20</v>
      </c>
      <c r="C53" s="1" t="s">
        <v>17</v>
      </c>
      <c r="D53" s="7">
        <v>1240</v>
      </c>
      <c r="E53" s="1" t="s">
        <v>19</v>
      </c>
      <c r="F53" s="6">
        <v>-35810.228000000003</v>
      </c>
      <c r="G53" s="1">
        <v>2082280000</v>
      </c>
    </row>
    <row r="54" spans="2:7" x14ac:dyDescent="0.3">
      <c r="B54" s="1" t="s">
        <v>18</v>
      </c>
      <c r="C54" s="1" t="s">
        <v>17</v>
      </c>
      <c r="D54" s="7">
        <v>111111</v>
      </c>
      <c r="E54" s="1" t="s">
        <v>16</v>
      </c>
      <c r="F54" s="6">
        <v>-51927.417999999998</v>
      </c>
      <c r="G54" s="1">
        <v>2082280000</v>
      </c>
    </row>
    <row r="55" spans="2:7" x14ac:dyDescent="0.3">
      <c r="B55" s="1" t="s">
        <v>15</v>
      </c>
      <c r="C55" s="1" t="s">
        <v>14</v>
      </c>
      <c r="D55" s="7">
        <v>111101</v>
      </c>
      <c r="E55" s="1" t="s">
        <v>0</v>
      </c>
      <c r="F55" s="6">
        <v>-862270.63399999996</v>
      </c>
      <c r="G55" s="1">
        <v>2082202000</v>
      </c>
    </row>
    <row r="56" spans="2:7" x14ac:dyDescent="0.3">
      <c r="B56" s="1" t="s">
        <v>13</v>
      </c>
      <c r="C56" s="1" t="s">
        <v>12</v>
      </c>
      <c r="D56" s="7">
        <v>111101</v>
      </c>
      <c r="E56" s="1" t="s">
        <v>0</v>
      </c>
      <c r="F56" s="6">
        <v>22763</v>
      </c>
      <c r="G56" s="1">
        <v>2082208200</v>
      </c>
    </row>
    <row r="57" spans="2:7" x14ac:dyDescent="0.3">
      <c r="B57" s="1" t="s">
        <v>11</v>
      </c>
      <c r="C57" s="1" t="s">
        <v>10</v>
      </c>
      <c r="D57" s="7">
        <v>88</v>
      </c>
      <c r="E57" s="1" t="s">
        <v>9</v>
      </c>
      <c r="F57" s="6">
        <v>2930430.0120000001</v>
      </c>
      <c r="G57" s="1">
        <v>2082214000</v>
      </c>
    </row>
    <row r="58" spans="2:7" x14ac:dyDescent="0.3">
      <c r="B58" s="1" t="s">
        <v>8</v>
      </c>
      <c r="C58" s="1" t="s">
        <v>7</v>
      </c>
      <c r="D58" s="7">
        <v>111101</v>
      </c>
      <c r="E58" s="1" t="s">
        <v>0</v>
      </c>
      <c r="F58" s="6">
        <v>-49378.641999999993</v>
      </c>
      <c r="G58" s="1">
        <v>2091200000</v>
      </c>
    </row>
    <row r="59" spans="2:7" x14ac:dyDescent="0.3">
      <c r="B59" s="1" t="s">
        <v>6</v>
      </c>
      <c r="C59" s="1" t="s">
        <v>5</v>
      </c>
      <c r="D59" s="7">
        <v>111101</v>
      </c>
      <c r="E59" s="1" t="s">
        <v>0</v>
      </c>
      <c r="F59" s="6">
        <v>516249.67</v>
      </c>
      <c r="G59" s="1">
        <v>2091200001</v>
      </c>
    </row>
    <row r="60" spans="2:7" x14ac:dyDescent="0.3">
      <c r="B60" s="1" t="s">
        <v>4</v>
      </c>
      <c r="C60" s="1" t="s">
        <v>3</v>
      </c>
      <c r="D60" s="7">
        <v>111101</v>
      </c>
      <c r="E60" s="1" t="s">
        <v>0</v>
      </c>
      <c r="F60" s="6">
        <v>21593.093999999997</v>
      </c>
      <c r="G60" s="1">
        <v>2092200000</v>
      </c>
    </row>
    <row r="61" spans="2:7" x14ac:dyDescent="0.3">
      <c r="B61" s="1" t="s">
        <v>2</v>
      </c>
      <c r="C61" s="3" t="s">
        <v>1</v>
      </c>
      <c r="D61" s="5">
        <v>111101</v>
      </c>
      <c r="E61" s="3" t="s">
        <v>0</v>
      </c>
      <c r="F61" s="4">
        <v>-2904116.9939999999</v>
      </c>
      <c r="G61" s="3">
        <v>2999999999</v>
      </c>
    </row>
    <row r="62" spans="2:7" x14ac:dyDescent="0.3">
      <c r="D62" s="2"/>
    </row>
    <row r="63" spans="2:7" x14ac:dyDescent="0.3">
      <c r="D63" s="2"/>
    </row>
    <row r="64" spans="2:7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  <row r="73" spans="4:4" x14ac:dyDescent="0.3">
      <c r="D73" s="2"/>
    </row>
    <row r="74" spans="4:4" x14ac:dyDescent="0.3">
      <c r="D74" s="2"/>
    </row>
    <row r="75" spans="4:4" x14ac:dyDescent="0.3">
      <c r="D75" s="2"/>
    </row>
    <row r="76" spans="4:4" x14ac:dyDescent="0.3">
      <c r="D76" s="2"/>
    </row>
    <row r="77" spans="4:4" x14ac:dyDescent="0.3">
      <c r="D77" s="2"/>
    </row>
    <row r="78" spans="4:4" x14ac:dyDescent="0.3">
      <c r="D78" s="2"/>
    </row>
    <row r="79" spans="4:4" x14ac:dyDescent="0.3">
      <c r="D79" s="2"/>
    </row>
    <row r="80" spans="4:4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F7A56-CFDA-405A-91A9-2238F9286FBB}">
  <dimension ref="B1:H127"/>
  <sheetViews>
    <sheetView workbookViewId="0">
      <selection activeCell="B86" sqref="B5:B86"/>
    </sheetView>
  </sheetViews>
  <sheetFormatPr defaultColWidth="9.21875" defaultRowHeight="14.4" x14ac:dyDescent="0.3"/>
  <cols>
    <col min="1" max="1" width="2" style="1" customWidth="1"/>
    <col min="2" max="2" width="9.21875" style="1"/>
    <col min="3" max="3" width="34.77734375" style="1" bestFit="1" customWidth="1"/>
    <col min="4" max="4" width="21.21875" style="1" bestFit="1" customWidth="1"/>
    <col min="5" max="5" width="37.5546875" style="1" bestFit="1" customWidth="1"/>
    <col min="6" max="6" width="11.5546875" style="1" bestFit="1" customWidth="1"/>
    <col min="7" max="7" width="11" style="1" bestFit="1" customWidth="1"/>
    <col min="9" max="16384" width="9.21875" style="1"/>
  </cols>
  <sheetData>
    <row r="1" spans="2:7" ht="15.6" x14ac:dyDescent="0.3">
      <c r="B1" s="8" t="s">
        <v>176</v>
      </c>
    </row>
    <row r="4" spans="2:7" x14ac:dyDescent="0.3">
      <c r="B4" s="1" t="s">
        <v>113</v>
      </c>
      <c r="C4" s="1" t="s">
        <v>112</v>
      </c>
      <c r="D4" s="1" t="s">
        <v>111</v>
      </c>
      <c r="E4" s="1" t="s">
        <v>110</v>
      </c>
      <c r="F4" s="1" t="s">
        <v>109</v>
      </c>
      <c r="G4" s="1" t="s">
        <v>108</v>
      </c>
    </row>
    <row r="5" spans="2:7" x14ac:dyDescent="0.3">
      <c r="B5" s="1" t="s">
        <v>175</v>
      </c>
      <c r="C5" s="2" t="s">
        <v>106</v>
      </c>
      <c r="D5" s="2">
        <v>105</v>
      </c>
      <c r="E5" s="2" t="s">
        <v>33</v>
      </c>
      <c r="F5" s="11">
        <v>-255396.61499999999</v>
      </c>
      <c r="G5" s="2">
        <v>2001110000</v>
      </c>
    </row>
    <row r="6" spans="2:7" x14ac:dyDescent="0.3">
      <c r="B6" s="1" t="s">
        <v>107</v>
      </c>
      <c r="C6" s="2" t="s">
        <v>106</v>
      </c>
      <c r="D6" s="2">
        <v>111111</v>
      </c>
      <c r="E6" s="2" t="s">
        <v>16</v>
      </c>
      <c r="F6" s="11">
        <v>-15792898.75</v>
      </c>
      <c r="G6" s="2">
        <v>2001110000</v>
      </c>
    </row>
    <row r="7" spans="2:7" x14ac:dyDescent="0.3">
      <c r="B7" s="1" t="s">
        <v>105</v>
      </c>
      <c r="C7" s="2" t="s">
        <v>104</v>
      </c>
      <c r="D7" s="2">
        <v>111111</v>
      </c>
      <c r="E7" s="2" t="s">
        <v>16</v>
      </c>
      <c r="F7" s="11">
        <v>-6960217.6449999996</v>
      </c>
      <c r="G7" s="2">
        <v>2001190000</v>
      </c>
    </row>
    <row r="8" spans="2:7" x14ac:dyDescent="0.3">
      <c r="B8" s="1" t="s">
        <v>174</v>
      </c>
      <c r="C8" s="2" t="s">
        <v>99</v>
      </c>
      <c r="D8" s="2" t="s">
        <v>126</v>
      </c>
      <c r="E8" s="2" t="s">
        <v>125</v>
      </c>
      <c r="F8" s="11">
        <v>-420017.14999999997</v>
      </c>
      <c r="G8" s="2">
        <v>2020000000</v>
      </c>
    </row>
    <row r="9" spans="2:7" x14ac:dyDescent="0.3">
      <c r="B9" s="1" t="s">
        <v>102</v>
      </c>
      <c r="C9" s="2" t="s">
        <v>99</v>
      </c>
      <c r="D9" s="2">
        <v>1007</v>
      </c>
      <c r="E9" s="2" t="s">
        <v>23</v>
      </c>
      <c r="F9" s="11">
        <v>-89234.880000000005</v>
      </c>
      <c r="G9" s="2">
        <v>2020000000</v>
      </c>
    </row>
    <row r="10" spans="2:7" x14ac:dyDescent="0.3">
      <c r="B10" s="1" t="s">
        <v>101</v>
      </c>
      <c r="C10" s="2" t="s">
        <v>99</v>
      </c>
      <c r="D10" s="2">
        <v>1008</v>
      </c>
      <c r="E10" s="2" t="s">
        <v>21</v>
      </c>
      <c r="F10" s="11">
        <v>-26173</v>
      </c>
      <c r="G10" s="2">
        <v>2020000000</v>
      </c>
    </row>
    <row r="11" spans="2:7" x14ac:dyDescent="0.3">
      <c r="B11" s="1" t="s">
        <v>100</v>
      </c>
      <c r="C11" s="2" t="s">
        <v>99</v>
      </c>
      <c r="D11" s="2">
        <v>111101</v>
      </c>
      <c r="E11" s="2" t="s">
        <v>0</v>
      </c>
      <c r="F11" s="11">
        <v>-209401.92</v>
      </c>
      <c r="G11" s="2">
        <v>2020000000</v>
      </c>
    </row>
    <row r="12" spans="2:7" x14ac:dyDescent="0.3">
      <c r="B12" s="1" t="s">
        <v>173</v>
      </c>
      <c r="C12" s="2" t="s">
        <v>172</v>
      </c>
      <c r="D12" s="2">
        <v>111111</v>
      </c>
      <c r="E12" s="2" t="s">
        <v>16</v>
      </c>
      <c r="F12" s="11">
        <v>14589.33</v>
      </c>
      <c r="G12" s="2">
        <v>2021210000</v>
      </c>
    </row>
    <row r="13" spans="2:7" x14ac:dyDescent="0.3">
      <c r="B13" s="1" t="s">
        <v>98</v>
      </c>
      <c r="C13" s="2" t="s">
        <v>97</v>
      </c>
      <c r="D13" s="2">
        <v>111111</v>
      </c>
      <c r="E13" s="2" t="s">
        <v>16</v>
      </c>
      <c r="F13" s="11">
        <v>5463188.8250000002</v>
      </c>
      <c r="G13" s="2">
        <v>2021900000</v>
      </c>
    </row>
    <row r="14" spans="2:7" x14ac:dyDescent="0.3">
      <c r="B14" s="1" t="s">
        <v>96</v>
      </c>
      <c r="C14" s="2" t="s">
        <v>95</v>
      </c>
      <c r="D14" s="2">
        <v>111111</v>
      </c>
      <c r="E14" s="2" t="s">
        <v>16</v>
      </c>
      <c r="F14" s="11">
        <v>343675</v>
      </c>
      <c r="G14" s="2">
        <v>2024080000</v>
      </c>
    </row>
    <row r="15" spans="2:7" x14ac:dyDescent="0.3">
      <c r="B15" s="1" t="s">
        <v>171</v>
      </c>
      <c r="C15" s="2" t="s">
        <v>92</v>
      </c>
      <c r="D15" s="2">
        <v>19</v>
      </c>
      <c r="E15" s="2" t="s">
        <v>77</v>
      </c>
      <c r="F15" s="11">
        <v>38521</v>
      </c>
      <c r="G15" s="2">
        <v>2024090000</v>
      </c>
    </row>
    <row r="16" spans="2:7" x14ac:dyDescent="0.3">
      <c r="B16" s="1" t="s">
        <v>94</v>
      </c>
      <c r="C16" s="2" t="s">
        <v>92</v>
      </c>
      <c r="D16" s="2">
        <v>88</v>
      </c>
      <c r="E16" s="2" t="s">
        <v>9</v>
      </c>
      <c r="F16" s="11">
        <v>1980162.23</v>
      </c>
      <c r="G16" s="2">
        <v>2024090000</v>
      </c>
    </row>
    <row r="17" spans="2:7" x14ac:dyDescent="0.3">
      <c r="B17" s="1" t="s">
        <v>170</v>
      </c>
      <c r="C17" s="2" t="s">
        <v>92</v>
      </c>
      <c r="D17" s="2" t="s">
        <v>169</v>
      </c>
      <c r="E17" s="2" t="s">
        <v>168</v>
      </c>
      <c r="F17" s="11">
        <v>1820</v>
      </c>
      <c r="G17" s="2">
        <v>2024090000</v>
      </c>
    </row>
    <row r="18" spans="2:7" x14ac:dyDescent="0.3">
      <c r="B18" s="1" t="s">
        <v>167</v>
      </c>
      <c r="C18" s="2" t="s">
        <v>92</v>
      </c>
      <c r="D18" s="2" t="s">
        <v>130</v>
      </c>
      <c r="E18" s="2" t="s">
        <v>129</v>
      </c>
      <c r="F18" s="11">
        <v>10448.129999999999</v>
      </c>
      <c r="G18" s="2">
        <v>2024090000</v>
      </c>
    </row>
    <row r="19" spans="2:7" x14ac:dyDescent="0.3">
      <c r="B19" s="1" t="s">
        <v>166</v>
      </c>
      <c r="C19" s="2" t="s">
        <v>92</v>
      </c>
      <c r="D19" s="2" t="s">
        <v>165</v>
      </c>
      <c r="E19" s="2" t="s">
        <v>164</v>
      </c>
      <c r="F19" s="11">
        <v>10412.5</v>
      </c>
      <c r="G19" s="2">
        <v>2024090000</v>
      </c>
    </row>
    <row r="20" spans="2:7" x14ac:dyDescent="0.3">
      <c r="B20" s="1" t="s">
        <v>93</v>
      </c>
      <c r="C20" s="2" t="s">
        <v>92</v>
      </c>
      <c r="D20" s="2">
        <v>111111</v>
      </c>
      <c r="E20" s="2" t="s">
        <v>16</v>
      </c>
      <c r="F20" s="11">
        <v>27148.625</v>
      </c>
      <c r="G20" s="2">
        <v>2024090000</v>
      </c>
    </row>
    <row r="21" spans="2:7" x14ac:dyDescent="0.3">
      <c r="B21" s="1" t="s">
        <v>91</v>
      </c>
      <c r="C21" s="2" t="s">
        <v>90</v>
      </c>
      <c r="D21" s="2">
        <v>111111</v>
      </c>
      <c r="E21" s="2" t="s">
        <v>16</v>
      </c>
      <c r="F21" s="11">
        <v>5507141.0549999997</v>
      </c>
      <c r="G21" s="2">
        <v>2041000000</v>
      </c>
    </row>
    <row r="22" spans="2:7" x14ac:dyDescent="0.3">
      <c r="B22" s="1" t="s">
        <v>89</v>
      </c>
      <c r="C22" s="2" t="s">
        <v>163</v>
      </c>
      <c r="D22" s="2">
        <v>111101</v>
      </c>
      <c r="E22" s="2" t="s">
        <v>0</v>
      </c>
      <c r="F22" s="11">
        <v>1752994.18</v>
      </c>
      <c r="G22" s="2">
        <v>2042000000</v>
      </c>
    </row>
    <row r="23" spans="2:7" x14ac:dyDescent="0.3">
      <c r="B23" s="1" t="s">
        <v>89</v>
      </c>
      <c r="C23" s="2" t="s">
        <v>87</v>
      </c>
      <c r="D23" s="2">
        <v>111101</v>
      </c>
      <c r="E23" s="2" t="s">
        <v>0</v>
      </c>
      <c r="F23" s="11">
        <v>304303.86000000004</v>
      </c>
      <c r="G23" s="2">
        <v>2042000000</v>
      </c>
    </row>
    <row r="24" spans="2:7" x14ac:dyDescent="0.3">
      <c r="B24" s="1" t="s">
        <v>86</v>
      </c>
      <c r="C24" s="2" t="s">
        <v>85</v>
      </c>
      <c r="D24" s="2">
        <v>111101</v>
      </c>
      <c r="E24" s="2" t="s">
        <v>0</v>
      </c>
      <c r="F24" s="11">
        <v>500500</v>
      </c>
      <c r="G24" s="2">
        <v>2045000000</v>
      </c>
    </row>
    <row r="25" spans="2:7" x14ac:dyDescent="0.3">
      <c r="B25" s="1" t="s">
        <v>162</v>
      </c>
      <c r="C25" s="2" t="s">
        <v>161</v>
      </c>
      <c r="D25" s="2">
        <v>111101</v>
      </c>
      <c r="E25" s="2" t="s">
        <v>0</v>
      </c>
      <c r="F25" s="11">
        <v>6919.8499999999995</v>
      </c>
      <c r="G25" s="2">
        <v>2049000000</v>
      </c>
    </row>
    <row r="26" spans="2:7" x14ac:dyDescent="0.3">
      <c r="B26" s="1" t="s">
        <v>84</v>
      </c>
      <c r="C26" s="2" t="s">
        <v>82</v>
      </c>
      <c r="D26" s="2">
        <v>111101</v>
      </c>
      <c r="E26" s="2" t="s">
        <v>0</v>
      </c>
      <c r="F26" s="11">
        <v>1897674.87</v>
      </c>
      <c r="G26" s="2">
        <v>2051210000</v>
      </c>
    </row>
    <row r="27" spans="2:7" x14ac:dyDescent="0.3">
      <c r="B27" s="1" t="s">
        <v>160</v>
      </c>
      <c r="C27" s="2" t="s">
        <v>82</v>
      </c>
      <c r="D27" s="2">
        <v>111101</v>
      </c>
      <c r="E27" s="2" t="s">
        <v>0</v>
      </c>
      <c r="F27" s="11">
        <v>146328.94499999998</v>
      </c>
      <c r="G27" s="2">
        <v>2051260000</v>
      </c>
    </row>
    <row r="28" spans="2:7" x14ac:dyDescent="0.3">
      <c r="B28" s="1" t="s">
        <v>159</v>
      </c>
      <c r="C28" s="2" t="s">
        <v>158</v>
      </c>
      <c r="D28" s="2">
        <v>111111</v>
      </c>
      <c r="E28" s="2" t="s">
        <v>16</v>
      </c>
      <c r="F28" s="11">
        <v>-121553.07499999998</v>
      </c>
      <c r="G28" s="2">
        <v>2060220000</v>
      </c>
    </row>
    <row r="29" spans="2:7" x14ac:dyDescent="0.3">
      <c r="B29" s="1" t="s">
        <v>81</v>
      </c>
      <c r="C29" s="2" t="s">
        <v>66</v>
      </c>
      <c r="D29" s="2" t="s">
        <v>80</v>
      </c>
      <c r="E29" s="2" t="s">
        <v>79</v>
      </c>
      <c r="F29" s="11">
        <v>-1643711.145</v>
      </c>
      <c r="G29" s="2">
        <v>2069010000</v>
      </c>
    </row>
    <row r="30" spans="2:7" x14ac:dyDescent="0.3">
      <c r="B30" s="1" t="s">
        <v>157</v>
      </c>
      <c r="C30" s="2" t="s">
        <v>66</v>
      </c>
      <c r="D30" s="2">
        <v>19</v>
      </c>
      <c r="E30" s="2" t="s">
        <v>77</v>
      </c>
      <c r="F30" s="11">
        <v>-416278.66</v>
      </c>
      <c r="G30" s="2">
        <v>2069010000</v>
      </c>
    </row>
    <row r="31" spans="2:7" x14ac:dyDescent="0.3">
      <c r="B31" s="1" t="s">
        <v>156</v>
      </c>
      <c r="C31" s="2" t="s">
        <v>66</v>
      </c>
      <c r="D31" s="2" t="s">
        <v>155</v>
      </c>
      <c r="E31" s="2" t="s">
        <v>154</v>
      </c>
      <c r="F31" s="11">
        <v>-364243.84499999997</v>
      </c>
      <c r="G31" s="2">
        <v>2069010000</v>
      </c>
    </row>
    <row r="32" spans="2:7" x14ac:dyDescent="0.3">
      <c r="B32" s="1" t="s">
        <v>153</v>
      </c>
      <c r="C32" s="2" t="s">
        <v>66</v>
      </c>
      <c r="D32" s="2" t="s">
        <v>126</v>
      </c>
      <c r="E32" s="2" t="s">
        <v>125</v>
      </c>
      <c r="F32" s="11">
        <v>0</v>
      </c>
      <c r="G32" s="2">
        <v>2069010000</v>
      </c>
    </row>
    <row r="33" spans="2:7" x14ac:dyDescent="0.3">
      <c r="B33" s="1" t="s">
        <v>71</v>
      </c>
      <c r="C33" s="2" t="s">
        <v>66</v>
      </c>
      <c r="D33" s="2">
        <v>1009</v>
      </c>
      <c r="E33" s="2" t="s">
        <v>25</v>
      </c>
      <c r="F33" s="11">
        <v>0</v>
      </c>
      <c r="G33" s="2">
        <v>2069010000</v>
      </c>
    </row>
    <row r="34" spans="2:7" x14ac:dyDescent="0.3">
      <c r="B34" s="1" t="s">
        <v>70</v>
      </c>
      <c r="C34" s="2" t="s">
        <v>66</v>
      </c>
      <c r="D34" s="2">
        <v>1007</v>
      </c>
      <c r="E34" s="2" t="s">
        <v>23</v>
      </c>
      <c r="F34" s="11">
        <v>0</v>
      </c>
      <c r="G34" s="2">
        <v>2069010000</v>
      </c>
    </row>
    <row r="35" spans="2:7" x14ac:dyDescent="0.3">
      <c r="B35" s="1" t="s">
        <v>69</v>
      </c>
      <c r="C35" s="2" t="s">
        <v>66</v>
      </c>
      <c r="D35" s="2">
        <v>1008</v>
      </c>
      <c r="E35" s="2" t="s">
        <v>21</v>
      </c>
      <c r="F35" s="11">
        <v>0</v>
      </c>
      <c r="G35" s="2">
        <v>2069010000</v>
      </c>
    </row>
    <row r="36" spans="2:7" x14ac:dyDescent="0.3">
      <c r="B36" s="1" t="s">
        <v>68</v>
      </c>
      <c r="C36" s="2" t="s">
        <v>66</v>
      </c>
      <c r="D36" s="2">
        <v>1240</v>
      </c>
      <c r="E36" s="2" t="s">
        <v>19</v>
      </c>
      <c r="F36" s="11">
        <v>-10461.36</v>
      </c>
      <c r="G36" s="2">
        <v>2069010000</v>
      </c>
    </row>
    <row r="37" spans="2:7" x14ac:dyDescent="0.3">
      <c r="B37" s="1" t="s">
        <v>70</v>
      </c>
      <c r="C37" s="2" t="s">
        <v>66</v>
      </c>
      <c r="D37" s="2">
        <v>1007</v>
      </c>
      <c r="E37" s="2" t="s">
        <v>121</v>
      </c>
      <c r="F37" s="11">
        <v>0</v>
      </c>
      <c r="G37" s="2">
        <v>2069010000</v>
      </c>
    </row>
    <row r="38" spans="2:7" x14ac:dyDescent="0.3">
      <c r="B38" s="1" t="s">
        <v>152</v>
      </c>
      <c r="C38" s="2" t="s">
        <v>66</v>
      </c>
      <c r="D38" s="2" t="s">
        <v>151</v>
      </c>
      <c r="E38" s="2" t="s">
        <v>150</v>
      </c>
      <c r="F38" s="11">
        <v>-482611.04499999998</v>
      </c>
      <c r="G38" s="2">
        <v>2069010000</v>
      </c>
    </row>
    <row r="39" spans="2:7" x14ac:dyDescent="0.3">
      <c r="B39" s="1" t="s">
        <v>67</v>
      </c>
      <c r="C39" s="2" t="s">
        <v>66</v>
      </c>
      <c r="D39" s="2">
        <v>111111</v>
      </c>
      <c r="E39" s="2" t="s">
        <v>16</v>
      </c>
      <c r="F39" s="11">
        <v>-6785.94</v>
      </c>
      <c r="G39" s="2">
        <v>2069010000</v>
      </c>
    </row>
    <row r="40" spans="2:7" x14ac:dyDescent="0.3">
      <c r="B40" s="1" t="s">
        <v>149</v>
      </c>
      <c r="C40" s="2" t="s">
        <v>64</v>
      </c>
      <c r="D40" s="2">
        <v>88</v>
      </c>
      <c r="E40" s="2" t="s">
        <v>9</v>
      </c>
      <c r="F40" s="11">
        <v>-2436.35</v>
      </c>
      <c r="G40" s="2">
        <v>2069980000</v>
      </c>
    </row>
    <row r="41" spans="2:7" x14ac:dyDescent="0.3">
      <c r="B41" s="1" t="s">
        <v>65</v>
      </c>
      <c r="C41" s="2" t="s">
        <v>64</v>
      </c>
      <c r="D41" s="2">
        <v>111111</v>
      </c>
      <c r="E41" s="2" t="s">
        <v>16</v>
      </c>
      <c r="F41" s="11">
        <v>9793.84</v>
      </c>
      <c r="G41" s="2">
        <v>2069980000</v>
      </c>
    </row>
    <row r="42" spans="2:7" x14ac:dyDescent="0.3">
      <c r="B42" s="1" t="s">
        <v>148</v>
      </c>
      <c r="C42" s="2" t="s">
        <v>147</v>
      </c>
      <c r="D42" s="2">
        <v>111101</v>
      </c>
      <c r="E42" s="2" t="s">
        <v>0</v>
      </c>
      <c r="F42" s="11">
        <v>81.339999999999989</v>
      </c>
      <c r="G42" s="2">
        <v>2070290000</v>
      </c>
    </row>
    <row r="43" spans="2:7" x14ac:dyDescent="0.3">
      <c r="B43" s="1" t="s">
        <v>63</v>
      </c>
      <c r="C43" s="2" t="s">
        <v>62</v>
      </c>
      <c r="D43" s="2">
        <v>111111</v>
      </c>
      <c r="E43" s="2" t="s">
        <v>16</v>
      </c>
      <c r="F43" s="11">
        <v>65947.7</v>
      </c>
      <c r="G43" s="2">
        <v>2070400000</v>
      </c>
    </row>
    <row r="44" spans="2:7" x14ac:dyDescent="0.3">
      <c r="B44" s="1" t="s">
        <v>60</v>
      </c>
      <c r="C44" s="2" t="s">
        <v>59</v>
      </c>
      <c r="D44" s="2">
        <v>111111</v>
      </c>
      <c r="E44" s="2" t="s">
        <v>16</v>
      </c>
      <c r="F44" s="11">
        <v>5138.91</v>
      </c>
      <c r="G44" s="2">
        <v>2070500000</v>
      </c>
    </row>
    <row r="45" spans="2:7" x14ac:dyDescent="0.3">
      <c r="B45" s="1" t="s">
        <v>58</v>
      </c>
      <c r="C45" s="2" t="s">
        <v>57</v>
      </c>
      <c r="D45" s="2">
        <v>111111</v>
      </c>
      <c r="E45" s="2" t="s">
        <v>16</v>
      </c>
      <c r="F45" s="11">
        <v>1055381.4750000001</v>
      </c>
      <c r="G45" s="2">
        <v>2070600000</v>
      </c>
    </row>
    <row r="46" spans="2:7" x14ac:dyDescent="0.3">
      <c r="B46" s="1" t="s">
        <v>53</v>
      </c>
      <c r="C46" s="2" t="s">
        <v>49</v>
      </c>
      <c r="D46" s="2" t="s">
        <v>52</v>
      </c>
      <c r="E46" s="2" t="s">
        <v>51</v>
      </c>
      <c r="F46" s="11">
        <v>430845.34499999997</v>
      </c>
      <c r="G46" s="2">
        <v>2070900000</v>
      </c>
    </row>
    <row r="47" spans="2:7" x14ac:dyDescent="0.3">
      <c r="B47" s="1" t="s">
        <v>146</v>
      </c>
      <c r="C47" s="2" t="s">
        <v>49</v>
      </c>
      <c r="D47" s="2">
        <v>105</v>
      </c>
      <c r="E47" s="2" t="s">
        <v>33</v>
      </c>
      <c r="F47" s="11">
        <v>276920</v>
      </c>
      <c r="G47" s="2">
        <v>2070900000</v>
      </c>
    </row>
    <row r="48" spans="2:7" x14ac:dyDescent="0.3">
      <c r="B48" s="1" t="s">
        <v>50</v>
      </c>
      <c r="C48" s="2" t="s">
        <v>49</v>
      </c>
      <c r="D48" s="2">
        <v>111111</v>
      </c>
      <c r="E48" s="2" t="s">
        <v>16</v>
      </c>
      <c r="F48" s="11">
        <v>1130021</v>
      </c>
      <c r="G48" s="2">
        <v>2070900000</v>
      </c>
    </row>
    <row r="49" spans="2:7" x14ac:dyDescent="0.3">
      <c r="B49" s="1" t="s">
        <v>48</v>
      </c>
      <c r="C49" s="2" t="s">
        <v>47</v>
      </c>
      <c r="D49" s="2">
        <v>111111</v>
      </c>
      <c r="E49" s="2" t="s">
        <v>16</v>
      </c>
      <c r="F49" s="11">
        <v>7293.5450000000001</v>
      </c>
      <c r="G49" s="2">
        <v>2071000000</v>
      </c>
    </row>
    <row r="50" spans="2:7" x14ac:dyDescent="0.3">
      <c r="B50" s="1" t="s">
        <v>145</v>
      </c>
      <c r="C50" s="2" t="s">
        <v>45</v>
      </c>
      <c r="D50" s="2">
        <v>1900</v>
      </c>
      <c r="E50" s="2" t="s">
        <v>144</v>
      </c>
      <c r="F50" s="11">
        <v>0</v>
      </c>
      <c r="G50" s="2">
        <v>2071100000</v>
      </c>
    </row>
    <row r="51" spans="2:7" x14ac:dyDescent="0.3">
      <c r="B51" s="1" t="s">
        <v>46</v>
      </c>
      <c r="C51" s="2" t="s">
        <v>45</v>
      </c>
      <c r="D51" s="2">
        <v>111111</v>
      </c>
      <c r="E51" s="2" t="s">
        <v>16</v>
      </c>
      <c r="F51" s="11">
        <v>48468.665000000001</v>
      </c>
      <c r="G51" s="2">
        <v>2071100000</v>
      </c>
    </row>
    <row r="52" spans="2:7" x14ac:dyDescent="0.3">
      <c r="B52" s="1" t="s">
        <v>143</v>
      </c>
      <c r="C52" s="2" t="s">
        <v>43</v>
      </c>
      <c r="D52" s="2" t="s">
        <v>142</v>
      </c>
      <c r="E52" s="2" t="s">
        <v>141</v>
      </c>
      <c r="F52" s="11">
        <v>23928.799999999999</v>
      </c>
      <c r="G52" s="2">
        <v>2071209200</v>
      </c>
    </row>
    <row r="53" spans="2:7" x14ac:dyDescent="0.3">
      <c r="B53" s="1" t="s">
        <v>44</v>
      </c>
      <c r="C53" s="2" t="s">
        <v>43</v>
      </c>
      <c r="D53" s="2">
        <v>111111</v>
      </c>
      <c r="E53" s="2" t="s">
        <v>16</v>
      </c>
      <c r="F53" s="11">
        <v>2393259.19</v>
      </c>
      <c r="G53" s="2">
        <v>2071209200</v>
      </c>
    </row>
    <row r="54" spans="2:7" x14ac:dyDescent="0.3">
      <c r="B54" s="1" t="s">
        <v>42</v>
      </c>
      <c r="C54" s="2" t="s">
        <v>41</v>
      </c>
      <c r="D54" s="2">
        <v>111111</v>
      </c>
      <c r="E54" s="2" t="s">
        <v>16</v>
      </c>
      <c r="F54" s="11">
        <v>23069.654999999999</v>
      </c>
      <c r="G54" s="2">
        <v>2071209400</v>
      </c>
    </row>
    <row r="55" spans="2:7" x14ac:dyDescent="0.3">
      <c r="B55" s="1" t="s">
        <v>40</v>
      </c>
      <c r="C55" s="2" t="s">
        <v>39</v>
      </c>
      <c r="D55" s="2">
        <v>111111</v>
      </c>
      <c r="E55" s="2" t="s">
        <v>16</v>
      </c>
      <c r="F55" s="11">
        <v>208366.935</v>
      </c>
      <c r="G55" s="2">
        <v>2071209500</v>
      </c>
    </row>
    <row r="56" spans="2:7" x14ac:dyDescent="0.3">
      <c r="B56" s="1" t="s">
        <v>140</v>
      </c>
      <c r="C56" s="2" t="s">
        <v>139</v>
      </c>
      <c r="D56" s="2">
        <v>111111</v>
      </c>
      <c r="E56" s="2" t="s">
        <v>16</v>
      </c>
      <c r="F56" s="11">
        <v>308232</v>
      </c>
      <c r="G56" s="2">
        <v>2071220000</v>
      </c>
    </row>
    <row r="57" spans="2:7" x14ac:dyDescent="0.3">
      <c r="B57" s="1" t="s">
        <v>138</v>
      </c>
      <c r="C57" s="2" t="s">
        <v>136</v>
      </c>
      <c r="D57" s="2">
        <v>19</v>
      </c>
      <c r="E57" s="2" t="s">
        <v>77</v>
      </c>
      <c r="F57" s="11">
        <v>13422.779999999999</v>
      </c>
      <c r="G57" s="2">
        <v>2071511000</v>
      </c>
    </row>
    <row r="58" spans="2:7" x14ac:dyDescent="0.3">
      <c r="B58" s="1" t="s">
        <v>137</v>
      </c>
      <c r="C58" s="2" t="s">
        <v>136</v>
      </c>
      <c r="D58" s="2">
        <v>111111</v>
      </c>
      <c r="E58" s="2" t="s">
        <v>16</v>
      </c>
      <c r="F58" s="11">
        <v>4045.6150000000002</v>
      </c>
      <c r="G58" s="2">
        <v>2071511000</v>
      </c>
    </row>
    <row r="59" spans="2:7" x14ac:dyDescent="0.3">
      <c r="B59" s="1" t="s">
        <v>135</v>
      </c>
      <c r="C59" s="2" t="s">
        <v>134</v>
      </c>
      <c r="D59" s="2">
        <v>111111</v>
      </c>
      <c r="E59" s="2" t="s">
        <v>16</v>
      </c>
      <c r="F59" s="11">
        <v>49621.144999999997</v>
      </c>
      <c r="G59" s="2">
        <v>2071910000</v>
      </c>
    </row>
    <row r="60" spans="2:7" x14ac:dyDescent="0.3">
      <c r="B60" s="1" t="s">
        <v>38</v>
      </c>
      <c r="C60" s="2" t="s">
        <v>37</v>
      </c>
      <c r="D60" s="2">
        <v>111101</v>
      </c>
      <c r="E60" s="2" t="s">
        <v>0</v>
      </c>
      <c r="F60" s="11">
        <v>20323.309999999998</v>
      </c>
      <c r="G60" s="2">
        <v>2071980000</v>
      </c>
    </row>
    <row r="61" spans="2:7" x14ac:dyDescent="0.3">
      <c r="B61" s="1" t="s">
        <v>36</v>
      </c>
      <c r="C61" s="2" t="s">
        <v>35</v>
      </c>
      <c r="D61" s="2">
        <v>111111</v>
      </c>
      <c r="E61" s="2" t="s">
        <v>16</v>
      </c>
      <c r="F61" s="11">
        <v>169489</v>
      </c>
      <c r="G61" s="2">
        <v>2079022000</v>
      </c>
    </row>
    <row r="62" spans="2:7" x14ac:dyDescent="0.3">
      <c r="B62" s="1" t="s">
        <v>133</v>
      </c>
      <c r="C62" s="2" t="s">
        <v>31</v>
      </c>
      <c r="D62" s="2">
        <v>19</v>
      </c>
      <c r="E62" s="2" t="s">
        <v>77</v>
      </c>
      <c r="F62" s="11">
        <v>85462.684999999998</v>
      </c>
      <c r="G62" s="2">
        <v>2079070000</v>
      </c>
    </row>
    <row r="63" spans="2:7" x14ac:dyDescent="0.3">
      <c r="B63" s="1" t="s">
        <v>132</v>
      </c>
      <c r="C63" s="2" t="s">
        <v>31</v>
      </c>
      <c r="D63" s="2" t="s">
        <v>55</v>
      </c>
      <c r="E63" s="2" t="s">
        <v>54</v>
      </c>
      <c r="F63" s="11">
        <v>11422.144999999999</v>
      </c>
      <c r="G63" s="2">
        <v>2079070000</v>
      </c>
    </row>
    <row r="64" spans="2:7" x14ac:dyDescent="0.3">
      <c r="B64" s="1" t="s">
        <v>131</v>
      </c>
      <c r="C64" s="2" t="s">
        <v>31</v>
      </c>
      <c r="D64" s="2" t="s">
        <v>130</v>
      </c>
      <c r="E64" s="2" t="s">
        <v>129</v>
      </c>
      <c r="F64" s="11">
        <v>84438.864999999991</v>
      </c>
      <c r="G64" s="2">
        <v>2079070000</v>
      </c>
    </row>
    <row r="65" spans="2:7" x14ac:dyDescent="0.3">
      <c r="B65" s="1" t="s">
        <v>32</v>
      </c>
      <c r="C65" s="2" t="s">
        <v>31</v>
      </c>
      <c r="D65" s="2">
        <v>111111</v>
      </c>
      <c r="E65" s="2" t="s">
        <v>16</v>
      </c>
      <c r="F65" s="11">
        <v>638869.13</v>
      </c>
      <c r="G65" s="2">
        <v>2079070000</v>
      </c>
    </row>
    <row r="66" spans="2:7" x14ac:dyDescent="0.3">
      <c r="B66" s="1" t="s">
        <v>128</v>
      </c>
      <c r="C66" s="2" t="s">
        <v>27</v>
      </c>
      <c r="D66" s="2" t="s">
        <v>126</v>
      </c>
      <c r="E66" s="2" t="s">
        <v>125</v>
      </c>
      <c r="F66" s="11">
        <v>0</v>
      </c>
      <c r="G66" s="2">
        <v>2079080000</v>
      </c>
    </row>
    <row r="67" spans="2:7" x14ac:dyDescent="0.3">
      <c r="B67" s="1" t="s">
        <v>29</v>
      </c>
      <c r="C67" s="2" t="s">
        <v>27</v>
      </c>
      <c r="D67" s="2">
        <v>1007</v>
      </c>
      <c r="E67" s="2" t="s">
        <v>23</v>
      </c>
      <c r="F67" s="11">
        <v>0</v>
      </c>
      <c r="G67" s="2">
        <v>2079080000</v>
      </c>
    </row>
    <row r="68" spans="2:7" x14ac:dyDescent="0.3">
      <c r="B68" s="1" t="s">
        <v>28</v>
      </c>
      <c r="C68" s="2" t="s">
        <v>27</v>
      </c>
      <c r="D68" s="2">
        <v>1008</v>
      </c>
      <c r="E68" s="2" t="s">
        <v>21</v>
      </c>
      <c r="F68" s="11">
        <v>0</v>
      </c>
      <c r="G68" s="2">
        <v>2079080000</v>
      </c>
    </row>
    <row r="69" spans="2:7" x14ac:dyDescent="0.3">
      <c r="B69" s="1" t="s">
        <v>127</v>
      </c>
      <c r="C69" s="2" t="s">
        <v>17</v>
      </c>
      <c r="D69" s="2" t="s">
        <v>126</v>
      </c>
      <c r="E69" s="2" t="s">
        <v>125</v>
      </c>
      <c r="F69" s="11">
        <v>0</v>
      </c>
      <c r="G69" s="2">
        <v>2082280000</v>
      </c>
    </row>
    <row r="70" spans="2:7" x14ac:dyDescent="0.3">
      <c r="B70" s="1" t="s">
        <v>26</v>
      </c>
      <c r="C70" s="2" t="s">
        <v>17</v>
      </c>
      <c r="D70" s="2">
        <v>1009</v>
      </c>
      <c r="E70" s="2" t="s">
        <v>25</v>
      </c>
      <c r="F70" s="11">
        <v>0</v>
      </c>
      <c r="G70" s="2">
        <v>2082280000</v>
      </c>
    </row>
    <row r="71" spans="2:7" x14ac:dyDescent="0.3">
      <c r="B71" s="1" t="s">
        <v>24</v>
      </c>
      <c r="C71" s="2" t="s">
        <v>17</v>
      </c>
      <c r="D71" s="2">
        <v>1007</v>
      </c>
      <c r="E71" s="2" t="s">
        <v>23</v>
      </c>
      <c r="F71" s="11">
        <v>0</v>
      </c>
      <c r="G71" s="2">
        <v>2082280000</v>
      </c>
    </row>
    <row r="72" spans="2:7" x14ac:dyDescent="0.3">
      <c r="B72" s="1" t="s">
        <v>22</v>
      </c>
      <c r="C72" s="2" t="s">
        <v>17</v>
      </c>
      <c r="D72" s="2">
        <v>1008</v>
      </c>
      <c r="E72" s="2" t="s">
        <v>21</v>
      </c>
      <c r="F72" s="11">
        <v>0</v>
      </c>
      <c r="G72" s="2">
        <v>2082280000</v>
      </c>
    </row>
    <row r="73" spans="2:7" x14ac:dyDescent="0.3">
      <c r="B73" s="1" t="s">
        <v>20</v>
      </c>
      <c r="C73" s="2" t="s">
        <v>17</v>
      </c>
      <c r="D73" s="2">
        <v>1240</v>
      </c>
      <c r="E73" s="2" t="s">
        <v>19</v>
      </c>
      <c r="F73" s="11">
        <v>-34224.959999999999</v>
      </c>
      <c r="G73" s="2">
        <v>2082280000</v>
      </c>
    </row>
    <row r="74" spans="2:7" x14ac:dyDescent="0.3">
      <c r="B74" s="1" t="s">
        <v>124</v>
      </c>
      <c r="C74" s="2" t="s">
        <v>17</v>
      </c>
      <c r="D74" s="2">
        <v>1006</v>
      </c>
      <c r="E74" s="2" t="s">
        <v>123</v>
      </c>
      <c r="F74" s="11">
        <v>-6778.415</v>
      </c>
      <c r="G74" s="2">
        <v>2082280000</v>
      </c>
    </row>
    <row r="75" spans="2:7" x14ac:dyDescent="0.3">
      <c r="B75" s="1" t="s">
        <v>24</v>
      </c>
      <c r="C75" s="2" t="s">
        <v>17</v>
      </c>
      <c r="D75" s="2">
        <v>1007</v>
      </c>
      <c r="E75" s="2" t="s">
        <v>121</v>
      </c>
      <c r="F75" s="11">
        <v>0</v>
      </c>
      <c r="G75" s="2">
        <v>2082280000</v>
      </c>
    </row>
    <row r="76" spans="2:7" x14ac:dyDescent="0.3">
      <c r="B76" s="1" t="s">
        <v>18</v>
      </c>
      <c r="C76" s="2" t="s">
        <v>17</v>
      </c>
      <c r="D76" s="2">
        <v>111111</v>
      </c>
      <c r="E76" s="2" t="s">
        <v>16</v>
      </c>
      <c r="F76" s="11">
        <v>-2204.7199999999998</v>
      </c>
      <c r="G76" s="2">
        <v>2082280000</v>
      </c>
    </row>
    <row r="77" spans="2:7" x14ac:dyDescent="0.3">
      <c r="B77" s="1" t="s">
        <v>13</v>
      </c>
      <c r="C77" s="2" t="s">
        <v>12</v>
      </c>
      <c r="D77" s="2">
        <v>111101</v>
      </c>
      <c r="E77" s="2" t="s">
        <v>0</v>
      </c>
      <c r="F77" s="11">
        <v>80617.179999999993</v>
      </c>
      <c r="G77" s="2">
        <v>2082208200</v>
      </c>
    </row>
    <row r="78" spans="2:7" x14ac:dyDescent="0.3">
      <c r="B78" s="1" t="s">
        <v>11</v>
      </c>
      <c r="C78" s="2" t="s">
        <v>10</v>
      </c>
      <c r="D78" s="2">
        <v>88</v>
      </c>
      <c r="E78" s="2" t="s">
        <v>9</v>
      </c>
      <c r="F78" s="11">
        <v>2752704.22</v>
      </c>
      <c r="G78" s="2">
        <v>2082214000</v>
      </c>
    </row>
    <row r="79" spans="2:7" x14ac:dyDescent="0.3">
      <c r="B79" s="1" t="s">
        <v>122</v>
      </c>
      <c r="C79" s="2" t="s">
        <v>10</v>
      </c>
      <c r="D79" s="2">
        <v>1007</v>
      </c>
      <c r="E79" s="2" t="s">
        <v>121</v>
      </c>
      <c r="F79" s="11">
        <v>0</v>
      </c>
      <c r="G79" s="2">
        <v>2082214000</v>
      </c>
    </row>
    <row r="80" spans="2:7" x14ac:dyDescent="0.3">
      <c r="B80" s="1" t="s">
        <v>120</v>
      </c>
      <c r="C80" s="2" t="s">
        <v>10</v>
      </c>
      <c r="D80" s="2">
        <v>111111</v>
      </c>
      <c r="E80" s="2" t="s">
        <v>16</v>
      </c>
      <c r="F80" s="11">
        <v>1250.7950000000001</v>
      </c>
      <c r="G80" s="2">
        <v>2082214000</v>
      </c>
    </row>
    <row r="81" spans="2:7" x14ac:dyDescent="0.3">
      <c r="B81" s="1" t="s">
        <v>119</v>
      </c>
      <c r="C81" s="2" t="s">
        <v>118</v>
      </c>
      <c r="D81" s="2">
        <v>1240</v>
      </c>
      <c r="E81" s="2" t="s">
        <v>19</v>
      </c>
      <c r="F81" s="11">
        <v>4130000</v>
      </c>
      <c r="G81" s="2">
        <v>2082110000</v>
      </c>
    </row>
    <row r="82" spans="2:7" x14ac:dyDescent="0.3">
      <c r="B82" s="1" t="s">
        <v>8</v>
      </c>
      <c r="C82" s="2" t="s">
        <v>7</v>
      </c>
      <c r="D82" s="2">
        <v>111101</v>
      </c>
      <c r="E82" s="2" t="s">
        <v>0</v>
      </c>
      <c r="F82" s="11">
        <v>496748.70000000007</v>
      </c>
      <c r="G82" s="2">
        <v>2091200000</v>
      </c>
    </row>
    <row r="83" spans="2:7" x14ac:dyDescent="0.3">
      <c r="B83" s="1" t="s">
        <v>6</v>
      </c>
      <c r="C83" s="2" t="s">
        <v>5</v>
      </c>
      <c r="D83" s="2">
        <v>111101</v>
      </c>
      <c r="E83" s="2" t="s">
        <v>0</v>
      </c>
      <c r="F83" s="11">
        <v>480872.96000000002</v>
      </c>
      <c r="G83" s="2">
        <v>2091200001</v>
      </c>
    </row>
    <row r="84" spans="2:7" x14ac:dyDescent="0.3">
      <c r="B84" s="1" t="s">
        <v>117</v>
      </c>
      <c r="C84" s="2" t="s">
        <v>116</v>
      </c>
      <c r="D84" s="2">
        <v>111101</v>
      </c>
      <c r="E84" s="2" t="s">
        <v>0</v>
      </c>
      <c r="F84" s="11">
        <v>0</v>
      </c>
      <c r="G84" s="2">
        <v>2091900000</v>
      </c>
    </row>
    <row r="85" spans="2:7" x14ac:dyDescent="0.3">
      <c r="B85" s="1" t="s">
        <v>4</v>
      </c>
      <c r="C85" s="2" t="s">
        <v>3</v>
      </c>
      <c r="D85" s="2">
        <v>111101</v>
      </c>
      <c r="E85" s="2" t="s">
        <v>0</v>
      </c>
      <c r="F85" s="11">
        <v>6570.3050000000003</v>
      </c>
      <c r="G85" s="2">
        <v>2092200000</v>
      </c>
    </row>
    <row r="86" spans="2:7" x14ac:dyDescent="0.3">
      <c r="B86" s="1" t="s">
        <v>115</v>
      </c>
      <c r="C86" s="9" t="s">
        <v>1</v>
      </c>
      <c r="D86" s="9">
        <v>111101</v>
      </c>
      <c r="E86" s="9" t="s">
        <v>0</v>
      </c>
      <c r="F86" s="10">
        <v>60838086.159999996</v>
      </c>
      <c r="G86" s="9">
        <v>2111111999</v>
      </c>
    </row>
    <row r="87" spans="2:7" x14ac:dyDescent="0.3">
      <c r="D87" s="2"/>
    </row>
    <row r="88" spans="2:7" x14ac:dyDescent="0.3">
      <c r="D88" s="2"/>
    </row>
    <row r="89" spans="2:7" x14ac:dyDescent="0.3">
      <c r="D89" s="2"/>
    </row>
    <row r="90" spans="2:7" x14ac:dyDescent="0.3">
      <c r="D90" s="2"/>
    </row>
    <row r="91" spans="2:7" x14ac:dyDescent="0.3">
      <c r="D91" s="2"/>
    </row>
    <row r="92" spans="2:7" x14ac:dyDescent="0.3">
      <c r="D92" s="2"/>
    </row>
    <row r="93" spans="2:7" x14ac:dyDescent="0.3">
      <c r="D93" s="2"/>
    </row>
    <row r="94" spans="2:7" x14ac:dyDescent="0.3">
      <c r="D94" s="2"/>
    </row>
    <row r="95" spans="2:7" x14ac:dyDescent="0.3">
      <c r="D95" s="2"/>
    </row>
    <row r="96" spans="2:7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  <row r="116" spans="4:4" x14ac:dyDescent="0.3">
      <c r="D116" s="2"/>
    </row>
    <row r="117" spans="4:4" x14ac:dyDescent="0.3">
      <c r="D117" s="2"/>
    </row>
    <row r="118" spans="4:4" x14ac:dyDescent="0.3">
      <c r="D118" s="2"/>
    </row>
    <row r="119" spans="4:4" x14ac:dyDescent="0.3">
      <c r="D119" s="2"/>
    </row>
    <row r="120" spans="4:4" x14ac:dyDescent="0.3">
      <c r="D120" s="2"/>
    </row>
    <row r="121" spans="4:4" x14ac:dyDescent="0.3">
      <c r="D121" s="2"/>
    </row>
    <row r="122" spans="4:4" x14ac:dyDescent="0.3">
      <c r="D122" s="2"/>
    </row>
    <row r="123" spans="4:4" x14ac:dyDescent="0.3">
      <c r="D123" s="2"/>
    </row>
    <row r="124" spans="4:4" x14ac:dyDescent="0.3">
      <c r="D124" s="2"/>
    </row>
    <row r="125" spans="4:4" x14ac:dyDescent="0.3">
      <c r="D125" s="2"/>
    </row>
    <row r="126" spans="4:4" x14ac:dyDescent="0.3">
      <c r="D126" s="2"/>
    </row>
    <row r="127" spans="4:4" x14ac:dyDescent="0.3">
      <c r="D12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850E-46E8-4E92-9CA1-5C65B763B839}">
  <dimension ref="B1:H115"/>
  <sheetViews>
    <sheetView workbookViewId="0">
      <selection activeCell="B78" sqref="B5:B78"/>
    </sheetView>
  </sheetViews>
  <sheetFormatPr defaultColWidth="9.21875" defaultRowHeight="14.4" x14ac:dyDescent="0.3"/>
  <cols>
    <col min="1" max="1" width="2" style="1" customWidth="1"/>
    <col min="2" max="2" width="9.21875" style="1"/>
    <col min="3" max="3" width="29.5546875" style="1" customWidth="1"/>
    <col min="4" max="4" width="22.21875" style="1" customWidth="1"/>
    <col min="5" max="5" width="30.77734375" style="1" bestFit="1" customWidth="1"/>
    <col min="6" max="6" width="11.5546875" style="1" bestFit="1" customWidth="1"/>
    <col min="7" max="7" width="12" style="1" bestFit="1" customWidth="1"/>
    <col min="9" max="16384" width="9.21875" style="1"/>
  </cols>
  <sheetData>
    <row r="1" spans="2:7" ht="15.6" x14ac:dyDescent="0.3">
      <c r="B1" s="8" t="s">
        <v>199</v>
      </c>
    </row>
    <row r="4" spans="2:7" x14ac:dyDescent="0.3">
      <c r="B4" s="1" t="s">
        <v>113</v>
      </c>
      <c r="C4" s="1" t="s">
        <v>112</v>
      </c>
      <c r="D4" s="1" t="s">
        <v>111</v>
      </c>
      <c r="E4" s="1" t="s">
        <v>110</v>
      </c>
      <c r="F4" s="1" t="s">
        <v>109</v>
      </c>
      <c r="G4" s="1" t="s">
        <v>108</v>
      </c>
    </row>
    <row r="5" spans="2:7" x14ac:dyDescent="0.3">
      <c r="B5" s="1" t="s">
        <v>175</v>
      </c>
      <c r="C5" s="2" t="s">
        <v>106</v>
      </c>
      <c r="D5" s="2">
        <v>105</v>
      </c>
      <c r="E5" s="2" t="s">
        <v>33</v>
      </c>
      <c r="F5" s="6">
        <v>-616463.01899999997</v>
      </c>
      <c r="G5" s="2">
        <v>2001110000</v>
      </c>
    </row>
    <row r="6" spans="2:7" x14ac:dyDescent="0.3">
      <c r="B6" s="1" t="s">
        <v>107</v>
      </c>
      <c r="C6" s="1" t="s">
        <v>106</v>
      </c>
      <c r="D6" s="2">
        <v>111111</v>
      </c>
      <c r="E6" s="1" t="s">
        <v>16</v>
      </c>
      <c r="F6" s="12">
        <v>-14431341</v>
      </c>
      <c r="G6" s="2">
        <v>2001110000</v>
      </c>
    </row>
    <row r="7" spans="2:7" x14ac:dyDescent="0.3">
      <c r="B7" s="1" t="s">
        <v>105</v>
      </c>
      <c r="C7" s="2" t="s">
        <v>104</v>
      </c>
      <c r="D7" s="2">
        <v>111111</v>
      </c>
      <c r="E7" s="2" t="s">
        <v>16</v>
      </c>
      <c r="F7" s="11">
        <v>-6373617.5140000004</v>
      </c>
      <c r="G7" s="2">
        <v>2001190000</v>
      </c>
    </row>
    <row r="8" spans="2:7" x14ac:dyDescent="0.3">
      <c r="B8" s="1" t="s">
        <v>173</v>
      </c>
      <c r="C8" s="2" t="s">
        <v>198</v>
      </c>
      <c r="D8" s="2">
        <v>111111</v>
      </c>
      <c r="E8" s="2" t="s">
        <v>16</v>
      </c>
      <c r="F8" s="11">
        <v>20504.509999999998</v>
      </c>
      <c r="G8" s="2">
        <v>2021210000</v>
      </c>
    </row>
    <row r="9" spans="2:7" x14ac:dyDescent="0.3">
      <c r="B9" s="1" t="s">
        <v>98</v>
      </c>
      <c r="C9" s="2" t="s">
        <v>97</v>
      </c>
      <c r="D9" s="2">
        <v>111111</v>
      </c>
      <c r="E9" s="2" t="s">
        <v>16</v>
      </c>
      <c r="F9" s="11">
        <v>5674152.0669999998</v>
      </c>
      <c r="G9" s="2">
        <v>2021900000</v>
      </c>
    </row>
    <row r="10" spans="2:7" x14ac:dyDescent="0.3">
      <c r="B10" s="1" t="s">
        <v>197</v>
      </c>
      <c r="C10" s="2" t="s">
        <v>196</v>
      </c>
      <c r="D10" s="2">
        <v>111111</v>
      </c>
      <c r="E10" s="2" t="s">
        <v>16</v>
      </c>
      <c r="F10" s="11">
        <v>13691.949999999999</v>
      </c>
      <c r="G10" s="2">
        <v>2024020000</v>
      </c>
    </row>
    <row r="11" spans="2:7" x14ac:dyDescent="0.3">
      <c r="B11" s="1" t="s">
        <v>96</v>
      </c>
      <c r="C11" s="2" t="s">
        <v>95</v>
      </c>
      <c r="D11" s="2">
        <v>111111</v>
      </c>
      <c r="E11" s="2" t="s">
        <v>16</v>
      </c>
      <c r="F11" s="11">
        <v>350370.99399999995</v>
      </c>
      <c r="G11" s="2">
        <v>2024080000</v>
      </c>
    </row>
    <row r="12" spans="2:7" x14ac:dyDescent="0.3">
      <c r="B12" s="1" t="s">
        <v>94</v>
      </c>
      <c r="C12" s="2" t="s">
        <v>92</v>
      </c>
      <c r="D12" s="2">
        <v>88</v>
      </c>
      <c r="E12" s="2" t="s">
        <v>9</v>
      </c>
      <c r="F12" s="11">
        <v>3116017.1540000001</v>
      </c>
      <c r="G12" s="2">
        <v>2024090000</v>
      </c>
    </row>
    <row r="13" spans="2:7" x14ac:dyDescent="0.3">
      <c r="B13" s="1" t="s">
        <v>170</v>
      </c>
      <c r="C13" s="2" t="s">
        <v>92</v>
      </c>
      <c r="D13" s="2" t="s">
        <v>169</v>
      </c>
      <c r="E13" s="2" t="s">
        <v>168</v>
      </c>
      <c r="F13" s="11">
        <v>0</v>
      </c>
      <c r="G13" s="2">
        <v>2024090000</v>
      </c>
    </row>
    <row r="14" spans="2:7" x14ac:dyDescent="0.3">
      <c r="B14" s="1" t="s">
        <v>167</v>
      </c>
      <c r="C14" s="2" t="s">
        <v>92</v>
      </c>
      <c r="D14" s="2" t="s">
        <v>130</v>
      </c>
      <c r="E14" s="2" t="s">
        <v>129</v>
      </c>
      <c r="F14" s="11">
        <v>673.34299999999985</v>
      </c>
      <c r="G14" s="2">
        <v>2024090000</v>
      </c>
    </row>
    <row r="15" spans="2:7" x14ac:dyDescent="0.3">
      <c r="B15" s="1" t="s">
        <v>195</v>
      </c>
      <c r="C15" s="2" t="s">
        <v>92</v>
      </c>
      <c r="D15" s="2" t="s">
        <v>194</v>
      </c>
      <c r="E15" s="2" t="s">
        <v>193</v>
      </c>
      <c r="F15" s="11">
        <v>192017.14499999996</v>
      </c>
      <c r="G15" s="2">
        <v>2024090000</v>
      </c>
    </row>
    <row r="16" spans="2:7" x14ac:dyDescent="0.3">
      <c r="B16" s="1" t="s">
        <v>192</v>
      </c>
      <c r="C16" s="2" t="s">
        <v>92</v>
      </c>
      <c r="D16" s="2" t="s">
        <v>52</v>
      </c>
      <c r="E16" s="2" t="s">
        <v>51</v>
      </c>
      <c r="F16" s="11">
        <v>375290.46599999996</v>
      </c>
      <c r="G16" s="2">
        <v>2024090000</v>
      </c>
    </row>
    <row r="17" spans="2:7" x14ac:dyDescent="0.3">
      <c r="B17" s="1" t="s">
        <v>191</v>
      </c>
      <c r="C17" s="2" t="s">
        <v>92</v>
      </c>
      <c r="D17" s="2">
        <v>17000</v>
      </c>
      <c r="E17" s="2" t="s">
        <v>190</v>
      </c>
      <c r="F17" s="11">
        <v>4920</v>
      </c>
      <c r="G17" s="2">
        <v>2024090000</v>
      </c>
    </row>
    <row r="18" spans="2:7" x14ac:dyDescent="0.3">
      <c r="B18" s="1" t="s">
        <v>93</v>
      </c>
      <c r="C18" s="2" t="s">
        <v>92</v>
      </c>
      <c r="D18" s="2">
        <v>111111</v>
      </c>
      <c r="E18" s="2" t="s">
        <v>16</v>
      </c>
      <c r="F18" s="11">
        <v>9783.7069999999985</v>
      </c>
      <c r="G18" s="2">
        <v>2024090000</v>
      </c>
    </row>
    <row r="19" spans="2:7" x14ac:dyDescent="0.3">
      <c r="B19" s="1" t="s">
        <v>91</v>
      </c>
      <c r="C19" s="2" t="s">
        <v>90</v>
      </c>
      <c r="D19" s="2">
        <v>111111</v>
      </c>
      <c r="E19" s="2" t="s">
        <v>16</v>
      </c>
      <c r="F19" s="11">
        <v>3982699.5329999998</v>
      </c>
      <c r="G19" s="2">
        <v>2041000000</v>
      </c>
    </row>
    <row r="20" spans="2:7" x14ac:dyDescent="0.3">
      <c r="B20" s="1" t="s">
        <v>89</v>
      </c>
      <c r="C20" s="2" t="s">
        <v>163</v>
      </c>
      <c r="D20" s="2">
        <v>111101</v>
      </c>
      <c r="E20" s="2" t="s">
        <v>0</v>
      </c>
      <c r="F20" s="11">
        <v>1420796.8209999998</v>
      </c>
      <c r="G20" s="2">
        <v>2042000000</v>
      </c>
    </row>
    <row r="21" spans="2:7" x14ac:dyDescent="0.3">
      <c r="B21" s="1" t="s">
        <v>89</v>
      </c>
      <c r="C21" s="2" t="s">
        <v>87</v>
      </c>
      <c r="D21" s="2">
        <v>111101</v>
      </c>
      <c r="E21" s="2" t="s">
        <v>0</v>
      </c>
      <c r="F21" s="11">
        <v>288891.82199999999</v>
      </c>
      <c r="G21" s="2">
        <v>2042000000</v>
      </c>
    </row>
    <row r="22" spans="2:7" x14ac:dyDescent="0.3">
      <c r="B22" s="1" t="s">
        <v>86</v>
      </c>
      <c r="C22" s="2" t="s">
        <v>85</v>
      </c>
      <c r="D22" s="2">
        <v>111101</v>
      </c>
      <c r="E22" s="2" t="s">
        <v>0</v>
      </c>
      <c r="F22" s="11">
        <v>143500</v>
      </c>
      <c r="G22" s="2">
        <v>2045000000</v>
      </c>
    </row>
    <row r="23" spans="2:7" x14ac:dyDescent="0.3">
      <c r="B23" s="1" t="s">
        <v>84</v>
      </c>
      <c r="C23" s="2" t="s">
        <v>82</v>
      </c>
      <c r="D23" s="2">
        <v>111101</v>
      </c>
      <c r="E23" s="2" t="s">
        <v>0</v>
      </c>
      <c r="F23" s="11">
        <v>1875768.159</v>
      </c>
      <c r="G23" s="2">
        <v>2051210000</v>
      </c>
    </row>
    <row r="24" spans="2:7" x14ac:dyDescent="0.3">
      <c r="B24" s="1" t="s">
        <v>160</v>
      </c>
      <c r="C24" s="2" t="s">
        <v>82</v>
      </c>
      <c r="D24" s="2">
        <v>111101</v>
      </c>
      <c r="E24" s="2" t="s">
        <v>0</v>
      </c>
      <c r="F24" s="11">
        <v>12593.355</v>
      </c>
      <c r="G24" s="2">
        <v>2051260000</v>
      </c>
    </row>
    <row r="25" spans="2:7" x14ac:dyDescent="0.3">
      <c r="B25" s="1" t="s">
        <v>189</v>
      </c>
      <c r="C25" s="2" t="s">
        <v>136</v>
      </c>
      <c r="D25" s="2" t="s">
        <v>142</v>
      </c>
      <c r="E25" s="2" t="s">
        <v>141</v>
      </c>
      <c r="F25" s="11">
        <v>0</v>
      </c>
      <c r="G25" s="2">
        <v>2060441000</v>
      </c>
    </row>
    <row r="26" spans="2:7" x14ac:dyDescent="0.3">
      <c r="B26" s="1" t="s">
        <v>188</v>
      </c>
      <c r="C26" s="2" t="s">
        <v>136</v>
      </c>
      <c r="D26" s="2">
        <v>111111</v>
      </c>
      <c r="E26" s="2" t="s">
        <v>16</v>
      </c>
      <c r="F26" s="11">
        <v>-1252.8369999999998</v>
      </c>
      <c r="G26" s="2">
        <v>2060441000</v>
      </c>
    </row>
    <row r="27" spans="2:7" x14ac:dyDescent="0.3">
      <c r="B27" s="1" t="s">
        <v>81</v>
      </c>
      <c r="C27" s="2" t="s">
        <v>66</v>
      </c>
      <c r="D27" s="2" t="s">
        <v>80</v>
      </c>
      <c r="E27" s="2" t="s">
        <v>79</v>
      </c>
      <c r="F27" s="11">
        <v>-1418521.358</v>
      </c>
      <c r="G27" s="2">
        <v>2069010000</v>
      </c>
    </row>
    <row r="28" spans="2:7" x14ac:dyDescent="0.3">
      <c r="B28" s="1" t="s">
        <v>157</v>
      </c>
      <c r="C28" s="2" t="s">
        <v>66</v>
      </c>
      <c r="D28" s="2">
        <v>19</v>
      </c>
      <c r="E28" s="2" t="s">
        <v>77</v>
      </c>
      <c r="F28" s="11">
        <v>-622966.38600000006</v>
      </c>
      <c r="G28" s="2">
        <v>2069010000</v>
      </c>
    </row>
    <row r="29" spans="2:7" x14ac:dyDescent="0.3">
      <c r="B29" s="1" t="s">
        <v>156</v>
      </c>
      <c r="C29" s="2" t="s">
        <v>66</v>
      </c>
      <c r="D29" s="2" t="s">
        <v>155</v>
      </c>
      <c r="E29" s="2" t="s">
        <v>154</v>
      </c>
      <c r="F29" s="11">
        <v>0</v>
      </c>
      <c r="G29" s="2">
        <v>2069010000</v>
      </c>
    </row>
    <row r="30" spans="2:7" x14ac:dyDescent="0.3">
      <c r="B30" s="1" t="s">
        <v>153</v>
      </c>
      <c r="C30" s="2" t="s">
        <v>66</v>
      </c>
      <c r="D30" s="2" t="s">
        <v>126</v>
      </c>
      <c r="E30" s="2" t="s">
        <v>125</v>
      </c>
      <c r="F30" s="11">
        <v>0</v>
      </c>
      <c r="G30" s="2">
        <v>2069010000</v>
      </c>
    </row>
    <row r="31" spans="2:7" x14ac:dyDescent="0.3">
      <c r="B31" s="1" t="s">
        <v>71</v>
      </c>
      <c r="C31" s="2" t="s">
        <v>66</v>
      </c>
      <c r="D31" s="2">
        <v>1009</v>
      </c>
      <c r="E31" s="2" t="s">
        <v>25</v>
      </c>
      <c r="F31" s="11">
        <v>0</v>
      </c>
      <c r="G31" s="2">
        <v>2069010000</v>
      </c>
    </row>
    <row r="32" spans="2:7" x14ac:dyDescent="0.3">
      <c r="B32" s="1" t="s">
        <v>70</v>
      </c>
      <c r="C32" s="2" t="s">
        <v>66</v>
      </c>
      <c r="D32" s="2">
        <v>1007</v>
      </c>
      <c r="E32" s="2" t="s">
        <v>23</v>
      </c>
      <c r="F32" s="11">
        <v>0</v>
      </c>
      <c r="G32" s="2">
        <v>2069010000</v>
      </c>
    </row>
    <row r="33" spans="2:7" x14ac:dyDescent="0.3">
      <c r="B33" s="1" t="s">
        <v>69</v>
      </c>
      <c r="C33" s="2" t="s">
        <v>66</v>
      </c>
      <c r="D33" s="2">
        <v>1008</v>
      </c>
      <c r="E33" s="2" t="s">
        <v>21</v>
      </c>
      <c r="F33" s="11">
        <v>0</v>
      </c>
      <c r="G33" s="2">
        <v>2069010000</v>
      </c>
    </row>
    <row r="34" spans="2:7" x14ac:dyDescent="0.3">
      <c r="B34" s="1" t="s">
        <v>68</v>
      </c>
      <c r="C34" s="2" t="s">
        <v>66</v>
      </c>
      <c r="D34" s="2">
        <v>1240</v>
      </c>
      <c r="E34" s="2" t="s">
        <v>19</v>
      </c>
      <c r="F34" s="11">
        <v>0</v>
      </c>
      <c r="G34" s="2">
        <v>2069010000</v>
      </c>
    </row>
    <row r="35" spans="2:7" x14ac:dyDescent="0.3">
      <c r="B35" s="1" t="s">
        <v>187</v>
      </c>
      <c r="C35" s="2" t="s">
        <v>66</v>
      </c>
      <c r="D35" s="2">
        <v>1006</v>
      </c>
      <c r="E35" s="2" t="s">
        <v>123</v>
      </c>
      <c r="F35" s="11">
        <v>0</v>
      </c>
      <c r="G35" s="2">
        <v>2069010000</v>
      </c>
    </row>
    <row r="36" spans="2:7" x14ac:dyDescent="0.3">
      <c r="B36" s="1" t="s">
        <v>70</v>
      </c>
      <c r="C36" s="2" t="s">
        <v>66</v>
      </c>
      <c r="D36" s="2">
        <v>1007</v>
      </c>
      <c r="E36" s="2" t="s">
        <v>121</v>
      </c>
      <c r="F36" s="11">
        <v>0</v>
      </c>
      <c r="G36" s="2">
        <v>2069010000</v>
      </c>
    </row>
    <row r="37" spans="2:7" x14ac:dyDescent="0.3">
      <c r="B37" s="1" t="s">
        <v>152</v>
      </c>
      <c r="C37" s="2" t="s">
        <v>66</v>
      </c>
      <c r="D37" s="2" t="s">
        <v>151</v>
      </c>
      <c r="E37" s="2" t="s">
        <v>150</v>
      </c>
      <c r="F37" s="11">
        <v>-1948832.1429999999</v>
      </c>
      <c r="G37" s="2">
        <v>2069010000</v>
      </c>
    </row>
    <row r="38" spans="2:7" x14ac:dyDescent="0.3">
      <c r="B38" s="1" t="s">
        <v>67</v>
      </c>
      <c r="C38" s="2" t="s">
        <v>66</v>
      </c>
      <c r="D38" s="2">
        <v>111111</v>
      </c>
      <c r="E38" s="2" t="s">
        <v>16</v>
      </c>
      <c r="F38" s="11">
        <v>-902857.84299999999</v>
      </c>
      <c r="G38" s="2">
        <v>2069010000</v>
      </c>
    </row>
    <row r="39" spans="2:7" x14ac:dyDescent="0.3">
      <c r="B39" s="1" t="s">
        <v>186</v>
      </c>
      <c r="C39" s="2" t="s">
        <v>185</v>
      </c>
      <c r="D39" s="2">
        <v>111111</v>
      </c>
      <c r="E39" s="2" t="s">
        <v>16</v>
      </c>
      <c r="F39" s="11">
        <v>-61499.999999999993</v>
      </c>
      <c r="G39" s="2">
        <v>2069020000</v>
      </c>
    </row>
    <row r="40" spans="2:7" x14ac:dyDescent="0.3">
      <c r="B40" s="1" t="s">
        <v>184</v>
      </c>
      <c r="C40" s="2" t="s">
        <v>64</v>
      </c>
      <c r="D40" s="2">
        <v>105</v>
      </c>
      <c r="E40" s="2" t="s">
        <v>33</v>
      </c>
      <c r="F40" s="11">
        <v>-30913.425999999996</v>
      </c>
      <c r="G40" s="2">
        <v>2069980000</v>
      </c>
    </row>
    <row r="41" spans="2:7" x14ac:dyDescent="0.3">
      <c r="B41" s="1" t="s">
        <v>65</v>
      </c>
      <c r="C41" s="2" t="s">
        <v>64</v>
      </c>
      <c r="D41" s="2">
        <v>111111</v>
      </c>
      <c r="E41" s="2" t="s">
        <v>16</v>
      </c>
      <c r="F41" s="11">
        <v>-15872.001999999999</v>
      </c>
      <c r="G41" s="2">
        <v>2069980000</v>
      </c>
    </row>
    <row r="42" spans="2:7" x14ac:dyDescent="0.3">
      <c r="B42" s="1" t="s">
        <v>63</v>
      </c>
      <c r="C42" s="2" t="s">
        <v>62</v>
      </c>
      <c r="D42" s="2">
        <v>111111</v>
      </c>
      <c r="E42" s="2" t="s">
        <v>16</v>
      </c>
      <c r="F42" s="11">
        <v>57.317999999999998</v>
      </c>
      <c r="G42" s="2">
        <v>2070400000</v>
      </c>
    </row>
    <row r="43" spans="2:7" x14ac:dyDescent="0.3">
      <c r="B43" s="1" t="s">
        <v>60</v>
      </c>
      <c r="C43" s="2" t="s">
        <v>59</v>
      </c>
      <c r="D43" s="2">
        <v>111111</v>
      </c>
      <c r="E43" s="2" t="s">
        <v>16</v>
      </c>
      <c r="F43" s="11">
        <v>19198.66</v>
      </c>
      <c r="G43" s="2">
        <v>2070500000</v>
      </c>
    </row>
    <row r="44" spans="2:7" x14ac:dyDescent="0.3">
      <c r="B44" s="1" t="s">
        <v>183</v>
      </c>
      <c r="C44" s="2" t="s">
        <v>57</v>
      </c>
      <c r="D44" s="2">
        <v>105</v>
      </c>
      <c r="E44" s="2" t="s">
        <v>33</v>
      </c>
      <c r="F44" s="11">
        <v>-1423120</v>
      </c>
      <c r="G44" s="2">
        <v>2070600000</v>
      </c>
    </row>
    <row r="45" spans="2:7" x14ac:dyDescent="0.3">
      <c r="B45" s="1" t="s">
        <v>58</v>
      </c>
      <c r="C45" s="2" t="s">
        <v>57</v>
      </c>
      <c r="D45" s="2">
        <v>111111</v>
      </c>
      <c r="E45" s="2" t="s">
        <v>16</v>
      </c>
      <c r="F45" s="11">
        <v>-172933.44899999999</v>
      </c>
      <c r="G45" s="2">
        <v>2070600000</v>
      </c>
    </row>
    <row r="46" spans="2:7" x14ac:dyDescent="0.3">
      <c r="B46" s="1" t="s">
        <v>146</v>
      </c>
      <c r="C46" s="2" t="s">
        <v>49</v>
      </c>
      <c r="D46" s="2">
        <v>105</v>
      </c>
      <c r="E46" s="2" t="s">
        <v>33</v>
      </c>
      <c r="F46" s="11">
        <v>473575.46100000001</v>
      </c>
      <c r="G46" s="2">
        <v>2070900000</v>
      </c>
    </row>
    <row r="47" spans="2:7" x14ac:dyDescent="0.3">
      <c r="B47" s="1" t="s">
        <v>50</v>
      </c>
      <c r="C47" s="2" t="s">
        <v>49</v>
      </c>
      <c r="D47" s="2">
        <v>111111</v>
      </c>
      <c r="E47" s="2" t="s">
        <v>16</v>
      </c>
      <c r="F47" s="11">
        <v>1481408.47</v>
      </c>
      <c r="G47" s="2">
        <v>2070900000</v>
      </c>
    </row>
    <row r="48" spans="2:7" x14ac:dyDescent="0.3">
      <c r="B48" s="1" t="s">
        <v>48</v>
      </c>
      <c r="C48" s="2" t="s">
        <v>47</v>
      </c>
      <c r="D48" s="2">
        <v>111111</v>
      </c>
      <c r="E48" s="2" t="s">
        <v>16</v>
      </c>
      <c r="F48" s="11">
        <v>40048.799999999996</v>
      </c>
      <c r="G48" s="2">
        <v>2071000000</v>
      </c>
    </row>
    <row r="49" spans="2:7" x14ac:dyDescent="0.3">
      <c r="B49" s="1" t="s">
        <v>182</v>
      </c>
      <c r="C49" s="2" t="s">
        <v>45</v>
      </c>
      <c r="D49" s="2">
        <v>88</v>
      </c>
      <c r="E49" s="2" t="s">
        <v>9</v>
      </c>
      <c r="F49" s="11">
        <v>584.66</v>
      </c>
      <c r="G49" s="2">
        <v>2071100000</v>
      </c>
    </row>
    <row r="50" spans="2:7" x14ac:dyDescent="0.3">
      <c r="B50" s="1" t="s">
        <v>46</v>
      </c>
      <c r="C50" s="2" t="s">
        <v>45</v>
      </c>
      <c r="D50" s="2">
        <v>111111</v>
      </c>
      <c r="E50" s="2" t="s">
        <v>16</v>
      </c>
      <c r="F50" s="11">
        <v>64039.82699999999</v>
      </c>
      <c r="G50" s="2">
        <v>2071100000</v>
      </c>
    </row>
    <row r="51" spans="2:7" x14ac:dyDescent="0.3">
      <c r="B51" s="1" t="s">
        <v>181</v>
      </c>
      <c r="C51" s="2" t="s">
        <v>180</v>
      </c>
      <c r="D51" s="2">
        <v>111111</v>
      </c>
      <c r="E51" s="2" t="s">
        <v>16</v>
      </c>
      <c r="F51" s="11">
        <v>1352.9999999999998</v>
      </c>
      <c r="G51" s="2">
        <v>2071209100</v>
      </c>
    </row>
    <row r="52" spans="2:7" x14ac:dyDescent="0.3">
      <c r="B52" s="1" t="s">
        <v>44</v>
      </c>
      <c r="C52" s="2" t="s">
        <v>43</v>
      </c>
      <c r="D52" s="2">
        <v>111111</v>
      </c>
      <c r="E52" s="2" t="s">
        <v>16</v>
      </c>
      <c r="F52" s="11">
        <v>2514431.8869999996</v>
      </c>
      <c r="G52" s="2">
        <v>2071209200</v>
      </c>
    </row>
    <row r="53" spans="2:7" x14ac:dyDescent="0.3">
      <c r="B53" s="1" t="s">
        <v>42</v>
      </c>
      <c r="C53" s="2" t="s">
        <v>41</v>
      </c>
      <c r="D53" s="2">
        <v>111111</v>
      </c>
      <c r="E53" s="2" t="s">
        <v>16</v>
      </c>
      <c r="F53" s="11">
        <v>4194.2999999999993</v>
      </c>
      <c r="G53" s="2">
        <v>2071209400</v>
      </c>
    </row>
    <row r="54" spans="2:7" x14ac:dyDescent="0.3">
      <c r="B54" s="1" t="s">
        <v>40</v>
      </c>
      <c r="C54" s="2" t="s">
        <v>39</v>
      </c>
      <c r="D54" s="2">
        <v>111111</v>
      </c>
      <c r="E54" s="2" t="s">
        <v>16</v>
      </c>
      <c r="F54" s="11">
        <v>106525.708</v>
      </c>
      <c r="G54" s="2">
        <v>2071209500</v>
      </c>
    </row>
    <row r="55" spans="2:7" x14ac:dyDescent="0.3">
      <c r="B55" s="1" t="s">
        <v>38</v>
      </c>
      <c r="C55" s="2" t="s">
        <v>37</v>
      </c>
      <c r="D55" s="2">
        <v>111101</v>
      </c>
      <c r="E55" s="2" t="s">
        <v>0</v>
      </c>
      <c r="F55" s="11">
        <v>109811.284</v>
      </c>
      <c r="G55" s="2">
        <v>2071980000</v>
      </c>
    </row>
    <row r="56" spans="2:7" x14ac:dyDescent="0.3">
      <c r="B56" s="1" t="s">
        <v>36</v>
      </c>
      <c r="C56" s="2" t="s">
        <v>35</v>
      </c>
      <c r="D56" s="2">
        <v>111111</v>
      </c>
      <c r="E56" s="2" t="s">
        <v>16</v>
      </c>
      <c r="F56" s="11">
        <v>61111.483999999997</v>
      </c>
      <c r="G56" s="2">
        <v>2079022000</v>
      </c>
    </row>
    <row r="57" spans="2:7" x14ac:dyDescent="0.3">
      <c r="B57" s="1" t="s">
        <v>131</v>
      </c>
      <c r="C57" s="2" t="s">
        <v>31</v>
      </c>
      <c r="D57" s="2" t="s">
        <v>130</v>
      </c>
      <c r="E57" s="2" t="s">
        <v>129</v>
      </c>
      <c r="F57" s="11">
        <v>0</v>
      </c>
      <c r="G57" s="2">
        <v>2079070000</v>
      </c>
    </row>
    <row r="58" spans="2:7" x14ac:dyDescent="0.3">
      <c r="B58" s="1" t="s">
        <v>34</v>
      </c>
      <c r="C58" s="2" t="s">
        <v>31</v>
      </c>
      <c r="D58" s="2">
        <v>105</v>
      </c>
      <c r="E58" s="2" t="s">
        <v>33</v>
      </c>
      <c r="F58" s="11">
        <v>1684415.2999999998</v>
      </c>
      <c r="G58" s="2">
        <v>2079070000</v>
      </c>
    </row>
    <row r="59" spans="2:7" x14ac:dyDescent="0.3">
      <c r="B59" s="1" t="s">
        <v>32</v>
      </c>
      <c r="C59" s="2" t="s">
        <v>31</v>
      </c>
      <c r="D59" s="2">
        <v>111111</v>
      </c>
      <c r="E59" s="2" t="s">
        <v>16</v>
      </c>
      <c r="F59" s="11">
        <v>575626.2649999999</v>
      </c>
      <c r="G59" s="2">
        <v>2079070000</v>
      </c>
    </row>
    <row r="60" spans="2:7" x14ac:dyDescent="0.3">
      <c r="B60" s="1" t="s">
        <v>128</v>
      </c>
      <c r="C60" s="2" t="s">
        <v>27</v>
      </c>
      <c r="D60" s="2" t="s">
        <v>126</v>
      </c>
      <c r="E60" s="2" t="s">
        <v>125</v>
      </c>
      <c r="F60" s="11">
        <v>0</v>
      </c>
      <c r="G60" s="2">
        <v>2079080000</v>
      </c>
    </row>
    <row r="61" spans="2:7" x14ac:dyDescent="0.3">
      <c r="B61" s="1" t="s">
        <v>29</v>
      </c>
      <c r="C61" s="2" t="s">
        <v>27</v>
      </c>
      <c r="D61" s="2">
        <v>1007</v>
      </c>
      <c r="E61" s="2" t="s">
        <v>121</v>
      </c>
      <c r="F61" s="11">
        <v>0</v>
      </c>
      <c r="G61" s="2">
        <v>2079080000</v>
      </c>
    </row>
    <row r="62" spans="2:7" x14ac:dyDescent="0.3">
      <c r="B62" s="1" t="s">
        <v>127</v>
      </c>
      <c r="C62" s="2" t="s">
        <v>17</v>
      </c>
      <c r="D62" s="2" t="s">
        <v>126</v>
      </c>
      <c r="E62" s="2" t="s">
        <v>125</v>
      </c>
      <c r="F62" s="11">
        <v>0</v>
      </c>
      <c r="G62" s="2">
        <v>2082280000</v>
      </c>
    </row>
    <row r="63" spans="2:7" x14ac:dyDescent="0.3">
      <c r="B63" s="1" t="s">
        <v>26</v>
      </c>
      <c r="C63" s="2" t="s">
        <v>17</v>
      </c>
      <c r="D63" s="2">
        <v>1009</v>
      </c>
      <c r="E63" s="2" t="s">
        <v>25</v>
      </c>
      <c r="F63" s="11">
        <v>0</v>
      </c>
      <c r="G63" s="2">
        <v>2082280000</v>
      </c>
    </row>
    <row r="64" spans="2:7" x14ac:dyDescent="0.3">
      <c r="B64" s="1" t="s">
        <v>24</v>
      </c>
      <c r="C64" s="2" t="s">
        <v>17</v>
      </c>
      <c r="D64" s="2">
        <v>1007</v>
      </c>
      <c r="E64" s="2" t="s">
        <v>23</v>
      </c>
      <c r="F64" s="11">
        <v>0</v>
      </c>
      <c r="G64" s="2">
        <v>2082280000</v>
      </c>
    </row>
    <row r="65" spans="2:7" x14ac:dyDescent="0.3">
      <c r="B65" s="1" t="s">
        <v>22</v>
      </c>
      <c r="C65" s="2" t="s">
        <v>17</v>
      </c>
      <c r="D65" s="2">
        <v>1008</v>
      </c>
      <c r="E65" s="2" t="s">
        <v>21</v>
      </c>
      <c r="F65" s="11">
        <v>0</v>
      </c>
      <c r="G65" s="2">
        <v>2082280000</v>
      </c>
    </row>
    <row r="66" spans="2:7" x14ac:dyDescent="0.3">
      <c r="B66" s="1" t="s">
        <v>20</v>
      </c>
      <c r="C66" s="2" t="s">
        <v>17</v>
      </c>
      <c r="D66" s="2">
        <v>1240</v>
      </c>
      <c r="E66" s="2" t="s">
        <v>19</v>
      </c>
      <c r="F66" s="11">
        <v>0</v>
      </c>
      <c r="G66" s="2">
        <v>2082280000</v>
      </c>
    </row>
    <row r="67" spans="2:7" x14ac:dyDescent="0.3">
      <c r="B67" s="1" t="s">
        <v>124</v>
      </c>
      <c r="C67" s="2" t="s">
        <v>17</v>
      </c>
      <c r="D67" s="2">
        <v>1006</v>
      </c>
      <c r="E67" s="2" t="s">
        <v>123</v>
      </c>
      <c r="F67" s="11">
        <v>0</v>
      </c>
      <c r="G67" s="2">
        <v>2082280000</v>
      </c>
    </row>
    <row r="68" spans="2:7" x14ac:dyDescent="0.3">
      <c r="B68" s="1" t="s">
        <v>18</v>
      </c>
      <c r="C68" s="2" t="s">
        <v>17</v>
      </c>
      <c r="D68" s="2">
        <v>111111</v>
      </c>
      <c r="E68" s="2" t="s">
        <v>16</v>
      </c>
      <c r="F68" s="11">
        <v>-73809.511999999988</v>
      </c>
      <c r="G68" s="2">
        <v>2082280000</v>
      </c>
    </row>
    <row r="69" spans="2:7" x14ac:dyDescent="0.3">
      <c r="B69" s="1" t="s">
        <v>13</v>
      </c>
      <c r="C69" s="2" t="s">
        <v>12</v>
      </c>
      <c r="D69" s="2">
        <v>111101</v>
      </c>
      <c r="E69" s="2" t="s">
        <v>0</v>
      </c>
      <c r="F69" s="11">
        <v>7173.195999999999</v>
      </c>
      <c r="G69" s="2">
        <v>2082208200</v>
      </c>
    </row>
    <row r="70" spans="2:7" x14ac:dyDescent="0.3">
      <c r="B70" s="1" t="s">
        <v>11</v>
      </c>
      <c r="C70" s="2" t="s">
        <v>10</v>
      </c>
      <c r="D70" s="2">
        <v>88</v>
      </c>
      <c r="E70" s="2" t="s">
        <v>9</v>
      </c>
      <c r="F70" s="11">
        <v>2324463.8859999999</v>
      </c>
      <c r="G70" s="2">
        <v>2082214000</v>
      </c>
    </row>
    <row r="71" spans="2:7" x14ac:dyDescent="0.3">
      <c r="B71" s="1" t="s">
        <v>122</v>
      </c>
      <c r="C71" s="2" t="s">
        <v>10</v>
      </c>
      <c r="D71" s="2">
        <v>1007</v>
      </c>
      <c r="E71" s="2" t="s">
        <v>121</v>
      </c>
      <c r="F71" s="11">
        <v>0</v>
      </c>
      <c r="G71" s="2">
        <v>2082214000</v>
      </c>
    </row>
    <row r="72" spans="2:7" x14ac:dyDescent="0.3">
      <c r="B72" s="1" t="s">
        <v>120</v>
      </c>
      <c r="C72" s="2" t="s">
        <v>10</v>
      </c>
      <c r="D72" s="2">
        <v>111111</v>
      </c>
      <c r="E72" s="2" t="s">
        <v>16</v>
      </c>
      <c r="F72" s="11">
        <v>51.454999999999998</v>
      </c>
      <c r="G72" s="2">
        <v>2082214000</v>
      </c>
    </row>
    <row r="73" spans="2:7" x14ac:dyDescent="0.3">
      <c r="B73" s="1" t="s">
        <v>179</v>
      </c>
      <c r="C73" s="2" t="s">
        <v>118</v>
      </c>
      <c r="D73" s="2">
        <v>111101</v>
      </c>
      <c r="E73" s="2" t="s">
        <v>0</v>
      </c>
      <c r="F73" s="11">
        <v>0</v>
      </c>
      <c r="G73" s="2">
        <v>2082110000</v>
      </c>
    </row>
    <row r="74" spans="2:7" x14ac:dyDescent="0.3">
      <c r="B74" s="1" t="s">
        <v>8</v>
      </c>
      <c r="C74" s="2" t="s">
        <v>7</v>
      </c>
      <c r="D74" s="2">
        <v>111101</v>
      </c>
      <c r="E74" s="2" t="s">
        <v>0</v>
      </c>
      <c r="F74" s="11">
        <v>2558.1950000000002</v>
      </c>
      <c r="G74" s="2">
        <v>2091200000</v>
      </c>
    </row>
    <row r="75" spans="2:7" x14ac:dyDescent="0.3">
      <c r="B75" s="1" t="s">
        <v>6</v>
      </c>
      <c r="C75" s="2" t="s">
        <v>5</v>
      </c>
      <c r="D75" s="2">
        <v>111101</v>
      </c>
      <c r="E75" s="2" t="s">
        <v>0</v>
      </c>
      <c r="F75" s="11">
        <v>522710.353</v>
      </c>
      <c r="G75" s="2">
        <v>2091200001</v>
      </c>
    </row>
    <row r="76" spans="2:7" x14ac:dyDescent="0.3">
      <c r="B76" s="1" t="s">
        <v>4</v>
      </c>
      <c r="C76" s="2" t="s">
        <v>3</v>
      </c>
      <c r="D76" s="2">
        <v>111101</v>
      </c>
      <c r="E76" s="2" t="s">
        <v>0</v>
      </c>
      <c r="F76" s="11">
        <v>-160303.52199999997</v>
      </c>
      <c r="G76" s="2">
        <v>2092200000</v>
      </c>
    </row>
    <row r="77" spans="2:7" x14ac:dyDescent="0.3">
      <c r="B77" s="1" t="s">
        <v>178</v>
      </c>
      <c r="C77" s="2" t="s">
        <v>177</v>
      </c>
      <c r="D77" s="2">
        <v>111101</v>
      </c>
      <c r="E77" s="2" t="s">
        <v>0</v>
      </c>
      <c r="F77" s="11">
        <v>0</v>
      </c>
      <c r="G77" s="2">
        <v>2111111997</v>
      </c>
    </row>
    <row r="78" spans="2:7" x14ac:dyDescent="0.3">
      <c r="B78" s="1" t="s">
        <v>115</v>
      </c>
      <c r="C78" s="9" t="s">
        <v>1</v>
      </c>
      <c r="D78" s="9">
        <v>111101</v>
      </c>
      <c r="E78" s="9" t="s">
        <v>0</v>
      </c>
      <c r="F78" s="10">
        <v>-779292.47600000002</v>
      </c>
      <c r="G78" s="9">
        <v>2111111999</v>
      </c>
    </row>
    <row r="79" spans="2:7" x14ac:dyDescent="0.3">
      <c r="D79" s="2"/>
    </row>
    <row r="80" spans="2:7" x14ac:dyDescent="0.3">
      <c r="D80" s="2"/>
    </row>
    <row r="81" spans="4:4" x14ac:dyDescent="0.3">
      <c r="D81" s="2"/>
    </row>
    <row r="82" spans="4:4" x14ac:dyDescent="0.3">
      <c r="D82" s="2"/>
    </row>
    <row r="83" spans="4:4" x14ac:dyDescent="0.3">
      <c r="D83" s="2"/>
    </row>
    <row r="84" spans="4:4" x14ac:dyDescent="0.3">
      <c r="D84" s="2"/>
    </row>
    <row r="85" spans="4:4" x14ac:dyDescent="0.3">
      <c r="D85" s="2"/>
    </row>
    <row r="86" spans="4:4" x14ac:dyDescent="0.3">
      <c r="D86" s="2"/>
    </row>
    <row r="87" spans="4:4" x14ac:dyDescent="0.3">
      <c r="D87" s="2"/>
    </row>
    <row r="88" spans="4:4" x14ac:dyDescent="0.3">
      <c r="D88" s="2"/>
    </row>
    <row r="89" spans="4:4" x14ac:dyDescent="0.3">
      <c r="D89" s="2"/>
    </row>
    <row r="90" spans="4:4" x14ac:dyDescent="0.3">
      <c r="D90" s="2"/>
    </row>
    <row r="91" spans="4:4" x14ac:dyDescent="0.3">
      <c r="D91" s="2"/>
    </row>
    <row r="92" spans="4:4" x14ac:dyDescent="0.3">
      <c r="D92" s="2"/>
    </row>
    <row r="93" spans="4:4" x14ac:dyDescent="0.3">
      <c r="D93" s="2"/>
    </row>
    <row r="94" spans="4:4" x14ac:dyDescent="0.3">
      <c r="D94" s="2"/>
    </row>
    <row r="95" spans="4:4" x14ac:dyDescent="0.3">
      <c r="D95" s="2"/>
    </row>
    <row r="96" spans="4:4" x14ac:dyDescent="0.3">
      <c r="D96" s="2"/>
    </row>
    <row r="97" spans="4:4" x14ac:dyDescent="0.3">
      <c r="D97" s="2"/>
    </row>
    <row r="98" spans="4:4" x14ac:dyDescent="0.3">
      <c r="D98" s="2"/>
    </row>
    <row r="99" spans="4:4" x14ac:dyDescent="0.3">
      <c r="D99" s="2"/>
    </row>
    <row r="100" spans="4:4" x14ac:dyDescent="0.3">
      <c r="D100" s="2"/>
    </row>
    <row r="101" spans="4:4" x14ac:dyDescent="0.3">
      <c r="D101" s="2"/>
    </row>
    <row r="102" spans="4:4" x14ac:dyDescent="0.3">
      <c r="D102" s="2"/>
    </row>
    <row r="103" spans="4:4" x14ac:dyDescent="0.3">
      <c r="D103" s="2"/>
    </row>
    <row r="104" spans="4:4" x14ac:dyDescent="0.3">
      <c r="D104" s="2"/>
    </row>
    <row r="105" spans="4:4" x14ac:dyDescent="0.3">
      <c r="D105" s="2"/>
    </row>
    <row r="106" spans="4:4" x14ac:dyDescent="0.3">
      <c r="D106" s="2"/>
    </row>
    <row r="107" spans="4:4" x14ac:dyDescent="0.3">
      <c r="D107" s="2"/>
    </row>
    <row r="108" spans="4:4" x14ac:dyDescent="0.3">
      <c r="D108" s="2"/>
    </row>
    <row r="109" spans="4:4" x14ac:dyDescent="0.3">
      <c r="D109" s="2"/>
    </row>
    <row r="110" spans="4:4" x14ac:dyDescent="0.3">
      <c r="D110" s="2"/>
    </row>
    <row r="111" spans="4:4" x14ac:dyDescent="0.3">
      <c r="D111" s="2"/>
    </row>
    <row r="112" spans="4:4" x14ac:dyDescent="0.3">
      <c r="D112" s="2"/>
    </row>
    <row r="113" spans="4:4" x14ac:dyDescent="0.3">
      <c r="D113" s="2"/>
    </row>
    <row r="114" spans="4:4" x14ac:dyDescent="0.3">
      <c r="D114" s="2"/>
    </row>
    <row r="115" spans="4:4" x14ac:dyDescent="0.3">
      <c r="D1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P&amp;L</vt:lpstr>
      <vt:lpstr>1.1 FY2018</vt:lpstr>
      <vt:lpstr>1.2 FY2019</vt:lpstr>
      <vt:lpstr>1.3 FY2020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Ujwal Chauhan</dc:creator>
  <cp:lastModifiedBy>Harshit Agarwal</cp:lastModifiedBy>
  <dcterms:created xsi:type="dcterms:W3CDTF">2022-05-24T17:55:33Z</dcterms:created>
  <dcterms:modified xsi:type="dcterms:W3CDTF">2024-07-13T09:29:45Z</dcterms:modified>
</cp:coreProperties>
</file>