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mc:AlternateContent xmlns:mc="http://schemas.openxmlformats.org/markup-compatibility/2006">
    <mc:Choice Requires="x15">
      <x15ac:absPath xmlns:x15ac="http://schemas.microsoft.com/office/spreadsheetml/2010/11/ac" url="C:\Users\hp\Desktop\SAVE FORMAT\"/>
    </mc:Choice>
  </mc:AlternateContent>
  <bookViews>
    <workbookView xWindow="0" yWindow="0" windowWidth="20496" windowHeight="7752" tabRatio="947" activeTab="9"/>
  </bookViews>
  <sheets>
    <sheet name="Branch Details" sheetId="42" r:id="rId1"/>
    <sheet name="Scoring" sheetId="35" r:id="rId2"/>
    <sheet name="Sheet2" sheetId="45" state="hidden" r:id="rId3"/>
    <sheet name="Statutory Compliance and Infra" sheetId="50" r:id="rId4"/>
    <sheet name="Record Keeping" sheetId="38" r:id="rId5"/>
    <sheet name="Fixed Assets &amp; Stationary" sheetId="46" r:id="rId6"/>
    <sheet name="Branch Operations" sheetId="47" r:id="rId7"/>
    <sheet name="Branch Functioning &amp; Monitoring" sheetId="36" r:id="rId8"/>
    <sheet name="HR" sheetId="12" r:id="rId9"/>
    <sheet name="Risk" sheetId="51" r:id="rId10"/>
    <sheet name="Audit Observation &amp; Compliance" sheetId="53" r:id="rId11"/>
    <sheet name="Other observations" sheetId="49" r:id="rId12"/>
  </sheets>
  <definedNames>
    <definedName name="←_Home_Page" localSheetId="1">Scoring!#REF!</definedName>
    <definedName name="←Back_to_Home_Page" localSheetId="1">#REF!</definedName>
    <definedName name="Go_to_Main_Page" localSheetId="1">Scoring!$A$1</definedName>
    <definedName name="_xlnm.Print_Area" localSheetId="8">HR!$A$1:$L$58</definedName>
    <definedName name="_xlnm.Print_Area" localSheetId="1">Scoring!$A$1:$D$16</definedName>
  </definedNames>
  <calcPr calcId="162913"/>
</workbook>
</file>

<file path=xl/calcChain.xml><?xml version="1.0" encoding="utf-8"?>
<calcChain xmlns="http://schemas.openxmlformats.org/spreadsheetml/2006/main">
  <c r="C40" i="47" l="1"/>
  <c r="C38" i="47"/>
  <c r="B2" i="53" l="1"/>
  <c r="E105" i="47"/>
  <c r="G135" i="47"/>
  <c r="G133" i="47"/>
  <c r="G55" i="12" l="1"/>
  <c r="F55" i="12"/>
  <c r="E55" i="12"/>
  <c r="C55" i="12"/>
  <c r="B55" i="12"/>
  <c r="D55" i="12"/>
  <c r="D54" i="12"/>
  <c r="H54" i="12"/>
  <c r="G54" i="12"/>
  <c r="C54" i="12"/>
  <c r="D56" i="12" l="1"/>
  <c r="C56" i="12"/>
  <c r="G56" i="12"/>
  <c r="B54" i="12"/>
  <c r="B56" i="12" s="1"/>
  <c r="B17" i="51" l="1"/>
  <c r="B6" i="51" s="1"/>
  <c r="B15" i="51"/>
  <c r="B5" i="51" s="1"/>
  <c r="B8" i="51"/>
  <c r="B4" i="51" s="1"/>
  <c r="B3" i="51" l="1"/>
  <c r="B25" i="38"/>
  <c r="F54" i="12" l="1"/>
  <c r="F56" i="12" s="1"/>
  <c r="E54" i="12"/>
  <c r="E56" i="12" s="1"/>
  <c r="C8" i="50" l="1"/>
  <c r="H55" i="12" l="1"/>
  <c r="J55" i="12" l="1"/>
  <c r="J54" i="12"/>
  <c r="H56" i="12"/>
  <c r="H10" i="42" l="1"/>
  <c r="H11" i="42"/>
  <c r="H8" i="51" l="1"/>
  <c r="C4" i="51" s="1"/>
  <c r="H15" i="51"/>
  <c r="C5" i="51" s="1"/>
  <c r="C54" i="47" l="1"/>
  <c r="C59" i="47"/>
  <c r="V172" i="47" l="1"/>
  <c r="C84" i="47"/>
  <c r="V162" i="47"/>
  <c r="V173" i="47"/>
  <c r="G51" i="12" l="1"/>
  <c r="G50" i="12"/>
  <c r="G49" i="12"/>
  <c r="G48" i="12"/>
  <c r="G47" i="12"/>
  <c r="G46" i="12"/>
  <c r="G45" i="12"/>
  <c r="G44" i="12"/>
  <c r="G43" i="12"/>
  <c r="G42" i="12"/>
  <c r="G41" i="12"/>
  <c r="G40" i="12"/>
  <c r="G39" i="12"/>
  <c r="G38" i="12"/>
  <c r="G37" i="12"/>
  <c r="G36" i="12"/>
  <c r="G35" i="12"/>
  <c r="G34" i="12"/>
  <c r="G33" i="12"/>
  <c r="G32" i="12"/>
  <c r="G31" i="12"/>
  <c r="G30" i="12"/>
  <c r="G29" i="12"/>
  <c r="G28" i="12"/>
  <c r="B4" i="53" l="1"/>
  <c r="B3" i="53"/>
  <c r="D5" i="53" l="1"/>
  <c r="J3" i="53"/>
  <c r="G3" i="53"/>
  <c r="D4" i="53"/>
  <c r="D3" i="53"/>
  <c r="J4" i="53"/>
  <c r="G4" i="53"/>
  <c r="G136" i="47" l="1"/>
  <c r="G27" i="12"/>
  <c r="C21" i="36" l="1"/>
  <c r="C20" i="36"/>
  <c r="C12" i="38"/>
  <c r="C9" i="38"/>
  <c r="C23" i="12" l="1"/>
  <c r="C9" i="36"/>
  <c r="C19" i="36"/>
  <c r="C81" i="47"/>
  <c r="C72" i="47"/>
  <c r="C71" i="47"/>
  <c r="C76" i="47"/>
  <c r="C65" i="47"/>
  <c r="C78" i="47" l="1"/>
  <c r="C77" i="47"/>
  <c r="C69" i="47"/>
  <c r="C55" i="47"/>
  <c r="C58" i="47"/>
  <c r="C48" i="47"/>
  <c r="C49" i="47"/>
  <c r="C37" i="47"/>
  <c r="C23" i="47"/>
  <c r="C21" i="47"/>
  <c r="C8" i="46"/>
  <c r="C10" i="46"/>
  <c r="C9" i="46"/>
  <c r="C9" i="50"/>
  <c r="C7" i="50"/>
  <c r="C11" i="46" l="1"/>
  <c r="B3" i="46" s="1"/>
  <c r="D10" i="46" l="1"/>
  <c r="C30" i="47"/>
  <c r="C28" i="47"/>
  <c r="C20" i="47"/>
  <c r="C15" i="36"/>
  <c r="C14" i="36"/>
  <c r="C22" i="12" l="1"/>
  <c r="C18" i="38"/>
  <c r="C17" i="38"/>
  <c r="C16" i="50" l="1"/>
  <c r="C10" i="36" l="1"/>
  <c r="C92" i="47"/>
  <c r="C90" i="47"/>
  <c r="C89" i="47"/>
  <c r="C47" i="47"/>
  <c r="C46" i="47"/>
  <c r="C45" i="47"/>
  <c r="C44" i="47"/>
  <c r="C39" i="47"/>
  <c r="C35" i="47"/>
  <c r="C36" i="47"/>
  <c r="C34" i="47"/>
  <c r="C24" i="47"/>
  <c r="C14" i="47"/>
  <c r="C15" i="47"/>
  <c r="C13" i="47"/>
  <c r="C16" i="47" l="1"/>
  <c r="B3" i="47" s="1"/>
  <c r="C14" i="46" l="1"/>
  <c r="C16" i="38" l="1"/>
  <c r="G23" i="42" l="1"/>
  <c r="D19" i="42"/>
  <c r="J17" i="42"/>
  <c r="H17" i="51" l="1"/>
  <c r="C6" i="51" s="1"/>
  <c r="C3" i="51" s="1"/>
  <c r="C12" i="12" l="1"/>
  <c r="C11" i="12"/>
  <c r="B31" i="38"/>
  <c r="C11" i="38"/>
  <c r="C17" i="50" l="1"/>
  <c r="C15" i="50"/>
  <c r="C14" i="50"/>
  <c r="C13" i="50"/>
  <c r="C91" i="47"/>
  <c r="C88" i="47"/>
  <c r="C87" i="47"/>
  <c r="C86" i="47"/>
  <c r="C85" i="47"/>
  <c r="C83" i="47"/>
  <c r="C82" i="47"/>
  <c r="C80" i="47"/>
  <c r="C79" i="47"/>
  <c r="C75" i="47"/>
  <c r="C74" i="47"/>
  <c r="C73" i="47"/>
  <c r="C70" i="47"/>
  <c r="C68" i="47"/>
  <c r="C67" i="47"/>
  <c r="C66" i="47"/>
  <c r="C61" i="47"/>
  <c r="C60" i="47"/>
  <c r="C57" i="47"/>
  <c r="C56" i="47"/>
  <c r="C62" i="47" s="1"/>
  <c r="D54" i="47" s="1"/>
  <c r="C18" i="50" l="1"/>
  <c r="D13" i="50" s="1"/>
  <c r="C10" i="50"/>
  <c r="D7" i="50" l="1"/>
  <c r="D14" i="50"/>
  <c r="D17" i="50"/>
  <c r="D9" i="50"/>
  <c r="D15" i="50"/>
  <c r="B4" i="50"/>
  <c r="D16" i="50"/>
  <c r="D8" i="50"/>
  <c r="B3" i="50"/>
  <c r="C29" i="47"/>
  <c r="E123" i="47"/>
  <c r="E124" i="47"/>
  <c r="C50" i="47"/>
  <c r="E110" i="47"/>
  <c r="E109" i="47"/>
  <c r="D18" i="50" l="1"/>
  <c r="C4" i="50" s="1"/>
  <c r="B2" i="50"/>
  <c r="D10" i="50"/>
  <c r="C3" i="50" s="1"/>
  <c r="B9" i="35" l="1"/>
  <c r="C2" i="50"/>
  <c r="C22" i="36"/>
  <c r="C13" i="36"/>
  <c r="C12" i="36"/>
  <c r="C11" i="36"/>
  <c r="V153" i="47"/>
  <c r="C9" i="35" l="1"/>
  <c r="C24" i="36"/>
  <c r="C16" i="36"/>
  <c r="C93" i="47"/>
  <c r="D84" i="47" s="1"/>
  <c r="C51" i="47"/>
  <c r="D55" i="47" l="1"/>
  <c r="D65" i="47"/>
  <c r="D21" i="36"/>
  <c r="D19" i="36"/>
  <c r="B3" i="36"/>
  <c r="D48" i="47"/>
  <c r="D49" i="47"/>
  <c r="B7" i="47"/>
  <c r="B9" i="47"/>
  <c r="B8" i="47"/>
  <c r="D20" i="36"/>
  <c r="B4" i="36"/>
  <c r="D22" i="36"/>
  <c r="D9" i="36"/>
  <c r="D14" i="36"/>
  <c r="D11" i="36"/>
  <c r="D13" i="36"/>
  <c r="D10" i="36"/>
  <c r="D15" i="36"/>
  <c r="D12" i="36"/>
  <c r="B2" i="36" l="1"/>
  <c r="B13" i="35" s="1"/>
  <c r="D24" i="36"/>
  <c r="C4" i="36" s="1"/>
  <c r="D16" i="36"/>
  <c r="C3" i="36" s="1"/>
  <c r="C2" i="36" l="1"/>
  <c r="C13" i="35" l="1"/>
  <c r="C41" i="47"/>
  <c r="B6" i="47" s="1"/>
  <c r="C22" i="47"/>
  <c r="E25" i="47"/>
  <c r="C19" i="12"/>
  <c r="B4" i="12" l="1"/>
  <c r="D18" i="12"/>
  <c r="D40" i="47"/>
  <c r="D39" i="47"/>
  <c r="C24" i="12"/>
  <c r="C31" i="47"/>
  <c r="C25" i="47"/>
  <c r="D24" i="47" s="1"/>
  <c r="C19" i="38"/>
  <c r="D28" i="47" l="1"/>
  <c r="D14" i="47"/>
  <c r="D15" i="47"/>
  <c r="B5" i="12"/>
  <c r="D22" i="12"/>
  <c r="D23" i="12"/>
  <c r="D29" i="47"/>
  <c r="C15" i="46"/>
  <c r="B4" i="46" s="1"/>
  <c r="B2" i="46" s="1"/>
  <c r="D30" i="47"/>
  <c r="B5" i="47"/>
  <c r="D23" i="47"/>
  <c r="B4" i="47"/>
  <c r="D13" i="47"/>
  <c r="D21" i="47"/>
  <c r="D22" i="47"/>
  <c r="D20" i="47"/>
  <c r="D19" i="12"/>
  <c r="C4" i="12" s="1"/>
  <c r="C14" i="12"/>
  <c r="C20" i="38"/>
  <c r="C13" i="38"/>
  <c r="B2" i="47" l="1"/>
  <c r="B12" i="35" s="1"/>
  <c r="B11" i="35"/>
  <c r="D16" i="47"/>
  <c r="C3" i="47" s="1"/>
  <c r="D19" i="38"/>
  <c r="D18" i="38"/>
  <c r="D11" i="12"/>
  <c r="B3" i="12"/>
  <c r="B2" i="12" s="1"/>
  <c r="D8" i="38"/>
  <c r="D11" i="38"/>
  <c r="D13" i="12"/>
  <c r="D9" i="46"/>
  <c r="D24" i="12"/>
  <c r="C5" i="12" s="1"/>
  <c r="D14" i="46"/>
  <c r="D8" i="46"/>
  <c r="D31" i="47"/>
  <c r="C5" i="47" s="1"/>
  <c r="B4" i="38"/>
  <c r="B3" i="38"/>
  <c r="D9" i="38"/>
  <c r="D10" i="38"/>
  <c r="D12" i="38"/>
  <c r="D25" i="47"/>
  <c r="C4" i="47" s="1"/>
  <c r="D12" i="12"/>
  <c r="D16" i="38"/>
  <c r="D17" i="38"/>
  <c r="B14" i="35" l="1"/>
  <c r="D11" i="46"/>
  <c r="C3" i="46" s="1"/>
  <c r="D15" i="46"/>
  <c r="C4" i="46" s="1"/>
  <c r="B2" i="38"/>
  <c r="D13" i="38"/>
  <c r="C3" i="38" s="1"/>
  <c r="D14" i="12"/>
  <c r="C3" i="12" s="1"/>
  <c r="C2" i="12" s="1"/>
  <c r="D20" i="38"/>
  <c r="C4" i="38" s="1"/>
  <c r="C14" i="35" l="1"/>
  <c r="B10" i="35"/>
  <c r="C2" i="46"/>
  <c r="C11" i="35" s="1"/>
  <c r="C2" i="38"/>
  <c r="C10" i="35" l="1"/>
  <c r="V177" i="47"/>
  <c r="D89" i="47" s="1"/>
  <c r="V154" i="47"/>
  <c r="D66" i="47" s="1"/>
  <c r="B64" i="12" l="1"/>
  <c r="B65" i="12" s="1"/>
  <c r="V180" i="47" l="1"/>
  <c r="D92" i="47" s="1"/>
  <c r="V179" i="47"/>
  <c r="D91" i="47" s="1"/>
  <c r="V178" i="47"/>
  <c r="D90" i="47" s="1"/>
  <c r="V176" i="47"/>
  <c r="D88" i="47" s="1"/>
  <c r="V175" i="47"/>
  <c r="D87" i="47" s="1"/>
  <c r="V174" i="47"/>
  <c r="D86" i="47" s="1"/>
  <c r="D85" i="47"/>
  <c r="V171" i="47"/>
  <c r="D83" i="47" s="1"/>
  <c r="V170" i="47"/>
  <c r="D82" i="47" s="1"/>
  <c r="V169" i="47"/>
  <c r="D81" i="47" s="1"/>
  <c r="V168" i="47"/>
  <c r="D80" i="47" s="1"/>
  <c r="V167" i="47"/>
  <c r="D79" i="47" s="1"/>
  <c r="V166" i="47"/>
  <c r="D78" i="47" s="1"/>
  <c r="V165" i="47"/>
  <c r="D77" i="47" s="1"/>
  <c r="V164" i="47"/>
  <c r="D76" i="47" s="1"/>
  <c r="V163" i="47"/>
  <c r="D75" i="47" s="1"/>
  <c r="D74" i="47"/>
  <c r="V161" i="47"/>
  <c r="D73" i="47" s="1"/>
  <c r="V160" i="47"/>
  <c r="D72" i="47" s="1"/>
  <c r="V159" i="47"/>
  <c r="D71" i="47" s="1"/>
  <c r="V158" i="47"/>
  <c r="D70" i="47" s="1"/>
  <c r="V157" i="47"/>
  <c r="D69" i="47" s="1"/>
  <c r="V156" i="47"/>
  <c r="D68" i="47" s="1"/>
  <c r="V155" i="47"/>
  <c r="D67" i="47" s="1"/>
  <c r="V151" i="47"/>
  <c r="V149" i="47"/>
  <c r="V148" i="47"/>
  <c r="G142" i="47"/>
  <c r="D61" i="47" s="1"/>
  <c r="G141" i="47"/>
  <c r="D60" i="47" s="1"/>
  <c r="G140" i="47"/>
  <c r="D59" i="47" s="1"/>
  <c r="G139" i="47"/>
  <c r="D58" i="47" s="1"/>
  <c r="G138" i="47"/>
  <c r="D57" i="47" s="1"/>
  <c r="G137" i="47"/>
  <c r="D56" i="47" s="1"/>
  <c r="G132" i="47"/>
  <c r="G131" i="47"/>
  <c r="E125" i="47"/>
  <c r="D50" i="47" s="1"/>
  <c r="E122" i="47"/>
  <c r="D47" i="47" s="1"/>
  <c r="E121" i="47"/>
  <c r="D46" i="47" s="1"/>
  <c r="E120" i="47"/>
  <c r="D45" i="47" s="1"/>
  <c r="E119" i="47"/>
  <c r="D44" i="47" s="1"/>
  <c r="E108" i="47"/>
  <c r="D38" i="47" s="1"/>
  <c r="E107" i="47"/>
  <c r="D37" i="47" s="1"/>
  <c r="E106" i="47"/>
  <c r="D36" i="47" s="1"/>
  <c r="D35" i="47"/>
  <c r="E104" i="47"/>
  <c r="D34" i="47" s="1"/>
  <c r="E102" i="47"/>
  <c r="D62" i="47" l="1"/>
  <c r="C8" i="47" s="1"/>
  <c r="D93" i="47"/>
  <c r="C9" i="47" s="1"/>
  <c r="D51" i="47"/>
  <c r="C7" i="47" s="1"/>
  <c r="D41" i="47"/>
  <c r="C6" i="47" s="1"/>
  <c r="C2" i="47" l="1"/>
  <c r="C12" i="35" s="1"/>
  <c r="J56" i="12" l="1"/>
  <c r="B15" i="35" l="1"/>
  <c r="B16" i="35" s="1"/>
  <c r="C15" i="35" l="1"/>
  <c r="B4" i="35"/>
  <c r="C16" i="35" l="1"/>
  <c r="B3" i="35" s="1"/>
  <c r="B5" i="35" s="1"/>
  <c r="B6" i="35" s="1"/>
  <c r="E144" i="47"/>
</calcChain>
</file>

<file path=xl/sharedStrings.xml><?xml version="1.0" encoding="utf-8"?>
<sst xmlns="http://schemas.openxmlformats.org/spreadsheetml/2006/main" count="818" uniqueCount="488">
  <si>
    <t>Total Days to Complete</t>
  </si>
  <si>
    <t>Regional Manager</t>
  </si>
  <si>
    <t>Region Name</t>
  </si>
  <si>
    <t>Total Days in Period</t>
  </si>
  <si>
    <t>Branch Name</t>
  </si>
  <si>
    <t>Branch Manager</t>
  </si>
  <si>
    <t>TOTAL</t>
  </si>
  <si>
    <t>Branch Formation Date</t>
  </si>
  <si>
    <t>Category</t>
  </si>
  <si>
    <t>AUDIT REPORT DETAILS</t>
  </si>
  <si>
    <t>Yes</t>
  </si>
  <si>
    <t>GRT</t>
  </si>
  <si>
    <t>Comments</t>
  </si>
  <si>
    <t>BM</t>
  </si>
  <si>
    <t>Employee Code</t>
  </si>
  <si>
    <t>Employee Name</t>
  </si>
  <si>
    <t>BRANCH SCORE</t>
  </si>
  <si>
    <t>BRANCH RATING</t>
  </si>
  <si>
    <t>Score Achieved</t>
  </si>
  <si>
    <t>DESIGNATION</t>
  </si>
  <si>
    <t>ID Card Available</t>
  </si>
  <si>
    <t>Total Months at Branch</t>
  </si>
  <si>
    <t>Joining Date at Branch</t>
  </si>
  <si>
    <t>STAFF STRENGTH</t>
  </si>
  <si>
    <t>Branch Size</t>
  </si>
  <si>
    <t xml:space="preserve">Comments / Employee Grievances </t>
  </si>
  <si>
    <t>BRANCH OVERVIEW</t>
  </si>
  <si>
    <t>Difference</t>
  </si>
  <si>
    <t>Report Code (Branch/Month/Year)</t>
  </si>
  <si>
    <t>Portfolio at Risk (%)</t>
  </si>
  <si>
    <t>Total Portfolio Outstanding (Rs)</t>
  </si>
  <si>
    <t>Territory Manager</t>
  </si>
  <si>
    <t xml:space="preserve">Comments: </t>
  </si>
  <si>
    <t>S. No.</t>
  </si>
  <si>
    <t>CENTER MEETING ANNEXURE</t>
  </si>
  <si>
    <t>CENTER MEETINGS</t>
  </si>
  <si>
    <t>CENTER VISIT DETAILS</t>
  </si>
  <si>
    <t>Sample Size</t>
  </si>
  <si>
    <t>Designation as per Software</t>
  </si>
  <si>
    <t>Designation as per Attendance Register</t>
  </si>
  <si>
    <t>Audit End Date</t>
  </si>
  <si>
    <t>Audit Start Date</t>
  </si>
  <si>
    <t>Audit Evaluation Period From</t>
  </si>
  <si>
    <t>To date</t>
  </si>
  <si>
    <t>Staff Count as per Software</t>
  </si>
  <si>
    <t>Total Difference</t>
  </si>
  <si>
    <t>Fixed Asset Tagging (Yes/No)?</t>
  </si>
  <si>
    <t xml:space="preserve">Total </t>
  </si>
  <si>
    <t>Scoring Method</t>
  </si>
  <si>
    <t>Score to be given</t>
  </si>
  <si>
    <t>If it is incomplete/ or any deviation is observed</t>
  </si>
  <si>
    <t>BRANCH RATING SCORES</t>
  </si>
  <si>
    <t>EXCELLENT</t>
  </si>
  <si>
    <t>GOOD</t>
  </si>
  <si>
    <t>SATISFACTORY</t>
  </si>
  <si>
    <t>POOR</t>
  </si>
  <si>
    <t>Total Score</t>
  </si>
  <si>
    <t>Branch Functioning</t>
  </si>
  <si>
    <t>Monitoring</t>
  </si>
  <si>
    <t>Criteria</t>
  </si>
  <si>
    <t>HR</t>
  </si>
  <si>
    <t>Record Keeping</t>
  </si>
  <si>
    <t>Branch Operations</t>
  </si>
  <si>
    <t>Branch Functioning &amp; Monitoring</t>
  </si>
  <si>
    <t>BRANCH DETAILS</t>
  </si>
  <si>
    <t>Statutory Compliance and Infra</t>
  </si>
  <si>
    <t>Branch Movement on Score</t>
  </si>
  <si>
    <t xml:space="preserve">Immediate attention observaion </t>
  </si>
  <si>
    <t>Parameter scored critically low</t>
  </si>
  <si>
    <t>Weightage</t>
  </si>
  <si>
    <t>Final Score</t>
  </si>
  <si>
    <t>Attendance Register Maintained &amp; updated date wise</t>
  </si>
  <si>
    <t>Movement Register Maintained &amp; updated date wise</t>
  </si>
  <si>
    <t>All loan docs agreement of previous quarter were filed properly and required initials were found</t>
  </si>
  <si>
    <t>Stationary/Stock/Inventory</t>
  </si>
  <si>
    <t xml:space="preserve">Open General Meeting and group formation </t>
  </si>
  <si>
    <t>KYC Collection and CB Check</t>
  </si>
  <si>
    <t xml:space="preserve">CGT </t>
  </si>
  <si>
    <t xml:space="preserve">GRT </t>
  </si>
  <si>
    <t xml:space="preserve">Loan Disbursement </t>
  </si>
  <si>
    <t>Centre Meeting and collection</t>
  </si>
  <si>
    <t>Do the members know the name, residence occupation and purpose of loan of the other group members ?</t>
  </si>
  <si>
    <t>Do the members sign the CGT attendance sheet?</t>
  </si>
  <si>
    <t>Does BM visits each member house to do house verification?</t>
  </si>
  <si>
    <t>KYC norm is followed (Primary and Secondary)</t>
  </si>
  <si>
    <t>Whether members are present along with the co applicant</t>
  </si>
  <si>
    <t>Loan Agreement is signed by all stakeholders at the time of disbursement</t>
  </si>
  <si>
    <t>Are Clients know Company name</t>
  </si>
  <si>
    <t>Understanding  of Joint Liability (Observation)</t>
  </si>
  <si>
    <t>Loan card is handed over to the clients</t>
  </si>
  <si>
    <t>CGT ANNEXURE</t>
  </si>
  <si>
    <t>Date of CGT Visited (mm/dd/yyyy)</t>
  </si>
  <si>
    <t>Village Name</t>
  </si>
  <si>
    <t>Total Members present in CGT</t>
  </si>
  <si>
    <t>GRT ANNEXURE</t>
  </si>
  <si>
    <t>Date of GRT Visited (mm/dd/yyyy)</t>
  </si>
  <si>
    <t>Village</t>
  </si>
  <si>
    <t>Loan Disbursement Annexure</t>
  </si>
  <si>
    <t>Date of loan Disbursement (mm/dd/yyyy)</t>
  </si>
  <si>
    <t>Existing clients (subsequent cycle loan)</t>
  </si>
  <si>
    <t>New Clients</t>
  </si>
  <si>
    <t>ANNEXURES</t>
  </si>
  <si>
    <t>Does the actual number of employees in the branch matches with HR data/Software</t>
  </si>
  <si>
    <t>Staff turnover at the branch of last quarter</t>
  </si>
  <si>
    <t>Opening count of employee at previous quarter</t>
  </si>
  <si>
    <t>Joining during previous quarter</t>
  </si>
  <si>
    <t>Turnover for the quarter</t>
  </si>
  <si>
    <t xml:space="preserve">Annualised turnover </t>
  </si>
  <si>
    <t>HR Prospective</t>
  </si>
  <si>
    <t>Code/Card and Documents</t>
  </si>
  <si>
    <t>Total</t>
  </si>
  <si>
    <t xml:space="preserve"> Statutory Compliance</t>
  </si>
  <si>
    <t>Infrastructure</t>
  </si>
  <si>
    <t>Registers</t>
  </si>
  <si>
    <t>Files &amp; Manuals</t>
  </si>
  <si>
    <t>Statutory Compliance</t>
  </si>
  <si>
    <t>Average</t>
  </si>
  <si>
    <t>Total Possible Score</t>
  </si>
  <si>
    <t>% Scored</t>
  </si>
  <si>
    <t>Total Centres in Branch</t>
  </si>
  <si>
    <t>Total Centres Visited</t>
  </si>
  <si>
    <t>Total Clients in Visited Centre</t>
  </si>
  <si>
    <t>Number of total centre disbursed in last quarter</t>
  </si>
  <si>
    <t>Number of New disbursed centre visited during Audit</t>
  </si>
  <si>
    <t>Fixed Assets &amp; Stationary</t>
  </si>
  <si>
    <t>Does Centre meeting time of  system match with Actual  meeting time</t>
  </si>
  <si>
    <t xml:space="preserve">Is Centre meeting Conducted at centre leader`s house </t>
  </si>
  <si>
    <t>Interference of Un-Authorised person in meeting(Persons other than the members communicating or handling cash transaction on behalf of the centre would be treated unauthorised)</t>
  </si>
  <si>
    <t>Are No. of Instalment of all Loan Cards matched with Tab/System</t>
  </si>
  <si>
    <t>Are clients Aware of interest rate (approx.),Processing fee and Insurance fee</t>
  </si>
  <si>
    <t>Are clients know  instalment amount</t>
  </si>
  <si>
    <t>Is Centre meeting End with Verbal Contract (applicable only for above 50 % attendance )</t>
  </si>
  <si>
    <t>Are Excess  Kin Relations in Centre</t>
  </si>
  <si>
    <t>Were all Loan Cards  updated (Photo and signatures etc.)</t>
  </si>
  <si>
    <t>Centre Number</t>
  </si>
  <si>
    <t>Date of Centre Meeting Visit (mm/dd/yyyy)</t>
  </si>
  <si>
    <t>Is New disbursed centre visited during Audit (Previous quarter)</t>
  </si>
  <si>
    <t>Total Clients Present in  centres</t>
  </si>
  <si>
    <t>Total Clients in Visited centres</t>
  </si>
  <si>
    <t>Does the Employee Designations in HR record match with software</t>
  </si>
  <si>
    <t>Staff Count as per Attendance Register</t>
  </si>
  <si>
    <t>Do members sit in proper seating arrangement?</t>
  </si>
  <si>
    <t>Is Route map  prepared for Branch?</t>
  </si>
  <si>
    <t>HR ANNEXURE *Enter the details for each employee at the branch</t>
  </si>
  <si>
    <t>Weightage %</t>
  </si>
  <si>
    <t>Is GEO tagging of house location is done for the clients visited in the centre</t>
  </si>
  <si>
    <t>CGT-Score- Average Annexure</t>
  </si>
  <si>
    <t>Verified during audit</t>
  </si>
  <si>
    <t>GRT--Score- Average Annexure</t>
  </si>
  <si>
    <t>Loan Disbursement-Score- Average Annexure</t>
  </si>
  <si>
    <t>Centre Meeting-Score- Average Annexure</t>
  </si>
  <si>
    <t>Weightage%</t>
  </si>
  <si>
    <t>% Scored against 100</t>
  </si>
  <si>
    <t>Is updated Centre meeting register  available at the centre</t>
  </si>
  <si>
    <t>Observations</t>
  </si>
  <si>
    <t>S.No.</t>
  </si>
  <si>
    <t>&lt;30%</t>
  </si>
  <si>
    <t>No of documents checked</t>
  </si>
  <si>
    <t>Noumber of discripencies found</t>
  </si>
  <si>
    <t>% of discripencies</t>
  </si>
  <si>
    <t>There are no Excess  Kin Relations in Centre</t>
  </si>
  <si>
    <t>No Agents Involved (If involver- Name of the agent to be confirmed on the section allotted)</t>
  </si>
  <si>
    <t>No Agents Involved( If involved-Name of the agent to be confirmed on the section allotted)</t>
  </si>
  <si>
    <t>Input</t>
  </si>
  <si>
    <t>Annexure</t>
  </si>
  <si>
    <t>No</t>
  </si>
  <si>
    <t>Repeated</t>
  </si>
  <si>
    <t>PAR</t>
  </si>
  <si>
    <t>Audit Compliance</t>
  </si>
  <si>
    <t>Risk</t>
  </si>
  <si>
    <t>Maximum Score</t>
  </si>
  <si>
    <t>Score Obtained</t>
  </si>
  <si>
    <t xml:space="preserve"> Total Score</t>
  </si>
  <si>
    <t>Fraud</t>
  </si>
  <si>
    <t>PERFORMANCE OVER DUES</t>
  </si>
  <si>
    <t>Score</t>
  </si>
  <si>
    <t xml:space="preserve">Weightage </t>
  </si>
  <si>
    <t>Recommendations</t>
  </si>
  <si>
    <t>Auditor Name</t>
  </si>
  <si>
    <t xml:space="preserve">Audit Evaluation Period Start </t>
  </si>
  <si>
    <t>End</t>
  </si>
  <si>
    <t>Date Report Submitted by Audit Team</t>
  </si>
  <si>
    <t>Due Date for Compliance by Ops</t>
  </si>
  <si>
    <t>Date of Compliance Submission by Ops</t>
  </si>
  <si>
    <t>Date of Audit Compliance Verification</t>
  </si>
  <si>
    <t>Issue to resolve (Compliance)</t>
  </si>
  <si>
    <t>Verifying officer (Operation dept)</t>
  </si>
  <si>
    <t>Date of verification (center/client visit date  and Time)</t>
  </si>
  <si>
    <t>What is the action taken?</t>
  </si>
  <si>
    <t>Timeline for resolution</t>
  </si>
  <si>
    <t>Signature of the compliant</t>
  </si>
  <si>
    <t>1.Statutory Compliance and Infra</t>
  </si>
  <si>
    <t>1. Center Meeting</t>
  </si>
  <si>
    <t>Center No .</t>
  </si>
  <si>
    <t xml:space="preserve">Issues </t>
  </si>
  <si>
    <t>Clients attendance below 80% (Seasonal deviation )</t>
  </si>
  <si>
    <t>Centre not Visited by any supervisors( Six months)</t>
  </si>
  <si>
    <t>All Loan Cards not updated (Photo and signatures etc.)</t>
  </si>
  <si>
    <t>Trend of attendance of past 4 centre meeting below 80%</t>
  </si>
  <si>
    <t>No Understanding  of Joint Liability (Observation)</t>
  </si>
  <si>
    <t>2 .Area Allocation , Village survey , OGM , Group Formation , KYC collection &amp; CB check  and CGT</t>
  </si>
  <si>
    <t>3. GRT</t>
  </si>
  <si>
    <t>4. Disbursement</t>
  </si>
  <si>
    <t>KYC norm not followed (Primary and Secondary)</t>
  </si>
  <si>
    <t>OTHERS</t>
  </si>
  <si>
    <t>KYC and Agreement</t>
  </si>
  <si>
    <t>Cust Id</t>
  </si>
  <si>
    <t>Findings</t>
  </si>
  <si>
    <t>Cust Name</t>
  </si>
  <si>
    <t>Center No.</t>
  </si>
  <si>
    <t>Observation</t>
  </si>
  <si>
    <t xml:space="preserve">Loan cards kept at one place collectivelly </t>
  </si>
  <si>
    <t>Interference of Un-Authorised person in meeting</t>
  </si>
  <si>
    <t>Borrowers not coming on time</t>
  </si>
  <si>
    <t>Collection procedure not followed</t>
  </si>
  <si>
    <t>Customers have migrated (loan paid by family/center)</t>
  </si>
  <si>
    <t>No Verbal Contract</t>
  </si>
  <si>
    <t>Copy of Loan Agreement not given at all centers</t>
  </si>
  <si>
    <t>White board not maintained</t>
  </si>
  <si>
    <t>Branch Sign Board not available</t>
  </si>
  <si>
    <t>Operation manual (Hard copy) not available in the branch</t>
  </si>
  <si>
    <t>ESIC</t>
  </si>
  <si>
    <t>Employment Type</t>
  </si>
  <si>
    <t>Branch Audit Compliance</t>
  </si>
  <si>
    <t>If the status is complete</t>
  </si>
  <si>
    <t>Employee Turnover</t>
  </si>
  <si>
    <t>Other Observations</t>
  </si>
  <si>
    <t>Sl.No.</t>
  </si>
  <si>
    <t>Particulars</t>
  </si>
  <si>
    <t>&gt;=70 OR &lt;80%</t>
  </si>
  <si>
    <t>&gt;=80% OR &lt;90%</t>
  </si>
  <si>
    <t>&gt;=90</t>
  </si>
  <si>
    <t>Scoring</t>
  </si>
  <si>
    <t>Resignation during previous quarter</t>
  </si>
  <si>
    <t>Display of all statutory notices on the notice board/Statutory documents file is available</t>
  </si>
  <si>
    <t>Does Branch white board is updated or not</t>
  </si>
  <si>
    <t>All loan documents of previous quarter were filed properly and required initials were found</t>
  </si>
  <si>
    <t>All IT Asset are in working condition. If not follow up/escalation mail is available ro not</t>
  </si>
  <si>
    <t>Two family members should not be in a group</t>
  </si>
  <si>
    <t>No KYC details have been used for more than one client</t>
  </si>
  <si>
    <t>There are no Excess  Kin Relations in a Centre</t>
  </si>
  <si>
    <t>No involvement of Agents/Unauthorised persons in meeting ( Persons other than the memmbers communicating or handling cash transaction on behaIf of the centre)</t>
  </si>
  <si>
    <t>GRT process conducted one day before the disbursement</t>
  </si>
  <si>
    <t>Supervisor enquire from centre members, all points mentioned in CGT module?</t>
  </si>
  <si>
    <t>Does the Group members know each member's purpose and amount of loan</t>
  </si>
  <si>
    <t>Complaint Redressal Mechanism</t>
  </si>
  <si>
    <t>All employees have valid driving licence (No driving license/No hiring)</t>
  </si>
  <si>
    <t>Audit Compliance submitted within stipulated time frame with satisfactory audit compliance</t>
  </si>
  <si>
    <t>Does potential  Group members have informed male members of the house about the Microfinance Program&amp; Joint Liability Group</t>
  </si>
  <si>
    <t xml:space="preserve">Open General Meeting and Group formation </t>
  </si>
  <si>
    <t>Self attested copy of  KYC and Secondary proof with co-borrower duly attested by the customer &amp; co-borrower</t>
  </si>
  <si>
    <t>Fixed Asset Including IT Assets</t>
  </si>
  <si>
    <t>Fixed Asset including IT Assets</t>
  </si>
  <si>
    <t xml:space="preserve">Area Allocation/Village Survey </t>
  </si>
  <si>
    <t>L</t>
  </si>
  <si>
    <t>Total No. of  Audit findings submittted including no. of audit report</t>
  </si>
  <si>
    <t>Total No. of satisfactory audit compliance recevied</t>
  </si>
  <si>
    <t>Total No. of Clients end of the audit period/quarter</t>
  </si>
  <si>
    <t>Total No. of Clients end of the last quarter</t>
  </si>
  <si>
    <t>VERY GOOD</t>
  </si>
  <si>
    <t>&gt;=60 OR &lt;70%</t>
  </si>
  <si>
    <t xml:space="preserve">&lt;60% </t>
  </si>
  <si>
    <t xml:space="preserve">Is S &amp;E licence  available  at  branch (if not applicable mark N/A) after 3 months of branch opening (Admin &amp; HR)? If the license is not provided by the HR &amp; Admin team, whether separate follow up/escalation mail has been sent or not by the branch team. Is  S &amp; E Registration displayed on visible place at branch ? </t>
  </si>
  <si>
    <t>Is Valid rent agreement available  at  branch &amp; rent being paid as per the rent agreement. Branch team needs to intimate to the concerned Admin team through mail before expiry of the rent agreement or non payment of rent and follow up on renewal.</t>
  </si>
  <si>
    <t>Are all assets properly checked and tagged including IT assets. If tagging asset code is not provided by the Admin team (NA).</t>
  </si>
  <si>
    <t>The number of PAR clients during present audit quarter reduced by &gt;5% over last audit quarter</t>
  </si>
  <si>
    <t>The number of PAR clients during present audit quarter increased by =&gt; 5% over last audit quarter</t>
  </si>
  <si>
    <t>The number of PAR clients during present audit quarter increased &lt;5% over last audit quarter</t>
  </si>
  <si>
    <t>All customers attended CGT only can be disbursed and those customer details need to be checked with CGT register.</t>
  </si>
  <si>
    <t>Accounts per Centre</t>
  </si>
  <si>
    <t>The number of PAR clients during present audit quarter reduced by &lt;=5% over last audit quarter</t>
  </si>
  <si>
    <t xml:space="preserve">The number of PAR clients during present audit Quarter = Last Quarter </t>
  </si>
  <si>
    <t>Total No. of Staff Involved</t>
  </si>
  <si>
    <t>Impact</t>
  </si>
  <si>
    <t>Addition of PAR accounts first time</t>
  </si>
  <si>
    <t>Fixed Assets Category</t>
  </si>
  <si>
    <t>COMPUTER &amp; ACCESSORIES</t>
  </si>
  <si>
    <t>COMPUTER SOFTWARE</t>
  </si>
  <si>
    <t>FURNITURE &amp; FIXTURE</t>
  </si>
  <si>
    <t>OFFICE EQUIPMENTS</t>
  </si>
  <si>
    <t>Condition of Assets (Working / Non Working)</t>
  </si>
  <si>
    <t>In Use / Unused</t>
  </si>
  <si>
    <t>Make/Brand</t>
  </si>
  <si>
    <t>Remarks</t>
  </si>
  <si>
    <t>Quantity as per 
Register/Accounts
 data</t>
  </si>
  <si>
    <t>Assets Not Mentioned Above will be specified herewith-</t>
  </si>
  <si>
    <t>% Scored 
against 100</t>
  </si>
  <si>
    <t>Physical 
Counting</t>
  </si>
  <si>
    <t>Description of
 Fixed Assets</t>
  </si>
  <si>
    <t>Record keeping</t>
  </si>
  <si>
    <t>Efficient fund Management</t>
  </si>
  <si>
    <t>Supporting expense bills not match with the entry made in expense register</t>
  </si>
  <si>
    <t>Fixed asset and stationary</t>
  </si>
  <si>
    <t xml:space="preserve">Branch operation </t>
  </si>
  <si>
    <t>Potential  Group members have not informed male members of the house about the Microfinance Program</t>
  </si>
  <si>
    <t xml:space="preserve">Members Don’t know the name, residence occupation and purpose of loan of the other group members </t>
  </si>
  <si>
    <t>Members Didn’t come to CGT on time</t>
  </si>
  <si>
    <t>All members not present for CGT</t>
  </si>
  <si>
    <t>Members didn’t sign the CGT attendance sheet</t>
  </si>
  <si>
    <t>Members don’t sit in proper seating arrangement</t>
  </si>
  <si>
    <t>Supervisor don’t enquire from centre members, all points mentioned in CGT module</t>
  </si>
  <si>
    <t>BM don’t visits each member house to do house verification</t>
  </si>
  <si>
    <t>Members are not present along with the co applicant</t>
  </si>
  <si>
    <t>Loan card is not handed over to the clients</t>
  </si>
  <si>
    <t>1st collection day is same as day of disbursement and exceed/less than the moratorium period</t>
  </si>
  <si>
    <t>Updated Centre meeting register not available at the centre</t>
  </si>
  <si>
    <t xml:space="preserve">Centre meeting Conducted at centre leader`s house </t>
  </si>
  <si>
    <t>No. of Instalment of all Loan Cards not matched with Tab/System</t>
  </si>
  <si>
    <t>Clients don’t know Company name</t>
  </si>
  <si>
    <t>Clients are not Aware of interest rate (approx.),Processing fee and Insurance fee</t>
  </si>
  <si>
    <t>Centre meeting didn’t  End with Verbal Contract (applicable only for above 50 % attendance )</t>
  </si>
  <si>
    <t>Excess  Kin Relations in Centre</t>
  </si>
  <si>
    <t>Loan Pipelining identified(Loan amount shared with group members, 3rd party will be treated as pipe lining. However if common assets are created out of loans and the family is benefited out of it than it will not be treated as pipelining)</t>
  </si>
  <si>
    <t>Collection 100% not done  (Before leaving branch)</t>
  </si>
  <si>
    <t>Loan utilisation don’t matches with the actual checks on the field and on loan card and System/CDS</t>
  </si>
  <si>
    <t>Branch Functioning and Monitoring</t>
  </si>
  <si>
    <t>The actual number of employees in the branch not matches with HR data/Software</t>
  </si>
  <si>
    <t>Staff turnover at the branch of last quarter is more than 30%</t>
  </si>
  <si>
    <t>Employees are not aware of Employee Grievance Redrassal mechanism (atoot bandhan)</t>
  </si>
  <si>
    <t>STATISTICS (End of the Audit Period)</t>
  </si>
  <si>
    <t>Fixed Asset Register Maintained &amp; updated date wise.No Differences in fixed assets including IT assets (physical v/s register )</t>
  </si>
  <si>
    <t>Stock register Maintained &amp; updated date wise.
No Differences in stationary (physical v/s register )</t>
  </si>
  <si>
    <t>Centre members don’t know each member's purpose and amount of loan</t>
  </si>
  <si>
    <t>Employee Designations in HR record does not match with software</t>
  </si>
  <si>
    <t>TABs/Systems are not  with Information security restrictions (SURE LOCK) and  there is  unathorised access/unofficial data uploaded (like Songs, Movie etc.) &amp; password sharing.</t>
  </si>
  <si>
    <t>KYC norm is not followed (Primary and Secondary)</t>
  </si>
  <si>
    <t>Branch manager doesn’t verify the bank details before disbursement</t>
  </si>
  <si>
    <t>Loan Agreement is not signed by all stakeholders at the time of disbursement</t>
  </si>
  <si>
    <t>GEO tagging of house location is not done for the clients visited in the centre</t>
  </si>
  <si>
    <t>Centre meeting time of  system doesn’t match with Actual  meeting time</t>
  </si>
  <si>
    <t>Loan utilization  is not checked before 45 days</t>
  </si>
  <si>
    <t>Clients doesn’t know  instalment amount</t>
  </si>
  <si>
    <t>Client is a rented customer</t>
  </si>
  <si>
    <t>Agents Involvement observed ( If involved-Name of the agent to be confirmed on the section allotted)</t>
  </si>
  <si>
    <t>All disbursed customer must have completed CGT process and those customer details need to be checked with CGT register.</t>
  </si>
  <si>
    <t>Fixed Assets &amp; Stationary`</t>
  </si>
  <si>
    <t>Publication date</t>
  </si>
  <si>
    <t>PAR Outstanding (Rs)</t>
  </si>
  <si>
    <t xml:space="preserve">Total PAR Clients </t>
  </si>
  <si>
    <t>Loan Outstanding Accounts</t>
  </si>
  <si>
    <t>Date</t>
  </si>
  <si>
    <t>Clients attendance above 80% (Excluding death case)</t>
  </si>
  <si>
    <t xml:space="preserve">No Loan Pipelining identified (Loan amount shared with group members, 3rd party will be treated as pipe lining) </t>
  </si>
  <si>
    <t>Loan utilisation matches with the actual checks on the field and on loan card and System</t>
  </si>
  <si>
    <t>Branch sign board is available or not and displaced at prominent place or not. (If sign board is damaged, request has been raised or not need to be checked)</t>
  </si>
  <si>
    <t>Fixed Asset Register not Maintained &amp; updated date wise. Differences in fixed assets observed including IT assets (physical v/s register )</t>
  </si>
  <si>
    <t xml:space="preserve">All assets not properly checked and tagged including IT assets. </t>
  </si>
  <si>
    <t xml:space="preserve">All IT Asset are not in working condition. </t>
  </si>
  <si>
    <t>Stock register not  Maintained &amp; updated date wise.
Differences observed in stationary (physical v/s register )</t>
  </si>
  <si>
    <t>Two family members were in same group.</t>
  </si>
  <si>
    <t>KYC details have been used for more than one client</t>
  </si>
  <si>
    <t>GRT process not conducted same day/one day before the disbursement</t>
  </si>
  <si>
    <t>Centres below 80% attendance (average of quarter) as per mis not in between
0-10% of centres</t>
  </si>
  <si>
    <t>All employees don't have valid driving licence (No driving license/No hiring)</t>
  </si>
  <si>
    <t>S &amp;E licence not available  at  branch / S&amp;E registration not displayed at visible place.</t>
  </si>
  <si>
    <t>Valid rent agreement not available at branch.</t>
  </si>
  <si>
    <t>All statutory notices not displayed on the notice board</t>
  </si>
  <si>
    <t>Branch sign board is not available or displayed at prominent place</t>
  </si>
  <si>
    <t>Branch white board not updated</t>
  </si>
  <si>
    <t>Laptop, Printer, Wi-Fi-net connectivity, Tabs and Sim available at branch are not as per asset list &amp; all of these are not connected/in working condition.</t>
  </si>
  <si>
    <t>Number of Tabs were not equal to number of Branch Staffs</t>
  </si>
  <si>
    <t>Attendance Register not Maintained &amp; updated date wise</t>
  </si>
  <si>
    <t>Movement Register is not Maintained &amp; updated date wise</t>
  </si>
  <si>
    <t>Key register is Maintained &amp; updated date wise</t>
  </si>
  <si>
    <t>All loan documents of previous quarter were not filed properly and required initials were found</t>
  </si>
  <si>
    <t>YES</t>
  </si>
  <si>
    <t>Observations are not covered in different annexures can be highlighted here</t>
  </si>
  <si>
    <t>Auditor Name(s</t>
  </si>
  <si>
    <t>Does the  CRO updates the  client/spouse death intimation report on CDS or in live software same day</t>
  </si>
  <si>
    <t>Unallocated accounts to CRO are not there in the branch</t>
  </si>
  <si>
    <t>Original KYC documents/Bank passbook/Bank statement  have been originally seen and verified and duly attested by the CRO.</t>
  </si>
  <si>
    <t>Does CRO visit members house before starting CGT?</t>
  </si>
  <si>
    <t>Does the CRO reached  CGT venue on time to be checked from the movement register?</t>
  </si>
  <si>
    <t>Does Centre meeting conducted by assigned CRO on time</t>
  </si>
  <si>
    <t>Does CRO enter clients attendance in TAB</t>
  </si>
  <si>
    <t>Does CRO enter collection/Cashless amount in TAB</t>
  </si>
  <si>
    <t>CRO's Name</t>
  </si>
  <si>
    <t>Clients fits to the selection criteria of Save defined in credit policy (Like age, kin relation, Rental)</t>
  </si>
  <si>
    <t>CRO</t>
  </si>
  <si>
    <t>Sr CRO</t>
  </si>
  <si>
    <t>All employees have Save Employee ID cards.
If ID cards are not provided to the branch staff, related mail need to be sent to the concerned HR</t>
  </si>
  <si>
    <t>Original KYC documents/Bank passbook/Bank statement  have not been originally seen and verified and not duly attested by the CRO.</t>
  </si>
  <si>
    <t>CRO didn’t visit members house before starting CGT</t>
  </si>
  <si>
    <t>CRO don’t conducts day wise CGT ( as per Operational Manual)</t>
  </si>
  <si>
    <t>Centre meeting not conducted by assigned CRO</t>
  </si>
  <si>
    <t>CRO doesn’t enter clients attendance in TAB</t>
  </si>
  <si>
    <t>CRO doen’t enter collection/Cashless amount in TAB</t>
  </si>
  <si>
    <t>CRO don’t updates the  client/spouse death intimation report on CDS or in live software same day</t>
  </si>
  <si>
    <t xml:space="preserve">Inter branch rotation of CRO (within  18 months) not done. </t>
  </si>
  <si>
    <t>Clients didn’t fits to the selection criteria of Save defined in credit policy (Like age,kin relation,Rental)</t>
  </si>
  <si>
    <t>All employees don’t have Save Employee ID cards</t>
  </si>
  <si>
    <t>Whether one visit is done by the supervisors BM/AM/RM once in a six month</t>
  </si>
  <si>
    <t>Area Manager</t>
  </si>
  <si>
    <t xml:space="preserve">Does the branch has branch survey report or appropriate approval in place to open the branch?   </t>
  </si>
  <si>
    <t>Are number of Tabs equal to number of Branch Staffs(Including total CRO+BM)? If not,  has request been raised?</t>
  </si>
  <si>
    <t>KYC details in File matches with Microsure &amp; Client is duly signed on the  copy of KYC documents and OSV done by the CRO.</t>
  </si>
  <si>
    <t>Quantity  as per register</t>
  </si>
  <si>
    <t xml:space="preserve">Is Area/Village survey is tagged in Microsure through TAB by CRO and approval is taken from Branch Manager through Microsure.
</t>
  </si>
  <si>
    <t>Disbursement happening in presence of at least 2 staff (preferably BM/ABM+concerned CRO)</t>
  </si>
  <si>
    <t>Whether members are present along with the co applicant and if co-applicant is not available then members son/daughter/Guardian (Mother in Law/Father in law) is available at the time of disbursement or not?(Son/Daughter should not be minor)</t>
  </si>
  <si>
    <t>Do BM/ABM checks the KYC of the members before disbursement</t>
  </si>
  <si>
    <t>Do BM/ABM verifies the bank details before disbursement</t>
  </si>
  <si>
    <t>Does the 1st collection day follows the moratorium period (28 days from the date of disbursement for( Monthly product.)</t>
  </si>
  <si>
    <t>Is Cashless (CSP.) deposit receipt attached in centre meeting register (If applicable)</t>
  </si>
  <si>
    <t>Are DC collected from clients within TAT (from DIR) and uploaded in Microsure  for further action</t>
  </si>
  <si>
    <t>Area Manager should visit all his branches twice a month and he/she should cover 2  centres per day and 40 centres in a month.</t>
  </si>
  <si>
    <t xml:space="preserve">Are employees aware of Employee Grievance Redrassal mechanism </t>
  </si>
  <si>
    <t>ABM</t>
  </si>
  <si>
    <t>TCRO</t>
  </si>
  <si>
    <t>Branch don't have branch survey report</t>
  </si>
  <si>
    <t xml:space="preserve">CGT/GRT/Complain Register is not maintained &amp; updated date wise </t>
  </si>
  <si>
    <t>KYC details in File matches with MS &amp; Client is duly signed on the  copy of KYC documents and OSV done by the CRO.</t>
  </si>
  <si>
    <t>Actual expense not made within expense limit (Rs.)</t>
  </si>
  <si>
    <t>Disbursement register not updated and matches with software</t>
  </si>
  <si>
    <t>Collection register not updated and matches with software</t>
  </si>
  <si>
    <t>All relevant  Reciept/ Payment vouchers not signed and available at the branch.</t>
  </si>
  <si>
    <t>No Unaccounted/unreported cash with CRO</t>
  </si>
  <si>
    <t xml:space="preserve">Is Area/Village survey is tagged in MS through TAB by CRO and approval is taken from Branch Manager through MS.
</t>
  </si>
  <si>
    <t>BM/ABM doesn’t checks the KYC of the members before disbursement</t>
  </si>
  <si>
    <t xml:space="preserve">Centre Members are not Aware of Customer Grievance Hotline </t>
  </si>
  <si>
    <t>CSP (Cashless)deposit receipt not attached in centre meeting register (If applicable)</t>
  </si>
  <si>
    <t>Centre meeting schedule (1st day of audit as per MS/System)
All  centre meeting of the branch not scheduled between Monday to Friday and not scheduled before 1pm</t>
  </si>
  <si>
    <t>BM doesn’t verify the  client/spouse death intimation reported by CRO on CDS  or in live software within TAT</t>
  </si>
  <si>
    <t>DC is not collected from clients within TAT(from DIR) and uploaded in MS  for further action</t>
  </si>
  <si>
    <t>Cheques received from RO are not handed over to clients within TAT</t>
  </si>
  <si>
    <t xml:space="preserve">Branch Manager has not visited 2 centres per day and 60 centres (as per MIS/MS) in a month. </t>
  </si>
  <si>
    <t>Regional Manager should visit 20  centres in a quarter and 6 branches in a month and 18 branches in a quarter and mandatory to cover all his/her branches on half yearly basis.
State should visit 4 branches per month and mandatory to cover all regions in six month</t>
  </si>
  <si>
    <t>Are Desktop, Printer, Wi-Fi-net connectivity, Tabs and Sim available at branch as per asset list &amp; all of these are connected/in working condition. If not connected/working, related mail communication sent to the concerned team or not</t>
  </si>
  <si>
    <t>Area  Allocation &amp; Village Survey</t>
  </si>
  <si>
    <t>Members in a centre live in proximity ( 0.5 Km of radius)</t>
  </si>
  <si>
    <t>Are Loan utilization check before 21 days from the date of disbursement</t>
  </si>
  <si>
    <t xml:space="preserve">Centre Members Aware of Customer Grievance Hotline </t>
  </si>
  <si>
    <t>Is Cashless CSP deposit receipt attached in centre meeting register (If applicable)</t>
  </si>
  <si>
    <t>If client is residing on rent then whether she is disbursed after approval of Bussiness head?</t>
  </si>
  <si>
    <t>Are TABs/Systems with Information security restrictions (SURE LOCK(MDM)) and  is there any unathorised access/unofficial data uploaded (like Songs, Movie etc.) &amp; password sharing</t>
  </si>
  <si>
    <t>Risk (PAR/Audit Compliance/Fraud)</t>
  </si>
  <si>
    <t>CRO explains CGT process properly including product, process and services
including Hot Line</t>
  </si>
  <si>
    <t xml:space="preserve">Daily Bussiness data register/ Complain Register is maintained &amp; updated date wise </t>
  </si>
  <si>
    <t>KYC details in File matches with MS &amp; Client is duly signed on the  copy of KYC documents and OSV(original,seen &amp; verified) done by the CRO.</t>
  </si>
  <si>
    <t>Is Route map of CRO  prepared for Branch?</t>
  </si>
  <si>
    <t>Do members seat in proper seating arrangement?</t>
  </si>
  <si>
    <t>Are Loan utilization check within 21 days from the date of disbursement</t>
  </si>
  <si>
    <t>Does CRO enter collection amount in TAB</t>
  </si>
  <si>
    <t>If client is residing on rent then whether she is disbursed after approval of Business head?</t>
  </si>
  <si>
    <t>Center summary comment by Auditor</t>
  </si>
  <si>
    <t>Centres below 80% attendance (average of quarter) as per mis (need to bifurcate)
0-10% of centres</t>
  </si>
  <si>
    <t>Inter branch rotation of CRO (within  18 months) &amp; Branch Manager rotation within 24 months . 95% rotation should be completed within 18 months of time frame. Center rotation of CRO within 9 month</t>
  </si>
  <si>
    <t>ANY</t>
  </si>
  <si>
    <t xml:space="preserve">Branch Visit Report Registers including AM/RO/State office/HO staff not maintained and updated date wise </t>
  </si>
  <si>
    <t>Members in a centre live in proximity ( .5 Km of radius)</t>
  </si>
  <si>
    <t>CRO explains CGT process properly including product, process and services
including HOT LINE NO.</t>
  </si>
  <si>
    <t>SR.BM</t>
  </si>
  <si>
    <t>Sr.BM</t>
  </si>
  <si>
    <t>Sr.CRO</t>
  </si>
  <si>
    <t>Fraud Identified and reported in Risk &amp; Audit Control Committee for final decision by Committee for Each Employee</t>
  </si>
  <si>
    <t>Does CRO visit all members house before starting CGT?</t>
  </si>
  <si>
    <t xml:space="preserve"> </t>
  </si>
  <si>
    <t>Does the 1st collection day follows the moratorium period (28 days from the date of disbursement for MONTHLY product.)</t>
  </si>
  <si>
    <t>Branch code</t>
  </si>
  <si>
    <r>
      <t>Weightage</t>
    </r>
    <r>
      <rPr>
        <b/>
        <strike/>
        <sz val="10"/>
        <color rgb="FFFFFF00"/>
        <rFont val="Calibri"/>
        <family val="2"/>
      </rPr>
      <t>%</t>
    </r>
  </si>
  <si>
    <t>N/A</t>
  </si>
  <si>
    <t>Branch Monitoring  Registers/Physical/digital mode including AM/Rm/State head/HO staff need to maintain and update during Branch visit</t>
  </si>
  <si>
    <t>Updated Audit file with  soft copy of audit compliance is available at the branch with previous 3 audit reports</t>
  </si>
  <si>
    <t>Does the CRO reached  CGT venue on time to be checked from the MICROSURE</t>
  </si>
  <si>
    <t>All customers attended CGT  and those customer details need to be checked with CGT FORM</t>
  </si>
  <si>
    <t>Do the members sign the CGT FORM</t>
  </si>
  <si>
    <t>CRO explains CGT process properly including product, process and services
including Complain Number/Toll free number</t>
  </si>
  <si>
    <t>Is GRT process conducted  before the disbursement</t>
  </si>
  <si>
    <t>All disbursed customer must have completed CGT process and those customer details need to be checked with CGT FORM</t>
  </si>
  <si>
    <t>Centre Members Aware of Customer Grievance Toll free number</t>
  </si>
  <si>
    <t>Are Collection 100% done  (Before leaving the center)</t>
  </si>
  <si>
    <t>Centre meeting schedule (1st day of audit as per Microsure/System) &amp;
All  centre meeting of the branch is scheduled between Monday to Friday and whether scheduled from 8.30 am to1.30 pm or not.</t>
  </si>
  <si>
    <t>Does the  BM verify the  client/spouse death intimation reported by center on CDS  or in live software within TAT  and upload the DIR.</t>
  </si>
  <si>
    <t>Payment received from RO and handed over to clients within  TAT of receiving and record maintained at the branch</t>
  </si>
  <si>
    <t xml:space="preserve">Branch Manager should visit 2 centres per day and 30  centres (as per MIS/Microsure) in a month. </t>
  </si>
  <si>
    <t>Area Manager should visit all his branches twice a month and he/she should cover 2  centres per day and 20 centres in a month.</t>
  </si>
  <si>
    <t xml:space="preserve">Regional Manager should visit 15  centres in a quarter and 6 branches in a month and 18 branches in a quarter and mandatory to cover all his/her branches on half yearly basis.
State head should visit 4 branches per month and mandatory to cover all regions in six month
</t>
  </si>
  <si>
    <t>Updated Audit file with  soft copy of audit compliance is not available at the branch with previous 3 audit reports</t>
  </si>
  <si>
    <t>Previous audit compliance  soft copy not available at the branch</t>
  </si>
  <si>
    <t>Branch Code</t>
  </si>
  <si>
    <t>Previous audit compliance  soft copy available at the branch &amp; Sbmitted withon due time line.</t>
  </si>
  <si>
    <t>Total Members in visited /presentCGT</t>
  </si>
  <si>
    <t>A</t>
  </si>
  <si>
    <t>B</t>
  </si>
  <si>
    <t>C</t>
  </si>
  <si>
    <t>Trend of attendance of past 3 centre meeting &gt;80%</t>
  </si>
  <si>
    <t>Trend of attendance of past 3centre meeting</t>
  </si>
  <si>
    <t>Employee Information register/file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</si>
</sst>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d\-mmm\-yy;@"/>
    <numFmt numFmtId="165" formatCode="d\ mmm\ yy"/>
    <numFmt numFmtId="166" formatCode="0.0"/>
    <numFmt numFmtId="167" formatCode="dd\-mmm\-yyyy"/>
  </numFmts>
  <fonts count="35">
    <font>
      <sz val="11"/>
      <color theme="1"/>
      <name val="Gill Sans MT"/>
      <family val="2"/>
      <scheme val="minor"/>
    </font>
    <font>
      <sz val="11"/>
      <color theme="1"/>
      <name val="Gill Sans MT"/>
      <family val="2"/>
      <scheme val="minor"/>
    </font>
    <font>
      <sz val="10"/>
      <color theme="1"/>
      <name val="Zurich BT"/>
    </font>
    <font>
      <sz val="10"/>
      <color rgb="FF000000"/>
      <name val="Calibri"/>
      <family val="2"/>
    </font>
    <font>
      <sz val="10"/>
      <color theme="1"/>
      <name val="Calibri"/>
      <family val="2"/>
    </font>
    <font>
      <b/>
      <sz val="10"/>
      <color rgb="FF000000"/>
      <name val="Calibri"/>
      <family val="2"/>
    </font>
    <font>
      <b/>
      <sz val="10"/>
      <name val="Calibri"/>
      <family val="2"/>
    </font>
    <font>
      <b/>
      <sz val="10"/>
      <color indexed="8"/>
      <name val="Calibri"/>
      <family val="2"/>
    </font>
    <font>
      <sz val="10"/>
      <color rgb="FF17375E"/>
      <name val="Calibri"/>
      <family val="2"/>
    </font>
    <font>
      <b/>
      <sz val="10"/>
      <color theme="1"/>
      <name val="Calibri"/>
      <family val="2"/>
    </font>
    <font>
      <sz val="10"/>
      <color theme="0"/>
      <name val="Calibri"/>
      <family val="2"/>
    </font>
    <font>
      <sz val="10"/>
      <color indexed="8"/>
      <name val="Calibri"/>
      <family val="2"/>
    </font>
    <font>
      <sz val="10"/>
      <name val="Calibri"/>
      <family val="2"/>
    </font>
    <font>
      <sz val="9"/>
      <color theme="1"/>
      <name val="Calibri"/>
      <family val="2"/>
    </font>
    <font>
      <sz val="9"/>
      <name val="Calibri"/>
      <family val="2"/>
    </font>
    <font>
      <b/>
      <sz val="10"/>
      <color rgb="FFFF0000"/>
      <name val="Calibri"/>
      <family val="2"/>
    </font>
    <font>
      <sz val="10"/>
      <color theme="4"/>
      <name val="Calibri"/>
      <family val="2"/>
    </font>
    <font>
      <sz val="10"/>
      <color theme="3" tint="0.39997558519241921"/>
      <name val="Calibri"/>
      <family val="2"/>
    </font>
    <font>
      <sz val="10"/>
      <color rgb="FFFF0000"/>
      <name val="Calibri"/>
      <family val="2"/>
    </font>
    <font>
      <sz val="9"/>
      <color rgb="FF000000"/>
      <name val="Calibri"/>
      <family val="2"/>
    </font>
    <font>
      <b/>
      <sz val="9"/>
      <color rgb="FF002060"/>
      <name val="Calibri"/>
      <family val="2"/>
    </font>
    <font>
      <sz val="9"/>
      <color rgb="FF002060"/>
      <name val="Calibri"/>
      <family val="2"/>
    </font>
    <font>
      <sz val="11"/>
      <color rgb="FF000000"/>
      <name val="Liberation Sans"/>
    </font>
    <font>
      <b/>
      <sz val="10"/>
      <name val="Zurich BT"/>
    </font>
    <font>
      <sz val="10"/>
      <name val="Zurich BT"/>
    </font>
    <font>
      <sz val="10"/>
      <color rgb="FF000000"/>
      <name val="Zurich BT"/>
    </font>
    <font>
      <b/>
      <sz val="10"/>
      <color rgb="FF000000"/>
      <name val="Zurich BT"/>
    </font>
    <font>
      <b/>
      <sz val="10"/>
      <color theme="1"/>
      <name val="Zurich BT"/>
    </font>
    <font>
      <b/>
      <sz val="10"/>
      <color rgb="FFFFFF00"/>
      <name val="Calibri"/>
      <family val="2"/>
    </font>
    <font>
      <b/>
      <sz val="14"/>
      <color rgb="FFFFFF00"/>
      <name val="Calibri"/>
      <family val="2"/>
    </font>
    <font>
      <b/>
      <strike/>
      <sz val="10"/>
      <color rgb="FFFFFF00"/>
      <name val="Calibri"/>
      <family val="2"/>
    </font>
    <font>
      <sz val="11"/>
      <color rgb="FFFFFF00"/>
      <name val="Gill Sans MT"/>
      <family val="2"/>
      <scheme val="minor"/>
    </font>
    <font>
      <sz val="10"/>
      <color rgb="FFFFFF00"/>
      <name val="Calibri"/>
      <family val="2"/>
    </font>
    <font>
      <b/>
      <sz val="9"/>
      <color rgb="FFFFFF00"/>
      <name val="Calibri"/>
      <family val="2"/>
    </font>
    <font>
      <b/>
      <sz val="12"/>
      <color rgb="FFFFFF00"/>
      <name val="Calibri"/>
      <family val="2"/>
    </font>
  </fonts>
  <fills count="2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FFFFFF"/>
        <bgColor rgb="FFFFFFCC"/>
      </patternFill>
    </fill>
    <fill>
      <patternFill patternType="solid">
        <fgColor theme="2"/>
        <bgColor indexed="64"/>
      </patternFill>
    </fill>
    <fill>
      <patternFill patternType="solid">
        <fgColor theme="3" tint="0.749992370372631"/>
        <bgColor indexed="64"/>
      </patternFill>
    </fill>
    <fill>
      <patternFill patternType="solid">
        <fgColor theme="0"/>
        <bgColor rgb="FFFFFFCC"/>
      </patternFill>
    </fill>
    <fill>
      <patternFill patternType="solid">
        <fgColor theme="0" tint="-0.249977111117893"/>
        <bgColor indexed="64"/>
      </patternFill>
    </fill>
    <fill>
      <patternFill patternType="solid">
        <fgColor rgb="FFFFFF00"/>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bgColor rgb="FFDDD9C3"/>
      </patternFill>
    </fill>
    <fill>
      <patternFill patternType="solid">
        <fgColor rgb="FFFF0000"/>
        <bgColor rgb="FFD9D9D9"/>
      </patternFill>
    </fill>
    <fill>
      <patternFill patternType="solid">
        <fgColor rgb="FFFF0000"/>
        <bgColor rgb="FFDDD9C3"/>
      </patternFill>
    </fill>
    <fill>
      <patternFill patternType="solid">
        <fgColor rgb="FFFF0000"/>
        <bgColor indexed="64"/>
      </patternFill>
    </fill>
    <fill>
      <patternFill patternType="solid">
        <fgColor theme="8" tint="-0.249977111117893"/>
        <bgColor indexed="64"/>
      </patternFill>
    </fill>
    <fill>
      <patternFill patternType="solid">
        <fgColor rgb="FFC00000"/>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top style="medium">
        <color indexed="64"/>
      </top>
      <bottom/>
      <diagonal/>
    </border>
    <border>
      <left style="medium">
        <color indexed="64"/>
      </left>
      <right/>
      <top style="medium">
        <color indexed="64"/>
      </top>
      <bottom style="thin">
        <color indexed="64"/>
      </bottom>
      <diagonal/>
    </border>
    <border>
      <left/>
      <right/>
      <top/>
      <bottom style="thin">
        <color indexed="64"/>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style="medium">
        <color indexed="64"/>
      </top>
      <bottom/>
      <diagonal/>
    </border>
    <border>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693">
    <xf numFmtId="0" fontId="0" fillId="0" borderId="0" xfId="0"/>
    <xf numFmtId="0" fontId="2" fillId="0" borderId="0" xfId="0" applyFont="1" applyAlignment="1">
      <alignment wrapText="1"/>
    </xf>
    <xf numFmtId="0" fontId="4" fillId="0" borderId="0" xfId="0" applyFont="1" applyAlignment="1" applyProtection="1">
      <alignment wrapText="1"/>
      <protection locked="0"/>
    </xf>
    <xf numFmtId="0" fontId="5" fillId="5" borderId="1" xfId="0" applyFont="1" applyFill="1" applyBorder="1" applyAlignment="1" applyProtection="1">
      <alignment wrapText="1"/>
      <protection hidden="1"/>
    </xf>
    <xf numFmtId="0" fontId="5" fillId="5" borderId="1" xfId="0" applyFont="1" applyFill="1" applyBorder="1" applyAlignment="1" applyProtection="1">
      <alignment vertical="center" wrapText="1"/>
      <protection hidden="1"/>
    </xf>
    <xf numFmtId="0" fontId="4" fillId="0" borderId="0" xfId="0" applyFont="1" applyAlignment="1" applyProtection="1">
      <alignment vertical="center" wrapText="1"/>
      <protection locked="0"/>
    </xf>
    <xf numFmtId="165" fontId="8" fillId="0" borderId="1" xfId="0" applyNumberFormat="1" applyFont="1" applyBorder="1" applyAlignment="1" applyProtection="1">
      <alignment horizontal="center" wrapText="1"/>
      <protection locked="0"/>
    </xf>
    <xf numFmtId="165" fontId="3" fillId="5" borderId="1" xfId="0" applyNumberFormat="1" applyFont="1" applyFill="1" applyBorder="1" applyAlignment="1" applyProtection="1">
      <alignment horizontal="center" wrapText="1"/>
      <protection locked="0"/>
    </xf>
    <xf numFmtId="0" fontId="5" fillId="5" borderId="4" xfId="0" applyFont="1" applyFill="1" applyBorder="1" applyAlignment="1" applyProtection="1">
      <alignment wrapText="1"/>
      <protection hidden="1"/>
    </xf>
    <xf numFmtId="0" fontId="5" fillId="5" borderId="9" xfId="0" applyFont="1" applyFill="1" applyBorder="1" applyAlignment="1" applyProtection="1">
      <alignment wrapText="1"/>
      <protection locked="0"/>
    </xf>
    <xf numFmtId="0" fontId="5" fillId="5" borderId="5" xfId="0" applyFont="1" applyFill="1" applyBorder="1" applyAlignment="1" applyProtection="1">
      <alignment horizontal="center" wrapText="1"/>
      <protection locked="0"/>
    </xf>
    <xf numFmtId="0" fontId="5" fillId="5" borderId="0" xfId="0" applyFont="1" applyFill="1" applyBorder="1" applyAlignment="1" applyProtection="1">
      <alignment wrapText="1"/>
      <protection locked="0"/>
    </xf>
    <xf numFmtId="0" fontId="5" fillId="5" borderId="0" xfId="0" applyFont="1" applyFill="1" applyBorder="1" applyAlignment="1" applyProtection="1">
      <alignment horizontal="center" wrapText="1"/>
      <protection locked="0"/>
    </xf>
    <xf numFmtId="0" fontId="3" fillId="5" borderId="0" xfId="0" applyFont="1" applyFill="1" applyBorder="1" applyAlignment="1" applyProtection="1">
      <alignment horizontal="center" wrapText="1"/>
      <protection locked="0"/>
    </xf>
    <xf numFmtId="0" fontId="3" fillId="5" borderId="27" xfId="0" applyFont="1" applyFill="1" applyBorder="1" applyAlignment="1" applyProtection="1">
      <alignment horizontal="center" wrapText="1"/>
      <protection locked="0"/>
    </xf>
    <xf numFmtId="3" fontId="4" fillId="0" borderId="0" xfId="0" applyNumberFormat="1" applyFont="1" applyAlignment="1" applyProtection="1">
      <alignment wrapText="1"/>
      <protection locked="0"/>
    </xf>
    <xf numFmtId="9" fontId="9" fillId="3" borderId="1" xfId="1" applyFont="1" applyFill="1" applyBorder="1" applyAlignment="1" applyProtection="1">
      <alignment horizontal="right" vertical="center" wrapText="1"/>
      <protection hidden="1"/>
    </xf>
    <xf numFmtId="0" fontId="9" fillId="3" borderId="5" xfId="1" applyNumberFormat="1" applyFont="1" applyFill="1" applyBorder="1" applyAlignment="1" applyProtection="1">
      <alignment horizontal="center" vertical="center" wrapText="1"/>
      <protection locked="0"/>
    </xf>
    <xf numFmtId="9" fontId="9" fillId="3" borderId="1" xfId="1" applyFont="1" applyFill="1" applyBorder="1" applyAlignment="1" applyProtection="1">
      <alignment horizontal="right" vertical="center" wrapText="1"/>
      <protection locked="0"/>
    </xf>
    <xf numFmtId="0" fontId="4" fillId="3" borderId="0" xfId="0" applyFont="1" applyFill="1" applyAlignment="1" applyProtection="1">
      <alignment wrapText="1"/>
      <protection locked="0"/>
    </xf>
    <xf numFmtId="0" fontId="4" fillId="3" borderId="16" xfId="0" applyFont="1" applyFill="1" applyBorder="1" applyAlignment="1" applyProtection="1">
      <alignment wrapText="1"/>
      <protection locked="0"/>
    </xf>
    <xf numFmtId="0" fontId="4" fillId="3" borderId="0" xfId="0" applyFont="1" applyFill="1" applyBorder="1" applyAlignment="1" applyProtection="1">
      <alignment wrapText="1"/>
      <protection locked="0"/>
    </xf>
    <xf numFmtId="0" fontId="11" fillId="3" borderId="21" xfId="0" applyFont="1" applyFill="1" applyBorder="1" applyAlignment="1" applyProtection="1">
      <alignment wrapText="1"/>
      <protection hidden="1"/>
    </xf>
    <xf numFmtId="0" fontId="3" fillId="3" borderId="21" xfId="0" applyFont="1" applyFill="1" applyBorder="1" applyAlignment="1" applyProtection="1">
      <alignment wrapText="1"/>
      <protection hidden="1"/>
    </xf>
    <xf numFmtId="0" fontId="3" fillId="3" borderId="22" xfId="0" applyFont="1" applyFill="1" applyBorder="1" applyAlignment="1" applyProtection="1">
      <alignment horizontal="center" wrapText="1"/>
      <protection hidden="1"/>
    </xf>
    <xf numFmtId="0" fontId="9" fillId="3" borderId="0" xfId="0" applyFont="1" applyFill="1" applyAlignment="1" applyProtection="1">
      <alignment wrapText="1"/>
      <protection locked="0"/>
    </xf>
    <xf numFmtId="0" fontId="4" fillId="3" borderId="21" xfId="0" applyFont="1" applyFill="1" applyBorder="1" applyAlignment="1" applyProtection="1">
      <alignment wrapText="1"/>
      <protection hidden="1"/>
    </xf>
    <xf numFmtId="0" fontId="4" fillId="3" borderId="0" xfId="0" applyFont="1" applyFill="1" applyAlignment="1" applyProtection="1">
      <alignment horizontal="center" wrapText="1"/>
      <protection locked="0"/>
    </xf>
    <xf numFmtId="2" fontId="4" fillId="3" borderId="0" xfId="0" applyNumberFormat="1" applyFont="1" applyFill="1" applyAlignment="1" applyProtection="1">
      <alignment wrapText="1"/>
      <protection locked="0"/>
    </xf>
    <xf numFmtId="0" fontId="9" fillId="3" borderId="0" xfId="0" applyFont="1" applyFill="1" applyAlignment="1" applyProtection="1">
      <alignment horizontal="center" wrapText="1"/>
      <protection locked="0"/>
    </xf>
    <xf numFmtId="0" fontId="12" fillId="3" borderId="21" xfId="0" applyFont="1" applyFill="1" applyBorder="1" applyAlignment="1" applyProtection="1">
      <alignment wrapText="1"/>
      <protection hidden="1"/>
    </xf>
    <xf numFmtId="0" fontId="4" fillId="3" borderId="1" xfId="0" applyFont="1" applyFill="1" applyBorder="1" applyAlignment="1" applyProtection="1">
      <alignment vertical="center" wrapText="1"/>
    </xf>
    <xf numFmtId="0" fontId="4" fillId="0" borderId="1" xfId="0" applyFont="1" applyBorder="1" applyAlignment="1">
      <alignment wrapText="1"/>
    </xf>
    <xf numFmtId="0" fontId="4" fillId="0" borderId="1" xfId="0" applyFont="1" applyBorder="1" applyAlignment="1" applyProtection="1">
      <alignment wrapText="1"/>
    </xf>
    <xf numFmtId="0" fontId="12" fillId="3" borderId="1" xfId="0" applyFont="1" applyFill="1" applyBorder="1" applyAlignment="1" applyProtection="1">
      <alignment vertical="center" wrapText="1"/>
    </xf>
    <xf numFmtId="0" fontId="12" fillId="0" borderId="1" xfId="0" applyFont="1" applyFill="1" applyBorder="1" applyAlignment="1" applyProtection="1">
      <alignment vertical="center" wrapText="1"/>
    </xf>
    <xf numFmtId="0" fontId="12" fillId="0" borderId="1" xfId="0" applyFont="1" applyFill="1" applyBorder="1" applyAlignment="1" applyProtection="1">
      <alignment horizontal="left" wrapText="1"/>
    </xf>
    <xf numFmtId="0" fontId="4" fillId="0" borderId="1" xfId="0" applyFont="1" applyBorder="1" applyAlignment="1" applyProtection="1">
      <alignment horizontal="center" vertical="center" wrapText="1"/>
      <protection locked="0"/>
    </xf>
    <xf numFmtId="0" fontId="12" fillId="3" borderId="1" xfId="0" applyFont="1" applyFill="1" applyBorder="1" applyAlignment="1" applyProtection="1">
      <alignment horizontal="left" wrapText="1"/>
    </xf>
    <xf numFmtId="0" fontId="13" fillId="0" borderId="21" xfId="0" applyFont="1" applyBorder="1" applyAlignment="1" applyProtection="1">
      <alignment vertical="center" wrapText="1"/>
      <protection hidden="1"/>
    </xf>
    <xf numFmtId="0" fontId="9" fillId="0" borderId="10" xfId="0" applyFont="1" applyBorder="1" applyAlignment="1" applyProtection="1">
      <alignment vertical="center" wrapText="1"/>
    </xf>
    <xf numFmtId="0" fontId="12" fillId="0" borderId="10" xfId="0" applyFont="1" applyBorder="1" applyAlignment="1" applyProtection="1">
      <alignment horizontal="center" vertical="center" wrapText="1"/>
    </xf>
    <xf numFmtId="0" fontId="9" fillId="0" borderId="1" xfId="0" applyFont="1" applyBorder="1" applyAlignment="1" applyProtection="1">
      <alignment vertical="center" wrapText="1"/>
    </xf>
    <xf numFmtId="0" fontId="12" fillId="0" borderId="1" xfId="0" applyFont="1" applyBorder="1" applyAlignment="1" applyProtection="1">
      <alignment horizontal="center" vertical="center" wrapText="1"/>
    </xf>
    <xf numFmtId="0" fontId="9" fillId="0" borderId="1" xfId="0" applyFont="1" applyFill="1" applyBorder="1" applyAlignment="1" applyProtection="1">
      <alignment vertical="center" wrapText="1"/>
    </xf>
    <xf numFmtId="15" fontId="15" fillId="0" borderId="1" xfId="0" applyNumberFormat="1" applyFont="1" applyBorder="1" applyAlignment="1" applyProtection="1">
      <alignment horizontal="center" vertical="center" wrapText="1"/>
      <protection locked="0"/>
    </xf>
    <xf numFmtId="0" fontId="4" fillId="4" borderId="29" xfId="0" applyFont="1" applyFill="1" applyBorder="1" applyAlignment="1" applyProtection="1">
      <alignment vertical="center" wrapText="1"/>
      <protection locked="0"/>
    </xf>
    <xf numFmtId="0" fontId="4" fillId="0" borderId="1" xfId="0" applyFont="1" applyBorder="1" applyAlignment="1" applyProtection="1">
      <alignment vertical="center" wrapText="1"/>
      <protection locked="0"/>
    </xf>
    <xf numFmtId="0" fontId="4" fillId="0" borderId="2" xfId="0" applyFont="1" applyBorder="1" applyAlignment="1" applyProtection="1">
      <alignment vertical="center" wrapText="1"/>
      <protection locked="0"/>
    </xf>
    <xf numFmtId="0" fontId="4" fillId="0" borderId="10" xfId="0" applyFont="1" applyBorder="1" applyAlignment="1" applyProtection="1">
      <alignment vertical="center" wrapText="1"/>
      <protection locked="0"/>
    </xf>
    <xf numFmtId="0" fontId="9" fillId="3" borderId="21" xfId="0" applyFont="1" applyFill="1" applyBorder="1" applyAlignment="1" applyProtection="1">
      <alignment wrapText="1"/>
      <protection hidden="1"/>
    </xf>
    <xf numFmtId="0" fontId="6" fillId="0" borderId="1" xfId="0" applyNumberFormat="1" applyFont="1" applyFill="1" applyBorder="1" applyAlignment="1" applyProtection="1">
      <alignment horizontal="right" wrapText="1"/>
      <protection hidden="1"/>
    </xf>
    <xf numFmtId="2" fontId="6" fillId="0" borderId="22" xfId="0" applyNumberFormat="1" applyFont="1" applyFill="1" applyBorder="1" applyAlignment="1" applyProtection="1">
      <alignment horizontal="right" wrapText="1"/>
      <protection hidden="1"/>
    </xf>
    <xf numFmtId="0" fontId="12" fillId="0" borderId="1" xfId="0" applyNumberFormat="1" applyFont="1" applyFill="1" applyBorder="1" applyAlignment="1" applyProtection="1">
      <alignment horizontal="right" wrapText="1"/>
      <protection hidden="1"/>
    </xf>
    <xf numFmtId="2" fontId="12" fillId="0" borderId="22" xfId="0" applyNumberFormat="1" applyFont="1" applyFill="1" applyBorder="1" applyAlignment="1" applyProtection="1">
      <alignment horizontal="right" wrapText="1"/>
      <protection hidden="1"/>
    </xf>
    <xf numFmtId="0" fontId="4" fillId="3" borderId="21" xfId="0" applyFont="1" applyFill="1" applyBorder="1" applyAlignment="1" applyProtection="1">
      <alignment vertical="center" wrapText="1"/>
      <protection hidden="1"/>
    </xf>
    <xf numFmtId="0" fontId="12" fillId="3" borderId="23" xfId="0" applyFont="1" applyFill="1" applyBorder="1" applyAlignment="1" applyProtection="1">
      <alignment vertical="center" wrapText="1"/>
      <protection hidden="1"/>
    </xf>
    <xf numFmtId="0" fontId="12" fillId="0" borderId="3" xfId="0" applyNumberFormat="1" applyFont="1" applyFill="1" applyBorder="1" applyAlignment="1" applyProtection="1">
      <alignment horizontal="right" wrapText="1"/>
      <protection hidden="1"/>
    </xf>
    <xf numFmtId="2" fontId="12" fillId="0" borderId="24" xfId="1" applyNumberFormat="1" applyFont="1" applyFill="1" applyBorder="1" applyAlignment="1" applyProtection="1">
      <alignment horizontal="right" wrapText="1"/>
      <protection hidden="1"/>
    </xf>
    <xf numFmtId="0" fontId="4" fillId="3" borderId="0" xfId="0" applyFont="1" applyFill="1" applyAlignment="1" applyProtection="1">
      <alignment wrapText="1"/>
      <protection hidden="1"/>
    </xf>
    <xf numFmtId="0" fontId="3" fillId="3" borderId="21" xfId="0" applyFont="1" applyFill="1" applyBorder="1" applyAlignment="1" applyProtection="1">
      <alignment horizontal="left" vertical="center" wrapText="1"/>
      <protection hidden="1"/>
    </xf>
    <xf numFmtId="0" fontId="4" fillId="3" borderId="23" xfId="0" applyFont="1" applyFill="1" applyBorder="1" applyAlignment="1" applyProtection="1">
      <alignment vertical="center" wrapText="1"/>
      <protection hidden="1"/>
    </xf>
    <xf numFmtId="0" fontId="4" fillId="3" borderId="32" xfId="0" applyFont="1" applyFill="1" applyBorder="1" applyAlignment="1" applyProtection="1">
      <alignment vertical="center" wrapText="1"/>
      <protection hidden="1"/>
    </xf>
    <xf numFmtId="0" fontId="4" fillId="0" borderId="10" xfId="0" applyFont="1" applyBorder="1" applyAlignment="1" applyProtection="1">
      <alignment wrapText="1"/>
      <protection locked="0"/>
    </xf>
    <xf numFmtId="0" fontId="6" fillId="3" borderId="21" xfId="0" applyFont="1" applyFill="1" applyBorder="1" applyAlignment="1" applyProtection="1">
      <alignment wrapText="1"/>
      <protection hidden="1"/>
    </xf>
    <xf numFmtId="0" fontId="12" fillId="3" borderId="21" xfId="0" applyFont="1" applyFill="1" applyBorder="1" applyAlignment="1" applyProtection="1">
      <alignment horizontal="left" vertical="center" wrapText="1"/>
      <protection hidden="1"/>
    </xf>
    <xf numFmtId="0" fontId="12" fillId="3" borderId="23" xfId="0" applyFont="1" applyFill="1" applyBorder="1" applyAlignment="1" applyProtection="1">
      <alignment horizontal="left" vertical="center" wrapText="1"/>
      <protection hidden="1"/>
    </xf>
    <xf numFmtId="0" fontId="12" fillId="3" borderId="0" xfId="0" applyFont="1" applyFill="1" applyAlignment="1" applyProtection="1">
      <alignment wrapText="1"/>
      <protection hidden="1"/>
    </xf>
    <xf numFmtId="0" fontId="12" fillId="3" borderId="0" xfId="0" applyFont="1" applyFill="1" applyAlignment="1" applyProtection="1">
      <alignment wrapText="1"/>
      <protection locked="0"/>
    </xf>
    <xf numFmtId="0" fontId="4" fillId="0" borderId="21" xfId="0" applyFont="1" applyFill="1" applyBorder="1" applyAlignment="1" applyProtection="1">
      <alignment vertical="center" wrapText="1"/>
      <protection hidden="1"/>
    </xf>
    <xf numFmtId="0" fontId="9" fillId="0" borderId="21" xfId="0" applyFont="1" applyFill="1" applyBorder="1" applyAlignment="1" applyProtection="1">
      <alignment wrapText="1"/>
      <protection hidden="1"/>
    </xf>
    <xf numFmtId="0" fontId="12" fillId="3" borderId="23" xfId="0" applyFont="1" applyFill="1" applyBorder="1" applyAlignment="1" applyProtection="1">
      <alignment wrapText="1"/>
      <protection hidden="1"/>
    </xf>
    <xf numFmtId="0" fontId="4" fillId="0" borderId="0" xfId="0" applyFont="1" applyAlignment="1" applyProtection="1">
      <alignment wrapText="1"/>
      <protection hidden="1"/>
    </xf>
    <xf numFmtId="0" fontId="4" fillId="0" borderId="21" xfId="0" applyFont="1" applyBorder="1" applyAlignment="1" applyProtection="1">
      <alignment vertical="center" wrapText="1"/>
      <protection hidden="1"/>
    </xf>
    <xf numFmtId="0" fontId="4" fillId="0" borderId="23" xfId="0" applyFont="1" applyBorder="1" applyAlignment="1" applyProtection="1">
      <alignment vertical="center" wrapText="1"/>
      <protection hidden="1"/>
    </xf>
    <xf numFmtId="0" fontId="4" fillId="0" borderId="0" xfId="0" applyFont="1" applyBorder="1" applyAlignment="1" applyProtection="1">
      <alignment vertical="center" wrapText="1"/>
      <protection hidden="1"/>
    </xf>
    <xf numFmtId="0" fontId="4" fillId="0" borderId="0" xfId="0" applyFont="1" applyBorder="1" applyAlignment="1" applyProtection="1">
      <alignment vertical="center" wrapText="1"/>
      <protection locked="0"/>
    </xf>
    <xf numFmtId="0" fontId="4" fillId="0" borderId="19" xfId="0" applyFont="1" applyBorder="1" applyAlignment="1" applyProtection="1">
      <alignment vertical="center" wrapText="1"/>
      <protection hidden="1"/>
    </xf>
    <xf numFmtId="0" fontId="4" fillId="0" borderId="19" xfId="0" applyFont="1" applyBorder="1" applyAlignment="1" applyProtection="1">
      <alignment vertical="center" wrapText="1"/>
      <protection locked="0"/>
    </xf>
    <xf numFmtId="0" fontId="4" fillId="0" borderId="27" xfId="0" applyFont="1" applyBorder="1" applyAlignment="1" applyProtection="1">
      <alignment vertical="center" wrapText="1"/>
      <protection hidden="1"/>
    </xf>
    <xf numFmtId="0" fontId="12" fillId="0" borderId="21" xfId="0" applyFont="1" applyFill="1" applyBorder="1" applyAlignment="1" applyProtection="1">
      <alignment horizontal="left" vertical="center" wrapText="1"/>
      <protection hidden="1"/>
    </xf>
    <xf numFmtId="0" fontId="12" fillId="0" borderId="23" xfId="0" applyFont="1" applyFill="1" applyBorder="1" applyAlignment="1" applyProtection="1">
      <alignment horizontal="left" vertical="center" wrapText="1"/>
      <protection hidden="1"/>
    </xf>
    <xf numFmtId="0" fontId="12" fillId="0" borderId="0" xfId="0" applyFont="1" applyFill="1" applyAlignment="1" applyProtection="1">
      <alignment wrapText="1"/>
      <protection locked="0"/>
    </xf>
    <xf numFmtId="0" fontId="12" fillId="0" borderId="0" xfId="0" applyFont="1" applyFill="1" applyAlignment="1" applyProtection="1">
      <alignment vertical="center" wrapText="1"/>
      <protection locked="0"/>
    </xf>
    <xf numFmtId="0" fontId="4" fillId="3" borderId="21" xfId="0" applyFont="1" applyFill="1" applyBorder="1" applyAlignment="1" applyProtection="1">
      <alignment horizontal="left" wrapText="1"/>
      <protection hidden="1"/>
    </xf>
    <xf numFmtId="0" fontId="9" fillId="3" borderId="0" xfId="0" applyFont="1" applyFill="1" applyAlignment="1" applyProtection="1">
      <alignment vertical="center" wrapText="1"/>
      <protection hidden="1"/>
    </xf>
    <xf numFmtId="0" fontId="9" fillId="3" borderId="0" xfId="0" applyFont="1" applyFill="1" applyAlignment="1" applyProtection="1">
      <alignment vertical="center" wrapText="1"/>
      <protection locked="0"/>
    </xf>
    <xf numFmtId="0" fontId="9" fillId="3" borderId="21" xfId="0" applyFont="1" applyFill="1" applyBorder="1" applyAlignment="1" applyProtection="1">
      <alignment horizontal="left" vertical="center" wrapText="1"/>
      <protection hidden="1"/>
    </xf>
    <xf numFmtId="0" fontId="4" fillId="3" borderId="0" xfId="0" applyFont="1" applyFill="1" applyAlignment="1" applyProtection="1">
      <alignment vertical="center" wrapText="1"/>
      <protection hidden="1"/>
    </xf>
    <xf numFmtId="0" fontId="4" fillId="3" borderId="0" xfId="0" applyFont="1" applyFill="1" applyAlignment="1" applyProtection="1">
      <alignment vertical="center" wrapText="1"/>
      <protection locked="0"/>
    </xf>
    <xf numFmtId="0" fontId="3" fillId="3" borderId="23" xfId="0" applyFont="1" applyFill="1" applyBorder="1" applyAlignment="1" applyProtection="1">
      <alignment horizontal="left" vertical="center" wrapText="1"/>
      <protection hidden="1"/>
    </xf>
    <xf numFmtId="0" fontId="10" fillId="3" borderId="0" xfId="0" applyFont="1" applyFill="1" applyBorder="1" applyAlignment="1" applyProtection="1">
      <alignment horizontal="center" vertical="center" wrapText="1"/>
      <protection hidden="1"/>
    </xf>
    <xf numFmtId="0" fontId="10" fillId="3" borderId="0" xfId="0" applyFont="1" applyFill="1" applyBorder="1" applyAlignment="1" applyProtection="1">
      <alignment horizontal="center" vertical="center" wrapText="1"/>
      <protection locked="0"/>
    </xf>
    <xf numFmtId="0" fontId="3" fillId="3" borderId="0" xfId="0" applyFont="1" applyFill="1" applyBorder="1" applyAlignment="1" applyProtection="1">
      <alignment horizontal="left" vertical="center" wrapText="1"/>
      <protection hidden="1"/>
    </xf>
    <xf numFmtId="9" fontId="3" fillId="3" borderId="0" xfId="0" applyNumberFormat="1" applyFont="1" applyFill="1" applyBorder="1" applyAlignment="1" applyProtection="1">
      <alignment horizontal="left" vertical="center" wrapText="1"/>
      <protection hidden="1"/>
    </xf>
    <xf numFmtId="1" fontId="4" fillId="3" borderId="0" xfId="1" applyNumberFormat="1" applyFont="1" applyFill="1" applyBorder="1" applyAlignment="1" applyProtection="1">
      <alignment vertical="center" wrapText="1"/>
      <protection hidden="1"/>
    </xf>
    <xf numFmtId="0" fontId="4" fillId="3" borderId="0" xfId="0" applyFont="1" applyFill="1" applyBorder="1" applyAlignment="1" applyProtection="1">
      <alignment vertical="center" wrapText="1"/>
      <protection locked="0"/>
    </xf>
    <xf numFmtId="0" fontId="3" fillId="3" borderId="0" xfId="0" applyFont="1" applyFill="1" applyBorder="1" applyAlignment="1" applyProtection="1">
      <alignment horizontal="left" vertical="center" wrapText="1"/>
      <protection locked="0"/>
    </xf>
    <xf numFmtId="0" fontId="12" fillId="3" borderId="0" xfId="0" applyFont="1" applyFill="1" applyBorder="1" applyAlignment="1" applyProtection="1">
      <alignment vertical="center" wrapText="1"/>
      <protection locked="0"/>
    </xf>
    <xf numFmtId="0" fontId="12" fillId="3" borderId="22" xfId="0" applyFont="1" applyFill="1" applyBorder="1" applyAlignment="1" applyProtection="1">
      <alignment horizontal="left" vertical="center" wrapText="1"/>
      <protection locked="0"/>
    </xf>
    <xf numFmtId="0" fontId="12" fillId="3" borderId="0" xfId="0" applyFont="1" applyFill="1" applyBorder="1" applyAlignment="1" applyProtection="1">
      <alignment horizontal="left" vertical="center" wrapText="1"/>
      <protection locked="0"/>
    </xf>
    <xf numFmtId="0" fontId="4" fillId="3" borderId="0" xfId="0" applyFont="1" applyFill="1" applyAlignment="1" applyProtection="1">
      <alignment horizontal="left" vertical="center" wrapText="1"/>
      <protection hidden="1"/>
    </xf>
    <xf numFmtId="0" fontId="3" fillId="3" borderId="0" xfId="0" applyFont="1" applyFill="1" applyBorder="1" applyAlignment="1" applyProtection="1">
      <alignment vertical="center" wrapText="1"/>
      <protection locked="0"/>
    </xf>
    <xf numFmtId="0" fontId="4" fillId="3" borderId="0" xfId="0" applyFont="1" applyFill="1" applyBorder="1" applyAlignment="1" applyProtection="1">
      <alignment horizontal="center" vertical="center" wrapText="1"/>
      <protection hidden="1"/>
    </xf>
    <xf numFmtId="2" fontId="12" fillId="3" borderId="22" xfId="0" applyNumberFormat="1" applyFont="1" applyFill="1" applyBorder="1" applyAlignment="1" applyProtection="1">
      <alignment horizontal="left" vertical="center" wrapText="1"/>
      <protection locked="0"/>
    </xf>
    <xf numFmtId="0" fontId="4" fillId="3" borderId="23" xfId="0" applyFont="1" applyFill="1" applyBorder="1" applyAlignment="1" applyProtection="1">
      <alignment horizontal="left" vertical="center" wrapText="1"/>
      <protection hidden="1"/>
    </xf>
    <xf numFmtId="0" fontId="4" fillId="3" borderId="0"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4" fillId="3" borderId="21" xfId="0" applyFont="1" applyFill="1" applyBorder="1" applyAlignment="1" applyProtection="1">
      <alignment horizontal="left" vertical="center" wrapText="1"/>
      <protection hidden="1"/>
    </xf>
    <xf numFmtId="0" fontId="4" fillId="3" borderId="22" xfId="0" applyFont="1" applyFill="1" applyBorder="1" applyAlignment="1" applyProtection="1">
      <alignment vertical="center" wrapText="1"/>
      <protection locked="0"/>
    </xf>
    <xf numFmtId="0" fontId="4" fillId="3" borderId="0" xfId="0" applyFont="1" applyFill="1" applyAlignment="1" applyProtection="1">
      <alignment horizontal="left" vertical="center" wrapText="1"/>
      <protection locked="0"/>
    </xf>
    <xf numFmtId="0" fontId="4" fillId="3" borderId="24" xfId="0" applyFont="1" applyFill="1" applyBorder="1" applyAlignment="1" applyProtection="1">
      <alignment vertical="center" wrapText="1"/>
      <protection hidden="1"/>
    </xf>
    <xf numFmtId="0" fontId="12" fillId="0" borderId="0" xfId="0" applyFont="1" applyFill="1" applyAlignment="1" applyProtection="1">
      <alignment vertical="center" wrapText="1"/>
      <protection hidden="1"/>
    </xf>
    <xf numFmtId="0" fontId="6" fillId="3" borderId="21" xfId="0" applyFont="1" applyFill="1" applyBorder="1" applyAlignment="1" applyProtection="1">
      <alignment horizontal="left" vertical="center" wrapText="1"/>
      <protection hidden="1"/>
    </xf>
    <xf numFmtId="0" fontId="12" fillId="0" borderId="0" xfId="0" applyFont="1" applyFill="1" applyBorder="1" applyAlignment="1" applyProtection="1">
      <alignment horizontal="left" vertical="center" wrapText="1"/>
      <protection hidden="1"/>
    </xf>
    <xf numFmtId="0" fontId="12" fillId="0" borderId="0" xfId="0" applyFont="1" applyFill="1" applyBorder="1" applyAlignment="1" applyProtection="1">
      <alignment vertical="center" wrapText="1"/>
      <protection locked="0"/>
    </xf>
    <xf numFmtId="0" fontId="12" fillId="0" borderId="0" xfId="0" applyFont="1" applyFill="1" applyBorder="1" applyAlignment="1" applyProtection="1">
      <alignment vertical="center" wrapText="1"/>
      <protection hidden="1"/>
    </xf>
    <xf numFmtId="0" fontId="12" fillId="0" borderId="10" xfId="0" applyFont="1" applyFill="1" applyBorder="1" applyAlignment="1" applyProtection="1">
      <alignment horizontal="left" vertical="center" wrapText="1"/>
      <protection locked="0"/>
    </xf>
    <xf numFmtId="0" fontId="12" fillId="0" borderId="19" xfId="0" applyFont="1" applyFill="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0" borderId="0" xfId="0" applyFont="1" applyFill="1" applyAlignment="1" applyProtection="1">
      <alignment horizontal="left" vertical="center" wrapText="1"/>
      <protection hidden="1"/>
    </xf>
    <xf numFmtId="0" fontId="4" fillId="0" borderId="0" xfId="0" applyFont="1" applyBorder="1" applyAlignment="1" applyProtection="1">
      <alignment wrapText="1"/>
      <protection locked="0"/>
    </xf>
    <xf numFmtId="0" fontId="4" fillId="0" borderId="0" xfId="0" applyFont="1" applyAlignment="1" applyProtection="1">
      <alignment horizontal="left" vertical="center" wrapText="1"/>
      <protection locked="0"/>
    </xf>
    <xf numFmtId="0" fontId="9" fillId="3" borderId="21" xfId="0" applyFont="1" applyFill="1" applyBorder="1" applyAlignment="1" applyProtection="1">
      <alignment vertical="center" wrapText="1"/>
      <protection hidden="1"/>
    </xf>
    <xf numFmtId="0" fontId="4" fillId="0" borderId="0" xfId="0" applyFont="1" applyAlignment="1" applyProtection="1">
      <alignment vertical="center" wrapText="1"/>
      <protection hidden="1"/>
    </xf>
    <xf numFmtId="0" fontId="4" fillId="0" borderId="22" xfId="0" applyFont="1" applyBorder="1" applyAlignment="1" applyProtection="1">
      <alignment vertical="center" wrapText="1"/>
      <protection locked="0"/>
    </xf>
    <xf numFmtId="0" fontId="4" fillId="0" borderId="24" xfId="0" applyFont="1" applyBorder="1" applyAlignment="1" applyProtection="1">
      <alignment vertical="center" wrapText="1"/>
      <protection locked="0"/>
    </xf>
    <xf numFmtId="0" fontId="4" fillId="0" borderId="34" xfId="0" applyFont="1" applyBorder="1" applyAlignment="1" applyProtection="1">
      <alignment vertical="center" wrapText="1"/>
      <protection locked="0"/>
    </xf>
    <xf numFmtId="0" fontId="9" fillId="0" borderId="19" xfId="0" applyFont="1" applyBorder="1" applyAlignment="1" applyProtection="1">
      <alignment vertical="center" wrapText="1"/>
      <protection hidden="1"/>
    </xf>
    <xf numFmtId="0" fontId="9" fillId="0" borderId="0" xfId="0" applyFont="1" applyBorder="1" applyAlignment="1" applyProtection="1">
      <alignment horizontal="center" vertical="center" wrapText="1"/>
      <protection locked="0"/>
    </xf>
    <xf numFmtId="0" fontId="9" fillId="0" borderId="0" xfId="0" applyFont="1" applyBorder="1" applyAlignment="1" applyProtection="1">
      <alignment horizontal="right" vertical="center" wrapText="1"/>
      <protection locked="0"/>
    </xf>
    <xf numFmtId="0" fontId="4" fillId="0" borderId="19" xfId="0" applyNumberFormat="1" applyFont="1" applyBorder="1" applyAlignment="1" applyProtection="1">
      <alignment vertical="center" wrapText="1"/>
      <protection hidden="1"/>
    </xf>
    <xf numFmtId="9" fontId="4" fillId="0" borderId="22" xfId="0" applyNumberFormat="1" applyFont="1" applyBorder="1" applyAlignment="1" applyProtection="1">
      <alignment vertical="center" wrapText="1"/>
      <protection locked="0"/>
    </xf>
    <xf numFmtId="9" fontId="4" fillId="0" borderId="24" xfId="0" applyNumberFormat="1" applyFont="1" applyBorder="1" applyAlignment="1" applyProtection="1">
      <alignment vertical="center" wrapText="1"/>
      <protection locked="0"/>
    </xf>
    <xf numFmtId="0" fontId="4" fillId="0" borderId="10" xfId="0" applyFont="1" applyBorder="1" applyAlignment="1" applyProtection="1">
      <alignment vertical="center" wrapText="1"/>
      <protection hidden="1"/>
    </xf>
    <xf numFmtId="0" fontId="4" fillId="0" borderId="18" xfId="0" applyFont="1" applyBorder="1" applyAlignment="1" applyProtection="1">
      <alignment vertical="center" wrapText="1"/>
      <protection hidden="1"/>
    </xf>
    <xf numFmtId="0" fontId="4" fillId="0" borderId="18" xfId="0" applyFont="1" applyBorder="1" applyAlignment="1" applyProtection="1">
      <alignment vertical="center" wrapText="1"/>
      <protection locked="0"/>
    </xf>
    <xf numFmtId="9" fontId="4" fillId="0" borderId="0" xfId="0" applyNumberFormat="1" applyFont="1" applyBorder="1" applyAlignment="1" applyProtection="1">
      <alignment horizontal="right" wrapText="1"/>
      <protection locked="0"/>
    </xf>
    <xf numFmtId="9" fontId="4" fillId="0" borderId="0" xfId="0" applyNumberFormat="1" applyFont="1" applyBorder="1" applyAlignment="1" applyProtection="1">
      <alignment wrapText="1"/>
      <protection locked="0"/>
    </xf>
    <xf numFmtId="0" fontId="12" fillId="3" borderId="21" xfId="0" applyFont="1" applyFill="1" applyBorder="1" applyAlignment="1" applyProtection="1">
      <alignment vertical="center" wrapText="1"/>
      <protection hidden="1"/>
    </xf>
    <xf numFmtId="0" fontId="4" fillId="0" borderId="0" xfId="0" applyFont="1" applyAlignment="1" applyProtection="1">
      <alignment horizontal="center" vertical="center" wrapText="1"/>
      <protection locked="0"/>
    </xf>
    <xf numFmtId="0" fontId="4" fillId="0" borderId="0" xfId="0" applyFont="1" applyFill="1" applyBorder="1" applyAlignment="1" applyProtection="1">
      <alignment horizontal="center" vertical="center"/>
      <protection locked="0"/>
    </xf>
    <xf numFmtId="0" fontId="4" fillId="0" borderId="0" xfId="0" applyFont="1" applyFill="1" applyBorder="1" applyAlignment="1" applyProtection="1">
      <alignment vertical="center"/>
      <protection locked="0"/>
    </xf>
    <xf numFmtId="0" fontId="4" fillId="0" borderId="0" xfId="0" applyFont="1" applyBorder="1" applyAlignment="1" applyProtection="1">
      <alignment horizontal="center" vertical="center"/>
      <protection locked="0"/>
    </xf>
    <xf numFmtId="0" fontId="4" fillId="0" borderId="0" xfId="0" applyFont="1" applyBorder="1" applyAlignment="1" applyProtection="1">
      <alignment vertical="center"/>
      <protection locked="0"/>
    </xf>
    <xf numFmtId="164" fontId="9" fillId="3" borderId="1" xfId="0" applyNumberFormat="1" applyFont="1" applyFill="1" applyBorder="1" applyAlignment="1" applyProtection="1">
      <alignment horizontal="center" vertical="center"/>
      <protection locked="0"/>
    </xf>
    <xf numFmtId="0" fontId="4" fillId="0" borderId="1" xfId="0" applyFont="1" applyBorder="1" applyAlignment="1" applyProtection="1">
      <alignment horizontal="center" vertical="center"/>
      <protection locked="0"/>
    </xf>
    <xf numFmtId="0" fontId="6" fillId="0" borderId="1" xfId="0" applyFont="1" applyBorder="1" applyAlignment="1" applyProtection="1">
      <alignment vertical="center"/>
      <protection locked="0"/>
    </xf>
    <xf numFmtId="0" fontId="4" fillId="0" borderId="1" xfId="0" applyFont="1" applyBorder="1" applyAlignment="1" applyProtection="1">
      <alignment horizontal="center" wrapText="1"/>
      <protection locked="0"/>
    </xf>
    <xf numFmtId="0" fontId="4" fillId="0" borderId="0" xfId="0" applyFont="1" applyAlignment="1" applyProtection="1">
      <alignment horizontal="center" vertical="center"/>
      <protection locked="0"/>
    </xf>
    <xf numFmtId="0" fontId="4" fillId="0" borderId="0" xfId="0" applyFont="1" applyAlignment="1" applyProtection="1">
      <alignment vertical="center"/>
      <protection locked="0"/>
    </xf>
    <xf numFmtId="0" fontId="12" fillId="3" borderId="1" xfId="0" applyFont="1" applyFill="1" applyBorder="1" applyAlignment="1" applyProtection="1">
      <alignment horizontal="left" vertical="center" wrapText="1"/>
      <protection hidden="1"/>
    </xf>
    <xf numFmtId="0" fontId="4" fillId="3" borderId="1" xfId="0" applyFont="1" applyFill="1" applyBorder="1" applyAlignment="1" applyProtection="1">
      <alignment horizontal="center" vertical="center"/>
      <protection locked="0"/>
    </xf>
    <xf numFmtId="0" fontId="4" fillId="0" borderId="1" xfId="0" applyFont="1" applyBorder="1" applyAlignment="1" applyProtection="1">
      <alignment horizontal="right" vertical="center"/>
      <protection locked="0"/>
    </xf>
    <xf numFmtId="0" fontId="6" fillId="3" borderId="1" xfId="0" applyFont="1" applyFill="1" applyBorder="1" applyAlignment="1" applyProtection="1">
      <alignment vertical="center"/>
      <protection locked="0"/>
    </xf>
    <xf numFmtId="0" fontId="6" fillId="3" borderId="0" xfId="0" applyFont="1" applyFill="1" applyAlignment="1" applyProtection="1">
      <alignment wrapText="1"/>
      <protection hidden="1"/>
    </xf>
    <xf numFmtId="0" fontId="6" fillId="3" borderId="0" xfId="0" applyFont="1" applyFill="1" applyAlignment="1" applyProtection="1">
      <alignment wrapText="1"/>
      <protection locked="0"/>
    </xf>
    <xf numFmtId="0" fontId="6" fillId="3" borderId="0" xfId="0" applyFont="1" applyFill="1" applyAlignment="1" applyProtection="1">
      <alignment horizontal="center" wrapText="1"/>
      <protection hidden="1"/>
    </xf>
    <xf numFmtId="0" fontId="6" fillId="3" borderId="0" xfId="0" applyFont="1" applyFill="1" applyAlignment="1" applyProtection="1">
      <alignment horizontal="center" wrapText="1"/>
      <protection locked="0"/>
    </xf>
    <xf numFmtId="0" fontId="6" fillId="3" borderId="0" xfId="0" applyFont="1" applyFill="1" applyAlignment="1" applyProtection="1">
      <alignment horizontal="center" vertical="center" wrapText="1"/>
      <protection locked="0"/>
    </xf>
    <xf numFmtId="0" fontId="6" fillId="3" borderId="0" xfId="0" applyFont="1" applyFill="1" applyAlignment="1" applyProtection="1">
      <alignment vertical="center" wrapText="1"/>
      <protection locked="0"/>
    </xf>
    <xf numFmtId="0" fontId="12" fillId="3" borderId="0" xfId="0" applyFont="1" applyFill="1" applyAlignment="1" applyProtection="1">
      <alignment horizontal="center" wrapText="1"/>
      <protection hidden="1"/>
    </xf>
    <xf numFmtId="0" fontId="12" fillId="3" borderId="0" xfId="0" applyFont="1" applyFill="1" applyAlignment="1" applyProtection="1">
      <alignment horizontal="center" wrapText="1"/>
      <protection locked="0"/>
    </xf>
    <xf numFmtId="0" fontId="12" fillId="3" borderId="0" xfId="0" applyFont="1" applyFill="1" applyAlignment="1" applyProtection="1">
      <alignment horizontal="center" vertical="center" wrapText="1"/>
      <protection locked="0"/>
    </xf>
    <xf numFmtId="0" fontId="12" fillId="3" borderId="0" xfId="0" applyFont="1" applyFill="1" applyAlignment="1" applyProtection="1">
      <alignment vertical="center" wrapText="1"/>
      <protection locked="0"/>
    </xf>
    <xf numFmtId="0" fontId="12" fillId="3" borderId="22" xfId="0" applyFont="1" applyFill="1" applyBorder="1" applyAlignment="1" applyProtection="1">
      <alignment vertical="center" wrapText="1"/>
      <protection locked="0"/>
    </xf>
    <xf numFmtId="0" fontId="12" fillId="3" borderId="19" xfId="0" applyFont="1" applyFill="1" applyBorder="1" applyAlignment="1" applyProtection="1">
      <alignment horizontal="left" vertical="center" wrapText="1"/>
      <protection hidden="1"/>
    </xf>
    <xf numFmtId="0" fontId="12" fillId="3" borderId="0" xfId="0" applyFont="1" applyFill="1" applyBorder="1" applyAlignment="1" applyProtection="1">
      <alignment horizontal="center" vertical="center" wrapText="1"/>
      <protection locked="0"/>
    </xf>
    <xf numFmtId="0" fontId="12" fillId="3" borderId="27" xfId="0" applyFont="1" applyFill="1" applyBorder="1" applyAlignment="1" applyProtection="1">
      <alignment horizontal="left" vertical="center" wrapText="1"/>
      <protection hidden="1"/>
    </xf>
    <xf numFmtId="0" fontId="4" fillId="3" borderId="0" xfId="0" applyFont="1" applyFill="1" applyAlignment="1" applyProtection="1">
      <alignment horizontal="center" vertical="center" wrapText="1"/>
      <protection locked="0"/>
    </xf>
    <xf numFmtId="0" fontId="10" fillId="3" borderId="0" xfId="0" applyFont="1" applyFill="1" applyBorder="1" applyAlignment="1" applyProtection="1">
      <alignment horizontal="right" vertical="center" wrapText="1"/>
      <protection locked="0"/>
    </xf>
    <xf numFmtId="0" fontId="4" fillId="3" borderId="33" xfId="0" applyFont="1" applyFill="1" applyBorder="1" applyAlignment="1" applyProtection="1">
      <alignment wrapText="1"/>
      <protection locked="0"/>
    </xf>
    <xf numFmtId="0" fontId="12" fillId="3" borderId="30" xfId="0" applyFont="1" applyFill="1" applyBorder="1" applyAlignment="1" applyProtection="1">
      <alignment vertical="center" wrapText="1"/>
      <protection hidden="1"/>
    </xf>
    <xf numFmtId="0" fontId="12" fillId="3" borderId="10" xfId="0" applyNumberFormat="1" applyFont="1" applyFill="1" applyBorder="1" applyAlignment="1" applyProtection="1">
      <alignment horizontal="right" wrapText="1"/>
      <protection hidden="1"/>
    </xf>
    <xf numFmtId="0" fontId="4" fillId="3" borderId="19" xfId="0" applyFont="1" applyFill="1" applyBorder="1" applyAlignment="1" applyProtection="1">
      <alignment horizontal="right" wrapText="1"/>
      <protection hidden="1"/>
    </xf>
    <xf numFmtId="0" fontId="4" fillId="3" borderId="31" xfId="0" applyFont="1" applyFill="1" applyBorder="1" applyAlignment="1" applyProtection="1">
      <alignment wrapText="1"/>
      <protection locked="0"/>
    </xf>
    <xf numFmtId="0" fontId="4" fillId="0" borderId="0" xfId="0" applyFont="1" applyFill="1" applyAlignment="1" applyProtection="1">
      <alignment vertical="center" wrapText="1"/>
      <protection locked="0"/>
    </xf>
    <xf numFmtId="0" fontId="4" fillId="3" borderId="21" xfId="0" applyFont="1" applyFill="1" applyBorder="1" applyAlignment="1" applyProtection="1">
      <alignment horizontal="center" vertical="center" wrapText="1"/>
      <protection hidden="1"/>
    </xf>
    <xf numFmtId="0" fontId="12" fillId="3" borderId="1" xfId="0" applyFont="1" applyFill="1" applyBorder="1" applyAlignment="1" applyProtection="1">
      <alignment horizontal="left" vertical="center" wrapText="1"/>
      <protection locked="0"/>
    </xf>
    <xf numFmtId="167" fontId="12" fillId="3" borderId="1" xfId="0" applyNumberFormat="1" applyFont="1" applyFill="1" applyBorder="1" applyAlignment="1" applyProtection="1">
      <alignment horizontal="left" vertical="center" wrapText="1"/>
      <protection locked="0"/>
    </xf>
    <xf numFmtId="0" fontId="12" fillId="3" borderId="1" xfId="0" applyFont="1" applyFill="1" applyBorder="1" applyAlignment="1" applyProtection="1">
      <alignment horizontal="center" vertical="center" wrapText="1"/>
      <protection locked="0"/>
    </xf>
    <xf numFmtId="0" fontId="12" fillId="3" borderId="1" xfId="0" applyFont="1" applyFill="1" applyBorder="1" applyAlignment="1" applyProtection="1">
      <alignment vertical="center" wrapText="1"/>
      <protection locked="0"/>
    </xf>
    <xf numFmtId="0" fontId="4" fillId="3" borderId="23" xfId="0" applyFont="1" applyFill="1" applyBorder="1" applyAlignment="1" applyProtection="1">
      <alignment horizontal="center" vertical="center" wrapText="1"/>
      <protection hidden="1"/>
    </xf>
    <xf numFmtId="0" fontId="4" fillId="3" borderId="0" xfId="0" applyFont="1" applyFill="1" applyBorder="1" applyAlignment="1" applyProtection="1">
      <alignment horizontal="center" vertical="center" wrapText="1"/>
      <protection locked="0"/>
    </xf>
    <xf numFmtId="0" fontId="4" fillId="3" borderId="2" xfId="0" applyFont="1" applyFill="1" applyBorder="1" applyAlignment="1" applyProtection="1">
      <alignment horizontal="center" wrapText="1"/>
      <protection hidden="1"/>
    </xf>
    <xf numFmtId="0" fontId="4" fillId="3" borderId="1" xfId="0" applyNumberFormat="1" applyFont="1" applyFill="1" applyBorder="1" applyAlignment="1" applyProtection="1">
      <alignment horizontal="left" vertical="center" wrapText="1"/>
      <protection locked="0"/>
    </xf>
    <xf numFmtId="0" fontId="4" fillId="3" borderId="1" xfId="0" applyNumberFormat="1" applyFont="1" applyFill="1" applyBorder="1" applyAlignment="1" applyProtection="1">
      <alignment vertical="center" wrapText="1"/>
      <protection locked="0"/>
    </xf>
    <xf numFmtId="0" fontId="4" fillId="3" borderId="1" xfId="0" applyNumberFormat="1" applyFont="1" applyFill="1" applyBorder="1" applyAlignment="1" applyProtection="1">
      <alignment vertical="center" wrapText="1"/>
      <protection hidden="1"/>
    </xf>
    <xf numFmtId="0" fontId="4" fillId="3" borderId="23" xfId="0" applyNumberFormat="1" applyFont="1" applyFill="1" applyBorder="1" applyAlignment="1" applyProtection="1">
      <alignment horizontal="left" vertical="center" wrapText="1"/>
      <protection hidden="1"/>
    </xf>
    <xf numFmtId="0" fontId="4" fillId="3" borderId="3" xfId="0" applyFont="1" applyFill="1" applyBorder="1" applyAlignment="1" applyProtection="1">
      <alignment horizontal="center" wrapText="1"/>
      <protection locked="0"/>
    </xf>
    <xf numFmtId="0" fontId="4" fillId="3" borderId="3" xfId="0" applyFont="1" applyFill="1" applyBorder="1" applyAlignment="1" applyProtection="1">
      <alignment horizontal="left" wrapText="1"/>
      <protection locked="0"/>
    </xf>
    <xf numFmtId="0" fontId="16" fillId="3" borderId="3" xfId="0" applyFont="1" applyFill="1" applyBorder="1" applyAlignment="1" applyProtection="1">
      <alignment horizontal="center" wrapText="1"/>
      <protection locked="0"/>
    </xf>
    <xf numFmtId="0" fontId="18" fillId="3" borderId="3" xfId="0" applyFont="1" applyFill="1" applyBorder="1" applyAlignment="1" applyProtection="1">
      <alignment horizontal="center" wrapText="1"/>
      <protection locked="0"/>
    </xf>
    <xf numFmtId="0" fontId="4" fillId="3" borderId="16" xfId="0" applyFont="1" applyFill="1" applyBorder="1" applyAlignment="1" applyProtection="1">
      <alignment wrapText="1"/>
      <protection hidden="1"/>
    </xf>
    <xf numFmtId="0" fontId="4" fillId="3" borderId="0" xfId="0" applyFont="1" applyFill="1" applyAlignment="1" applyProtection="1">
      <alignment horizontal="center" vertical="center" wrapText="1"/>
      <protection hidden="1"/>
    </xf>
    <xf numFmtId="15" fontId="12" fillId="0" borderId="1" xfId="0" applyNumberFormat="1" applyFont="1" applyBorder="1" applyAlignment="1" applyProtection="1">
      <alignment horizontal="center" vertical="center" wrapText="1"/>
    </xf>
    <xf numFmtId="15" fontId="15" fillId="0" borderId="1" xfId="0" applyNumberFormat="1" applyFont="1" applyBorder="1" applyAlignment="1" applyProtection="1">
      <alignment horizontal="left" vertical="center" wrapText="1"/>
      <protection locked="0"/>
    </xf>
    <xf numFmtId="0" fontId="4" fillId="0" borderId="25" xfId="0" applyFont="1" applyBorder="1" applyAlignment="1" applyProtection="1">
      <alignment vertical="center" wrapText="1"/>
      <protection locked="0"/>
    </xf>
    <xf numFmtId="0" fontId="4" fillId="0" borderId="33" xfId="0" applyFont="1" applyBorder="1" applyAlignment="1" applyProtection="1">
      <alignment vertical="center" wrapText="1"/>
      <protection locked="0"/>
    </xf>
    <xf numFmtId="0" fontId="4" fillId="0" borderId="18" xfId="0" applyFont="1" applyBorder="1" applyAlignment="1" applyProtection="1">
      <alignment vertical="center" wrapText="1"/>
      <protection locked="0"/>
    </xf>
    <xf numFmtId="0" fontId="4" fillId="0" borderId="49" xfId="0" applyFont="1" applyBorder="1" applyAlignment="1" applyProtection="1">
      <alignment vertical="center" wrapText="1"/>
      <protection locked="0"/>
    </xf>
    <xf numFmtId="0" fontId="4" fillId="0" borderId="41" xfId="0" applyFont="1" applyBorder="1" applyAlignment="1" applyProtection="1">
      <alignment vertical="center" wrapText="1"/>
      <protection locked="0"/>
    </xf>
    <xf numFmtId="0" fontId="4" fillId="0" borderId="18" xfId="0" applyFont="1" applyBorder="1" applyAlignment="1">
      <alignment horizontal="center" wrapText="1"/>
    </xf>
    <xf numFmtId="0" fontId="4" fillId="0" borderId="18" xfId="0" applyFont="1" applyBorder="1"/>
    <xf numFmtId="0" fontId="4" fillId="0" borderId="1" xfId="0" applyFont="1" applyBorder="1" applyAlignment="1">
      <alignment horizontal="center" wrapText="1"/>
    </xf>
    <xf numFmtId="0" fontId="4" fillId="0" borderId="1" xfId="0" applyFont="1" applyBorder="1"/>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Border="1" applyAlignment="1">
      <alignment vertical="center"/>
    </xf>
    <xf numFmtId="0" fontId="4" fillId="0" borderId="0" xfId="0" applyFont="1" applyBorder="1"/>
    <xf numFmtId="0" fontId="4" fillId="0" borderId="1" xfId="0" applyFont="1" applyFill="1" applyBorder="1" applyAlignment="1" applyProtection="1">
      <alignment vertical="center" wrapText="1"/>
    </xf>
    <xf numFmtId="0" fontId="4" fillId="0" borderId="9" xfId="0" applyFont="1" applyBorder="1" applyAlignment="1" applyProtection="1">
      <alignment vertical="center" wrapText="1"/>
      <protection locked="0"/>
    </xf>
    <xf numFmtId="0" fontId="4" fillId="0" borderId="1" xfId="0" applyFont="1" applyBorder="1" applyAlignment="1" applyProtection="1">
      <alignment vertical="center" wrapText="1"/>
    </xf>
    <xf numFmtId="0" fontId="4" fillId="0" borderId="0" xfId="0" applyFont="1"/>
    <xf numFmtId="9" fontId="13" fillId="3" borderId="1" xfId="0" applyNumberFormat="1" applyFont="1" applyFill="1" applyBorder="1" applyAlignment="1" applyProtection="1">
      <alignment horizontal="center" vertical="center"/>
      <protection hidden="1"/>
    </xf>
    <xf numFmtId="9" fontId="19" fillId="3" borderId="1" xfId="0" applyNumberFormat="1" applyFont="1" applyFill="1" applyBorder="1" applyAlignment="1" applyProtection="1">
      <alignment horizontal="center" vertical="center" wrapText="1"/>
      <protection hidden="1"/>
    </xf>
    <xf numFmtId="0" fontId="13" fillId="0" borderId="23" xfId="0" applyFont="1" applyBorder="1" applyAlignment="1" applyProtection="1">
      <alignment vertical="center"/>
      <protection hidden="1"/>
    </xf>
    <xf numFmtId="0" fontId="13" fillId="0" borderId="3" xfId="0" applyFont="1" applyBorder="1" applyAlignment="1" applyProtection="1">
      <alignment horizontal="center" vertical="center"/>
      <protection hidden="1"/>
    </xf>
    <xf numFmtId="9" fontId="19" fillId="3" borderId="3" xfId="0" applyNumberFormat="1" applyFont="1" applyFill="1" applyBorder="1" applyAlignment="1" applyProtection="1">
      <alignment horizontal="center" vertical="center" wrapText="1"/>
      <protection hidden="1"/>
    </xf>
    <xf numFmtId="0" fontId="19" fillId="0" borderId="3" xfId="0" applyFont="1" applyFill="1" applyBorder="1" applyAlignment="1" applyProtection="1">
      <alignment horizontal="center" vertical="center" wrapText="1"/>
      <protection locked="0"/>
    </xf>
    <xf numFmtId="0" fontId="13" fillId="0" borderId="3" xfId="0" applyFont="1" applyBorder="1" applyAlignment="1" applyProtection="1">
      <alignment vertical="center" wrapText="1"/>
      <protection hidden="1"/>
    </xf>
    <xf numFmtId="9" fontId="13" fillId="0" borderId="24" xfId="0" applyNumberFormat="1" applyFont="1" applyBorder="1" applyAlignment="1" applyProtection="1">
      <alignment horizontal="center" vertical="center"/>
      <protection hidden="1"/>
    </xf>
    <xf numFmtId="0" fontId="13" fillId="3" borderId="0" xfId="0" applyFont="1" applyFill="1" applyProtection="1">
      <protection locked="0"/>
    </xf>
    <xf numFmtId="0" fontId="13" fillId="3" borderId="0" xfId="0" applyFont="1" applyFill="1" applyAlignment="1" applyProtection="1">
      <alignment vertical="center"/>
      <protection locked="0"/>
    </xf>
    <xf numFmtId="0" fontId="6" fillId="4" borderId="26" xfId="0" applyFont="1" applyFill="1" applyBorder="1" applyAlignment="1" applyProtection="1">
      <alignment vertical="center" wrapText="1"/>
      <protection hidden="1"/>
    </xf>
    <xf numFmtId="0" fontId="6" fillId="4" borderId="26" xfId="0" applyFont="1" applyFill="1" applyBorder="1" applyAlignment="1" applyProtection="1">
      <alignment wrapText="1"/>
      <protection hidden="1"/>
    </xf>
    <xf numFmtId="0" fontId="9" fillId="4" borderId="26" xfId="0" applyFont="1" applyFill="1" applyBorder="1" applyAlignment="1" applyProtection="1">
      <alignment horizontal="center" vertical="center" wrapText="1"/>
      <protection hidden="1"/>
    </xf>
    <xf numFmtId="2" fontId="12" fillId="3" borderId="24" xfId="0" applyNumberFormat="1" applyFont="1" applyFill="1" applyBorder="1" applyAlignment="1" applyProtection="1">
      <alignment horizontal="left" vertical="center" wrapText="1"/>
      <protection locked="0"/>
    </xf>
    <xf numFmtId="0" fontId="9" fillId="4" borderId="26" xfId="0" applyFont="1" applyFill="1" applyBorder="1" applyAlignment="1" applyProtection="1">
      <alignment vertical="center" wrapText="1"/>
      <protection hidden="1"/>
    </xf>
    <xf numFmtId="0" fontId="9" fillId="4" borderId="26" xfId="0" applyFont="1" applyFill="1" applyBorder="1" applyAlignment="1" applyProtection="1">
      <alignment wrapText="1"/>
      <protection hidden="1"/>
    </xf>
    <xf numFmtId="0" fontId="9" fillId="10" borderId="16" xfId="0" applyFont="1" applyFill="1" applyBorder="1" applyAlignment="1" applyProtection="1">
      <alignment horizontal="center" vertical="center" wrapText="1"/>
      <protection hidden="1"/>
    </xf>
    <xf numFmtId="0" fontId="9" fillId="4" borderId="26" xfId="0" applyNumberFormat="1" applyFont="1" applyFill="1" applyBorder="1" applyAlignment="1" applyProtection="1">
      <alignment horizontal="left" vertical="center" wrapText="1"/>
      <protection hidden="1"/>
    </xf>
    <xf numFmtId="0" fontId="9" fillId="4" borderId="13" xfId="0" applyFont="1" applyFill="1" applyBorder="1" applyAlignment="1" applyProtection="1">
      <alignment vertical="center" wrapText="1"/>
      <protection hidden="1"/>
    </xf>
    <xf numFmtId="0" fontId="4" fillId="0" borderId="40" xfId="0" applyFont="1" applyFill="1" applyBorder="1" applyAlignment="1" applyProtection="1">
      <alignment vertical="center" wrapText="1"/>
      <protection hidden="1"/>
    </xf>
    <xf numFmtId="0" fontId="6" fillId="0" borderId="1" xfId="0" applyNumberFormat="1" applyFont="1" applyFill="1" applyBorder="1" applyAlignment="1" applyProtection="1">
      <alignment horizontal="center" vertical="center" wrapText="1"/>
      <protection hidden="1"/>
    </xf>
    <xf numFmtId="0" fontId="12" fillId="0" borderId="1" xfId="0" applyNumberFormat="1" applyFont="1" applyFill="1" applyBorder="1" applyAlignment="1" applyProtection="1">
      <alignment horizontal="center" vertical="center" wrapText="1"/>
      <protection hidden="1"/>
    </xf>
    <xf numFmtId="0" fontId="12" fillId="0" borderId="3" xfId="0" applyNumberFormat="1" applyFont="1" applyFill="1" applyBorder="1" applyAlignment="1" applyProtection="1">
      <alignment horizontal="center" vertical="center" wrapText="1"/>
      <protection hidden="1"/>
    </xf>
    <xf numFmtId="166" fontId="6" fillId="0" borderId="22" xfId="0" applyNumberFormat="1" applyFont="1" applyFill="1" applyBorder="1" applyAlignment="1" applyProtection="1">
      <alignment horizontal="center" vertical="center" wrapText="1"/>
      <protection hidden="1"/>
    </xf>
    <xf numFmtId="2" fontId="12" fillId="0" borderId="22" xfId="0" applyNumberFormat="1" applyFont="1" applyFill="1" applyBorder="1" applyAlignment="1" applyProtection="1">
      <alignment horizontal="center" vertical="center" wrapText="1"/>
      <protection hidden="1"/>
    </xf>
    <xf numFmtId="2" fontId="12" fillId="0" borderId="24" xfId="1" applyNumberFormat="1" applyFont="1" applyFill="1" applyBorder="1" applyAlignment="1" applyProtection="1">
      <alignment horizontal="center" vertical="center" wrapText="1"/>
      <protection hidden="1"/>
    </xf>
    <xf numFmtId="0" fontId="3" fillId="3" borderId="32" xfId="0" applyFont="1" applyFill="1" applyBorder="1" applyAlignment="1" applyProtection="1">
      <alignment wrapText="1"/>
      <protection hidden="1"/>
    </xf>
    <xf numFmtId="0" fontId="3" fillId="3" borderId="33" xfId="0" applyFont="1" applyFill="1" applyBorder="1" applyAlignment="1" applyProtection="1">
      <alignment horizontal="center" wrapText="1"/>
      <protection hidden="1"/>
    </xf>
    <xf numFmtId="2" fontId="6" fillId="0" borderId="22" xfId="0" applyNumberFormat="1" applyFont="1" applyFill="1" applyBorder="1" applyAlignment="1" applyProtection="1">
      <alignment horizontal="center" vertical="center" wrapText="1"/>
      <protection hidden="1"/>
    </xf>
    <xf numFmtId="0" fontId="4" fillId="3" borderId="1" xfId="0" applyFont="1" applyFill="1" applyBorder="1" applyAlignment="1" applyProtection="1">
      <alignment horizontal="center" vertical="center" wrapText="1"/>
      <protection locked="0"/>
    </xf>
    <xf numFmtId="0" fontId="12" fillId="3" borderId="1" xfId="0" applyNumberFormat="1" applyFont="1" applyFill="1" applyBorder="1" applyAlignment="1" applyProtection="1">
      <alignment horizontal="center" vertical="center" wrapText="1"/>
      <protection hidden="1"/>
    </xf>
    <xf numFmtId="2" fontId="12" fillId="3" borderId="1" xfId="0" applyNumberFormat="1" applyFont="1" applyFill="1" applyBorder="1" applyAlignment="1" applyProtection="1">
      <alignment horizontal="center" vertical="center" wrapText="1"/>
      <protection hidden="1"/>
    </xf>
    <xf numFmtId="0" fontId="4" fillId="3" borderId="3" xfId="0" applyFont="1" applyFill="1" applyBorder="1" applyAlignment="1" applyProtection="1">
      <alignment horizontal="center" vertical="center" wrapText="1"/>
      <protection locked="0"/>
    </xf>
    <xf numFmtId="0" fontId="12" fillId="3" borderId="3" xfId="0" applyNumberFormat="1" applyFont="1" applyFill="1" applyBorder="1" applyAlignment="1" applyProtection="1">
      <alignment horizontal="center" vertical="center" wrapText="1"/>
      <protection hidden="1"/>
    </xf>
    <xf numFmtId="2" fontId="12" fillId="3" borderId="3" xfId="0" applyNumberFormat="1" applyFont="1" applyFill="1" applyBorder="1" applyAlignment="1" applyProtection="1">
      <alignment horizontal="center" vertical="center" wrapText="1"/>
      <protection hidden="1"/>
    </xf>
    <xf numFmtId="0" fontId="4" fillId="0" borderId="3" xfId="0" applyFont="1" applyBorder="1" applyAlignment="1" applyProtection="1">
      <alignment horizontal="center" vertical="center" wrapText="1"/>
      <protection locked="0"/>
    </xf>
    <xf numFmtId="0" fontId="12" fillId="3" borderId="1" xfId="0" applyNumberFormat="1" applyFont="1" applyFill="1" applyBorder="1" applyAlignment="1" applyProtection="1">
      <alignment horizontal="center" wrapText="1"/>
      <protection hidden="1"/>
    </xf>
    <xf numFmtId="0" fontId="4" fillId="0" borderId="19" xfId="0" applyFont="1" applyBorder="1" applyAlignment="1" applyProtection="1">
      <alignment horizontal="center" vertical="center" wrapText="1"/>
      <protection hidden="1"/>
    </xf>
    <xf numFmtId="0" fontId="4" fillId="0" borderId="1" xfId="0"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protection hidden="1"/>
    </xf>
    <xf numFmtId="2" fontId="6" fillId="0" borderId="22" xfId="0" applyNumberFormat="1" applyFont="1" applyFill="1" applyBorder="1" applyAlignment="1" applyProtection="1">
      <alignment horizontal="center"/>
      <protection hidden="1"/>
    </xf>
    <xf numFmtId="0" fontId="12" fillId="0" borderId="1" xfId="0" applyNumberFormat="1" applyFont="1" applyFill="1" applyBorder="1" applyAlignment="1" applyProtection="1">
      <alignment horizontal="center"/>
      <protection hidden="1"/>
    </xf>
    <xf numFmtId="2" fontId="12" fillId="0" borderId="22" xfId="0" applyNumberFormat="1" applyFont="1" applyFill="1" applyBorder="1" applyAlignment="1" applyProtection="1">
      <alignment horizontal="center"/>
      <protection hidden="1"/>
    </xf>
    <xf numFmtId="2" fontId="12" fillId="0" borderId="22" xfId="1" applyNumberFormat="1" applyFont="1" applyFill="1" applyBorder="1" applyAlignment="1" applyProtection="1">
      <alignment horizontal="center"/>
      <protection hidden="1"/>
    </xf>
    <xf numFmtId="0" fontId="12" fillId="0" borderId="3" xfId="0" applyNumberFormat="1" applyFont="1" applyFill="1" applyBorder="1" applyAlignment="1" applyProtection="1">
      <alignment horizontal="center"/>
      <protection hidden="1"/>
    </xf>
    <xf numFmtId="2" fontId="12" fillId="0" borderId="24" xfId="1" applyNumberFormat="1" applyFont="1" applyFill="1" applyBorder="1" applyAlignment="1" applyProtection="1">
      <alignment horizontal="center"/>
      <protection hidden="1"/>
    </xf>
    <xf numFmtId="0" fontId="12" fillId="3" borderId="1" xfId="0" applyNumberFormat="1" applyFont="1" applyFill="1" applyBorder="1" applyAlignment="1" applyProtection="1">
      <alignment horizontal="center" vertical="center"/>
      <protection hidden="1"/>
    </xf>
    <xf numFmtId="2" fontId="12" fillId="3" borderId="1" xfId="0" applyNumberFormat="1" applyFont="1" applyFill="1" applyBorder="1" applyAlignment="1" applyProtection="1">
      <alignment horizontal="center" vertical="center"/>
      <protection hidden="1"/>
    </xf>
    <xf numFmtId="0" fontId="12" fillId="3" borderId="3" xfId="0" applyNumberFormat="1" applyFont="1" applyFill="1" applyBorder="1" applyAlignment="1" applyProtection="1">
      <alignment horizontal="center" vertical="center"/>
      <protection hidden="1"/>
    </xf>
    <xf numFmtId="2" fontId="12" fillId="3" borderId="3" xfId="0" applyNumberFormat="1" applyFont="1" applyFill="1" applyBorder="1" applyAlignment="1" applyProtection="1">
      <alignment horizontal="center" vertical="center"/>
      <protection hidden="1"/>
    </xf>
    <xf numFmtId="0" fontId="12" fillId="3" borderId="1" xfId="0" applyFont="1" applyFill="1" applyBorder="1" applyAlignment="1" applyProtection="1">
      <alignment horizontal="center" vertical="center"/>
      <protection locked="0"/>
    </xf>
    <xf numFmtId="0" fontId="4" fillId="0" borderId="27" xfId="0" applyFont="1" applyBorder="1" applyAlignment="1" applyProtection="1">
      <alignment horizontal="center" wrapText="1"/>
      <protection locked="0"/>
    </xf>
    <xf numFmtId="0" fontId="4" fillId="0" borderId="27" xfId="0" applyNumberFormat="1" applyFont="1" applyBorder="1" applyAlignment="1" applyProtection="1">
      <alignment horizontal="center" wrapText="1"/>
      <protection hidden="1"/>
    </xf>
    <xf numFmtId="0" fontId="6" fillId="0" borderId="1" xfId="0" applyNumberFormat="1" applyFont="1" applyFill="1" applyBorder="1" applyAlignment="1" applyProtection="1">
      <alignment horizontal="center" wrapText="1"/>
      <protection hidden="1"/>
    </xf>
    <xf numFmtId="2" fontId="6" fillId="0" borderId="22" xfId="0" applyNumberFormat="1" applyFont="1" applyFill="1" applyBorder="1" applyAlignment="1" applyProtection="1">
      <alignment horizontal="center" wrapText="1"/>
      <protection hidden="1"/>
    </xf>
    <xf numFmtId="0" fontId="12" fillId="0" borderId="1" xfId="0" applyNumberFormat="1" applyFont="1" applyFill="1" applyBorder="1" applyAlignment="1" applyProtection="1">
      <alignment horizontal="center" wrapText="1"/>
      <protection hidden="1"/>
    </xf>
    <xf numFmtId="2" fontId="12" fillId="0" borderId="22" xfId="0" applyNumberFormat="1" applyFont="1" applyFill="1" applyBorder="1" applyAlignment="1" applyProtection="1">
      <alignment horizontal="center" wrapText="1"/>
      <protection hidden="1"/>
    </xf>
    <xf numFmtId="2" fontId="12" fillId="0" borderId="22" xfId="1" applyNumberFormat="1" applyFont="1" applyFill="1" applyBorder="1" applyAlignment="1" applyProtection="1">
      <alignment horizontal="center" wrapText="1"/>
      <protection hidden="1"/>
    </xf>
    <xf numFmtId="0" fontId="12" fillId="0" borderId="3" xfId="0" applyNumberFormat="1" applyFont="1" applyFill="1" applyBorder="1" applyAlignment="1" applyProtection="1">
      <alignment horizontal="center" wrapText="1"/>
      <protection hidden="1"/>
    </xf>
    <xf numFmtId="2" fontId="12" fillId="0" borderId="24" xfId="1" applyNumberFormat="1" applyFont="1" applyFill="1" applyBorder="1" applyAlignment="1" applyProtection="1">
      <alignment horizontal="center" wrapText="1"/>
      <protection hidden="1"/>
    </xf>
    <xf numFmtId="0" fontId="4" fillId="3" borderId="22" xfId="0" applyFont="1" applyFill="1" applyBorder="1" applyAlignment="1" applyProtection="1">
      <alignment horizontal="center" wrapText="1"/>
      <protection locked="0"/>
    </xf>
    <xf numFmtId="0" fontId="4" fillId="0" borderId="37" xfId="0" applyFont="1" applyFill="1" applyBorder="1" applyAlignment="1" applyProtection="1">
      <alignment horizontal="center" vertical="center" wrapText="1"/>
      <protection locked="0"/>
    </xf>
    <xf numFmtId="0" fontId="4" fillId="3" borderId="3" xfId="0" applyNumberFormat="1" applyFont="1" applyFill="1" applyBorder="1" applyAlignment="1" applyProtection="1">
      <alignment horizontal="center" vertical="center" wrapText="1"/>
      <protection hidden="1"/>
    </xf>
    <xf numFmtId="2" fontId="4" fillId="3" borderId="3" xfId="0" applyNumberFormat="1" applyFont="1" applyFill="1" applyBorder="1" applyAlignment="1" applyProtection="1">
      <alignment horizontal="center" vertical="center" wrapText="1"/>
      <protection hidden="1"/>
    </xf>
    <xf numFmtId="0" fontId="4" fillId="3" borderId="24" xfId="0" applyFont="1" applyFill="1" applyBorder="1" applyAlignment="1" applyProtection="1">
      <alignment horizontal="center" wrapText="1"/>
      <protection locked="0"/>
    </xf>
    <xf numFmtId="0" fontId="4" fillId="3" borderId="24" xfId="0" applyFont="1" applyFill="1" applyBorder="1" applyAlignment="1" applyProtection="1">
      <alignment horizontal="center" vertical="center" wrapText="1"/>
      <protection locked="0"/>
    </xf>
    <xf numFmtId="0" fontId="4" fillId="0" borderId="10" xfId="0" applyFont="1" applyBorder="1" applyAlignment="1" applyProtection="1">
      <alignment horizontal="center" wrapText="1"/>
      <protection locked="0"/>
    </xf>
    <xf numFmtId="0" fontId="12" fillId="3" borderId="10" xfId="0" applyNumberFormat="1" applyFont="1" applyFill="1" applyBorder="1" applyAlignment="1" applyProtection="1">
      <alignment horizontal="center" wrapText="1"/>
      <protection hidden="1"/>
    </xf>
    <xf numFmtId="0" fontId="4" fillId="3" borderId="19" xfId="0" applyFont="1" applyFill="1" applyBorder="1" applyAlignment="1" applyProtection="1">
      <alignment horizontal="center" wrapText="1"/>
      <protection hidden="1"/>
    </xf>
    <xf numFmtId="0" fontId="4" fillId="3" borderId="31" xfId="0" applyFont="1" applyFill="1" applyBorder="1" applyAlignment="1" applyProtection="1">
      <alignment horizontal="center" wrapText="1"/>
      <protection locked="0"/>
    </xf>
    <xf numFmtId="2" fontId="12" fillId="3" borderId="1" xfId="0" applyNumberFormat="1" applyFont="1" applyFill="1" applyBorder="1" applyAlignment="1" applyProtection="1">
      <alignment horizontal="center" wrapText="1"/>
      <protection hidden="1"/>
    </xf>
    <xf numFmtId="0" fontId="4" fillId="3" borderId="22" xfId="0" applyFont="1" applyFill="1" applyBorder="1" applyAlignment="1" applyProtection="1">
      <alignment horizontal="center" vertical="center" wrapText="1"/>
      <protection locked="0"/>
    </xf>
    <xf numFmtId="0" fontId="9" fillId="3" borderId="35" xfId="0" applyFont="1" applyFill="1" applyBorder="1" applyAlignment="1" applyProtection="1">
      <alignment horizontal="center" vertical="center" wrapText="1"/>
      <protection locked="0"/>
    </xf>
    <xf numFmtId="0" fontId="4" fillId="3" borderId="22" xfId="0" applyFont="1" applyFill="1" applyBorder="1" applyAlignment="1" applyProtection="1">
      <alignment horizontal="center" vertical="center" wrapText="1"/>
      <protection hidden="1"/>
    </xf>
    <xf numFmtId="0" fontId="4" fillId="3" borderId="24" xfId="0" applyFont="1" applyFill="1" applyBorder="1" applyAlignment="1" applyProtection="1">
      <alignment horizontal="center" vertical="center" wrapText="1"/>
      <protection hidden="1"/>
    </xf>
    <xf numFmtId="2" fontId="12" fillId="0" borderId="1" xfId="0" applyNumberFormat="1" applyFont="1" applyFill="1" applyBorder="1" applyAlignment="1" applyProtection="1">
      <alignment horizontal="center" vertical="center" wrapText="1"/>
      <protection hidden="1"/>
    </xf>
    <xf numFmtId="0" fontId="20" fillId="0" borderId="21" xfId="0" applyFont="1" applyFill="1" applyBorder="1" applyAlignment="1" applyProtection="1">
      <alignment horizontal="center" vertical="center"/>
      <protection hidden="1"/>
    </xf>
    <xf numFmtId="2" fontId="20" fillId="0" borderId="22" xfId="0" applyNumberFormat="1" applyFont="1" applyFill="1" applyBorder="1" applyAlignment="1" applyProtection="1">
      <alignment horizontal="center" vertical="center"/>
      <protection hidden="1"/>
    </xf>
    <xf numFmtId="0" fontId="21" fillId="0" borderId="21" xfId="0" applyFont="1" applyFill="1" applyBorder="1" applyAlignment="1" applyProtection="1">
      <alignment horizontal="center" vertical="center"/>
      <protection hidden="1"/>
    </xf>
    <xf numFmtId="2" fontId="21" fillId="0" borderId="1" xfId="0" applyNumberFormat="1" applyFont="1" applyFill="1" applyBorder="1" applyAlignment="1" applyProtection="1">
      <alignment horizontal="center" vertical="center"/>
      <protection hidden="1"/>
    </xf>
    <xf numFmtId="0" fontId="21" fillId="0" borderId="40" xfId="0" applyFont="1" applyFill="1" applyBorder="1" applyAlignment="1" applyProtection="1">
      <alignment horizontal="center" vertical="center"/>
      <protection hidden="1"/>
    </xf>
    <xf numFmtId="2" fontId="4" fillId="3" borderId="22" xfId="0" applyNumberFormat="1" applyFont="1" applyFill="1" applyBorder="1" applyAlignment="1" applyProtection="1">
      <alignment horizontal="center" vertical="center" wrapText="1"/>
      <protection hidden="1"/>
    </xf>
    <xf numFmtId="2" fontId="12" fillId="0" borderId="1" xfId="0" applyNumberFormat="1" applyFont="1" applyFill="1" applyBorder="1" applyAlignment="1" applyProtection="1">
      <alignment horizontal="center" vertical="center"/>
      <protection hidden="1"/>
    </xf>
    <xf numFmtId="2" fontId="12" fillId="0" borderId="3" xfId="0" applyNumberFormat="1" applyFont="1" applyFill="1" applyBorder="1" applyAlignment="1" applyProtection="1">
      <alignment horizontal="center" vertical="center"/>
      <protection hidden="1"/>
    </xf>
    <xf numFmtId="0" fontId="12" fillId="0" borderId="0" xfId="0" applyFont="1" applyFill="1" applyAlignment="1" applyProtection="1">
      <alignment vertical="center"/>
      <protection locked="0"/>
    </xf>
    <xf numFmtId="0" fontId="9" fillId="0" borderId="10" xfId="0" applyFont="1" applyBorder="1" applyAlignment="1" applyProtection="1">
      <alignment vertical="center" wrapText="1"/>
      <protection hidden="1"/>
    </xf>
    <xf numFmtId="0" fontId="12" fillId="3" borderId="22" xfId="0" applyNumberFormat="1" applyFont="1" applyFill="1" applyBorder="1" applyAlignment="1" applyProtection="1">
      <alignment horizontal="right" vertical="center"/>
      <protection locked="0"/>
    </xf>
    <xf numFmtId="9" fontId="4" fillId="6" borderId="22" xfId="0" applyNumberFormat="1" applyFont="1" applyFill="1" applyBorder="1" applyAlignment="1" applyProtection="1">
      <alignment vertical="center" wrapText="1"/>
      <protection locked="0"/>
    </xf>
    <xf numFmtId="0" fontId="4" fillId="6" borderId="0" xfId="0" applyFont="1" applyFill="1" applyAlignment="1" applyProtection="1">
      <alignment vertical="center" wrapText="1"/>
      <protection locked="0"/>
    </xf>
    <xf numFmtId="9" fontId="4" fillId="0" borderId="41" xfId="0" applyNumberFormat="1" applyFont="1" applyBorder="1" applyAlignment="1" applyProtection="1">
      <alignment vertical="center" wrapText="1"/>
      <protection locked="0"/>
    </xf>
    <xf numFmtId="0" fontId="12" fillId="3" borderId="10" xfId="0" applyFont="1" applyFill="1" applyBorder="1" applyAlignment="1" applyProtection="1">
      <alignment vertical="center" wrapText="1"/>
      <protection hidden="1"/>
    </xf>
    <xf numFmtId="0" fontId="12" fillId="3" borderId="27" xfId="0" applyFont="1" applyFill="1" applyBorder="1" applyAlignment="1" applyProtection="1">
      <alignment vertical="center" wrapText="1"/>
      <protection hidden="1"/>
    </xf>
    <xf numFmtId="0" fontId="12" fillId="0" borderId="21" xfId="0" applyFont="1" applyFill="1" applyBorder="1" applyAlignment="1" applyProtection="1">
      <alignment vertical="center" wrapText="1"/>
      <protection hidden="1"/>
    </xf>
    <xf numFmtId="9" fontId="4" fillId="0" borderId="22" xfId="0" applyNumberFormat="1" applyFont="1" applyFill="1" applyBorder="1" applyAlignment="1" applyProtection="1">
      <alignment vertical="center" wrapText="1"/>
      <protection locked="0"/>
    </xf>
    <xf numFmtId="0" fontId="12" fillId="0" borderId="23" xfId="0" applyFont="1" applyFill="1" applyBorder="1" applyAlignment="1" applyProtection="1">
      <alignment vertical="center" wrapText="1"/>
      <protection hidden="1"/>
    </xf>
    <xf numFmtId="9" fontId="4" fillId="0" borderId="24" xfId="0" applyNumberFormat="1" applyFont="1" applyFill="1" applyBorder="1" applyAlignment="1" applyProtection="1">
      <alignment vertical="center" wrapText="1"/>
      <protection locked="0"/>
    </xf>
    <xf numFmtId="9" fontId="5" fillId="3" borderId="33" xfId="0" applyNumberFormat="1" applyFont="1" applyFill="1" applyBorder="1" applyAlignment="1" applyProtection="1">
      <alignment horizontal="right" vertical="center" wrapText="1"/>
      <protection locked="0"/>
    </xf>
    <xf numFmtId="0" fontId="4" fillId="0" borderId="0" xfId="0" applyFont="1" applyFill="1" applyBorder="1" applyAlignment="1" applyProtection="1">
      <alignment vertical="center" wrapText="1"/>
      <protection locked="0"/>
    </xf>
    <xf numFmtId="9" fontId="4" fillId="0" borderId="0" xfId="0" applyNumberFormat="1" applyFont="1" applyFill="1" applyBorder="1" applyAlignment="1" applyProtection="1">
      <alignment vertical="center" wrapText="1"/>
      <protection locked="0"/>
    </xf>
    <xf numFmtId="9" fontId="4" fillId="0" borderId="0" xfId="0" applyNumberFormat="1" applyFont="1" applyAlignment="1" applyProtection="1">
      <alignment vertical="center" wrapText="1"/>
      <protection locked="0"/>
    </xf>
    <xf numFmtId="0" fontId="4" fillId="0" borderId="1" xfId="0" applyFont="1" applyBorder="1" applyAlignment="1" applyProtection="1">
      <alignment vertical="center" wrapText="1"/>
      <protection hidden="1"/>
    </xf>
    <xf numFmtId="0" fontId="4" fillId="0" borderId="1" xfId="0" applyFont="1" applyBorder="1" applyAlignment="1" applyProtection="1">
      <alignment vertical="center"/>
      <protection hidden="1"/>
    </xf>
    <xf numFmtId="0" fontId="4" fillId="0" borderId="4" xfId="0" applyFont="1" applyBorder="1" applyAlignment="1" applyProtection="1">
      <alignment vertical="center"/>
      <protection locked="0"/>
    </xf>
    <xf numFmtId="0" fontId="4" fillId="0" borderId="9" xfId="0" applyFont="1" applyBorder="1" applyAlignment="1" applyProtection="1">
      <alignment vertical="center"/>
      <protection locked="0"/>
    </xf>
    <xf numFmtId="0" fontId="4" fillId="0" borderId="1" xfId="0" applyFont="1" applyFill="1" applyBorder="1" applyAlignment="1" applyProtection="1">
      <alignment vertical="center"/>
      <protection locked="0"/>
    </xf>
    <xf numFmtId="0" fontId="4" fillId="3" borderId="1" xfId="0" applyFont="1" applyFill="1" applyBorder="1" applyAlignment="1" applyProtection="1">
      <alignment horizontal="left" vertical="center"/>
      <protection hidden="1"/>
    </xf>
    <xf numFmtId="0" fontId="9" fillId="0" borderId="1" xfId="0" applyFont="1" applyFill="1" applyBorder="1" applyAlignment="1" applyProtection="1">
      <alignment vertical="center"/>
      <protection locked="0"/>
    </xf>
    <xf numFmtId="166" fontId="4" fillId="0" borderId="1" xfId="0" applyNumberFormat="1" applyFont="1" applyBorder="1" applyAlignment="1" applyProtection="1">
      <alignment horizontal="center" vertical="center" wrapText="1"/>
      <protection locked="0"/>
    </xf>
    <xf numFmtId="0" fontId="12" fillId="3" borderId="1" xfId="0" applyFont="1" applyFill="1" applyBorder="1" applyAlignment="1" applyProtection="1">
      <alignment vertical="center" wrapText="1"/>
      <protection hidden="1"/>
    </xf>
    <xf numFmtId="0" fontId="4" fillId="0" borderId="19" xfId="0" applyFont="1" applyFill="1" applyBorder="1" applyAlignment="1" applyProtection="1">
      <alignment vertical="center"/>
      <protection locked="0"/>
    </xf>
    <xf numFmtId="0" fontId="4" fillId="0" borderId="1" xfId="0" applyFont="1" applyBorder="1" applyAlignment="1" applyProtection="1">
      <alignment vertical="center"/>
      <protection locked="0"/>
    </xf>
    <xf numFmtId="0" fontId="6" fillId="3" borderId="1" xfId="0" applyFont="1" applyFill="1" applyBorder="1" applyAlignment="1" applyProtection="1">
      <alignment vertical="center" wrapText="1"/>
      <protection hidden="1"/>
    </xf>
    <xf numFmtId="0" fontId="4" fillId="0" borderId="0" xfId="0" applyFont="1" applyAlignment="1" applyProtection="1">
      <alignment vertical="center"/>
      <protection hidden="1"/>
    </xf>
    <xf numFmtId="0" fontId="4" fillId="0" borderId="22" xfId="0" applyFont="1" applyBorder="1" applyAlignment="1" applyProtection="1">
      <alignment horizontal="center" vertical="center" wrapText="1"/>
      <protection locked="0"/>
    </xf>
    <xf numFmtId="0" fontId="12" fillId="0" borderId="1" xfId="0" applyFont="1" applyFill="1" applyBorder="1" applyAlignment="1" applyProtection="1">
      <alignment vertical="center" wrapText="1"/>
      <protection hidden="1"/>
    </xf>
    <xf numFmtId="0" fontId="12" fillId="0" borderId="1" xfId="0" applyFont="1" applyFill="1" applyBorder="1" applyAlignment="1" applyProtection="1">
      <alignment horizontal="left" vertical="center" wrapText="1"/>
      <protection locked="0"/>
    </xf>
    <xf numFmtId="0" fontId="12" fillId="0" borderId="22" xfId="0" applyFont="1" applyFill="1" applyBorder="1" applyAlignment="1" applyProtection="1">
      <alignment horizontal="left" vertical="center" wrapText="1"/>
      <protection locked="0"/>
    </xf>
    <xf numFmtId="0" fontId="4" fillId="0" borderId="18" xfId="0" applyFont="1" applyBorder="1" applyAlignment="1" applyProtection="1">
      <alignment vertical="center" wrapText="1"/>
      <protection locked="0"/>
    </xf>
    <xf numFmtId="0" fontId="12" fillId="3" borderId="22" xfId="0" applyNumberFormat="1" applyFont="1" applyFill="1" applyBorder="1" applyAlignment="1" applyProtection="1">
      <alignment horizontal="right" vertical="center" wrapText="1"/>
      <protection locked="0"/>
    </xf>
    <xf numFmtId="0" fontId="12" fillId="0" borderId="41" xfId="0" applyFont="1" applyFill="1" applyBorder="1" applyAlignment="1" applyProtection="1">
      <alignment horizontal="left" vertical="center" wrapText="1"/>
      <protection locked="0"/>
    </xf>
    <xf numFmtId="0" fontId="4" fillId="0" borderId="1" xfId="0" applyFont="1" applyBorder="1" applyAlignment="1" applyProtection="1">
      <alignment horizontal="center" vertical="center" wrapText="1"/>
      <protection locked="0"/>
    </xf>
    <xf numFmtId="2" fontId="12" fillId="0" borderId="19" xfId="0" applyNumberFormat="1" applyFont="1" applyFill="1" applyBorder="1" applyAlignment="1" applyProtection="1">
      <alignment horizontal="center" vertical="center" wrapText="1"/>
      <protection hidden="1"/>
    </xf>
    <xf numFmtId="0" fontId="12" fillId="0" borderId="19" xfId="0" applyFont="1" applyFill="1" applyBorder="1" applyAlignment="1" applyProtection="1">
      <alignment horizontal="center" vertical="center" wrapText="1"/>
      <protection hidden="1"/>
    </xf>
    <xf numFmtId="0" fontId="4" fillId="0" borderId="22" xfId="0" applyFont="1" applyFill="1" applyBorder="1" applyAlignment="1" applyProtection="1">
      <alignment vertical="center" wrapText="1"/>
      <protection locked="0"/>
    </xf>
    <xf numFmtId="166" fontId="4" fillId="0" borderId="19" xfId="0" applyNumberFormat="1" applyFont="1" applyBorder="1" applyAlignment="1" applyProtection="1">
      <alignment horizontal="center" vertical="center" wrapText="1"/>
      <protection hidden="1"/>
    </xf>
    <xf numFmtId="0" fontId="9" fillId="0" borderId="19" xfId="0" applyFont="1" applyBorder="1" applyAlignment="1" applyProtection="1">
      <alignment horizontal="center" vertical="center" wrapText="1"/>
      <protection hidden="1"/>
    </xf>
    <xf numFmtId="0" fontId="12" fillId="3" borderId="0" xfId="0" applyNumberFormat="1" applyFont="1" applyFill="1" applyBorder="1" applyAlignment="1" applyProtection="1">
      <alignment horizontal="center" vertical="center" wrapText="1"/>
      <protection hidden="1"/>
    </xf>
    <xf numFmtId="0" fontId="12" fillId="3" borderId="0" xfId="0" applyFont="1" applyFill="1" applyBorder="1" applyAlignment="1" applyProtection="1">
      <alignment horizontal="center" vertical="center" wrapText="1"/>
      <protection hidden="1"/>
    </xf>
    <xf numFmtId="9" fontId="4" fillId="0" borderId="1" xfId="0" applyNumberFormat="1" applyFont="1" applyBorder="1" applyAlignment="1" applyProtection="1">
      <alignment vertical="center" wrapText="1"/>
      <protection locked="0"/>
    </xf>
    <xf numFmtId="0" fontId="12" fillId="3" borderId="1" xfId="0" applyFont="1" applyFill="1" applyBorder="1" applyAlignment="1" applyProtection="1">
      <alignment wrapText="1"/>
      <protection locked="0"/>
    </xf>
    <xf numFmtId="0" fontId="12" fillId="3" borderId="1" xfId="0" applyFont="1" applyFill="1" applyBorder="1" applyAlignment="1" applyProtection="1">
      <alignment wrapText="1"/>
      <protection hidden="1"/>
    </xf>
    <xf numFmtId="0" fontId="4" fillId="3" borderId="0" xfId="1" applyNumberFormat="1" applyFont="1" applyFill="1" applyBorder="1" applyAlignment="1" applyProtection="1">
      <alignment horizontal="center" wrapText="1"/>
      <protection locked="0"/>
    </xf>
    <xf numFmtId="0" fontId="4" fillId="0" borderId="1" xfId="0" applyFont="1" applyBorder="1" applyAlignment="1" applyProtection="1">
      <alignment horizontal="center" vertical="center" wrapText="1"/>
      <protection locked="0"/>
    </xf>
    <xf numFmtId="0" fontId="4" fillId="3" borderId="1" xfId="0" applyFont="1" applyFill="1" applyBorder="1" applyAlignment="1" applyProtection="1">
      <alignment vertical="center" wrapText="1"/>
      <protection locked="0"/>
    </xf>
    <xf numFmtId="0" fontId="4" fillId="0" borderId="1" xfId="0" applyFont="1" applyBorder="1" applyAlignment="1" applyProtection="1">
      <alignment vertical="center" wrapText="1"/>
      <protection locked="0"/>
    </xf>
    <xf numFmtId="0" fontId="13" fillId="0" borderId="0" xfId="0" applyFont="1" applyFill="1" applyProtection="1">
      <protection locked="0"/>
    </xf>
    <xf numFmtId="0" fontId="12" fillId="6" borderId="0" xfId="0" applyFont="1" applyFill="1" applyAlignment="1" applyProtection="1">
      <alignment vertical="center" wrapText="1"/>
      <protection locked="0"/>
    </xf>
    <xf numFmtId="0" fontId="12" fillId="0" borderId="1" xfId="0" applyFont="1" applyFill="1" applyBorder="1" applyAlignment="1" applyProtection="1">
      <alignment horizontal="center" vertical="center" wrapText="1"/>
      <protection hidden="1"/>
    </xf>
    <xf numFmtId="0" fontId="9" fillId="0" borderId="19" xfId="0" applyNumberFormat="1" applyFont="1" applyBorder="1" applyAlignment="1" applyProtection="1">
      <alignment horizontal="center" vertical="center" wrapText="1"/>
      <protection hidden="1"/>
    </xf>
    <xf numFmtId="0" fontId="9" fillId="0" borderId="10" xfId="0" applyFont="1" applyBorder="1" applyAlignment="1" applyProtection="1">
      <alignment horizontal="center" vertical="center" wrapText="1"/>
      <protection hidden="1"/>
    </xf>
    <xf numFmtId="0" fontId="9" fillId="0" borderId="1" xfId="0" applyFont="1" applyBorder="1" applyAlignment="1" applyProtection="1">
      <alignment horizontal="center" vertical="center" wrapText="1"/>
      <protection hidden="1"/>
    </xf>
    <xf numFmtId="0" fontId="9" fillId="0" borderId="10" xfId="0" applyFont="1" applyBorder="1" applyAlignment="1" applyProtection="1">
      <alignment vertical="center" wrapText="1"/>
      <protection locked="0"/>
    </xf>
    <xf numFmtId="2" fontId="9" fillId="0" borderId="10" xfId="0" applyNumberFormat="1" applyFont="1" applyBorder="1" applyAlignment="1" applyProtection="1">
      <alignment horizontal="center" vertical="center" wrapText="1"/>
      <protection hidden="1"/>
    </xf>
    <xf numFmtId="0" fontId="9" fillId="0" borderId="1" xfId="0" applyFont="1" applyBorder="1" applyAlignment="1" applyProtection="1">
      <alignment vertical="center" wrapText="1"/>
      <protection locked="0"/>
    </xf>
    <xf numFmtId="0" fontId="9" fillId="0" borderId="19" xfId="0" applyFont="1" applyBorder="1" applyAlignment="1" applyProtection="1">
      <alignment vertical="center" wrapText="1"/>
      <protection locked="0"/>
    </xf>
    <xf numFmtId="2" fontId="9" fillId="0" borderId="19" xfId="0" applyNumberFormat="1" applyFont="1" applyBorder="1" applyAlignment="1" applyProtection="1">
      <alignment horizontal="center" vertical="center" wrapText="1"/>
      <protection hidden="1"/>
    </xf>
    <xf numFmtId="2" fontId="9" fillId="0" borderId="1" xfId="0" applyNumberFormat="1" applyFont="1" applyBorder="1" applyAlignment="1" applyProtection="1">
      <alignment horizontal="center" vertical="center" wrapText="1"/>
      <protection hidden="1"/>
    </xf>
    <xf numFmtId="0" fontId="12" fillId="3" borderId="1" xfId="0" applyFont="1" applyFill="1" applyBorder="1" applyAlignment="1" applyProtection="1">
      <alignment horizontal="center" wrapText="1"/>
      <protection hidden="1"/>
    </xf>
    <xf numFmtId="9" fontId="22" fillId="0" borderId="0" xfId="0" applyNumberFormat="1" applyFont="1" applyAlignment="1">
      <alignment horizontal="right" vertical="center"/>
    </xf>
    <xf numFmtId="0" fontId="4" fillId="0" borderId="1" xfId="0" applyFont="1" applyBorder="1" applyAlignment="1" applyProtection="1">
      <alignment horizontal="center" vertical="center" wrapText="1"/>
      <protection locked="0"/>
    </xf>
    <xf numFmtId="0" fontId="4" fillId="3" borderId="4" xfId="0" applyNumberFormat="1" applyFont="1" applyFill="1" applyBorder="1" applyAlignment="1" applyProtection="1">
      <alignment horizontal="center" vertical="center" wrapText="1"/>
      <protection locked="0"/>
    </xf>
    <xf numFmtId="0" fontId="4" fillId="3" borderId="5" xfId="0" applyNumberFormat="1" applyFont="1" applyFill="1" applyBorder="1" applyAlignment="1" applyProtection="1">
      <alignment horizontal="center" vertical="center" wrapText="1"/>
      <protection locked="0"/>
    </xf>
    <xf numFmtId="0" fontId="17" fillId="3" borderId="36" xfId="0" applyFont="1" applyFill="1" applyBorder="1" applyAlignment="1" applyProtection="1">
      <alignment horizontal="center" wrapText="1"/>
      <protection locked="0"/>
    </xf>
    <xf numFmtId="0" fontId="17" fillId="3" borderId="38" xfId="0" applyFont="1" applyFill="1" applyBorder="1" applyAlignment="1" applyProtection="1">
      <alignment horizontal="center" wrapText="1"/>
      <protection locked="0"/>
    </xf>
    <xf numFmtId="0" fontId="4" fillId="3" borderId="4" xfId="0" applyNumberFormat="1" applyFont="1" applyFill="1" applyBorder="1" applyAlignment="1" applyProtection="1">
      <alignment horizontal="center" vertical="center" wrapText="1"/>
      <protection hidden="1"/>
    </xf>
    <xf numFmtId="0" fontId="4" fillId="3" borderId="5" xfId="0" applyNumberFormat="1" applyFont="1" applyFill="1" applyBorder="1" applyAlignment="1" applyProtection="1">
      <alignment horizontal="center" vertical="center" wrapText="1"/>
      <protection hidden="1"/>
    </xf>
    <xf numFmtId="0" fontId="4" fillId="3" borderId="9" xfId="0" applyNumberFormat="1" applyFont="1" applyFill="1" applyBorder="1" applyAlignment="1" applyProtection="1">
      <alignment horizontal="center" vertical="center" wrapText="1"/>
      <protection hidden="1"/>
    </xf>
    <xf numFmtId="0" fontId="4" fillId="3" borderId="20" xfId="0" applyNumberFormat="1" applyFont="1" applyFill="1" applyBorder="1" applyAlignment="1" applyProtection="1">
      <alignment horizontal="center" vertical="center" wrapText="1"/>
      <protection hidden="1"/>
    </xf>
    <xf numFmtId="0" fontId="18" fillId="3" borderId="36" xfId="0" applyFont="1" applyFill="1" applyBorder="1" applyAlignment="1" applyProtection="1">
      <alignment horizontal="center" wrapText="1"/>
      <protection locked="0"/>
    </xf>
    <xf numFmtId="0" fontId="18" fillId="3" borderId="29" xfId="0" applyFont="1" applyFill="1" applyBorder="1" applyAlignment="1" applyProtection="1">
      <alignment horizontal="center" wrapText="1"/>
      <protection locked="0"/>
    </xf>
    <xf numFmtId="0" fontId="18" fillId="3" borderId="39" xfId="0" applyFont="1" applyFill="1" applyBorder="1" applyAlignment="1" applyProtection="1">
      <alignment horizontal="center" wrapText="1"/>
      <protection locked="0"/>
    </xf>
    <xf numFmtId="0" fontId="4" fillId="3" borderId="1" xfId="0" applyFont="1" applyFill="1" applyBorder="1" applyAlignment="1" applyProtection="1">
      <alignment horizontal="center" wrapText="1"/>
      <protection hidden="1"/>
    </xf>
    <xf numFmtId="0" fontId="4" fillId="3" borderId="4" xfId="0" applyFont="1" applyFill="1" applyBorder="1" applyAlignment="1" applyProtection="1">
      <alignment horizontal="center" wrapText="1"/>
      <protection hidden="1"/>
    </xf>
    <xf numFmtId="0" fontId="4" fillId="3" borderId="9" xfId="0" applyFont="1" applyFill="1" applyBorder="1" applyAlignment="1" applyProtection="1">
      <alignment horizontal="center" wrapText="1"/>
      <protection hidden="1"/>
    </xf>
    <xf numFmtId="0" fontId="4" fillId="3" borderId="20" xfId="0" applyFont="1" applyFill="1" applyBorder="1" applyAlignment="1" applyProtection="1">
      <alignment horizontal="center" wrapText="1"/>
      <protection hidden="1"/>
    </xf>
    <xf numFmtId="0" fontId="4" fillId="0" borderId="0" xfId="0" applyFont="1" applyFill="1" applyAlignment="1" applyProtection="1">
      <alignment wrapText="1"/>
      <protection locked="0"/>
    </xf>
    <xf numFmtId="0" fontId="13" fillId="0" borderId="0" xfId="0" applyFont="1" applyFill="1" applyAlignment="1" applyProtection="1">
      <alignment vertical="center"/>
      <protection locked="0"/>
    </xf>
    <xf numFmtId="0" fontId="12" fillId="3" borderId="18" xfId="0" applyFont="1" applyFill="1" applyBorder="1" applyAlignment="1" applyProtection="1">
      <alignment horizontal="left" vertical="center" wrapText="1"/>
      <protection locked="0"/>
    </xf>
    <xf numFmtId="1" fontId="13" fillId="0" borderId="0" xfId="0" applyNumberFormat="1" applyFont="1" applyFill="1" applyProtection="1">
      <protection locked="0"/>
    </xf>
    <xf numFmtId="0" fontId="4" fillId="0" borderId="1" xfId="0" applyFont="1" applyFill="1" applyBorder="1" applyAlignment="1" applyProtection="1">
      <alignment vertical="center" wrapText="1"/>
      <protection hidden="1"/>
    </xf>
    <xf numFmtId="0" fontId="4" fillId="0" borderId="22" xfId="0" applyFont="1" applyFill="1" applyBorder="1" applyAlignment="1" applyProtection="1">
      <alignment horizontal="center" vertical="center" wrapText="1"/>
      <protection locked="0"/>
    </xf>
    <xf numFmtId="0" fontId="14" fillId="0" borderId="21" xfId="0" applyFont="1" applyFill="1" applyBorder="1" applyAlignment="1" applyProtection="1">
      <alignment horizontal="left" vertical="center" wrapText="1"/>
      <protection hidden="1"/>
    </xf>
    <xf numFmtId="0" fontId="13" fillId="0" borderId="1" xfId="0" applyFont="1" applyFill="1" applyBorder="1" applyAlignment="1" applyProtection="1">
      <alignment horizontal="center" vertical="center" wrapText="1"/>
      <protection hidden="1"/>
    </xf>
    <xf numFmtId="9" fontId="19" fillId="0" borderId="1" xfId="0" applyNumberFormat="1" applyFont="1" applyFill="1" applyBorder="1" applyAlignment="1" applyProtection="1">
      <alignment horizontal="center" vertical="center" wrapText="1"/>
      <protection hidden="1"/>
    </xf>
    <xf numFmtId="0" fontId="14" fillId="0" borderId="1" xfId="0" applyFont="1" applyFill="1" applyBorder="1" applyAlignment="1" applyProtection="1">
      <alignment horizontal="left" vertical="center" wrapText="1"/>
      <protection hidden="1"/>
    </xf>
    <xf numFmtId="0" fontId="13" fillId="0" borderId="1" xfId="0" applyFont="1" applyFill="1" applyBorder="1" applyAlignment="1" applyProtection="1">
      <alignment horizontal="center" vertical="center"/>
      <protection locked="0"/>
    </xf>
    <xf numFmtId="9" fontId="13" fillId="0" borderId="22" xfId="1" applyFont="1" applyFill="1" applyBorder="1" applyAlignment="1" applyProtection="1">
      <alignment horizontal="center" vertical="center"/>
      <protection hidden="1"/>
    </xf>
    <xf numFmtId="0" fontId="3" fillId="3" borderId="1" xfId="0" applyFont="1" applyFill="1" applyBorder="1" applyAlignment="1" applyProtection="1">
      <alignment wrapText="1"/>
      <protection hidden="1"/>
    </xf>
    <xf numFmtId="0" fontId="3" fillId="3" borderId="1" xfId="0" applyFont="1" applyFill="1" applyBorder="1" applyAlignment="1" applyProtection="1">
      <alignment horizontal="center" wrapText="1"/>
      <protection hidden="1"/>
    </xf>
    <xf numFmtId="0" fontId="12" fillId="0" borderId="16" xfId="0" applyFont="1" applyFill="1" applyBorder="1" applyAlignment="1" applyProtection="1">
      <alignment horizontal="left" vertical="center" wrapText="1"/>
      <protection hidden="1"/>
    </xf>
    <xf numFmtId="1" fontId="6" fillId="0" borderId="27" xfId="0" applyNumberFormat="1" applyFont="1" applyFill="1" applyBorder="1" applyAlignment="1" applyProtection="1">
      <alignment horizontal="center" vertical="center" wrapText="1"/>
      <protection hidden="1"/>
    </xf>
    <xf numFmtId="0" fontId="12" fillId="0" borderId="27" xfId="0" applyNumberFormat="1" applyFont="1" applyFill="1" applyBorder="1" applyAlignment="1" applyProtection="1">
      <alignment horizontal="center" vertical="center" wrapText="1"/>
      <protection hidden="1"/>
    </xf>
    <xf numFmtId="0" fontId="12" fillId="0" borderId="18" xfId="0" applyFont="1" applyFill="1" applyBorder="1" applyAlignment="1" applyProtection="1">
      <alignment horizontal="left" vertical="center" wrapText="1"/>
      <protection locked="0"/>
    </xf>
    <xf numFmtId="0" fontId="12" fillId="0" borderId="1" xfId="0" applyFont="1" applyFill="1" applyBorder="1" applyAlignment="1" applyProtection="1">
      <alignment horizontal="left" vertical="center" wrapText="1"/>
    </xf>
    <xf numFmtId="2" fontId="21" fillId="0" borderId="22" xfId="0" applyNumberFormat="1" applyFont="1" applyFill="1" applyBorder="1" applyAlignment="1" applyProtection="1">
      <alignment horizontal="center" vertical="center"/>
      <protection hidden="1"/>
    </xf>
    <xf numFmtId="2" fontId="21" fillId="0" borderId="41" xfId="0" applyNumberFormat="1" applyFont="1" applyFill="1" applyBorder="1" applyAlignment="1" applyProtection="1">
      <alignment horizontal="center" vertical="center"/>
      <protection hidden="1"/>
    </xf>
    <xf numFmtId="0" fontId="4" fillId="0" borderId="1" xfId="0" applyFont="1" applyBorder="1" applyAlignment="1">
      <alignment horizontal="left"/>
    </xf>
    <xf numFmtId="0" fontId="4" fillId="0" borderId="1" xfId="0" applyFont="1" applyBorder="1" applyAlignment="1"/>
    <xf numFmtId="0" fontId="4" fillId="0" borderId="1" xfId="0" applyFont="1" applyBorder="1" applyAlignment="1">
      <alignment horizontal="left" vertical="center"/>
    </xf>
    <xf numFmtId="0" fontId="12" fillId="0" borderId="21" xfId="0" applyFont="1" applyBorder="1" applyAlignment="1" applyProtection="1">
      <alignment vertical="center" wrapText="1"/>
      <protection hidden="1"/>
    </xf>
    <xf numFmtId="0" fontId="12" fillId="0" borderId="5" xfId="0" applyFont="1" applyBorder="1" applyAlignment="1" applyProtection="1">
      <alignment vertical="center" wrapText="1"/>
      <protection hidden="1"/>
    </xf>
    <xf numFmtId="0" fontId="3" fillId="3" borderId="1" xfId="0" applyFont="1" applyFill="1" applyBorder="1" applyAlignment="1" applyProtection="1">
      <alignment vertical="center" wrapText="1"/>
      <protection hidden="1"/>
    </xf>
    <xf numFmtId="0" fontId="4" fillId="0" borderId="1" xfId="0" applyFont="1" applyBorder="1" applyAlignment="1" applyProtection="1">
      <alignment vertical="center" wrapText="1"/>
      <protection locked="0"/>
    </xf>
    <xf numFmtId="0" fontId="4" fillId="0" borderId="1" xfId="0" applyFont="1" applyBorder="1" applyProtection="1">
      <protection locked="0"/>
    </xf>
    <xf numFmtId="0" fontId="4" fillId="0" borderId="1" xfId="0" applyFont="1" applyBorder="1" applyAlignment="1" applyProtection="1">
      <alignment horizontal="left" indent="1"/>
      <protection locked="0"/>
    </xf>
    <xf numFmtId="0" fontId="4" fillId="0" borderId="5" xfId="0" applyFont="1" applyBorder="1" applyAlignment="1" applyProtection="1">
      <alignment horizontal="left"/>
      <protection locked="0"/>
    </xf>
    <xf numFmtId="0" fontId="4" fillId="0" borderId="0" xfId="0" applyFont="1" applyAlignment="1" applyProtection="1">
      <alignment vertical="center" wrapText="1"/>
      <protection locked="0" hidden="1"/>
    </xf>
    <xf numFmtId="0" fontId="4" fillId="0" borderId="0" xfId="0" applyFont="1" applyFill="1"/>
    <xf numFmtId="0" fontId="4" fillId="0" borderId="0" xfId="0" applyFont="1" applyProtection="1">
      <protection locked="0"/>
    </xf>
    <xf numFmtId="0" fontId="4" fillId="3" borderId="21" xfId="0" applyFont="1" applyFill="1" applyBorder="1" applyAlignment="1" applyProtection="1">
      <alignment horizontal="center" vertical="center" wrapText="1"/>
      <protection locked="0"/>
    </xf>
    <xf numFmtId="1" fontId="12" fillId="3" borderId="1" xfId="0" applyNumberFormat="1" applyFont="1" applyFill="1" applyBorder="1" applyAlignment="1" applyProtection="1">
      <alignment horizontal="center" vertical="center" wrapText="1"/>
      <protection locked="0"/>
    </xf>
    <xf numFmtId="0" fontId="12" fillId="3" borderId="21" xfId="0" applyFont="1" applyFill="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4" fillId="0" borderId="1" xfId="0" applyFont="1" applyBorder="1" applyAlignment="1" applyProtection="1">
      <alignment vertical="center" wrapText="1"/>
      <protection locked="0"/>
    </xf>
    <xf numFmtId="0" fontId="4" fillId="0" borderId="18" xfId="0" applyFont="1" applyBorder="1" applyAlignment="1" applyProtection="1">
      <alignment vertical="center" wrapText="1"/>
      <protection locked="0"/>
    </xf>
    <xf numFmtId="0" fontId="4" fillId="0" borderId="1" xfId="0" applyFont="1" applyBorder="1" applyAlignment="1" applyProtection="1">
      <alignment horizontal="center" vertical="center" wrapText="1"/>
      <protection locked="0"/>
    </xf>
    <xf numFmtId="0" fontId="4" fillId="0" borderId="1" xfId="0" applyFont="1" applyBorder="1" applyAlignment="1" applyProtection="1">
      <alignment vertical="center" wrapText="1"/>
      <protection locked="0"/>
    </xf>
    <xf numFmtId="0" fontId="23" fillId="10" borderId="26" xfId="0" applyFont="1" applyFill="1" applyBorder="1" applyAlignment="1" applyProtection="1">
      <alignment horizontal="left" vertical="center" wrapText="1"/>
    </xf>
    <xf numFmtId="0" fontId="23" fillId="10" borderId="26" xfId="0" applyFont="1" applyFill="1" applyBorder="1" applyAlignment="1" applyProtection="1">
      <alignment vertical="center" wrapText="1"/>
    </xf>
    <xf numFmtId="0" fontId="23" fillId="11" borderId="32" xfId="0" applyFont="1" applyFill="1" applyBorder="1" applyAlignment="1" applyProtection="1">
      <alignment horizontal="left" vertical="center" wrapText="1"/>
    </xf>
    <xf numFmtId="0" fontId="25" fillId="3" borderId="21" xfId="0" applyFont="1" applyFill="1" applyBorder="1" applyAlignment="1" applyProtection="1">
      <alignment horizontal="left" vertical="center" wrapText="1"/>
    </xf>
    <xf numFmtId="0" fontId="26" fillId="10" borderId="26" xfId="0" applyFont="1" applyFill="1" applyBorder="1" applyAlignment="1" applyProtection="1">
      <alignment vertical="center" wrapText="1"/>
    </xf>
    <xf numFmtId="0" fontId="2" fillId="0" borderId="21" xfId="0" applyFont="1" applyFill="1" applyBorder="1" applyAlignment="1" applyProtection="1">
      <alignment vertical="center" wrapText="1"/>
    </xf>
    <xf numFmtId="0" fontId="2" fillId="0" borderId="21" xfId="0" applyFont="1" applyBorder="1" applyAlignment="1" applyProtection="1">
      <alignment vertical="center" wrapText="1"/>
    </xf>
    <xf numFmtId="0" fontId="2" fillId="3" borderId="21" xfId="0" applyFont="1" applyFill="1" applyBorder="1" applyAlignment="1" applyProtection="1">
      <alignment vertical="center" wrapText="1"/>
    </xf>
    <xf numFmtId="0" fontId="2" fillId="0" borderId="23" xfId="0" applyFont="1" applyBorder="1" applyAlignment="1" applyProtection="1">
      <alignment vertical="center" wrapText="1"/>
    </xf>
    <xf numFmtId="0" fontId="2" fillId="0" borderId="1" xfId="0" applyFont="1" applyFill="1" applyBorder="1" applyAlignment="1" applyProtection="1">
      <alignment vertical="center" wrapText="1"/>
    </xf>
    <xf numFmtId="0" fontId="2" fillId="7" borderId="21" xfId="0" applyFont="1" applyFill="1" applyBorder="1" applyAlignment="1" applyProtection="1">
      <alignment vertical="center" wrapText="1"/>
    </xf>
    <xf numFmtId="0" fontId="2" fillId="7" borderId="1" xfId="0" applyFont="1" applyFill="1" applyBorder="1" applyAlignment="1" applyProtection="1">
      <alignment vertical="center" wrapText="1"/>
    </xf>
    <xf numFmtId="0" fontId="24" fillId="7" borderId="1" xfId="0" applyFont="1" applyFill="1" applyBorder="1" applyAlignment="1" applyProtection="1">
      <alignment vertical="center" wrapText="1"/>
    </xf>
    <xf numFmtId="0" fontId="24" fillId="12" borderId="21" xfId="0" applyFont="1" applyFill="1" applyBorder="1" applyAlignment="1" applyProtection="1">
      <alignment vertical="center" wrapText="1"/>
    </xf>
    <xf numFmtId="0" fontId="2" fillId="13" borderId="21" xfId="0" applyFont="1" applyFill="1" applyBorder="1" applyAlignment="1" applyProtection="1">
      <alignment vertical="center" wrapText="1"/>
    </xf>
    <xf numFmtId="0" fontId="24" fillId="13" borderId="21" xfId="0" applyFont="1" applyFill="1" applyBorder="1" applyAlignment="1" applyProtection="1">
      <alignment vertical="center" wrapText="1"/>
    </xf>
    <xf numFmtId="0" fontId="24" fillId="13" borderId="23" xfId="0" applyFont="1" applyFill="1" applyBorder="1" applyAlignment="1" applyProtection="1">
      <alignment vertical="center" wrapText="1"/>
    </xf>
    <xf numFmtId="0" fontId="23" fillId="10" borderId="40" xfId="0" applyFont="1" applyFill="1" applyBorder="1" applyAlignment="1" applyProtection="1">
      <alignment vertical="center" wrapText="1"/>
    </xf>
    <xf numFmtId="0" fontId="24" fillId="3" borderId="21" xfId="0" applyFont="1" applyFill="1" applyBorder="1" applyAlignment="1" applyProtection="1">
      <alignment horizontal="left" vertical="center" wrapText="1"/>
    </xf>
    <xf numFmtId="0" fontId="23" fillId="10" borderId="40" xfId="0" applyFont="1" applyFill="1" applyBorder="1" applyAlignment="1" applyProtection="1">
      <alignment horizontal="left" vertical="center" wrapText="1"/>
    </xf>
    <xf numFmtId="0" fontId="9" fillId="2" borderId="0" xfId="0" applyFont="1" applyFill="1" applyBorder="1" applyAlignment="1" applyProtection="1">
      <alignment vertical="center" wrapText="1"/>
      <protection locked="0"/>
    </xf>
    <xf numFmtId="0" fontId="4" fillId="2" borderId="0" xfId="0" applyFont="1" applyFill="1" applyBorder="1" applyAlignment="1" applyProtection="1">
      <alignment vertical="center" wrapText="1"/>
      <protection locked="0"/>
    </xf>
    <xf numFmtId="0" fontId="4" fillId="2" borderId="51" xfId="0" applyFont="1" applyFill="1" applyBorder="1" applyAlignment="1" applyProtection="1">
      <alignment vertical="center" wrapText="1"/>
      <protection locked="0"/>
    </xf>
    <xf numFmtId="0" fontId="9" fillId="0" borderId="1" xfId="0" applyFont="1" applyFill="1" applyBorder="1" applyAlignment="1" applyProtection="1">
      <alignment vertical="center" wrapText="1"/>
      <protection locked="0"/>
    </xf>
    <xf numFmtId="0" fontId="4" fillId="0" borderId="1" xfId="0" applyFont="1" applyFill="1" applyBorder="1" applyAlignment="1" applyProtection="1">
      <alignment vertical="center" wrapText="1"/>
      <protection locked="0"/>
    </xf>
    <xf numFmtId="0" fontId="4" fillId="0" borderId="1" xfId="0" applyFont="1" applyFill="1" applyBorder="1" applyAlignment="1" applyProtection="1">
      <alignment vertical="center" wrapText="1"/>
      <protection locked="0"/>
    </xf>
    <xf numFmtId="0" fontId="9" fillId="2" borderId="16" xfId="0" applyFont="1" applyFill="1" applyBorder="1" applyAlignment="1" applyProtection="1">
      <alignment vertical="center" wrapText="1"/>
      <protection locked="0"/>
    </xf>
    <xf numFmtId="0" fontId="12" fillId="3" borderId="1" xfId="0" applyNumberFormat="1" applyFont="1" applyFill="1" applyBorder="1" applyAlignment="1" applyProtection="1">
      <alignment horizontal="right" vertical="center" wrapText="1"/>
      <protection locked="0"/>
    </xf>
    <xf numFmtId="0" fontId="12" fillId="3" borderId="20" xfId="0" applyFont="1" applyFill="1" applyBorder="1" applyAlignment="1" applyProtection="1">
      <alignment horizontal="left" vertical="center" wrapText="1"/>
      <protection locked="0"/>
    </xf>
    <xf numFmtId="0" fontId="4" fillId="0" borderId="0" xfId="0" applyFont="1" applyFill="1" applyAlignment="1" applyProtection="1">
      <alignment horizontal="left" vertical="center" wrapText="1"/>
      <protection hidden="1"/>
    </xf>
    <xf numFmtId="0" fontId="4" fillId="0" borderId="0" xfId="0" applyFont="1" applyFill="1" applyAlignment="1" applyProtection="1">
      <alignment vertical="center" wrapText="1"/>
      <protection hidden="1"/>
    </xf>
    <xf numFmtId="0" fontId="12" fillId="10" borderId="21" xfId="0" applyFont="1" applyFill="1" applyBorder="1" applyAlignment="1" applyProtection="1">
      <alignment vertical="center" wrapText="1"/>
      <protection hidden="1"/>
    </xf>
    <xf numFmtId="0" fontId="24" fillId="10" borderId="21" xfId="0" applyFont="1" applyFill="1" applyBorder="1" applyAlignment="1" applyProtection="1">
      <alignment vertical="center" wrapText="1"/>
    </xf>
    <xf numFmtId="0" fontId="24" fillId="10" borderId="21" xfId="0" applyFont="1" applyFill="1" applyBorder="1" applyAlignment="1" applyProtection="1">
      <alignment horizontal="left" vertical="center" wrapText="1"/>
    </xf>
    <xf numFmtId="2" fontId="21" fillId="0" borderId="0" xfId="0" applyNumberFormat="1" applyFont="1" applyFill="1" applyBorder="1" applyAlignment="1" applyProtection="1">
      <alignment horizontal="center" vertical="center"/>
      <protection hidden="1"/>
    </xf>
    <xf numFmtId="1" fontId="2" fillId="3" borderId="1" xfId="0" applyNumberFormat="1" applyFont="1" applyFill="1" applyBorder="1" applyAlignment="1" applyProtection="1">
      <alignment horizontal="center" vertical="center" wrapText="1"/>
      <protection hidden="1"/>
    </xf>
    <xf numFmtId="2" fontId="4" fillId="3" borderId="1" xfId="0" applyNumberFormat="1" applyFont="1" applyFill="1" applyBorder="1" applyAlignment="1" applyProtection="1">
      <alignment horizontal="center" vertical="center" wrapText="1"/>
      <protection hidden="1"/>
    </xf>
    <xf numFmtId="2" fontId="13" fillId="3" borderId="0" xfId="0" applyNumberFormat="1" applyFont="1" applyFill="1" applyAlignment="1" applyProtection="1">
      <alignment horizontal="center" vertical="center"/>
      <protection locked="0"/>
    </xf>
    <xf numFmtId="1" fontId="13" fillId="3" borderId="0" xfId="0" applyNumberFormat="1" applyFont="1" applyFill="1" applyProtection="1">
      <protection locked="0"/>
    </xf>
    <xf numFmtId="0" fontId="4" fillId="3" borderId="2" xfId="0" applyFont="1" applyFill="1" applyBorder="1" applyAlignment="1" applyProtection="1">
      <alignment horizontal="center" wrapText="1"/>
      <protection hidden="1"/>
    </xf>
    <xf numFmtId="0" fontId="4" fillId="0" borderId="1" xfId="0" applyFont="1" applyBorder="1" applyAlignment="1" applyProtection="1">
      <alignment vertical="center" wrapText="1"/>
      <protection locked="0"/>
    </xf>
    <xf numFmtId="0" fontId="3" fillId="5" borderId="1" xfId="0" applyFont="1" applyFill="1" applyBorder="1" applyAlignment="1" applyProtection="1">
      <alignment wrapText="1"/>
      <protection hidden="1"/>
    </xf>
    <xf numFmtId="0" fontId="4" fillId="0" borderId="1" xfId="0" applyFont="1" applyBorder="1" applyAlignment="1" applyProtection="1">
      <alignment wrapText="1"/>
      <protection locked="0"/>
    </xf>
    <xf numFmtId="0" fontId="4" fillId="0" borderId="1" xfId="0" applyFont="1" applyFill="1" applyBorder="1" applyAlignment="1">
      <alignment vertical="center" wrapText="1"/>
    </xf>
    <xf numFmtId="0" fontId="4" fillId="3" borderId="2" xfId="0" applyFont="1" applyFill="1" applyBorder="1" applyAlignment="1" applyProtection="1">
      <alignment horizontal="center" wrapText="1"/>
      <protection locked="0"/>
    </xf>
    <xf numFmtId="0" fontId="4" fillId="3" borderId="10" xfId="0" applyNumberFormat="1" applyFont="1" applyFill="1" applyBorder="1" applyAlignment="1" applyProtection="1">
      <alignment horizontal="center" wrapText="1"/>
      <protection hidden="1"/>
    </xf>
    <xf numFmtId="0" fontId="2" fillId="7" borderId="5" xfId="0" applyFont="1" applyFill="1" applyBorder="1" applyAlignment="1" applyProtection="1">
      <alignment vertical="center" wrapText="1"/>
    </xf>
    <xf numFmtId="0" fontId="19" fillId="0" borderId="1" xfId="0" applyFont="1" applyFill="1" applyBorder="1" applyAlignment="1" applyProtection="1">
      <alignment horizontal="center" vertical="center" wrapText="1"/>
      <protection locked="0"/>
    </xf>
    <xf numFmtId="0" fontId="27" fillId="0" borderId="1" xfId="0" applyFont="1" applyBorder="1" applyAlignment="1">
      <alignment wrapText="1"/>
    </xf>
    <xf numFmtId="9" fontId="4" fillId="3" borderId="22" xfId="0" applyNumberFormat="1" applyFont="1" applyFill="1" applyBorder="1" applyAlignment="1" applyProtection="1">
      <alignment vertical="center" wrapText="1"/>
      <protection locked="0"/>
    </xf>
    <xf numFmtId="0" fontId="4" fillId="0" borderId="1" xfId="0" applyFont="1" applyBorder="1" applyAlignment="1" applyProtection="1">
      <alignment horizontal="center" vertical="center" wrapText="1"/>
      <protection locked="0"/>
    </xf>
    <xf numFmtId="0" fontId="4" fillId="0" borderId="1" xfId="0" applyFont="1" applyBorder="1" applyAlignment="1" applyProtection="1">
      <alignment vertical="center" wrapText="1"/>
      <protection locked="0"/>
    </xf>
    <xf numFmtId="0" fontId="4" fillId="3" borderId="1" xfId="0" applyFont="1" applyFill="1" applyBorder="1" applyAlignment="1">
      <alignment vertical="center" wrapText="1"/>
    </xf>
    <xf numFmtId="9" fontId="4" fillId="3" borderId="1" xfId="0" applyNumberFormat="1" applyFont="1" applyFill="1" applyBorder="1" applyAlignment="1" applyProtection="1">
      <alignment vertical="center" wrapText="1"/>
      <protection locked="0"/>
    </xf>
    <xf numFmtId="0" fontId="5" fillId="14" borderId="4" xfId="0" applyFont="1" applyFill="1" applyBorder="1" applyAlignment="1" applyProtection="1">
      <alignment horizontal="center" wrapText="1"/>
      <protection hidden="1"/>
    </xf>
    <xf numFmtId="0" fontId="5" fillId="14" borderId="9" xfId="0" applyFont="1" applyFill="1" applyBorder="1" applyAlignment="1" applyProtection="1">
      <alignment horizontal="center" wrapText="1"/>
      <protection hidden="1"/>
    </xf>
    <xf numFmtId="0" fontId="5" fillId="14" borderId="5" xfId="0" applyFont="1" applyFill="1" applyBorder="1" applyAlignment="1" applyProtection="1">
      <alignment horizontal="center" wrapText="1"/>
      <protection hidden="1"/>
    </xf>
    <xf numFmtId="0" fontId="28" fillId="16" borderId="1" xfId="0" applyFont="1" applyFill="1" applyBorder="1" applyAlignment="1" applyProtection="1">
      <alignment wrapText="1"/>
      <protection hidden="1"/>
    </xf>
    <xf numFmtId="0" fontId="28" fillId="17" borderId="26" xfId="0" applyFont="1" applyFill="1" applyBorder="1" applyAlignment="1" applyProtection="1">
      <alignment wrapText="1"/>
      <protection hidden="1"/>
    </xf>
    <xf numFmtId="0" fontId="28" fillId="17" borderId="23" xfId="0" applyFont="1" applyFill="1" applyBorder="1" applyAlignment="1" applyProtection="1">
      <alignment wrapText="1"/>
      <protection hidden="1"/>
    </xf>
    <xf numFmtId="0" fontId="28" fillId="17" borderId="26" xfId="0" applyFont="1" applyFill="1" applyBorder="1" applyAlignment="1" applyProtection="1">
      <alignment horizontal="left" vertical="center" wrapText="1"/>
      <protection hidden="1"/>
    </xf>
    <xf numFmtId="0" fontId="28" fillId="17" borderId="2" xfId="0" applyFont="1" applyFill="1" applyBorder="1" applyAlignment="1" applyProtection="1">
      <alignment horizontal="center" vertical="center" wrapText="1"/>
      <protection hidden="1"/>
    </xf>
    <xf numFmtId="0" fontId="28" fillId="17" borderId="25" xfId="0" applyFont="1" applyFill="1" applyBorder="1" applyAlignment="1" applyProtection="1">
      <alignment horizontal="center" vertical="center" wrapText="1"/>
      <protection hidden="1"/>
    </xf>
    <xf numFmtId="2" fontId="28" fillId="17" borderId="3" xfId="0" applyNumberFormat="1" applyFont="1" applyFill="1" applyBorder="1" applyAlignment="1" applyProtection="1">
      <alignment horizontal="center" wrapText="1"/>
      <protection hidden="1"/>
    </xf>
    <xf numFmtId="2" fontId="28" fillId="17" borderId="24" xfId="0" applyNumberFormat="1" applyFont="1" applyFill="1" applyBorder="1" applyAlignment="1" applyProtection="1">
      <alignment horizontal="center" wrapText="1"/>
      <protection hidden="1"/>
    </xf>
    <xf numFmtId="0" fontId="28" fillId="17" borderId="25" xfId="0" applyFont="1" applyFill="1" applyBorder="1" applyAlignment="1" applyProtection="1">
      <alignment horizontal="left" vertical="center" wrapText="1"/>
      <protection hidden="1"/>
    </xf>
    <xf numFmtId="0" fontId="28" fillId="17" borderId="10" xfId="0" applyFont="1" applyFill="1" applyBorder="1" applyAlignment="1" applyProtection="1">
      <alignment horizontal="center" wrapText="1"/>
      <protection hidden="1"/>
    </xf>
    <xf numFmtId="0" fontId="28" fillId="17" borderId="2" xfId="0" applyFont="1" applyFill="1" applyBorder="1" applyAlignment="1" applyProtection="1">
      <alignment horizontal="center" wrapText="1"/>
      <protection hidden="1"/>
    </xf>
    <xf numFmtId="0" fontId="28" fillId="17" borderId="2" xfId="0" applyFont="1" applyFill="1" applyBorder="1" applyAlignment="1" applyProtection="1">
      <alignment wrapText="1"/>
      <protection hidden="1"/>
    </xf>
    <xf numFmtId="0" fontId="28" fillId="17" borderId="26" xfId="0" applyFont="1" applyFill="1" applyBorder="1" applyAlignment="1" applyProtection="1">
      <alignment vertical="center" wrapText="1"/>
      <protection hidden="1"/>
    </xf>
    <xf numFmtId="0" fontId="28" fillId="17" borderId="25" xfId="0" applyFont="1" applyFill="1" applyBorder="1" applyAlignment="1" applyProtection="1">
      <alignment vertical="center" wrapText="1"/>
      <protection hidden="1"/>
    </xf>
    <xf numFmtId="0" fontId="28" fillId="17" borderId="26" xfId="0" applyFont="1" applyFill="1" applyBorder="1" applyAlignment="1" applyProtection="1">
      <alignment horizontal="center" vertical="center" wrapText="1"/>
      <protection hidden="1"/>
    </xf>
    <xf numFmtId="0" fontId="28" fillId="17" borderId="1" xfId="0" applyFont="1" applyFill="1" applyBorder="1" applyAlignment="1">
      <alignment horizontal="center" vertical="center" wrapText="1"/>
    </xf>
    <xf numFmtId="0" fontId="28" fillId="17" borderId="1" xfId="0" applyFont="1" applyFill="1" applyBorder="1" applyAlignment="1" applyProtection="1">
      <alignment horizontal="left" vertical="center" wrapText="1"/>
      <protection hidden="1"/>
    </xf>
    <xf numFmtId="0" fontId="28" fillId="17" borderId="1" xfId="0" applyFont="1" applyFill="1" applyBorder="1" applyAlignment="1">
      <alignment horizontal="left"/>
    </xf>
    <xf numFmtId="0" fontId="31" fillId="17" borderId="1" xfId="0" applyFont="1" applyFill="1" applyBorder="1"/>
    <xf numFmtId="0" fontId="31" fillId="17" borderId="1" xfId="0" applyFont="1" applyFill="1" applyBorder="1" applyAlignment="1">
      <alignment horizontal="left" indent="1"/>
    </xf>
    <xf numFmtId="0" fontId="28" fillId="17" borderId="2" xfId="0" applyFont="1" applyFill="1" applyBorder="1" applyAlignment="1" applyProtection="1">
      <alignment horizontal="center"/>
      <protection hidden="1"/>
    </xf>
    <xf numFmtId="0" fontId="28" fillId="17" borderId="25" xfId="0" applyFont="1" applyFill="1" applyBorder="1" applyAlignment="1" applyProtection="1">
      <alignment horizontal="center"/>
      <protection hidden="1"/>
    </xf>
    <xf numFmtId="0" fontId="28" fillId="17" borderId="2" xfId="0" applyFont="1" applyFill="1" applyBorder="1" applyAlignment="1" applyProtection="1">
      <alignment horizontal="left" vertical="center" wrapText="1"/>
      <protection hidden="1"/>
    </xf>
    <xf numFmtId="0" fontId="28" fillId="17" borderId="25" xfId="0" applyFont="1" applyFill="1" applyBorder="1" applyAlignment="1" applyProtection="1">
      <alignment horizontal="center" vertical="center" wrapText="1"/>
      <protection locked="0"/>
    </xf>
    <xf numFmtId="0" fontId="28" fillId="17" borderId="25" xfId="0" applyFont="1" applyFill="1" applyBorder="1" applyAlignment="1" applyProtection="1">
      <alignment horizontal="left" vertical="center" wrapText="1"/>
      <protection locked="0"/>
    </xf>
    <xf numFmtId="0" fontId="28" fillId="17" borderId="1" xfId="0" applyFont="1" applyFill="1" applyBorder="1" applyAlignment="1" applyProtection="1">
      <alignment vertical="center" wrapText="1"/>
      <protection hidden="1"/>
    </xf>
    <xf numFmtId="0" fontId="28" fillId="17" borderId="1" xfId="0" applyFont="1" applyFill="1" applyBorder="1" applyAlignment="1" applyProtection="1">
      <alignment vertical="center" wrapText="1"/>
      <protection locked="0"/>
    </xf>
    <xf numFmtId="0" fontId="28" fillId="17" borderId="1" xfId="0" applyFont="1" applyFill="1" applyBorder="1" applyAlignment="1" applyProtection="1">
      <alignment vertical="center"/>
      <protection hidden="1"/>
    </xf>
    <xf numFmtId="0" fontId="32" fillId="17" borderId="1" xfId="0" applyFont="1" applyFill="1" applyBorder="1" applyAlignment="1" applyProtection="1">
      <alignment vertical="center"/>
      <protection locked="0"/>
    </xf>
    <xf numFmtId="0" fontId="28" fillId="17" borderId="1" xfId="0" applyFont="1" applyFill="1" applyBorder="1" applyAlignment="1" applyProtection="1">
      <alignment horizontal="center" vertical="center"/>
      <protection locked="0"/>
    </xf>
    <xf numFmtId="0" fontId="28" fillId="17" borderId="10" xfId="0" applyFont="1" applyFill="1" applyBorder="1" applyAlignment="1" applyProtection="1">
      <alignment horizontal="center" vertical="center"/>
      <protection locked="0"/>
    </xf>
    <xf numFmtId="0" fontId="28" fillId="17" borderId="1" xfId="0" applyFont="1" applyFill="1" applyBorder="1" applyAlignment="1" applyProtection="1">
      <alignment vertical="center"/>
      <protection locked="0"/>
    </xf>
    <xf numFmtId="0" fontId="28" fillId="17" borderId="25" xfId="0" applyFont="1" applyFill="1" applyBorder="1" applyAlignment="1" applyProtection="1">
      <alignment wrapText="1"/>
      <protection hidden="1"/>
    </xf>
    <xf numFmtId="0" fontId="28" fillId="17" borderId="25" xfId="0" applyFont="1" applyFill="1" applyBorder="1" applyAlignment="1" applyProtection="1">
      <alignment horizontal="center" wrapText="1"/>
      <protection hidden="1"/>
    </xf>
    <xf numFmtId="0" fontId="33" fillId="17" borderId="15" xfId="0" applyFont="1" applyFill="1" applyBorder="1" applyAlignment="1" applyProtection="1">
      <alignment horizontal="center" vertical="center"/>
      <protection hidden="1"/>
    </xf>
    <xf numFmtId="0" fontId="33" fillId="17" borderId="42" xfId="0" applyFont="1" applyFill="1" applyBorder="1" applyAlignment="1" applyProtection="1">
      <alignment horizontal="center" vertical="center" wrapText="1"/>
      <protection hidden="1"/>
    </xf>
    <xf numFmtId="0" fontId="33" fillId="17" borderId="26" xfId="0" applyFont="1" applyFill="1" applyBorder="1" applyAlignment="1" applyProtection="1">
      <alignment horizontal="left" vertical="center" wrapText="1"/>
      <protection hidden="1"/>
    </xf>
    <xf numFmtId="0" fontId="33" fillId="17" borderId="2" xfId="0" applyFont="1" applyFill="1" applyBorder="1" applyAlignment="1" applyProtection="1">
      <alignment horizontal="center" vertical="center"/>
      <protection hidden="1"/>
    </xf>
    <xf numFmtId="0" fontId="33" fillId="17" borderId="2" xfId="0" applyFont="1" applyFill="1" applyBorder="1" applyAlignment="1" applyProtection="1">
      <alignment horizontal="center" vertical="center"/>
      <protection locked="0"/>
    </xf>
    <xf numFmtId="0" fontId="33" fillId="17" borderId="2" xfId="0" applyFont="1" applyFill="1" applyBorder="1" applyAlignment="1" applyProtection="1">
      <alignment horizontal="center" vertical="center" wrapText="1"/>
      <protection hidden="1"/>
    </xf>
    <xf numFmtId="0" fontId="33" fillId="17" borderId="25" xfId="0" applyFont="1" applyFill="1" applyBorder="1" applyAlignment="1" applyProtection="1">
      <alignment horizontal="center" vertical="center" wrapText="1"/>
      <protection hidden="1"/>
    </xf>
    <xf numFmtId="0" fontId="33" fillId="17" borderId="21" xfId="0" applyFont="1" applyFill="1" applyBorder="1" applyAlignment="1" applyProtection="1">
      <alignment horizontal="left" vertical="center" wrapText="1"/>
      <protection hidden="1"/>
    </xf>
    <xf numFmtId="0" fontId="33" fillId="17" borderId="1" xfId="0" applyFont="1" applyFill="1" applyBorder="1" applyAlignment="1" applyProtection="1">
      <alignment horizontal="center" vertical="center"/>
      <protection hidden="1"/>
    </xf>
    <xf numFmtId="0" fontId="33" fillId="17" borderId="1" xfId="0" applyFont="1" applyFill="1" applyBorder="1" applyAlignment="1" applyProtection="1">
      <alignment horizontal="center" vertical="center" wrapText="1"/>
      <protection hidden="1"/>
    </xf>
    <xf numFmtId="0" fontId="33" fillId="17" borderId="22" xfId="0" applyFont="1" applyFill="1" applyBorder="1" applyAlignment="1" applyProtection="1">
      <alignment horizontal="center" vertical="center" wrapText="1"/>
      <protection hidden="1"/>
    </xf>
    <xf numFmtId="0" fontId="33" fillId="17" borderId="1" xfId="0" applyFont="1" applyFill="1" applyBorder="1" applyAlignment="1" applyProtection="1">
      <alignment horizontal="center" vertical="center"/>
      <protection locked="0"/>
    </xf>
    <xf numFmtId="0" fontId="33" fillId="17" borderId="1" xfId="0" applyFont="1" applyFill="1" applyBorder="1" applyAlignment="1" applyProtection="1">
      <alignment vertical="center" wrapText="1"/>
      <protection hidden="1"/>
    </xf>
    <xf numFmtId="0" fontId="33" fillId="17" borderId="5" xfId="0" applyFont="1" applyFill="1" applyBorder="1" applyAlignment="1" applyProtection="1">
      <alignment vertical="center" wrapText="1"/>
      <protection hidden="1"/>
    </xf>
    <xf numFmtId="0" fontId="28" fillId="17" borderId="10" xfId="0" applyFont="1" applyFill="1" applyBorder="1" applyAlignment="1" applyProtection="1">
      <alignment vertical="center" wrapText="1"/>
    </xf>
    <xf numFmtId="0" fontId="28" fillId="17" borderId="33" xfId="0" applyFont="1" applyFill="1" applyBorder="1" applyAlignment="1" applyProtection="1">
      <alignment vertical="center" wrapText="1"/>
    </xf>
    <xf numFmtId="0" fontId="28" fillId="18" borderId="42" xfId="0" applyFont="1" applyFill="1" applyBorder="1" applyAlignment="1" applyProtection="1">
      <alignment vertical="center" wrapText="1"/>
      <protection locked="0"/>
    </xf>
    <xf numFmtId="0" fontId="28" fillId="18" borderId="15" xfId="0" applyFont="1" applyFill="1" applyBorder="1" applyAlignment="1" applyProtection="1">
      <alignment vertical="center" wrapText="1"/>
      <protection locked="0"/>
    </xf>
    <xf numFmtId="0" fontId="32" fillId="18" borderId="12" xfId="0" applyFont="1" applyFill="1" applyBorder="1" applyAlignment="1" applyProtection="1">
      <alignment vertical="center" wrapText="1"/>
      <protection locked="0"/>
    </xf>
    <xf numFmtId="0" fontId="32" fillId="18" borderId="50" xfId="0" applyFont="1" applyFill="1" applyBorder="1" applyAlignment="1" applyProtection="1">
      <alignment vertical="center" wrapText="1"/>
      <protection locked="0"/>
    </xf>
    <xf numFmtId="0" fontId="28" fillId="18" borderId="16" xfId="0" applyFont="1" applyFill="1" applyBorder="1" applyAlignment="1" applyProtection="1">
      <alignment vertical="center"/>
      <protection locked="0"/>
    </xf>
    <xf numFmtId="0" fontId="28" fillId="18" borderId="0" xfId="0" applyFont="1" applyFill="1" applyBorder="1" applyAlignment="1" applyProtection="1">
      <alignment vertical="center" wrapText="1"/>
      <protection locked="0"/>
    </xf>
    <xf numFmtId="0" fontId="32" fillId="18" borderId="0" xfId="0" applyFont="1" applyFill="1" applyBorder="1" applyAlignment="1" applyProtection="1">
      <alignment vertical="center" wrapText="1"/>
      <protection locked="0"/>
    </xf>
    <xf numFmtId="0" fontId="32" fillId="18" borderId="51" xfId="0" applyFont="1" applyFill="1" applyBorder="1" applyAlignment="1" applyProtection="1">
      <alignment vertical="center" wrapText="1"/>
      <protection locked="0"/>
    </xf>
    <xf numFmtId="0" fontId="28" fillId="18" borderId="12" xfId="0" applyFont="1" applyFill="1" applyBorder="1" applyAlignment="1" applyProtection="1">
      <alignment vertical="center" wrapText="1"/>
      <protection locked="0"/>
    </xf>
    <xf numFmtId="0" fontId="28" fillId="18" borderId="52" xfId="0" applyFont="1" applyFill="1" applyBorder="1" applyAlignment="1" applyProtection="1">
      <alignment horizontal="left" vertical="center"/>
    </xf>
    <xf numFmtId="0" fontId="28" fillId="18" borderId="37" xfId="0" applyFont="1" applyFill="1" applyBorder="1" applyAlignment="1" applyProtection="1">
      <alignment vertical="center" wrapText="1"/>
    </xf>
    <xf numFmtId="0" fontId="28" fillId="18" borderId="53" xfId="0" applyFont="1" applyFill="1" applyBorder="1" applyAlignment="1" applyProtection="1">
      <alignment vertical="center" wrapText="1"/>
    </xf>
    <xf numFmtId="0" fontId="28" fillId="18" borderId="1" xfId="0" applyFont="1" applyFill="1" applyBorder="1" applyAlignment="1">
      <alignment vertical="center"/>
    </xf>
    <xf numFmtId="0" fontId="32" fillId="18" borderId="1" xfId="0" applyFont="1" applyFill="1" applyBorder="1" applyAlignment="1">
      <alignment vertical="center"/>
    </xf>
    <xf numFmtId="0" fontId="32" fillId="18" borderId="1" xfId="0" applyFont="1" applyFill="1" applyBorder="1"/>
    <xf numFmtId="0" fontId="28" fillId="17" borderId="1" xfId="0" applyFont="1" applyFill="1" applyBorder="1" applyAlignment="1" applyProtection="1">
      <alignment vertical="center" wrapText="1"/>
    </xf>
    <xf numFmtId="0" fontId="28" fillId="17" borderId="10" xfId="0" applyFont="1" applyFill="1" applyBorder="1" applyAlignment="1">
      <alignment vertical="center" wrapText="1"/>
    </xf>
    <xf numFmtId="0" fontId="28" fillId="15" borderId="12" xfId="0" applyFont="1" applyFill="1" applyBorder="1" applyAlignment="1" applyProtection="1">
      <alignment wrapText="1"/>
      <protection locked="0"/>
    </xf>
    <xf numFmtId="0" fontId="28" fillId="15" borderId="15" xfId="0" applyFont="1" applyFill="1" applyBorder="1" applyAlignment="1" applyProtection="1">
      <alignment wrapText="1"/>
      <protection hidden="1"/>
    </xf>
    <xf numFmtId="0" fontId="28" fillId="15" borderId="28" xfId="0" applyFont="1" applyFill="1" applyBorder="1" applyAlignment="1" applyProtection="1">
      <alignment wrapText="1"/>
      <protection locked="0"/>
    </xf>
    <xf numFmtId="0" fontId="9" fillId="3" borderId="1" xfId="0" applyFont="1" applyFill="1" applyBorder="1" applyAlignment="1" applyProtection="1">
      <alignment horizontal="center" vertical="center" wrapText="1"/>
    </xf>
    <xf numFmtId="0" fontId="9" fillId="3" borderId="1" xfId="0" applyFont="1" applyFill="1" applyBorder="1" applyAlignment="1" applyProtection="1">
      <alignment horizontal="left" vertical="center" wrapText="1"/>
    </xf>
    <xf numFmtId="0" fontId="12" fillId="17" borderId="1" xfId="0" applyFont="1" applyFill="1" applyBorder="1" applyAlignment="1" applyProtection="1">
      <alignment horizontal="center" vertical="center" wrapText="1"/>
      <protection locked="0"/>
    </xf>
    <xf numFmtId="0" fontId="6" fillId="17" borderId="1" xfId="0" applyFont="1" applyFill="1" applyBorder="1" applyAlignment="1" applyProtection="1">
      <alignment horizontal="center" vertical="center" wrapText="1"/>
      <protection locked="0"/>
    </xf>
    <xf numFmtId="0" fontId="9" fillId="17" borderId="1" xfId="0" applyFont="1" applyFill="1" applyBorder="1" applyAlignment="1" applyProtection="1">
      <alignment horizontal="center" vertical="center" wrapText="1"/>
      <protection locked="0"/>
    </xf>
    <xf numFmtId="0" fontId="6" fillId="3" borderId="1" xfId="0" applyFont="1" applyFill="1" applyBorder="1" applyAlignment="1" applyProtection="1">
      <alignment horizontal="center" vertical="center" wrapText="1"/>
      <protection locked="0"/>
    </xf>
    <xf numFmtId="0" fontId="5" fillId="5" borderId="1" xfId="0" applyFont="1" applyFill="1" applyBorder="1" applyAlignment="1" applyProtection="1">
      <alignment horizontal="left" wrapText="1"/>
      <protection hidden="1"/>
    </xf>
    <xf numFmtId="3" fontId="3" fillId="5" borderId="1" xfId="0" applyNumberFormat="1" applyFont="1" applyFill="1" applyBorder="1" applyAlignment="1" applyProtection="1">
      <alignment horizontal="center" wrapText="1"/>
      <protection locked="0"/>
    </xf>
    <xf numFmtId="0" fontId="3" fillId="5" borderId="1" xfId="0" applyFont="1" applyFill="1" applyBorder="1" applyAlignment="1" applyProtection="1">
      <alignment horizontal="center" wrapText="1"/>
      <protection locked="0"/>
    </xf>
    <xf numFmtId="10" fontId="5" fillId="5" borderId="1" xfId="1" applyNumberFormat="1" applyFont="1" applyFill="1" applyBorder="1" applyAlignment="1" applyProtection="1">
      <alignment horizontal="center" wrapText="1"/>
      <protection hidden="1"/>
    </xf>
    <xf numFmtId="3" fontId="3" fillId="0" borderId="1" xfId="0" applyNumberFormat="1" applyFont="1" applyFill="1" applyBorder="1" applyAlignment="1" applyProtection="1">
      <alignment horizontal="center" wrapText="1"/>
      <protection locked="0"/>
    </xf>
    <xf numFmtId="1" fontId="5" fillId="5" borderId="1" xfId="0" applyNumberFormat="1" applyFont="1" applyFill="1" applyBorder="1" applyAlignment="1" applyProtection="1">
      <alignment horizontal="center" wrapText="1"/>
      <protection hidden="1"/>
    </xf>
    <xf numFmtId="165" fontId="5" fillId="5" borderId="1" xfId="0" applyNumberFormat="1" applyFont="1" applyFill="1" applyBorder="1" applyAlignment="1" applyProtection="1">
      <alignment horizontal="center" wrapText="1"/>
      <protection locked="0"/>
    </xf>
    <xf numFmtId="0" fontId="3" fillId="5" borderId="4" xfId="0" applyFont="1" applyFill="1" applyBorder="1" applyAlignment="1" applyProtection="1">
      <alignment horizontal="center" wrapText="1"/>
      <protection hidden="1"/>
    </xf>
    <xf numFmtId="0" fontId="3" fillId="5" borderId="9" xfId="0" applyFont="1" applyFill="1" applyBorder="1" applyAlignment="1" applyProtection="1">
      <alignment horizontal="center" wrapText="1"/>
      <protection hidden="1"/>
    </xf>
    <xf numFmtId="0" fontId="3" fillId="5" borderId="5" xfId="0" applyFont="1" applyFill="1" applyBorder="1" applyAlignment="1" applyProtection="1">
      <alignment horizontal="center" wrapText="1"/>
      <protection hidden="1"/>
    </xf>
    <xf numFmtId="0" fontId="5" fillId="5" borderId="4" xfId="0" applyFont="1" applyFill="1" applyBorder="1" applyAlignment="1" applyProtection="1">
      <alignment horizontal="center" wrapText="1"/>
      <protection hidden="1"/>
    </xf>
    <xf numFmtId="0" fontId="5" fillId="5" borderId="9" xfId="0" applyFont="1" applyFill="1" applyBorder="1" applyAlignment="1" applyProtection="1">
      <alignment horizontal="center" wrapText="1"/>
      <protection hidden="1"/>
    </xf>
    <xf numFmtId="0" fontId="3" fillId="5" borderId="1" xfId="0" applyFont="1" applyFill="1" applyBorder="1" applyAlignment="1" applyProtection="1">
      <alignment horizontal="center" vertical="center" wrapText="1"/>
      <protection locked="0"/>
    </xf>
    <xf numFmtId="0" fontId="5" fillId="0" borderId="1" xfId="0" applyFont="1" applyBorder="1" applyAlignment="1" applyProtection="1">
      <alignment horizontal="left" vertical="center" wrapText="1"/>
      <protection hidden="1"/>
    </xf>
    <xf numFmtId="165" fontId="5" fillId="0" borderId="1" xfId="0" applyNumberFormat="1" applyFont="1" applyBorder="1" applyAlignment="1" applyProtection="1">
      <alignment horizontal="left" wrapText="1"/>
      <protection hidden="1"/>
    </xf>
    <xf numFmtId="0" fontId="7" fillId="0" borderId="54" xfId="0" applyFont="1" applyFill="1" applyBorder="1" applyAlignment="1" applyProtection="1">
      <alignment horizontal="center" vertical="center" wrapText="1"/>
      <protection hidden="1"/>
    </xf>
    <xf numFmtId="0" fontId="7" fillId="0" borderId="17" xfId="0" applyFont="1" applyFill="1" applyBorder="1" applyAlignment="1" applyProtection="1">
      <alignment horizontal="center" vertical="center" wrapText="1"/>
      <protection hidden="1"/>
    </xf>
    <xf numFmtId="0" fontId="7" fillId="0" borderId="55" xfId="0" applyFont="1" applyFill="1" applyBorder="1" applyAlignment="1" applyProtection="1">
      <alignment horizontal="center" vertical="center" wrapText="1"/>
      <protection hidden="1"/>
    </xf>
    <xf numFmtId="0" fontId="5" fillId="5" borderId="5" xfId="0" applyFont="1" applyFill="1" applyBorder="1" applyAlignment="1" applyProtection="1">
      <alignment horizontal="center" wrapText="1"/>
      <protection hidden="1"/>
    </xf>
    <xf numFmtId="0" fontId="5" fillId="5" borderId="1" xfId="0" applyFont="1" applyFill="1" applyBorder="1" applyAlignment="1" applyProtection="1">
      <alignment horizontal="center" wrapText="1"/>
      <protection locked="0"/>
    </xf>
    <xf numFmtId="0" fontId="6" fillId="5" borderId="1" xfId="0" applyFont="1" applyFill="1" applyBorder="1" applyAlignment="1" applyProtection="1">
      <alignment horizontal="center" wrapText="1"/>
      <protection locked="0"/>
    </xf>
    <xf numFmtId="0" fontId="3" fillId="0" borderId="14" xfId="0" applyFont="1" applyBorder="1" applyAlignment="1" applyProtection="1">
      <alignment horizontal="center" wrapText="1"/>
      <protection locked="0"/>
    </xf>
    <xf numFmtId="0" fontId="28" fillId="15" borderId="1" xfId="0" applyFont="1" applyFill="1" applyBorder="1" applyAlignment="1" applyProtection="1">
      <alignment horizontal="center" wrapText="1"/>
      <protection hidden="1"/>
    </xf>
    <xf numFmtId="0" fontId="3" fillId="0" borderId="17" xfId="0" applyFont="1" applyBorder="1" applyAlignment="1" applyProtection="1">
      <alignment horizontal="center" wrapText="1"/>
      <protection locked="0"/>
    </xf>
    <xf numFmtId="165" fontId="6" fillId="5" borderId="1" xfId="0" applyNumberFormat="1" applyFont="1" applyFill="1" applyBorder="1" applyAlignment="1" applyProtection="1">
      <alignment horizontal="center" wrapText="1"/>
      <protection locked="0"/>
    </xf>
    <xf numFmtId="0" fontId="28" fillId="16" borderId="4" xfId="0" applyFont="1" applyFill="1" applyBorder="1" applyAlignment="1" applyProtection="1">
      <alignment horizontal="center" wrapText="1"/>
      <protection hidden="1"/>
    </xf>
    <xf numFmtId="0" fontId="28" fillId="16" borderId="9" xfId="0" applyFont="1" applyFill="1" applyBorder="1" applyAlignment="1" applyProtection="1">
      <alignment horizontal="center" wrapText="1"/>
      <protection hidden="1"/>
    </xf>
    <xf numFmtId="0" fontId="28" fillId="16" borderId="5" xfId="0" applyFont="1" applyFill="1" applyBorder="1" applyAlignment="1" applyProtection="1">
      <alignment horizontal="center" wrapText="1"/>
      <protection hidden="1"/>
    </xf>
    <xf numFmtId="0" fontId="28" fillId="17" borderId="6" xfId="0" applyFont="1" applyFill="1" applyBorder="1" applyAlignment="1" applyProtection="1">
      <alignment horizontal="center" vertical="center" wrapText="1"/>
      <protection hidden="1"/>
    </xf>
    <xf numFmtId="0" fontId="28" fillId="17" borderId="7" xfId="0" applyFont="1" applyFill="1" applyBorder="1" applyAlignment="1" applyProtection="1">
      <alignment horizontal="center" vertical="center" wrapText="1"/>
      <protection hidden="1"/>
    </xf>
    <xf numFmtId="0" fontId="28" fillId="17" borderId="8" xfId="0" applyFont="1" applyFill="1" applyBorder="1" applyAlignment="1" applyProtection="1">
      <alignment horizontal="center" vertical="center" wrapText="1"/>
      <protection hidden="1"/>
    </xf>
    <xf numFmtId="10" fontId="28" fillId="19" borderId="13" xfId="0" applyNumberFormat="1" applyFont="1" applyFill="1" applyBorder="1" applyAlignment="1" applyProtection="1">
      <alignment horizontal="left" vertical="center" wrapText="1"/>
      <protection hidden="1"/>
    </xf>
    <xf numFmtId="10" fontId="28" fillId="19" borderId="11" xfId="0" applyNumberFormat="1" applyFont="1" applyFill="1" applyBorder="1" applyAlignment="1" applyProtection="1">
      <alignment horizontal="left" vertical="center" wrapText="1"/>
      <protection hidden="1"/>
    </xf>
    <xf numFmtId="0" fontId="9" fillId="3" borderId="4" xfId="0" applyFont="1" applyFill="1" applyBorder="1" applyAlignment="1" applyProtection="1">
      <alignment horizontal="left" vertical="center" wrapText="1"/>
      <protection hidden="1"/>
    </xf>
    <xf numFmtId="0" fontId="9" fillId="3" borderId="5" xfId="0" applyFont="1" applyFill="1" applyBorder="1" applyAlignment="1" applyProtection="1">
      <alignment horizontal="left" vertical="center" wrapText="1"/>
      <protection hidden="1"/>
    </xf>
    <xf numFmtId="9" fontId="9" fillId="3" borderId="4" xfId="1" applyFont="1" applyFill="1" applyBorder="1" applyAlignment="1" applyProtection="1">
      <alignment horizontal="center" vertical="center" wrapText="1"/>
      <protection hidden="1"/>
    </xf>
    <xf numFmtId="9" fontId="9" fillId="3" borderId="9" xfId="1" applyFont="1" applyFill="1" applyBorder="1" applyAlignment="1" applyProtection="1">
      <alignment horizontal="center" vertical="center" wrapText="1"/>
      <protection hidden="1"/>
    </xf>
    <xf numFmtId="9" fontId="9" fillId="3" borderId="5" xfId="1" applyFont="1" applyFill="1" applyBorder="1" applyAlignment="1" applyProtection="1">
      <alignment horizontal="center" vertical="center" wrapText="1"/>
      <protection hidden="1"/>
    </xf>
    <xf numFmtId="0" fontId="9" fillId="3" borderId="4" xfId="0" applyFont="1" applyFill="1" applyBorder="1" applyAlignment="1" applyProtection="1">
      <alignment horizontal="right" vertical="center" wrapText="1"/>
      <protection locked="0"/>
    </xf>
    <xf numFmtId="0" fontId="9" fillId="3" borderId="5" xfId="0" applyFont="1" applyFill="1" applyBorder="1" applyAlignment="1" applyProtection="1">
      <alignment horizontal="right" vertical="center" wrapText="1"/>
      <protection locked="0"/>
    </xf>
    <xf numFmtId="0" fontId="4" fillId="0" borderId="1" xfId="0" applyFont="1" applyBorder="1" applyAlignment="1" applyProtection="1">
      <alignment horizontal="center" vertical="center" wrapText="1"/>
      <protection locked="0"/>
    </xf>
    <xf numFmtId="0" fontId="5" fillId="8" borderId="4" xfId="0" applyFont="1" applyFill="1" applyBorder="1" applyAlignment="1" applyProtection="1">
      <alignment horizontal="right" vertical="center" wrapText="1"/>
      <protection locked="0"/>
    </xf>
    <xf numFmtId="0" fontId="5" fillId="8" borderId="5" xfId="0" applyFont="1" applyFill="1" applyBorder="1" applyAlignment="1" applyProtection="1">
      <alignment horizontal="right" vertical="center" wrapText="1"/>
      <protection locked="0"/>
    </xf>
    <xf numFmtId="0" fontId="5" fillId="5" borderId="4" xfId="0" applyFont="1" applyFill="1" applyBorder="1" applyAlignment="1" applyProtection="1">
      <alignment horizontal="right" vertical="center" wrapText="1"/>
      <protection locked="0"/>
    </xf>
    <xf numFmtId="0" fontId="5" fillId="5" borderId="5" xfId="0" applyFont="1" applyFill="1" applyBorder="1" applyAlignment="1" applyProtection="1">
      <alignment horizontal="right" vertical="center" wrapText="1"/>
      <protection locked="0"/>
    </xf>
    <xf numFmtId="0" fontId="29" fillId="17" borderId="0" xfId="0" applyFont="1" applyFill="1" applyAlignment="1" applyProtection="1">
      <alignment horizontal="center" wrapText="1"/>
      <protection locked="0"/>
    </xf>
    <xf numFmtId="0" fontId="28" fillId="17" borderId="6" xfId="0" applyFont="1" applyFill="1" applyBorder="1" applyAlignment="1" applyProtection="1">
      <alignment horizontal="center" wrapText="1"/>
      <protection hidden="1"/>
    </xf>
    <xf numFmtId="0" fontId="28" fillId="17" borderId="8" xfId="0" applyFont="1" applyFill="1" applyBorder="1" applyAlignment="1" applyProtection="1">
      <alignment horizontal="center" wrapText="1"/>
      <protection hidden="1"/>
    </xf>
    <xf numFmtId="0" fontId="12" fillId="3" borderId="1" xfId="0" applyFont="1" applyFill="1" applyBorder="1" applyAlignment="1" applyProtection="1">
      <alignment horizontal="center" vertical="center" wrapText="1"/>
      <protection hidden="1"/>
    </xf>
    <xf numFmtId="0" fontId="12" fillId="3" borderId="22" xfId="0" applyFont="1" applyFill="1" applyBorder="1" applyAlignment="1" applyProtection="1">
      <alignment horizontal="center" vertical="center" wrapText="1"/>
      <protection hidden="1"/>
    </xf>
    <xf numFmtId="0" fontId="4" fillId="3" borderId="1" xfId="0" applyFont="1" applyFill="1" applyBorder="1" applyAlignment="1" applyProtection="1">
      <alignment horizontal="left" vertical="center" wrapText="1"/>
      <protection hidden="1"/>
    </xf>
    <xf numFmtId="0" fontId="4" fillId="3" borderId="22" xfId="0" applyFont="1" applyFill="1" applyBorder="1" applyAlignment="1" applyProtection="1">
      <alignment horizontal="left" vertical="center" wrapText="1"/>
      <protection hidden="1"/>
    </xf>
    <xf numFmtId="0" fontId="4" fillId="3" borderId="3" xfId="0" applyFont="1" applyFill="1" applyBorder="1" applyAlignment="1" applyProtection="1">
      <alignment horizontal="left" vertical="center" wrapText="1"/>
      <protection hidden="1"/>
    </xf>
    <xf numFmtId="0" fontId="4" fillId="3" borderId="24" xfId="0" applyFont="1" applyFill="1" applyBorder="1" applyAlignment="1" applyProtection="1">
      <alignment horizontal="left" vertical="center" wrapText="1"/>
      <protection hidden="1"/>
    </xf>
    <xf numFmtId="0" fontId="28" fillId="17" borderId="3" xfId="0" applyFont="1" applyFill="1" applyBorder="1" applyAlignment="1" applyProtection="1">
      <alignment horizontal="center" wrapText="1"/>
      <protection hidden="1"/>
    </xf>
    <xf numFmtId="0" fontId="28" fillId="17" borderId="24" xfId="0" applyFont="1" applyFill="1" applyBorder="1" applyAlignment="1" applyProtection="1">
      <alignment horizontal="center" wrapText="1"/>
      <protection hidden="1"/>
    </xf>
    <xf numFmtId="2" fontId="28" fillId="17" borderId="2" xfId="0" applyNumberFormat="1" applyFont="1" applyFill="1" applyBorder="1" applyAlignment="1" applyProtection="1">
      <alignment horizontal="center" wrapText="1"/>
      <protection hidden="1"/>
    </xf>
    <xf numFmtId="2" fontId="28" fillId="17" borderId="25" xfId="0" applyNumberFormat="1" applyFont="1" applyFill="1" applyBorder="1" applyAlignment="1" applyProtection="1">
      <alignment horizontal="center" wrapText="1"/>
      <protection hidden="1"/>
    </xf>
    <xf numFmtId="1" fontId="4" fillId="3" borderId="1" xfId="0" applyNumberFormat="1" applyFont="1" applyFill="1" applyBorder="1" applyAlignment="1" applyProtection="1">
      <alignment horizontal="center" wrapText="1"/>
      <protection hidden="1"/>
    </xf>
    <xf numFmtId="1" fontId="4" fillId="3" borderId="22" xfId="0" applyNumberFormat="1" applyFont="1" applyFill="1" applyBorder="1" applyAlignment="1" applyProtection="1">
      <alignment horizontal="center" wrapText="1"/>
      <protection hidden="1"/>
    </xf>
    <xf numFmtId="10" fontId="4" fillId="3" borderId="1" xfId="0" applyNumberFormat="1" applyFont="1" applyFill="1" applyBorder="1" applyAlignment="1" applyProtection="1">
      <alignment horizontal="center" wrapText="1"/>
      <protection hidden="1"/>
    </xf>
    <xf numFmtId="10" fontId="4" fillId="3" borderId="22" xfId="0" applyNumberFormat="1" applyFont="1" applyFill="1" applyBorder="1" applyAlignment="1" applyProtection="1">
      <alignment horizontal="center" wrapText="1"/>
      <protection hidden="1"/>
    </xf>
    <xf numFmtId="0" fontId="28" fillId="17" borderId="26" xfId="0" applyFont="1" applyFill="1" applyBorder="1" applyAlignment="1" applyProtection="1">
      <alignment horizontal="center" vertical="center" wrapText="1"/>
      <protection hidden="1"/>
    </xf>
    <xf numFmtId="0" fontId="28" fillId="17" borderId="2" xfId="0" applyFont="1" applyFill="1" applyBorder="1" applyAlignment="1" applyProtection="1">
      <alignment horizontal="center" vertical="center" wrapText="1"/>
      <protection hidden="1"/>
    </xf>
    <xf numFmtId="0" fontId="28" fillId="17" borderId="25" xfId="0" applyFont="1" applyFill="1" applyBorder="1" applyAlignment="1" applyProtection="1">
      <alignment horizontal="center" vertical="center" wrapText="1"/>
      <protection hidden="1"/>
    </xf>
    <xf numFmtId="0" fontId="4" fillId="3" borderId="0" xfId="0" applyFont="1" applyFill="1" applyAlignment="1" applyProtection="1">
      <alignment horizontal="center" wrapText="1"/>
      <protection locked="0"/>
    </xf>
    <xf numFmtId="0" fontId="9" fillId="0" borderId="1" xfId="0" applyFont="1" applyFill="1" applyBorder="1" applyAlignment="1" applyProtection="1">
      <alignment horizontal="center" vertical="center" wrapText="1"/>
      <protection locked="0"/>
    </xf>
    <xf numFmtId="0" fontId="28" fillId="17" borderId="43" xfId="0" applyFont="1" applyFill="1" applyBorder="1" applyAlignment="1" applyProtection="1">
      <alignment horizontal="center" vertical="center" wrapText="1"/>
      <protection hidden="1"/>
    </xf>
    <xf numFmtId="0" fontId="28" fillId="17" borderId="44" xfId="0" applyFont="1" applyFill="1" applyBorder="1" applyAlignment="1" applyProtection="1">
      <alignment horizontal="center" vertical="center" wrapText="1"/>
      <protection hidden="1"/>
    </xf>
    <xf numFmtId="0" fontId="4" fillId="3" borderId="2" xfId="0" applyFont="1" applyFill="1" applyBorder="1" applyAlignment="1" applyProtection="1">
      <alignment horizontal="center" wrapText="1"/>
      <protection hidden="1"/>
    </xf>
    <xf numFmtId="0" fontId="4" fillId="3" borderId="25" xfId="0" applyFont="1" applyFill="1" applyBorder="1" applyAlignment="1" applyProtection="1">
      <alignment horizontal="center" wrapText="1"/>
      <protection hidden="1"/>
    </xf>
    <xf numFmtId="9" fontId="19" fillId="3" borderId="41" xfId="0" applyNumberFormat="1" applyFont="1" applyFill="1" applyBorder="1" applyAlignment="1" applyProtection="1">
      <alignment horizontal="center" vertical="center" wrapText="1"/>
      <protection hidden="1"/>
    </xf>
    <xf numFmtId="9" fontId="19" fillId="3" borderId="31" xfId="0" applyNumberFormat="1" applyFont="1" applyFill="1" applyBorder="1" applyAlignment="1" applyProtection="1">
      <alignment horizontal="center" vertical="center" wrapText="1"/>
      <protection hidden="1"/>
    </xf>
    <xf numFmtId="9" fontId="19" fillId="3" borderId="33" xfId="0" applyNumberFormat="1" applyFont="1" applyFill="1" applyBorder="1" applyAlignment="1" applyProtection="1">
      <alignment horizontal="center" vertical="center" wrapText="1"/>
      <protection hidden="1"/>
    </xf>
    <xf numFmtId="0" fontId="13" fillId="0" borderId="36" xfId="0" applyFont="1" applyBorder="1" applyAlignment="1" applyProtection="1">
      <alignment horizontal="center" vertical="center"/>
      <protection locked="0"/>
    </xf>
    <xf numFmtId="0" fontId="13" fillId="0" borderId="38" xfId="0" applyFont="1" applyBorder="1" applyAlignment="1" applyProtection="1">
      <alignment horizontal="center" vertical="center"/>
      <protection locked="0"/>
    </xf>
    <xf numFmtId="0" fontId="19" fillId="0" borderId="18" xfId="0" applyFont="1" applyFill="1" applyBorder="1" applyAlignment="1" applyProtection="1">
      <alignment horizontal="center" vertical="center" wrapText="1"/>
      <protection hidden="1"/>
    </xf>
    <xf numFmtId="0" fontId="19" fillId="0" borderId="19" xfId="0" applyFont="1" applyFill="1" applyBorder="1" applyAlignment="1" applyProtection="1">
      <alignment horizontal="center" vertical="center" wrapText="1"/>
      <protection hidden="1"/>
    </xf>
    <xf numFmtId="0" fontId="19" fillId="0" borderId="10" xfId="0" applyFont="1" applyFill="1" applyBorder="1" applyAlignment="1" applyProtection="1">
      <alignment horizontal="center" vertical="center" wrapText="1"/>
      <protection hidden="1"/>
    </xf>
    <xf numFmtId="0" fontId="19" fillId="0" borderId="18" xfId="0" applyFont="1" applyFill="1" applyBorder="1" applyAlignment="1" applyProtection="1">
      <alignment horizontal="center" vertical="center" wrapText="1"/>
      <protection locked="0"/>
    </xf>
    <xf numFmtId="0" fontId="19" fillId="0" borderId="19" xfId="0" applyFont="1" applyFill="1" applyBorder="1" applyAlignment="1" applyProtection="1">
      <alignment horizontal="center" vertical="center" wrapText="1"/>
      <protection locked="0"/>
    </xf>
    <xf numFmtId="0" fontId="19" fillId="0" borderId="56" xfId="0" applyFont="1" applyFill="1" applyBorder="1" applyAlignment="1" applyProtection="1">
      <alignment horizontal="center" vertical="center" wrapText="1"/>
      <protection locked="0"/>
    </xf>
    <xf numFmtId="1" fontId="19" fillId="0" borderId="18" xfId="0" applyNumberFormat="1" applyFont="1" applyFill="1" applyBorder="1" applyAlignment="1" applyProtection="1">
      <alignment horizontal="center" vertical="center" wrapText="1"/>
      <protection locked="0"/>
    </xf>
    <xf numFmtId="1" fontId="19" fillId="0" borderId="19" xfId="0" applyNumberFormat="1" applyFont="1" applyFill="1" applyBorder="1" applyAlignment="1" applyProtection="1">
      <alignment horizontal="center" vertical="center" wrapText="1"/>
      <protection locked="0"/>
    </xf>
    <xf numFmtId="1" fontId="19" fillId="0" borderId="10" xfId="0" applyNumberFormat="1" applyFont="1" applyFill="1" applyBorder="1" applyAlignment="1" applyProtection="1">
      <alignment horizontal="center" vertical="center" wrapText="1"/>
      <protection locked="0"/>
    </xf>
    <xf numFmtId="0" fontId="19" fillId="0" borderId="10" xfId="0" applyFont="1" applyFill="1" applyBorder="1" applyAlignment="1" applyProtection="1">
      <alignment horizontal="center" vertical="center" wrapText="1"/>
      <protection locked="0"/>
    </xf>
    <xf numFmtId="0" fontId="4" fillId="0" borderId="4" xfId="0" applyFont="1" applyBorder="1" applyAlignment="1" applyProtection="1">
      <alignment vertical="center" wrapText="1"/>
      <protection locked="0"/>
    </xf>
    <xf numFmtId="0" fontId="4" fillId="0" borderId="5" xfId="0" applyFont="1" applyBorder="1" applyAlignment="1" applyProtection="1">
      <alignment vertical="center" wrapText="1"/>
      <protection locked="0"/>
    </xf>
    <xf numFmtId="0" fontId="4" fillId="0" borderId="1" xfId="0" applyFont="1" applyBorder="1" applyAlignment="1" applyProtection="1">
      <alignment vertical="center" wrapText="1"/>
      <protection locked="0"/>
    </xf>
    <xf numFmtId="0" fontId="4" fillId="0" borderId="18" xfId="0" applyFont="1" applyBorder="1" applyAlignment="1" applyProtection="1">
      <alignment vertical="center" wrapText="1"/>
      <protection locked="0"/>
    </xf>
    <xf numFmtId="0" fontId="4" fillId="0" borderId="1" xfId="0" applyFont="1" applyFill="1" applyBorder="1" applyAlignment="1" applyProtection="1">
      <alignment vertical="center" wrapText="1"/>
      <protection locked="0"/>
    </xf>
    <xf numFmtId="0" fontId="28" fillId="17" borderId="1" xfId="0" applyFont="1" applyFill="1" applyBorder="1" applyAlignment="1" applyProtection="1">
      <alignment vertical="center" wrapText="1"/>
    </xf>
    <xf numFmtId="0" fontId="4" fillId="0" borderId="9" xfId="0" applyFont="1" applyBorder="1" applyAlignment="1" applyProtection="1">
      <alignment vertical="center" wrapText="1"/>
      <protection locked="0"/>
    </xf>
    <xf numFmtId="0" fontId="4" fillId="0" borderId="1" xfId="0" applyFont="1" applyBorder="1" applyAlignment="1">
      <alignment horizontal="center"/>
    </xf>
    <xf numFmtId="0" fontId="28" fillId="18" borderId="30" xfId="0" applyFont="1" applyFill="1" applyBorder="1" applyAlignment="1" applyProtection="1">
      <alignment vertical="center" wrapText="1"/>
      <protection locked="0"/>
    </xf>
    <xf numFmtId="0" fontId="28" fillId="18" borderId="19" xfId="0" applyFont="1" applyFill="1" applyBorder="1" applyAlignment="1" applyProtection="1">
      <alignment vertical="center" wrapText="1"/>
      <protection locked="0"/>
    </xf>
    <xf numFmtId="0" fontId="28" fillId="18" borderId="31" xfId="0" applyFont="1" applyFill="1" applyBorder="1" applyAlignment="1" applyProtection="1">
      <alignment vertical="center" wrapText="1"/>
      <protection locked="0"/>
    </xf>
    <xf numFmtId="0" fontId="4" fillId="0" borderId="4" xfId="0" applyFont="1" applyFill="1" applyBorder="1" applyAlignment="1" applyProtection="1">
      <alignment horizontal="center" vertical="center" wrapText="1"/>
      <protection locked="0"/>
    </xf>
    <xf numFmtId="0" fontId="4" fillId="0" borderId="5" xfId="0" applyFont="1" applyFill="1" applyBorder="1" applyAlignment="1" applyProtection="1">
      <alignment horizontal="center" vertical="center" wrapText="1"/>
      <protection locked="0"/>
    </xf>
    <xf numFmtId="0" fontId="32" fillId="18" borderId="1" xfId="0" applyFont="1" applyFill="1" applyBorder="1" applyAlignment="1" applyProtection="1">
      <alignment vertical="center" wrapText="1"/>
      <protection locked="0"/>
    </xf>
    <xf numFmtId="0" fontId="32" fillId="18" borderId="4" xfId="0" applyFont="1" applyFill="1" applyBorder="1" applyAlignment="1">
      <alignment horizontal="center"/>
    </xf>
    <xf numFmtId="0" fontId="32" fillId="18" borderId="9" xfId="0" applyFont="1" applyFill="1" applyBorder="1" applyAlignment="1">
      <alignment horizontal="center"/>
    </xf>
    <xf numFmtId="0" fontId="32" fillId="18" borderId="5" xfId="0" applyFont="1" applyFill="1" applyBorder="1" applyAlignment="1">
      <alignment horizontal="center"/>
    </xf>
    <xf numFmtId="0" fontId="4" fillId="0" borderId="54" xfId="0" applyFont="1" applyBorder="1" applyAlignment="1">
      <alignment horizontal="center"/>
    </xf>
    <xf numFmtId="0" fontId="4" fillId="0" borderId="17" xfId="0" applyFont="1" applyBorder="1" applyAlignment="1">
      <alignment horizontal="center"/>
    </xf>
    <xf numFmtId="0" fontId="4" fillId="0" borderId="55" xfId="0" applyFont="1" applyBorder="1" applyAlignment="1">
      <alignment horizontal="center"/>
    </xf>
    <xf numFmtId="0" fontId="28" fillId="18" borderId="15" xfId="0" applyFont="1" applyFill="1" applyBorder="1" applyAlignment="1" applyProtection="1">
      <alignment vertical="center" wrapText="1"/>
    </xf>
    <xf numFmtId="0" fontId="28" fillId="18" borderId="12" xfId="0" applyFont="1" applyFill="1" applyBorder="1" applyAlignment="1" applyProtection="1">
      <alignment vertical="center" wrapText="1"/>
    </xf>
    <xf numFmtId="0" fontId="28" fillId="18" borderId="50" xfId="0" applyFont="1" applyFill="1" applyBorder="1" applyAlignment="1" applyProtection="1">
      <alignment vertical="center" wrapText="1"/>
    </xf>
    <xf numFmtId="0" fontId="28" fillId="17" borderId="16" xfId="0" applyFont="1" applyFill="1" applyBorder="1" applyAlignment="1" applyProtection="1">
      <alignment vertical="center" wrapText="1"/>
      <protection locked="0"/>
    </xf>
    <xf numFmtId="0" fontId="28" fillId="17" borderId="0" xfId="0" applyFont="1" applyFill="1" applyBorder="1" applyAlignment="1" applyProtection="1">
      <alignment vertical="center" wrapText="1"/>
      <protection locked="0"/>
    </xf>
    <xf numFmtId="0" fontId="28" fillId="17" borderId="51" xfId="0" applyFont="1" applyFill="1" applyBorder="1" applyAlignment="1" applyProtection="1">
      <alignment vertical="center" wrapText="1"/>
      <protection locked="0"/>
    </xf>
    <xf numFmtId="0" fontId="4" fillId="0" borderId="32" xfId="0" applyFont="1" applyBorder="1" applyAlignment="1" applyProtection="1">
      <alignment horizontal="left"/>
      <protection locked="0"/>
    </xf>
    <xf numFmtId="0" fontId="4" fillId="0" borderId="10" xfId="0" applyFont="1" applyBorder="1" applyAlignment="1" applyProtection="1">
      <alignment horizontal="left"/>
      <protection locked="0"/>
    </xf>
    <xf numFmtId="0" fontId="4" fillId="0" borderId="10" xfId="0" applyFont="1" applyBorder="1" applyAlignment="1" applyProtection="1">
      <alignment vertical="center" wrapText="1"/>
      <protection locked="0"/>
    </xf>
    <xf numFmtId="0" fontId="28" fillId="17" borderId="13" xfId="0" applyFont="1" applyFill="1" applyBorder="1" applyAlignment="1" applyProtection="1">
      <alignment horizontal="center" vertical="center" wrapText="1"/>
      <protection locked="0"/>
    </xf>
    <xf numFmtId="0" fontId="28" fillId="17" borderId="47" xfId="0" applyFont="1" applyFill="1" applyBorder="1" applyAlignment="1" applyProtection="1">
      <alignment horizontal="center" vertical="center" wrapText="1"/>
      <protection locked="0"/>
    </xf>
    <xf numFmtId="0" fontId="28" fillId="17" borderId="45" xfId="0" applyFont="1" applyFill="1" applyBorder="1" applyAlignment="1" applyProtection="1">
      <alignment horizontal="center" vertical="center" wrapText="1"/>
    </xf>
    <xf numFmtId="0" fontId="28" fillId="17" borderId="14" xfId="0" applyFont="1" applyFill="1" applyBorder="1" applyAlignment="1" applyProtection="1">
      <alignment horizontal="center" vertical="center" wrapText="1"/>
    </xf>
    <xf numFmtId="0" fontId="28" fillId="17" borderId="46" xfId="0" applyFont="1" applyFill="1" applyBorder="1" applyAlignment="1" applyProtection="1">
      <alignment horizontal="center" vertical="center" wrapText="1"/>
    </xf>
    <xf numFmtId="0" fontId="28" fillId="17" borderId="48" xfId="0" applyFont="1" applyFill="1" applyBorder="1" applyAlignment="1" applyProtection="1">
      <alignment horizontal="left" vertical="center" wrapText="1"/>
    </xf>
    <xf numFmtId="0" fontId="28" fillId="17" borderId="17" xfId="0" applyFont="1" applyFill="1" applyBorder="1" applyAlignment="1" applyProtection="1">
      <alignment horizontal="left" vertical="center" wrapText="1"/>
    </xf>
    <xf numFmtId="0" fontId="28" fillId="17" borderId="49" xfId="0" applyFont="1" applyFill="1" applyBorder="1" applyAlignment="1" applyProtection="1">
      <alignment horizontal="left" vertical="center" wrapText="1"/>
    </xf>
    <xf numFmtId="0" fontId="28" fillId="17" borderId="16" xfId="0" applyFont="1" applyFill="1" applyBorder="1" applyAlignment="1" applyProtection="1">
      <alignment vertical="center" wrapText="1"/>
    </xf>
    <xf numFmtId="0" fontId="28" fillId="17" borderId="0" xfId="0" applyFont="1" applyFill="1" applyBorder="1" applyAlignment="1" applyProtection="1">
      <alignment vertical="center" wrapText="1"/>
    </xf>
    <xf numFmtId="0" fontId="28" fillId="17" borderId="50" xfId="0" applyFont="1" applyFill="1" applyBorder="1" applyAlignment="1" applyProtection="1">
      <alignment vertical="center" wrapText="1"/>
    </xf>
    <xf numFmtId="0" fontId="9" fillId="9" borderId="15" xfId="0" applyFont="1" applyFill="1" applyBorder="1" applyAlignment="1" applyProtection="1">
      <alignment horizontal="center" vertical="center" wrapText="1"/>
    </xf>
    <xf numFmtId="0" fontId="9" fillId="9" borderId="12" xfId="0" applyFont="1" applyFill="1" applyBorder="1" applyAlignment="1" applyProtection="1">
      <alignment horizontal="center" vertical="center" wrapText="1"/>
    </xf>
    <xf numFmtId="0" fontId="9" fillId="9" borderId="50" xfId="0" applyFont="1" applyFill="1" applyBorder="1" applyAlignment="1" applyProtection="1">
      <alignment horizontal="center" vertical="center" wrapText="1"/>
    </xf>
    <xf numFmtId="0" fontId="9" fillId="0" borderId="10" xfId="0" applyFont="1" applyBorder="1" applyAlignment="1" applyProtection="1">
      <alignment horizontal="center" vertical="center" wrapText="1"/>
    </xf>
    <xf numFmtId="0" fontId="9" fillId="0" borderId="45" xfId="0" applyFont="1" applyBorder="1" applyAlignment="1" applyProtection="1">
      <alignment horizontal="center" vertical="center" wrapText="1"/>
    </xf>
    <xf numFmtId="0" fontId="9" fillId="0" borderId="46" xfId="0" applyFont="1" applyBorder="1" applyAlignment="1" applyProtection="1">
      <alignment horizontal="center" vertical="center" wrapText="1"/>
    </xf>
    <xf numFmtId="0" fontId="9" fillId="0" borderId="1" xfId="0" applyFont="1" applyBorder="1" applyAlignment="1" applyProtection="1">
      <alignment horizontal="center" vertical="center" wrapText="1"/>
    </xf>
    <xf numFmtId="0" fontId="9" fillId="0" borderId="4" xfId="0" applyFont="1" applyBorder="1" applyAlignment="1" applyProtection="1">
      <alignment horizontal="center" vertical="center" wrapText="1"/>
    </xf>
    <xf numFmtId="0" fontId="9" fillId="0" borderId="5" xfId="0" applyFont="1" applyBorder="1" applyAlignment="1" applyProtection="1">
      <alignment horizontal="center" vertical="center" wrapText="1"/>
    </xf>
    <xf numFmtId="0" fontId="9" fillId="0" borderId="1" xfId="0" applyFont="1" applyFill="1" applyBorder="1" applyAlignment="1" applyProtection="1">
      <alignment horizontal="center" vertical="center" wrapText="1"/>
    </xf>
    <xf numFmtId="0" fontId="9" fillId="0" borderId="4" xfId="0" applyFont="1" applyFill="1" applyBorder="1" applyAlignment="1" applyProtection="1">
      <alignment horizontal="center" vertical="center" wrapText="1"/>
    </xf>
    <xf numFmtId="0" fontId="9" fillId="0" borderId="5" xfId="0" applyFont="1" applyFill="1" applyBorder="1" applyAlignment="1" applyProtection="1">
      <alignment horizontal="center" vertical="center" wrapText="1"/>
    </xf>
    <xf numFmtId="0" fontId="34" fillId="17" borderId="1"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9" defaultPivotStyle="PivotStyleLight16"/>
  <colors>
    <mruColors>
      <color rgb="FF0AC6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Badge">
  <a:themeElements>
    <a:clrScheme name="Badge">
      <a:dk1>
        <a:sysClr val="windowText" lastClr="000000"/>
      </a:dk1>
      <a:lt1>
        <a:sysClr val="window" lastClr="FFFFFF"/>
      </a:lt1>
      <a:dk2>
        <a:srgbClr val="2A1A00"/>
      </a:dk2>
      <a:lt2>
        <a:srgbClr val="F3F3F2"/>
      </a:lt2>
      <a:accent1>
        <a:srgbClr val="F8B323"/>
      </a:accent1>
      <a:accent2>
        <a:srgbClr val="656A59"/>
      </a:accent2>
      <a:accent3>
        <a:srgbClr val="46B2B5"/>
      </a:accent3>
      <a:accent4>
        <a:srgbClr val="8CAA7E"/>
      </a:accent4>
      <a:accent5>
        <a:srgbClr val="D36F68"/>
      </a:accent5>
      <a:accent6>
        <a:srgbClr val="826276"/>
      </a:accent6>
      <a:hlink>
        <a:srgbClr val="46B2B5"/>
      </a:hlink>
      <a:folHlink>
        <a:srgbClr val="A46694"/>
      </a:folHlink>
    </a:clrScheme>
    <a:fontScheme name="Badge">
      <a:majorFont>
        <a:latin typeface="Impact"/>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ill Sans MT"/>
        <a:ea typeface=""/>
        <a:cs typeface=""/>
        <a:font script="Grek" typeface="Corbel"/>
        <a:font script="Cyrl" typeface="Corbel"/>
        <a:font script="Jpan" typeface="メイリオ"/>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Badg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12700" cap="flat" cmpd="sng" algn="in">
          <a:solidFill>
            <a:schemeClr val="phClr"/>
          </a:solidFill>
          <a:prstDash val="solid"/>
        </a:ln>
        <a:ln w="50800" cap="flat" cmpd="sng" algn="in">
          <a:solidFill>
            <a:schemeClr val="phClr"/>
          </a:solidFill>
          <a:prstDash val="solid"/>
        </a:ln>
      </a:lnStyleLst>
      <a:effectStyleLst>
        <a:effectStyle>
          <a:effectLst/>
        </a:effectStyle>
        <a:effectStyle>
          <a:effectLst/>
        </a:effectStyle>
        <a:effectStyle>
          <a:effectLst>
            <a:outerShdw blurRad="38100" dist="25400" dir="5400000" algn="ctr" rotWithShape="0">
              <a:srgbClr val="000000">
                <a:alpha val="2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adge" id="{71A07785-5930-41D4-9A83-E23602B48E98}" vid="{771EA782-DFA6-45B1-AEA3-661F1715B31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5"/>
  <sheetViews>
    <sheetView showGridLines="0" zoomScale="98" zoomScaleNormal="98" workbookViewId="0">
      <selection activeCell="A21" sqref="A21:K21"/>
    </sheetView>
  </sheetViews>
  <sheetFormatPr defaultColWidth="9" defaultRowHeight="13.8"/>
  <cols>
    <col min="1" max="1" width="30" style="2" bestFit="1" customWidth="1"/>
    <col min="2" max="6" width="9" style="2"/>
    <col min="7" max="7" width="12.21875" style="2" customWidth="1"/>
    <col min="8" max="9" width="9" style="2"/>
    <col min="10" max="10" width="14.88671875" style="2" customWidth="1"/>
    <col min="11" max="11" width="10.88671875" style="2" customWidth="1"/>
    <col min="12" max="15" width="9" style="2"/>
    <col min="16" max="16" width="27.21875" style="2" customWidth="1"/>
    <col min="17" max="16384" width="9" style="2"/>
  </cols>
  <sheetData>
    <row r="1" spans="1:12" ht="6" customHeight="1">
      <c r="A1" s="575"/>
      <c r="B1" s="575"/>
      <c r="C1" s="575"/>
      <c r="D1" s="575"/>
      <c r="E1" s="575"/>
      <c r="F1" s="575"/>
      <c r="G1" s="575"/>
      <c r="H1" s="575"/>
      <c r="I1" s="575"/>
      <c r="J1" s="575"/>
      <c r="K1" s="575"/>
    </row>
    <row r="2" spans="1:12">
      <c r="A2" s="576" t="s">
        <v>64</v>
      </c>
      <c r="B2" s="576"/>
      <c r="C2" s="576"/>
      <c r="D2" s="576"/>
      <c r="E2" s="576"/>
      <c r="F2" s="576"/>
      <c r="G2" s="576"/>
      <c r="H2" s="576"/>
      <c r="I2" s="576"/>
      <c r="J2" s="576"/>
      <c r="K2" s="576"/>
    </row>
    <row r="3" spans="1:12">
      <c r="A3" s="577"/>
      <c r="B3" s="577"/>
      <c r="C3" s="577"/>
      <c r="D3" s="577"/>
      <c r="E3" s="577"/>
      <c r="F3" s="577"/>
      <c r="G3" s="577"/>
      <c r="H3" s="577"/>
      <c r="I3" s="577"/>
      <c r="J3" s="577"/>
      <c r="K3" s="577"/>
    </row>
    <row r="4" spans="1:12">
      <c r="A4" s="478" t="s">
        <v>9</v>
      </c>
      <c r="B4" s="579"/>
      <c r="C4" s="580"/>
      <c r="D4" s="580"/>
      <c r="E4" s="581"/>
      <c r="F4" s="579"/>
      <c r="G4" s="581"/>
      <c r="H4" s="579"/>
      <c r="I4" s="580"/>
      <c r="J4" s="580"/>
      <c r="K4" s="581"/>
    </row>
    <row r="5" spans="1:12">
      <c r="A5" s="3" t="s">
        <v>479</v>
      </c>
      <c r="B5" s="475"/>
      <c r="C5" s="476"/>
      <c r="D5" s="476"/>
      <c r="E5" s="477"/>
      <c r="F5" s="475"/>
      <c r="G5" s="477"/>
      <c r="H5" s="475"/>
      <c r="I5" s="476"/>
      <c r="J5" s="476"/>
      <c r="K5" s="477"/>
    </row>
    <row r="6" spans="1:12">
      <c r="A6" s="3" t="s">
        <v>4</v>
      </c>
      <c r="B6" s="573"/>
      <c r="C6" s="573"/>
      <c r="D6" s="573"/>
      <c r="E6" s="573"/>
      <c r="F6" s="554" t="s">
        <v>7</v>
      </c>
      <c r="G6" s="554"/>
      <c r="H6" s="578"/>
      <c r="I6" s="578"/>
      <c r="J6" s="578"/>
      <c r="K6" s="578"/>
    </row>
    <row r="7" spans="1:12">
      <c r="A7" s="3" t="s">
        <v>2</v>
      </c>
      <c r="B7" s="573"/>
      <c r="C7" s="573"/>
      <c r="D7" s="573"/>
      <c r="E7" s="573"/>
      <c r="F7" s="554" t="s">
        <v>5</v>
      </c>
      <c r="G7" s="554"/>
      <c r="H7" s="574"/>
      <c r="I7" s="574"/>
      <c r="J7" s="574"/>
      <c r="K7" s="574"/>
    </row>
    <row r="8" spans="1:12">
      <c r="A8" s="3" t="s">
        <v>392</v>
      </c>
      <c r="B8" s="574"/>
      <c r="C8" s="574"/>
      <c r="D8" s="574"/>
      <c r="E8" s="574"/>
      <c r="F8" s="554" t="s">
        <v>1</v>
      </c>
      <c r="G8" s="554"/>
      <c r="H8" s="574"/>
      <c r="I8" s="574"/>
      <c r="J8" s="574"/>
      <c r="K8" s="574"/>
    </row>
    <row r="9" spans="1:12" s="5" customFormat="1">
      <c r="A9" s="4" t="s">
        <v>367</v>
      </c>
      <c r="B9" s="566"/>
      <c r="C9" s="566"/>
      <c r="D9" s="566"/>
      <c r="E9" s="566"/>
      <c r="F9" s="567" t="s">
        <v>24</v>
      </c>
      <c r="G9" s="567"/>
      <c r="H9" s="569"/>
      <c r="I9" s="570"/>
      <c r="J9" s="570"/>
      <c r="K9" s="571"/>
    </row>
    <row r="10" spans="1:12">
      <c r="A10" s="3" t="s">
        <v>41</v>
      </c>
      <c r="B10" s="6"/>
      <c r="C10" s="568" t="s">
        <v>40</v>
      </c>
      <c r="D10" s="568"/>
      <c r="E10" s="7"/>
      <c r="F10" s="554" t="s">
        <v>0</v>
      </c>
      <c r="G10" s="554"/>
      <c r="H10" s="462" t="str">
        <f>IF(OR(E10="",B10=""),"",INT(E10-B10+1))</f>
        <v/>
      </c>
      <c r="I10" s="564" t="s">
        <v>336</v>
      </c>
      <c r="J10" s="572"/>
      <c r="K10" s="7"/>
    </row>
    <row r="11" spans="1:12">
      <c r="A11" s="3" t="s">
        <v>42</v>
      </c>
      <c r="B11" s="6"/>
      <c r="C11" s="554" t="s">
        <v>43</v>
      </c>
      <c r="D11" s="554"/>
      <c r="E11" s="7"/>
      <c r="F11" s="554" t="s">
        <v>3</v>
      </c>
      <c r="G11" s="554"/>
      <c r="H11" s="561" t="str">
        <f>IF(OR(E11="",B11=""),"",INT(E11-B11+1))</f>
        <v/>
      </c>
      <c r="I11" s="562"/>
      <c r="J11" s="562"/>
      <c r="K11" s="563"/>
    </row>
    <row r="12" spans="1:12">
      <c r="A12" s="8" t="s">
        <v>28</v>
      </c>
      <c r="B12" s="9"/>
      <c r="C12" s="9"/>
      <c r="D12" s="9"/>
      <c r="E12" s="10"/>
      <c r="F12" s="556"/>
      <c r="G12" s="556"/>
      <c r="H12" s="556"/>
      <c r="I12" s="556"/>
      <c r="J12" s="556"/>
      <c r="K12" s="556"/>
    </row>
    <row r="13" spans="1:12" ht="14.4" thickBot="1">
      <c r="A13" s="11"/>
      <c r="B13" s="11"/>
      <c r="C13" s="11"/>
      <c r="D13" s="11"/>
      <c r="E13" s="12"/>
      <c r="F13" s="13"/>
      <c r="G13" s="13"/>
      <c r="H13" s="13"/>
      <c r="I13" s="13"/>
      <c r="J13" s="13"/>
      <c r="K13" s="14"/>
    </row>
    <row r="14" spans="1:12">
      <c r="A14" s="546" t="s">
        <v>26</v>
      </c>
      <c r="B14" s="545"/>
      <c r="C14" s="545"/>
      <c r="D14" s="545"/>
      <c r="E14" s="545"/>
      <c r="F14" s="545"/>
      <c r="G14" s="545"/>
      <c r="H14" s="545"/>
      <c r="I14" s="545"/>
      <c r="J14" s="545"/>
      <c r="K14" s="547"/>
    </row>
    <row r="15" spans="1:12">
      <c r="A15" s="564" t="s">
        <v>319</v>
      </c>
      <c r="B15" s="565"/>
      <c r="C15" s="565"/>
      <c r="D15" s="565"/>
      <c r="E15" s="565"/>
      <c r="F15" s="565"/>
      <c r="G15" s="565"/>
      <c r="H15" s="565"/>
      <c r="I15" s="3" t="s">
        <v>340</v>
      </c>
      <c r="J15" s="560"/>
      <c r="K15" s="560"/>
      <c r="L15" s="15"/>
    </row>
    <row r="16" spans="1:12">
      <c r="A16" s="554" t="s">
        <v>339</v>
      </c>
      <c r="B16" s="554"/>
      <c r="C16" s="554"/>
      <c r="D16" s="558"/>
      <c r="E16" s="558"/>
      <c r="F16" s="554" t="s">
        <v>30</v>
      </c>
      <c r="G16" s="554"/>
      <c r="H16" s="554"/>
      <c r="I16" s="554"/>
      <c r="J16" s="555"/>
      <c r="K16" s="555"/>
    </row>
    <row r="17" spans="1:11">
      <c r="A17" s="554" t="s">
        <v>119</v>
      </c>
      <c r="B17" s="554"/>
      <c r="C17" s="554"/>
      <c r="D17" s="555"/>
      <c r="E17" s="555"/>
      <c r="F17" s="554" t="s">
        <v>269</v>
      </c>
      <c r="G17" s="554"/>
      <c r="H17" s="554"/>
      <c r="I17" s="554"/>
      <c r="J17" s="559" t="e">
        <f>D16/D17</f>
        <v>#DIV/0!</v>
      </c>
      <c r="K17" s="559"/>
    </row>
    <row r="18" spans="1:11">
      <c r="A18" s="554" t="s">
        <v>338</v>
      </c>
      <c r="B18" s="554"/>
      <c r="C18" s="554"/>
      <c r="D18" s="555"/>
      <c r="E18" s="555"/>
      <c r="F18" s="554" t="s">
        <v>337</v>
      </c>
      <c r="G18" s="554"/>
      <c r="H18" s="554"/>
      <c r="I18" s="554"/>
      <c r="J18" s="556"/>
      <c r="K18" s="556"/>
    </row>
    <row r="19" spans="1:11">
      <c r="A19" s="554" t="s">
        <v>29</v>
      </c>
      <c r="B19" s="554"/>
      <c r="C19" s="554"/>
      <c r="D19" s="557" t="e">
        <f>J18/J16</f>
        <v>#DIV/0!</v>
      </c>
      <c r="E19" s="557"/>
      <c r="F19" s="554"/>
      <c r="G19" s="554"/>
      <c r="H19" s="554"/>
      <c r="I19" s="554"/>
      <c r="J19" s="556"/>
      <c r="K19" s="556"/>
    </row>
    <row r="20" spans="1:11" ht="14.4" thickBot="1"/>
    <row r="21" spans="1:11" ht="14.4" thickBot="1">
      <c r="A21" s="582" t="s">
        <v>35</v>
      </c>
      <c r="B21" s="583"/>
      <c r="C21" s="583"/>
      <c r="D21" s="583"/>
      <c r="E21" s="583"/>
      <c r="F21" s="583"/>
      <c r="G21" s="583"/>
      <c r="H21" s="583"/>
      <c r="I21" s="583"/>
      <c r="J21" s="583"/>
      <c r="K21" s="584"/>
    </row>
    <row r="22" spans="1:11">
      <c r="A22" s="585" t="s">
        <v>36</v>
      </c>
      <c r="B22" s="586"/>
      <c r="C22" s="586"/>
      <c r="D22" s="586"/>
      <c r="E22" s="586"/>
      <c r="F22" s="586"/>
      <c r="G22" s="586"/>
      <c r="H22" s="586"/>
      <c r="I22" s="586"/>
      <c r="J22" s="586"/>
      <c r="K22" s="586"/>
    </row>
    <row r="23" spans="1:11">
      <c r="A23" s="587" t="s">
        <v>120</v>
      </c>
      <c r="B23" s="588"/>
      <c r="C23" s="592"/>
      <c r="D23" s="593"/>
      <c r="E23" s="587" t="s">
        <v>37</v>
      </c>
      <c r="F23" s="588"/>
      <c r="G23" s="16" t="e">
        <f>C23/D17</f>
        <v>#DIV/0!</v>
      </c>
      <c r="H23" s="589" t="s">
        <v>121</v>
      </c>
      <c r="I23" s="590"/>
      <c r="J23" s="591"/>
      <c r="K23" s="17"/>
    </row>
    <row r="24" spans="1:11" ht="21.75" customHeight="1">
      <c r="A24" s="587" t="s">
        <v>122</v>
      </c>
      <c r="B24" s="588"/>
      <c r="C24" s="595"/>
      <c r="D24" s="596"/>
      <c r="E24" s="587" t="s">
        <v>37</v>
      </c>
      <c r="F24" s="588"/>
      <c r="G24" s="18"/>
      <c r="H24" s="594"/>
      <c r="I24" s="594"/>
      <c r="J24" s="594"/>
      <c r="K24" s="594"/>
    </row>
    <row r="25" spans="1:11" ht="26.25" customHeight="1">
      <c r="A25" s="587" t="s">
        <v>123</v>
      </c>
      <c r="B25" s="588"/>
      <c r="C25" s="597"/>
      <c r="D25" s="598"/>
      <c r="E25" s="587" t="s">
        <v>37</v>
      </c>
      <c r="F25" s="588"/>
      <c r="G25" s="18"/>
      <c r="H25" s="594"/>
      <c r="I25" s="594"/>
      <c r="J25" s="594"/>
      <c r="K25" s="594"/>
    </row>
  </sheetData>
  <sheetProtection algorithmName="SHA-512" hashValue="FGYoNlecg6o4WTlHv5SEfmzySO2v5UkE76Imbwoik3wkjYXEEyMet1DhVTl9Pz7nLLKY+AtxX16Kluw2IWO2+A==" saltValue="HNQIe6akenwo1Wao2V16bg==" spinCount="100000" sheet="1" objects="1" scenarios="1"/>
  <mergeCells count="56">
    <mergeCell ref="H24:K25"/>
    <mergeCell ref="A24:B24"/>
    <mergeCell ref="C24:D24"/>
    <mergeCell ref="E24:F24"/>
    <mergeCell ref="A25:B25"/>
    <mergeCell ref="C25:D25"/>
    <mergeCell ref="E25:F25"/>
    <mergeCell ref="A21:K21"/>
    <mergeCell ref="A22:K22"/>
    <mergeCell ref="A23:B23"/>
    <mergeCell ref="E23:F23"/>
    <mergeCell ref="H23:J23"/>
    <mergeCell ref="C23:D23"/>
    <mergeCell ref="A1:K1"/>
    <mergeCell ref="A2:K2"/>
    <mergeCell ref="A3:K3"/>
    <mergeCell ref="B6:E6"/>
    <mergeCell ref="F6:G6"/>
    <mergeCell ref="H6:K6"/>
    <mergeCell ref="B4:E4"/>
    <mergeCell ref="F4:G4"/>
    <mergeCell ref="H4:K4"/>
    <mergeCell ref="B7:E7"/>
    <mergeCell ref="F7:G7"/>
    <mergeCell ref="H7:K7"/>
    <mergeCell ref="B8:E8"/>
    <mergeCell ref="F8:G8"/>
    <mergeCell ref="H8:K8"/>
    <mergeCell ref="B9:E9"/>
    <mergeCell ref="F9:G9"/>
    <mergeCell ref="C10:D10"/>
    <mergeCell ref="F10:G10"/>
    <mergeCell ref="H9:K9"/>
    <mergeCell ref="I10:J10"/>
    <mergeCell ref="C11:D11"/>
    <mergeCell ref="F11:G11"/>
    <mergeCell ref="F12:K12"/>
    <mergeCell ref="J15:K15"/>
    <mergeCell ref="H11:K11"/>
    <mergeCell ref="A15:H15"/>
    <mergeCell ref="A16:C16"/>
    <mergeCell ref="D16:E16"/>
    <mergeCell ref="F16:I16"/>
    <mergeCell ref="J16:K16"/>
    <mergeCell ref="A17:C17"/>
    <mergeCell ref="D17:E17"/>
    <mergeCell ref="F17:I17"/>
    <mergeCell ref="J17:K17"/>
    <mergeCell ref="A18:C18"/>
    <mergeCell ref="D18:E18"/>
    <mergeCell ref="F18:I18"/>
    <mergeCell ref="J18:K18"/>
    <mergeCell ref="A19:C19"/>
    <mergeCell ref="D19:E19"/>
    <mergeCell ref="F19:I19"/>
    <mergeCell ref="J19:K19"/>
  </mergeCells>
  <pageMargins left="0.7" right="0.7" top="0.75" bottom="0.75" header="0.3" footer="0.3"/>
  <pageSetup paperSize="9" scale="68"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2"/>
  <sheetViews>
    <sheetView showGridLines="0" zoomScaleNormal="100" zoomScaleSheetLayoutView="110" workbookViewId="0">
      <selection activeCell="C23" sqref="C23"/>
    </sheetView>
  </sheetViews>
  <sheetFormatPr defaultColWidth="9" defaultRowHeight="13.8"/>
  <cols>
    <col min="1" max="1" width="28.6640625" style="19" customWidth="1"/>
    <col min="2" max="2" width="15.109375" style="19" customWidth="1"/>
    <col min="3" max="3" width="18.44140625" style="19" customWidth="1"/>
    <col min="4" max="4" width="3.44140625" style="19" bestFit="1" customWidth="1"/>
    <col min="5" max="5" width="19" style="19" bestFit="1" customWidth="1"/>
    <col min="6" max="6" width="23.77734375" style="19" bestFit="1" customWidth="1"/>
    <col min="7" max="16384" width="9" style="19"/>
  </cols>
  <sheetData>
    <row r="1" spans="1:7" ht="14.25" customHeight="1">
      <c r="A1" s="599" t="s">
        <v>232</v>
      </c>
      <c r="B1" s="599"/>
      <c r="C1" s="599"/>
      <c r="D1" s="599"/>
      <c r="E1" s="599"/>
      <c r="F1" s="599"/>
    </row>
    <row r="2" spans="1:7" ht="14.25" customHeight="1" thickBot="1">
      <c r="A2" s="20"/>
      <c r="B2" s="21"/>
      <c r="C2" s="21"/>
    </row>
    <row r="3" spans="1:7" ht="14.25" customHeight="1" thickBot="1">
      <c r="A3" s="479" t="s">
        <v>16</v>
      </c>
      <c r="B3" s="610">
        <f>C16</f>
        <v>95</v>
      </c>
      <c r="C3" s="611"/>
    </row>
    <row r="4" spans="1:7" ht="14.25" customHeight="1" thickBot="1">
      <c r="A4" s="22" t="s">
        <v>117</v>
      </c>
      <c r="B4" s="612">
        <f>B16</f>
        <v>100</v>
      </c>
      <c r="C4" s="613"/>
      <c r="E4" s="600" t="s">
        <v>51</v>
      </c>
      <c r="F4" s="601"/>
    </row>
    <row r="5" spans="1:7" ht="14.25" customHeight="1">
      <c r="A5" s="22" t="s">
        <v>118</v>
      </c>
      <c r="B5" s="614">
        <f>B3/B4</f>
        <v>0.95</v>
      </c>
      <c r="C5" s="615"/>
      <c r="E5" s="240" t="s">
        <v>52</v>
      </c>
      <c r="F5" s="241" t="s">
        <v>231</v>
      </c>
    </row>
    <row r="6" spans="1:7" ht="14.25" customHeight="1" thickBot="1">
      <c r="A6" s="480" t="s">
        <v>17</v>
      </c>
      <c r="B6" s="608" t="str">
        <f>IF(B5&lt;60%,"POOR",IF(B5&lt;70%,"SATISFACTORY",IF(B5&lt;80%,"GOOD",IF(B5&lt;90%,"VERY GOOD","EXCELLENT"))))</f>
        <v>EXCELLENT</v>
      </c>
      <c r="C6" s="609"/>
      <c r="E6" s="23" t="s">
        <v>259</v>
      </c>
      <c r="F6" s="24" t="s">
        <v>230</v>
      </c>
    </row>
    <row r="7" spans="1:7" ht="14.25" customHeight="1" thickBot="1">
      <c r="E7" s="23" t="s">
        <v>53</v>
      </c>
      <c r="F7" s="24" t="s">
        <v>229</v>
      </c>
    </row>
    <row r="8" spans="1:7" s="25" customFormat="1" ht="14.25" customHeight="1">
      <c r="A8" s="481" t="s">
        <v>8</v>
      </c>
      <c r="B8" s="482" t="s">
        <v>151</v>
      </c>
      <c r="C8" s="483" t="s">
        <v>152</v>
      </c>
      <c r="E8" s="23" t="s">
        <v>54</v>
      </c>
      <c r="F8" s="24" t="s">
        <v>260</v>
      </c>
    </row>
    <row r="9" spans="1:7" ht="14.25" customHeight="1">
      <c r="A9" s="55" t="s">
        <v>65</v>
      </c>
      <c r="B9" s="457" t="str">
        <f>IF('Statutory Compliance and Infra'!B2=0,"0",IF('Statutory Compliance and Infra'!B2&gt;0,"5"))</f>
        <v>5</v>
      </c>
      <c r="C9" s="295">
        <f>IF('Statutory Compliance and Infra'!B2=0,"0",('Statutory Compliance and Infra'!C2*(B9/100)))</f>
        <v>5</v>
      </c>
      <c r="D9" s="27"/>
      <c r="E9" s="391" t="s">
        <v>55</v>
      </c>
      <c r="F9" s="392" t="s">
        <v>261</v>
      </c>
    </row>
    <row r="10" spans="1:7" ht="14.25" customHeight="1">
      <c r="A10" s="55" t="s">
        <v>61</v>
      </c>
      <c r="B10" s="457" t="str">
        <f>IF('Record Keeping'!B2=0,"0",IF('Record Keeping'!B2&gt;0,"15"))</f>
        <v>15</v>
      </c>
      <c r="C10" s="295">
        <f>IF('Record Keeping'!B2=0,"0",('Record Keeping'!C2*(B10/100)))</f>
        <v>15</v>
      </c>
      <c r="D10" s="27"/>
    </row>
    <row r="11" spans="1:7" ht="14.25" customHeight="1">
      <c r="A11" s="55" t="s">
        <v>124</v>
      </c>
      <c r="B11" s="457" t="str">
        <f>IF('Fixed Assets &amp; Stationary'!B2=0,"0",IF('Fixed Assets &amp; Stationary'!B2&gt;0,"5"))</f>
        <v>5</v>
      </c>
      <c r="C11" s="295">
        <f>IF('Fixed Assets &amp; Stationary'!B2=0,"0",('Fixed Assets &amp; Stationary'!C2*(B11/100)))</f>
        <v>5</v>
      </c>
      <c r="D11" s="27"/>
      <c r="E11" s="619"/>
      <c r="F11" s="619"/>
      <c r="G11" s="619"/>
    </row>
    <row r="12" spans="1:7" ht="14.25" customHeight="1">
      <c r="A12" s="55" t="s">
        <v>62</v>
      </c>
      <c r="B12" s="457" t="str">
        <f>IF('Branch Operations'!B2=0,"0",IF('Branch Operations'!B2&gt;0,"30"))</f>
        <v>30</v>
      </c>
      <c r="C12" s="295">
        <f>IF('Branch Operations'!B2=0,"0",('Branch Operations'!C2*(B12/100)))</f>
        <v>30.000000000000007</v>
      </c>
      <c r="D12" s="27"/>
    </row>
    <row r="13" spans="1:7" ht="14.25" customHeight="1">
      <c r="A13" s="69" t="s">
        <v>63</v>
      </c>
      <c r="B13" s="457" t="str">
        <f>IF('Branch Functioning &amp; Monitoring'!B2=0,"0",IF('Branch Functioning &amp; Monitoring'!B2&gt;0,"25"))</f>
        <v>25</v>
      </c>
      <c r="C13" s="295">
        <f>IF('Branch Functioning &amp; Monitoring'!B2=0,"0",('Branch Functioning &amp; Monitoring'!C2*(B13/100)))</f>
        <v>25</v>
      </c>
      <c r="D13" s="27"/>
    </row>
    <row r="14" spans="1:7" ht="14.25" customHeight="1">
      <c r="A14" s="55" t="s">
        <v>60</v>
      </c>
      <c r="B14" s="457" t="str">
        <f>IF(HR!B2=0,"0",IF(HR!B2&gt;0,"5"))</f>
        <v>5</v>
      </c>
      <c r="C14" s="295">
        <f>IF(HR!B2=0,"0",(HR!C2*(B14/100)))</f>
        <v>3</v>
      </c>
      <c r="D14" s="27"/>
      <c r="E14" s="28"/>
    </row>
    <row r="15" spans="1:7" ht="27.6">
      <c r="A15" s="233" t="s">
        <v>435</v>
      </c>
      <c r="B15" s="456">
        <f>IF(Risk!B3=0,0,IF(Risk!B3&gt;0,15))</f>
        <v>15</v>
      </c>
      <c r="C15" s="295">
        <f>IF(Risk!B3=0,"0",(Risk!C3*(B15/Risk!B3)))</f>
        <v>12</v>
      </c>
      <c r="D15" s="27"/>
      <c r="E15" s="28"/>
    </row>
    <row r="16" spans="1:7" s="25" customFormat="1" ht="14.25" customHeight="1" thickBot="1">
      <c r="A16" s="480" t="s">
        <v>47</v>
      </c>
      <c r="B16" s="484">
        <f>B14+B13+B12+B11+B10+B9+B15</f>
        <v>100</v>
      </c>
      <c r="C16" s="485">
        <f>SUM(C9:C15)</f>
        <v>95</v>
      </c>
      <c r="D16" s="29"/>
    </row>
    <row r="17" spans="1:4" ht="14.25" customHeight="1">
      <c r="D17" s="21"/>
    </row>
    <row r="18" spans="1:4" ht="14.25" customHeight="1" thickBot="1"/>
    <row r="19" spans="1:4" ht="14.25" customHeight="1">
      <c r="A19" s="616" t="s">
        <v>48</v>
      </c>
      <c r="B19" s="617"/>
      <c r="C19" s="617"/>
      <c r="D19" s="618"/>
    </row>
    <row r="20" spans="1:4" ht="14.25" customHeight="1">
      <c r="A20" s="139" t="s">
        <v>49</v>
      </c>
      <c r="B20" s="602"/>
      <c r="C20" s="602"/>
      <c r="D20" s="603"/>
    </row>
    <row r="21" spans="1:4" ht="14.25" customHeight="1">
      <c r="A21" s="177">
        <v>1</v>
      </c>
      <c r="B21" s="604" t="s">
        <v>224</v>
      </c>
      <c r="C21" s="604"/>
      <c r="D21" s="605"/>
    </row>
    <row r="22" spans="1:4" ht="14.25" customHeight="1" thickBot="1">
      <c r="A22" s="182">
        <v>0</v>
      </c>
      <c r="B22" s="606" t="s">
        <v>50</v>
      </c>
      <c r="C22" s="606"/>
      <c r="D22" s="607"/>
    </row>
  </sheetData>
  <sheetProtection algorithmName="SHA-512" hashValue="v4wzzNl3HHyTdUGNSTITULOyd7MWNpz0r8ex9kL1SAcQk0zs/NnmfbvlYomdReDg2pep2CV0SwekwTvVQ/31wg==" saltValue="lkJYIP3wROMlS0LJrNGtHA==" spinCount="100000" sheet="1" objects="1" scenarios="1"/>
  <mergeCells count="11">
    <mergeCell ref="A1:F1"/>
    <mergeCell ref="E4:F4"/>
    <mergeCell ref="B20:D20"/>
    <mergeCell ref="B21:D21"/>
    <mergeCell ref="B22:D22"/>
    <mergeCell ref="B6:C6"/>
    <mergeCell ref="B3:C3"/>
    <mergeCell ref="B4:C4"/>
    <mergeCell ref="B5:C5"/>
    <mergeCell ref="A19:D19"/>
    <mergeCell ref="E11:G1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5"/>
  <sheetViews>
    <sheetView workbookViewId="0">
      <selection activeCell="C9" sqref="C9"/>
    </sheetView>
  </sheetViews>
  <sheetFormatPr defaultRowHeight="18"/>
  <sheetData>
    <row r="1" spans="1:1">
      <c r="A1" t="s">
        <v>66</v>
      </c>
    </row>
    <row r="4" spans="1:1">
      <c r="A4" t="s">
        <v>67</v>
      </c>
    </row>
    <row r="5" spans="1:1">
      <c r="A5" t="s">
        <v>68</v>
      </c>
    </row>
  </sheetData>
  <sheetProtection password="83EF"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8"/>
  <sheetViews>
    <sheetView showGridLines="0" topLeftCell="A2" zoomScale="85" zoomScaleNormal="85" workbookViewId="0">
      <selection activeCell="A8" sqref="A8"/>
    </sheetView>
  </sheetViews>
  <sheetFormatPr defaultColWidth="9" defaultRowHeight="13.8"/>
  <cols>
    <col min="1" max="1" width="51.109375" style="120" customWidth="1"/>
    <col min="2" max="2" width="11.21875" style="83" bestFit="1" customWidth="1"/>
    <col min="3" max="3" width="17.88671875" style="112" bestFit="1" customWidth="1"/>
    <col min="4" max="4" width="12.109375" style="112" bestFit="1" customWidth="1"/>
    <col min="5" max="5" width="62.44140625" style="83" customWidth="1"/>
    <col min="6" max="6" width="24.77734375" style="83" customWidth="1"/>
    <col min="7" max="16384" width="9" style="83"/>
  </cols>
  <sheetData>
    <row r="1" spans="1:5">
      <c r="A1" s="481"/>
      <c r="B1" s="482" t="s">
        <v>459</v>
      </c>
      <c r="C1" s="483" t="s">
        <v>152</v>
      </c>
    </row>
    <row r="2" spans="1:5">
      <c r="A2" s="113" t="s">
        <v>56</v>
      </c>
      <c r="B2" s="234">
        <f>B3+B4</f>
        <v>100</v>
      </c>
      <c r="C2" s="237">
        <f>IF(B2=0,"0",IF(B2&gt;0,((C3+C4)/B2)*100))</f>
        <v>100</v>
      </c>
    </row>
    <row r="3" spans="1:5">
      <c r="A3" s="80" t="s">
        <v>115</v>
      </c>
      <c r="B3" s="235" t="str">
        <f>IF(C10=0,"0",IF(C10&gt;0,"50"))</f>
        <v>50</v>
      </c>
      <c r="C3" s="238">
        <f>(D10*10)*B3/100</f>
        <v>50</v>
      </c>
    </row>
    <row r="4" spans="1:5" ht="14.4" thickBot="1">
      <c r="A4" s="81" t="s">
        <v>112</v>
      </c>
      <c r="B4" s="236" t="str">
        <f>IF(C18=0,"0",IF(C18&gt;0,"50"))</f>
        <v>50</v>
      </c>
      <c r="C4" s="239">
        <f>(D18*10)*B4/100</f>
        <v>50</v>
      </c>
    </row>
    <row r="5" spans="1:5" ht="14.4" thickBot="1">
      <c r="A5" s="114"/>
      <c r="B5" s="115"/>
      <c r="C5" s="116"/>
    </row>
    <row r="6" spans="1:5" ht="27.6">
      <c r="A6" s="481" t="s">
        <v>111</v>
      </c>
      <c r="B6" s="482" t="s">
        <v>59</v>
      </c>
      <c r="C6" s="482" t="s">
        <v>69</v>
      </c>
      <c r="D6" s="482" t="s">
        <v>18</v>
      </c>
      <c r="E6" s="486" t="s">
        <v>12</v>
      </c>
    </row>
    <row r="7" spans="1:5" ht="82.8">
      <c r="A7" s="80" t="s">
        <v>262</v>
      </c>
      <c r="B7" s="119" t="s">
        <v>10</v>
      </c>
      <c r="C7" s="235">
        <f>IF(B7="Yes",33.3,IF(B7="No",33.3,IF(B7="N/A",0)))</f>
        <v>33.299999999999997</v>
      </c>
      <c r="D7" s="289">
        <f>IF(B7="Yes",((C7/$C$10%)/10),IF(B7="No",0,IF(B7="N/A",0)))</f>
        <v>3.3333333333333335</v>
      </c>
      <c r="E7" s="330"/>
    </row>
    <row r="8" spans="1:5" ht="69">
      <c r="A8" s="80" t="s">
        <v>263</v>
      </c>
      <c r="B8" s="119" t="s">
        <v>10</v>
      </c>
      <c r="C8" s="235">
        <f>IF(B8="Yes",33.3,IF(B8="No",33.3,IF(B8="N/A",0)))</f>
        <v>33.299999999999997</v>
      </c>
      <c r="D8" s="289">
        <f>IF(B8="Yes",((C8/$C$10%)/10),IF(B8="No",0,IF(B8="N/A",0)))</f>
        <v>3.3333333333333335</v>
      </c>
      <c r="E8" s="330"/>
    </row>
    <row r="9" spans="1:5" ht="27.6">
      <c r="A9" s="80" t="s">
        <v>234</v>
      </c>
      <c r="B9" s="119" t="s">
        <v>10</v>
      </c>
      <c r="C9" s="235">
        <f>IF(B9="Yes",33.3,IF(B9="No",33.3,IF(B9="N/A",0)))</f>
        <v>33.299999999999997</v>
      </c>
      <c r="D9" s="289">
        <f>IF(B9="Yes",((C9/$C$10%)/10),IF(B9="No",0,IF(B9="N/A",0)))</f>
        <v>3.3333333333333335</v>
      </c>
      <c r="E9" s="333"/>
    </row>
    <row r="10" spans="1:5" hidden="1">
      <c r="A10" s="393"/>
      <c r="B10" s="396"/>
      <c r="C10" s="394">
        <f>SUM(C7:C9)</f>
        <v>99.899999999999991</v>
      </c>
      <c r="D10" s="335">
        <f>SUM(D7:D9)</f>
        <v>10</v>
      </c>
      <c r="E10" s="118"/>
    </row>
    <row r="11" spans="1:5" ht="14.4" thickBot="1">
      <c r="A11" s="393"/>
      <c r="B11" s="117"/>
      <c r="C11" s="395"/>
      <c r="D11" s="336"/>
      <c r="E11" s="118"/>
    </row>
    <row r="12" spans="1:5" s="82" customFormat="1" ht="27.6">
      <c r="A12" s="479" t="s">
        <v>112</v>
      </c>
      <c r="B12" s="487" t="s">
        <v>59</v>
      </c>
      <c r="C12" s="488" t="s">
        <v>69</v>
      </c>
      <c r="D12" s="488" t="s">
        <v>18</v>
      </c>
      <c r="E12" s="489" t="s">
        <v>12</v>
      </c>
    </row>
    <row r="13" spans="1:5" ht="41.4">
      <c r="A13" s="397" t="s">
        <v>344</v>
      </c>
      <c r="B13" s="119" t="s">
        <v>10</v>
      </c>
      <c r="C13" s="235">
        <f t="shared" ref="C13" si="0">IF(B13="Yes",20,IF(B13="No",20,IF(B13="N/A",0)))</f>
        <v>20</v>
      </c>
      <c r="D13" s="289">
        <f>IF(B13="Yes",((C13/$C$18%)/10),IF(B13="No",0,IF(B13="N/A",0)))</f>
        <v>2</v>
      </c>
      <c r="E13" s="329"/>
    </row>
    <row r="14" spans="1:5" ht="16.5" customHeight="1">
      <c r="A14" s="65" t="s">
        <v>235</v>
      </c>
      <c r="B14" s="119" t="s">
        <v>10</v>
      </c>
      <c r="C14" s="235">
        <f>IF(B14="Yes",10,IF(B14="No",10,IF(B14="N/A",0)))</f>
        <v>10</v>
      </c>
      <c r="D14" s="289">
        <f>IF(B14="Yes",((C14/$C$18%)/10),IF(B14="No",0,IF(B14="N/A",0)))</f>
        <v>1</v>
      </c>
      <c r="E14" s="119"/>
    </row>
    <row r="15" spans="1:5" ht="27.6">
      <c r="A15" s="473" t="s">
        <v>393</v>
      </c>
      <c r="B15" s="180" t="s">
        <v>10</v>
      </c>
      <c r="C15" s="244">
        <f>IF(B15="Yes",15,IF(B15="No",15,IF(B15="N/A",0)))</f>
        <v>15</v>
      </c>
      <c r="D15" s="245">
        <f>IF(B15="Yes",((C15/$C$18%)/10),IF(B15="No",0,IF(B15="N/A",0)))</f>
        <v>1.5</v>
      </c>
      <c r="E15" s="180"/>
    </row>
    <row r="16" spans="1:5" ht="55.2">
      <c r="A16" s="80" t="s">
        <v>427</v>
      </c>
      <c r="B16" s="119" t="s">
        <v>10</v>
      </c>
      <c r="C16" s="235">
        <f>IF(B16="Yes",35,IF(B16="No",35,IF(B16="N/A",0)))</f>
        <v>35</v>
      </c>
      <c r="D16" s="289">
        <f>IF(B16="Yes",((C16/$C$18%)/10),IF(B16="No",0,IF(B16="N/A",0)))</f>
        <v>3.5</v>
      </c>
      <c r="E16" s="119"/>
    </row>
    <row r="17" spans="1:5" ht="27.6">
      <c r="A17" s="80" t="s">
        <v>394</v>
      </c>
      <c r="B17" s="119" t="s">
        <v>10</v>
      </c>
      <c r="C17" s="235">
        <f>IF(B17="Yes",20,IF(B17="No",20,IF(B17="N/A",0)))</f>
        <v>20</v>
      </c>
      <c r="D17" s="289">
        <f>IF(B17="Yes",((C17/$C$18%)/10),IF(B17="No",0,IF(B17="N/A",0)))</f>
        <v>2</v>
      </c>
      <c r="E17" s="119"/>
    </row>
    <row r="18" spans="1:5" hidden="1">
      <c r="B18" s="117"/>
      <c r="C18" s="351">
        <f>SUM(C13:C17)</f>
        <v>100</v>
      </c>
      <c r="D18" s="351">
        <f>SUM(D13:D17)</f>
        <v>10</v>
      </c>
    </row>
  </sheetData>
  <sheetProtection algorithmName="SHA-512" hashValue="APYk/5iVGPZoWJJsEftQrrYd6V94BIDi4HQi7eDkp1bIOy8qtyKbTiY3IxbTIGaBYAD5s+K59hTip5cfEuaZhA==" saltValue="mnyoKok1+jj1QQ32AD+17w==" spinCount="100000" sheet="1" objects="1" scenarios="1"/>
  <protectedRanges>
    <protectedRange sqref="E7:E9" name="Range3"/>
  </protectedRanges>
  <dataValidations count="1">
    <dataValidation type="list" allowBlank="1" showInputMessage="1" showErrorMessage="1" sqref="B7:B11 B13:B18">
      <formula1>"Yes, No, N/A"</formula1>
    </dataValidation>
  </dataValidation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1"/>
  <sheetViews>
    <sheetView showGridLines="0" topLeftCell="A10" zoomScale="85" zoomScaleNormal="85" workbookViewId="0">
      <selection activeCell="A19" sqref="A19"/>
    </sheetView>
  </sheetViews>
  <sheetFormatPr defaultColWidth="9" defaultRowHeight="13.8"/>
  <cols>
    <col min="1" max="1" width="46.88671875" style="101" customWidth="1"/>
    <col min="2" max="2" width="12" style="89" customWidth="1"/>
    <col min="3" max="3" width="17.33203125" style="88" customWidth="1"/>
    <col min="4" max="4" width="14.33203125" style="88" customWidth="1"/>
    <col min="5" max="5" width="63.6640625" style="89" customWidth="1"/>
    <col min="6" max="6" width="36.77734375" style="89" customWidth="1"/>
    <col min="7" max="16384" width="9" style="89"/>
  </cols>
  <sheetData>
    <row r="1" spans="1:7" s="86" customFormat="1" ht="27.6">
      <c r="A1" s="492"/>
      <c r="B1" s="482" t="s">
        <v>144</v>
      </c>
      <c r="C1" s="483" t="s">
        <v>152</v>
      </c>
      <c r="D1" s="85"/>
    </row>
    <row r="2" spans="1:7" s="86" customFormat="1">
      <c r="A2" s="87" t="s">
        <v>56</v>
      </c>
      <c r="B2" s="234">
        <f>B3+B4</f>
        <v>100</v>
      </c>
      <c r="C2" s="242">
        <f>IF(B2=0,"0",IF(B2&gt;0,((C3+C4)/B2)*100))</f>
        <v>100</v>
      </c>
      <c r="D2" s="85"/>
    </row>
    <row r="3" spans="1:7">
      <c r="A3" s="60" t="s">
        <v>113</v>
      </c>
      <c r="B3" s="235" t="str">
        <f>IF(C13=0,"0","50")</f>
        <v>50</v>
      </c>
      <c r="C3" s="238">
        <f>(D13*10)*B3/100</f>
        <v>50</v>
      </c>
    </row>
    <row r="4" spans="1:7" ht="18.600000000000001" customHeight="1" thickBot="1">
      <c r="A4" s="90" t="s">
        <v>114</v>
      </c>
      <c r="B4" s="236" t="str">
        <f>IF(C20=0,"0",IF(C20&gt;0,"50"))</f>
        <v>50</v>
      </c>
      <c r="C4" s="239">
        <f>(D20*10)*B4/100</f>
        <v>50</v>
      </c>
      <c r="D4" s="91"/>
      <c r="E4" s="92"/>
      <c r="F4" s="92"/>
    </row>
    <row r="5" spans="1:7">
      <c r="A5" s="93"/>
      <c r="B5" s="94"/>
      <c r="C5" s="95"/>
      <c r="D5" s="91"/>
      <c r="E5" s="92"/>
      <c r="F5" s="92"/>
      <c r="G5" s="96"/>
    </row>
    <row r="6" spans="1:7" ht="14.4" thickBot="1">
      <c r="A6" s="93"/>
      <c r="B6" s="97"/>
      <c r="C6" s="93"/>
      <c r="D6" s="93"/>
      <c r="E6" s="97"/>
      <c r="F6" s="98"/>
      <c r="G6" s="98"/>
    </row>
    <row r="7" spans="1:7" s="86" customFormat="1" ht="17.25" customHeight="1">
      <c r="A7" s="481" t="s">
        <v>113</v>
      </c>
      <c r="B7" s="482" t="s">
        <v>59</v>
      </c>
      <c r="C7" s="482" t="s">
        <v>69</v>
      </c>
      <c r="D7" s="482" t="s">
        <v>18</v>
      </c>
      <c r="E7" s="491" t="s">
        <v>12</v>
      </c>
    </row>
    <row r="8" spans="1:7">
      <c r="A8" s="65" t="s">
        <v>71</v>
      </c>
      <c r="B8" s="243" t="s">
        <v>10</v>
      </c>
      <c r="C8" s="244">
        <v>15</v>
      </c>
      <c r="D8" s="245">
        <f>IF(B8="Yes",((C8/$C$13%)/10),IF(B8="No",0,IF(B8="N/A",0)))</f>
        <v>1.5</v>
      </c>
      <c r="E8" s="449"/>
    </row>
    <row r="9" spans="1:7" ht="27.6">
      <c r="A9" s="65" t="s">
        <v>437</v>
      </c>
      <c r="B9" s="243" t="s">
        <v>10</v>
      </c>
      <c r="C9" s="244">
        <f>IF(B9="Yes",30,IF(B9="No",30,IF(B9="N/A",0)))</f>
        <v>30</v>
      </c>
      <c r="D9" s="245">
        <f>IF(B9="Yes",((C9/$C$13%)/10),IF(B9="No",0,IF(B9="N/A",0)))</f>
        <v>3</v>
      </c>
      <c r="E9" s="449"/>
    </row>
    <row r="10" spans="1:7">
      <c r="A10" s="65" t="s">
        <v>72</v>
      </c>
      <c r="B10" s="243" t="s">
        <v>10</v>
      </c>
      <c r="C10" s="244">
        <v>15</v>
      </c>
      <c r="D10" s="245">
        <f>IF(B10="Yes",((C10/$C$13%)/10),IF(B10="No",0,IF(B10="N/A",0)))</f>
        <v>1.5</v>
      </c>
      <c r="E10" s="449"/>
    </row>
    <row r="11" spans="1:7" ht="15" customHeight="1">
      <c r="A11" s="65" t="s">
        <v>487</v>
      </c>
      <c r="B11" s="553" t="s">
        <v>10</v>
      </c>
      <c r="C11" s="244">
        <f>IF(B11="Yes",5,IF(B11="No",5,IF(B11="N/A",0)))</f>
        <v>5</v>
      </c>
      <c r="D11" s="245">
        <f>IF(B11="Yes",((C11/$C$13%)/10),IF(B11="No",0,IF(B11="N/A",0)))</f>
        <v>0.5</v>
      </c>
      <c r="E11" s="449"/>
    </row>
    <row r="12" spans="1:7" ht="44.25" customHeight="1">
      <c r="A12" s="65" t="s">
        <v>461</v>
      </c>
      <c r="B12" s="243" t="s">
        <v>10</v>
      </c>
      <c r="C12" s="244">
        <f>IF(B12="Yes",35,IF(B12="No",35,IF(B12="N/A",0)))</f>
        <v>35</v>
      </c>
      <c r="D12" s="245">
        <f>IF(B12="Yes",((C12/$C$13%)/10),IF(B12="No",0,IF(B12="N/A",0)))</f>
        <v>3.5</v>
      </c>
      <c r="E12" s="449"/>
    </row>
    <row r="13" spans="1:7" hidden="1">
      <c r="A13" s="93"/>
      <c r="B13" s="96"/>
      <c r="C13" s="340">
        <f>SUM(C8:C12)</f>
        <v>100</v>
      </c>
      <c r="D13" s="341">
        <f>SUM(D8:D12)</f>
        <v>10</v>
      </c>
      <c r="E13" s="100"/>
    </row>
    <row r="14" spans="1:7" ht="14.4" thickBot="1">
      <c r="B14" s="102"/>
      <c r="C14" s="103"/>
      <c r="D14" s="103"/>
      <c r="E14" s="100"/>
    </row>
    <row r="15" spans="1:7">
      <c r="A15" s="490" t="s">
        <v>114</v>
      </c>
      <c r="B15" s="482" t="s">
        <v>59</v>
      </c>
      <c r="C15" s="482" t="s">
        <v>69</v>
      </c>
      <c r="D15" s="482" t="s">
        <v>18</v>
      </c>
      <c r="E15" s="491" t="s">
        <v>12</v>
      </c>
    </row>
    <row r="16" spans="1:7" ht="27.6">
      <c r="A16" s="60" t="s">
        <v>462</v>
      </c>
      <c r="B16" s="243" t="s">
        <v>10</v>
      </c>
      <c r="C16" s="244">
        <f>IF(B16="Yes",15,IF(B16="No",15,IF(B16="N/A",0)))</f>
        <v>15</v>
      </c>
      <c r="D16" s="245">
        <f>IF(B16="Yes",((C16/$C$20%)/10),IF(B16="No",0,IF(B16="N/A",0)))</f>
        <v>1.5</v>
      </c>
      <c r="E16" s="99"/>
    </row>
    <row r="17" spans="1:5" ht="27.6">
      <c r="A17" s="60" t="s">
        <v>480</v>
      </c>
      <c r="B17" s="243" t="s">
        <v>10</v>
      </c>
      <c r="C17" s="244">
        <f>IF(B17="Yes",20,IF(B17="No",20,IF(B17="N/A",0)))</f>
        <v>20</v>
      </c>
      <c r="D17" s="245">
        <f>IF(B17="Yes",((C17/$C$20%)/10),IF(B17="No",0,IF(B17="N/A",0)))</f>
        <v>2</v>
      </c>
      <c r="E17" s="99"/>
    </row>
    <row r="18" spans="1:5" ht="41.4">
      <c r="A18" s="60" t="s">
        <v>395</v>
      </c>
      <c r="B18" s="243" t="s">
        <v>10</v>
      </c>
      <c r="C18" s="244">
        <f>IF(B18="Yes",45,IF(B18="No",45,IF(B18="N/A",0)))</f>
        <v>45</v>
      </c>
      <c r="D18" s="245">
        <f>IF(B25=0,((C18/$C$20%)/10),IF(B25&lt;3,(((C18*0.75)/$C$20%)/10),IF(B25&lt;=5,(C18*0.5)/$C$20%)/10))</f>
        <v>4.5</v>
      </c>
      <c r="E18" s="104"/>
    </row>
    <row r="19" spans="1:5" ht="28.2" thickBot="1">
      <c r="A19" s="105" t="s">
        <v>236</v>
      </c>
      <c r="B19" s="246" t="s">
        <v>10</v>
      </c>
      <c r="C19" s="247">
        <f>IF(B19="Yes",20,IF(B19="No",10,IF(B19="N/A",0)))</f>
        <v>20</v>
      </c>
      <c r="D19" s="248">
        <f>IF(B31=0,((C19/$C$20%)/10),IF(B31&lt;3,(((C19*0.75)/$C$20%)/10),IF(B31&lt;=5,(C19*0.5)/$C$20%)/10))</f>
        <v>2</v>
      </c>
      <c r="E19" s="227"/>
    </row>
    <row r="20" spans="1:5">
      <c r="A20" s="106"/>
      <c r="C20" s="194">
        <f>SUM(C16:C19)</f>
        <v>100</v>
      </c>
      <c r="D20" s="194">
        <f>SUM(D16:D19)</f>
        <v>10</v>
      </c>
    </row>
    <row r="21" spans="1:5" ht="14.4" thickBot="1">
      <c r="A21" s="107" t="s">
        <v>164</v>
      </c>
    </row>
    <row r="22" spans="1:5" ht="41.4">
      <c r="A22" s="481" t="s">
        <v>438</v>
      </c>
      <c r="B22" s="491" t="s">
        <v>163</v>
      </c>
    </row>
    <row r="23" spans="1:5">
      <c r="A23" s="108" t="s">
        <v>157</v>
      </c>
      <c r="B23" s="109">
        <v>2</v>
      </c>
    </row>
    <row r="24" spans="1:5">
      <c r="A24" s="108" t="s">
        <v>158</v>
      </c>
      <c r="B24" s="109">
        <v>0</v>
      </c>
      <c r="E24" s="110"/>
    </row>
    <row r="25" spans="1:5" ht="14.4" thickBot="1">
      <c r="A25" s="105" t="s">
        <v>159</v>
      </c>
      <c r="B25" s="111">
        <f>B24/B23%</f>
        <v>0</v>
      </c>
    </row>
    <row r="26" spans="1:5" s="176" customFormat="1">
      <c r="A26" s="450"/>
      <c r="C26" s="451"/>
      <c r="D26" s="451"/>
    </row>
    <row r="27" spans="1:5" s="176" customFormat="1" ht="14.4" thickBot="1">
      <c r="A27" s="450"/>
      <c r="C27" s="451"/>
      <c r="D27" s="451"/>
    </row>
    <row r="28" spans="1:5" ht="27.6">
      <c r="A28" s="481" t="s">
        <v>73</v>
      </c>
      <c r="B28" s="491" t="s">
        <v>163</v>
      </c>
    </row>
    <row r="29" spans="1:5">
      <c r="A29" s="108" t="s">
        <v>157</v>
      </c>
      <c r="B29" s="109">
        <v>2</v>
      </c>
    </row>
    <row r="30" spans="1:5">
      <c r="A30" s="108" t="s">
        <v>158</v>
      </c>
      <c r="B30" s="109">
        <v>0</v>
      </c>
    </row>
    <row r="31" spans="1:5" ht="14.4" thickBot="1">
      <c r="A31" s="105" t="s">
        <v>159</v>
      </c>
      <c r="B31" s="111">
        <f>B30/B29%</f>
        <v>0</v>
      </c>
    </row>
  </sheetData>
  <sheetProtection algorithmName="SHA-512" hashValue="lLX9xQ8nkWBMZ2CJCAq7ZuDpHcuzjp0OTalLdeBuAnYsPTa/ecQTQU6Jnishgs7iwUubc+CArnFOtmwmMmxU1w==" saltValue="qfZOfT3qHy6ucmGIleyv8Q==" spinCount="100000" sheet="1" objects="1" scenarios="1"/>
  <dataValidations count="1">
    <dataValidation type="list" allowBlank="1" showInputMessage="1" showErrorMessage="1" sqref="B16:B19 B8:B13">
      <formula1>"Yes, No, N/A"</formula1>
    </dataValidation>
  </dataValidations>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26"/>
  <sheetViews>
    <sheetView showGridLines="0" zoomScale="89" zoomScaleNormal="89" workbookViewId="0">
      <selection activeCell="B14" sqref="B14"/>
    </sheetView>
  </sheetViews>
  <sheetFormatPr defaultColWidth="9" defaultRowHeight="13.8"/>
  <cols>
    <col min="1" max="1" width="50.44140625" style="124" customWidth="1"/>
    <col min="2" max="2" width="16.88671875" style="5" bestFit="1" customWidth="1"/>
    <col min="3" max="3" width="12.6640625" style="5" bestFit="1" customWidth="1"/>
    <col min="4" max="4" width="13.77734375" style="5" customWidth="1"/>
    <col min="5" max="5" width="11.6640625" style="5" bestFit="1" customWidth="1"/>
    <col min="6" max="6" width="9.33203125" style="5" bestFit="1" customWidth="1"/>
    <col min="7" max="7" width="13.44140625" style="5" customWidth="1"/>
    <col min="8" max="8" width="9" style="5"/>
    <col min="9" max="9" width="9.33203125" style="5" customWidth="1"/>
    <col min="10" max="10" width="10.44140625" style="5" customWidth="1"/>
    <col min="11" max="16384" width="9" style="5"/>
  </cols>
  <sheetData>
    <row r="1" spans="1:10" ht="27.6">
      <c r="A1" s="490"/>
      <c r="B1" s="482" t="s">
        <v>144</v>
      </c>
      <c r="C1" s="483" t="s">
        <v>286</v>
      </c>
      <c r="E1" s="362"/>
      <c r="F1" s="5" t="s">
        <v>254</v>
      </c>
    </row>
    <row r="2" spans="1:10" s="89" customFormat="1">
      <c r="A2" s="123" t="s">
        <v>56</v>
      </c>
      <c r="B2" s="234">
        <f>B3+B4</f>
        <v>100</v>
      </c>
      <c r="C2" s="242">
        <f>((SUM(C3:C4))/B2)*100</f>
        <v>100</v>
      </c>
      <c r="E2" s="362"/>
    </row>
    <row r="3" spans="1:10">
      <c r="A3" s="73" t="s">
        <v>252</v>
      </c>
      <c r="B3" s="235" t="str">
        <f>IF(C11=0,"0",IF(C11&gt;0,"70"))</f>
        <v>70</v>
      </c>
      <c r="C3" s="238">
        <f>(D11*10)*B3/100</f>
        <v>70</v>
      </c>
      <c r="E3" s="362"/>
    </row>
    <row r="4" spans="1:10" ht="14.4" thickBot="1">
      <c r="A4" s="74" t="s">
        <v>74</v>
      </c>
      <c r="B4" s="236" t="str">
        <f>IF(C15=0,"0",IF(C15&gt;0,"30"))</f>
        <v>30</v>
      </c>
      <c r="C4" s="239">
        <f>(D15*10)*B4/100</f>
        <v>30</v>
      </c>
      <c r="E4" s="362"/>
    </row>
    <row r="5" spans="1:10">
      <c r="C5" s="124"/>
    </row>
    <row r="6" spans="1:10" ht="14.4" thickBot="1">
      <c r="C6" s="124"/>
    </row>
    <row r="7" spans="1:10">
      <c r="A7" s="490" t="s">
        <v>251</v>
      </c>
      <c r="B7" s="482" t="s">
        <v>59</v>
      </c>
      <c r="C7" s="482" t="s">
        <v>69</v>
      </c>
      <c r="D7" s="482" t="s">
        <v>18</v>
      </c>
      <c r="E7" s="491" t="s">
        <v>12</v>
      </c>
    </row>
    <row r="8" spans="1:10" ht="41.4">
      <c r="A8" s="73" t="s">
        <v>320</v>
      </c>
      <c r="B8" s="37" t="s">
        <v>10</v>
      </c>
      <c r="C8" s="244">
        <f>IF(B8="Yes",40,IF(B8="No",40,IF(B8="N/A",0)))</f>
        <v>40</v>
      </c>
      <c r="D8" s="245">
        <f>IF(B8="Yes",((C8/$C$11%)/10),IF(B8="No",0,IF(B8="N/A",0)))</f>
        <v>4</v>
      </c>
      <c r="E8" s="125"/>
    </row>
    <row r="9" spans="1:10" ht="27.6">
      <c r="A9" s="207" t="s">
        <v>264</v>
      </c>
      <c r="B9" s="252" t="s">
        <v>10</v>
      </c>
      <c r="C9" s="235">
        <f>IF(B9="Yes",30,IF(B9="No",30,IF(B9="N/A",0)))</f>
        <v>30</v>
      </c>
      <c r="D9" s="289">
        <f>IF(B9="Yes",((C9/$C$11%)/10),IF(B9="No",0,IF(B9="N/A",0)))</f>
        <v>3</v>
      </c>
      <c r="E9" s="337"/>
    </row>
    <row r="10" spans="1:10" ht="27.6">
      <c r="A10" s="73" t="s">
        <v>237</v>
      </c>
      <c r="B10" s="252" t="s">
        <v>10</v>
      </c>
      <c r="C10" s="244">
        <f>IF(B10="Yes",30,IF(B10="No",30,IF(B10="N/A",0)))</f>
        <v>30</v>
      </c>
      <c r="D10" s="289">
        <f>IF(B10="Yes",((C10/$C$11%)/10),IF(B10="No",0,IF(B10="N/A",0)))</f>
        <v>3</v>
      </c>
      <c r="E10" s="337"/>
    </row>
    <row r="11" spans="1:10">
      <c r="A11" s="77"/>
      <c r="B11" s="357"/>
      <c r="C11" s="354">
        <f>SUM(C8:C10)</f>
        <v>100</v>
      </c>
      <c r="D11" s="360">
        <f>SUM(D8:D10)</f>
        <v>10</v>
      </c>
      <c r="E11" s="337"/>
    </row>
    <row r="12" spans="1:10" ht="14.4" thickBot="1">
      <c r="A12" s="79"/>
      <c r="B12" s="358"/>
      <c r="C12" s="339"/>
      <c r="D12" s="359"/>
      <c r="E12" s="337"/>
    </row>
    <row r="13" spans="1:10">
      <c r="A13" s="490" t="s">
        <v>74</v>
      </c>
      <c r="B13" s="482" t="s">
        <v>59</v>
      </c>
      <c r="C13" s="482" t="s">
        <v>69</v>
      </c>
      <c r="D13" s="482" t="s">
        <v>18</v>
      </c>
      <c r="E13" s="491" t="s">
        <v>12</v>
      </c>
    </row>
    <row r="14" spans="1:10" ht="27.6">
      <c r="A14" s="73" t="s">
        <v>321</v>
      </c>
      <c r="B14" s="37" t="s">
        <v>10</v>
      </c>
      <c r="C14" s="244">
        <f>IF(B14="Yes",100,IF(B14="No",100,IF(B14="N/A",0)))</f>
        <v>100</v>
      </c>
      <c r="D14" s="289">
        <f>IF(B14="Yes",((C14/$C$15%)/10),IF(B14="No",0,IF(B14="N/A",0)))</f>
        <v>10</v>
      </c>
      <c r="E14" s="125"/>
    </row>
    <row r="15" spans="1:10" s="76" customFormat="1">
      <c r="A15" s="75"/>
      <c r="C15" s="129">
        <f>SUM(C14:C14)</f>
        <v>100</v>
      </c>
      <c r="D15" s="130">
        <f>SUM(D14:D14)</f>
        <v>10</v>
      </c>
      <c r="G15" s="5"/>
      <c r="H15" s="5"/>
      <c r="I15" s="5"/>
      <c r="J15" s="5"/>
    </row>
    <row r="17" spans="1:10" ht="47.25" customHeight="1">
      <c r="A17" s="493" t="s">
        <v>275</v>
      </c>
      <c r="B17" s="493" t="s">
        <v>288</v>
      </c>
      <c r="C17" s="493" t="s">
        <v>287</v>
      </c>
      <c r="D17" s="493" t="s">
        <v>280</v>
      </c>
      <c r="E17" s="493" t="s">
        <v>281</v>
      </c>
      <c r="F17" s="493" t="s">
        <v>282</v>
      </c>
      <c r="G17" s="494" t="s">
        <v>284</v>
      </c>
      <c r="H17" s="494" t="s">
        <v>45</v>
      </c>
      <c r="I17" s="494" t="s">
        <v>46</v>
      </c>
      <c r="J17" s="493" t="s">
        <v>283</v>
      </c>
    </row>
    <row r="18" spans="1:10">
      <c r="A18" s="400" t="s">
        <v>276</v>
      </c>
      <c r="B18" s="401"/>
      <c r="C18" s="407"/>
      <c r="D18" s="407"/>
      <c r="E18" s="407"/>
      <c r="F18" s="407"/>
      <c r="G18" s="407"/>
      <c r="H18" s="407"/>
      <c r="I18" s="407"/>
      <c r="J18" s="407"/>
    </row>
    <row r="19" spans="1:10">
      <c r="A19" s="400" t="s">
        <v>276</v>
      </c>
      <c r="B19" s="401"/>
      <c r="C19" s="407"/>
      <c r="D19" s="407"/>
      <c r="E19" s="407"/>
      <c r="F19" s="407"/>
      <c r="G19" s="407"/>
      <c r="H19" s="407"/>
      <c r="I19" s="407"/>
      <c r="J19" s="407"/>
    </row>
    <row r="20" spans="1:10">
      <c r="A20" s="400" t="s">
        <v>276</v>
      </c>
      <c r="B20" s="401"/>
      <c r="C20" s="407"/>
      <c r="D20" s="407"/>
      <c r="E20" s="407"/>
      <c r="F20" s="407"/>
      <c r="G20" s="407"/>
      <c r="H20" s="407"/>
      <c r="I20" s="407"/>
      <c r="J20" s="407"/>
    </row>
    <row r="21" spans="1:10">
      <c r="A21" s="400" t="s">
        <v>276</v>
      </c>
      <c r="B21" s="401"/>
      <c r="C21" s="407"/>
      <c r="D21" s="407"/>
      <c r="E21" s="407"/>
      <c r="F21" s="407"/>
      <c r="G21" s="407"/>
      <c r="H21" s="407"/>
      <c r="I21" s="407"/>
      <c r="J21" s="407"/>
    </row>
    <row r="22" spans="1:10">
      <c r="A22" s="400" t="s">
        <v>276</v>
      </c>
      <c r="B22" s="401"/>
      <c r="C22" s="407"/>
      <c r="D22" s="407"/>
      <c r="E22" s="407"/>
      <c r="F22" s="407"/>
      <c r="G22" s="407"/>
      <c r="H22" s="407"/>
      <c r="I22" s="407"/>
      <c r="J22" s="407"/>
    </row>
    <row r="23" spans="1:10">
      <c r="A23" s="400" t="s">
        <v>276</v>
      </c>
      <c r="B23" s="401"/>
      <c r="C23" s="407"/>
      <c r="D23" s="407"/>
      <c r="E23" s="407"/>
      <c r="F23" s="407"/>
      <c r="G23" s="407"/>
      <c r="H23" s="407"/>
      <c r="I23" s="407"/>
      <c r="J23" s="407"/>
    </row>
    <row r="24" spans="1:10">
      <c r="A24" s="400" t="s">
        <v>276</v>
      </c>
      <c r="B24" s="401"/>
      <c r="C24" s="407"/>
      <c r="D24" s="407"/>
      <c r="E24" s="407"/>
      <c r="F24" s="407"/>
      <c r="G24" s="407"/>
      <c r="H24" s="407"/>
      <c r="I24" s="407"/>
      <c r="J24" s="407"/>
    </row>
    <row r="25" spans="1:10">
      <c r="A25" s="400" t="s">
        <v>276</v>
      </c>
      <c r="B25" s="401"/>
      <c r="C25" s="407"/>
      <c r="D25" s="407"/>
      <c r="E25" s="407"/>
      <c r="F25" s="407"/>
      <c r="G25" s="407"/>
      <c r="H25" s="407"/>
      <c r="I25" s="407"/>
      <c r="J25" s="407"/>
    </row>
    <row r="26" spans="1:10">
      <c r="A26" s="400" t="s">
        <v>276</v>
      </c>
      <c r="B26" s="401"/>
      <c r="C26" s="407"/>
      <c r="D26" s="407"/>
      <c r="E26" s="407"/>
      <c r="F26" s="407"/>
      <c r="G26" s="407"/>
      <c r="H26" s="407"/>
      <c r="I26" s="407"/>
      <c r="J26" s="407"/>
    </row>
    <row r="27" spans="1:10">
      <c r="A27" s="402" t="s">
        <v>276</v>
      </c>
      <c r="B27" s="403"/>
      <c r="C27" s="407"/>
      <c r="D27" s="407"/>
      <c r="E27" s="407"/>
      <c r="F27" s="407"/>
      <c r="G27" s="407"/>
      <c r="H27" s="407"/>
      <c r="I27" s="407"/>
      <c r="J27" s="407"/>
    </row>
    <row r="28" spans="1:10">
      <c r="A28" s="400" t="s">
        <v>276</v>
      </c>
      <c r="B28" s="404"/>
      <c r="C28" s="407"/>
      <c r="D28" s="407"/>
      <c r="E28" s="407"/>
      <c r="F28" s="407"/>
      <c r="G28" s="407"/>
      <c r="H28" s="407"/>
      <c r="I28" s="407"/>
      <c r="J28" s="407"/>
    </row>
    <row r="29" spans="1:10">
      <c r="A29" s="400" t="s">
        <v>277</v>
      </c>
      <c r="B29" s="401"/>
      <c r="C29" s="407"/>
      <c r="D29" s="407"/>
      <c r="E29" s="407"/>
      <c r="F29" s="407"/>
      <c r="G29" s="407"/>
      <c r="H29" s="407"/>
      <c r="I29" s="407"/>
      <c r="J29" s="407"/>
    </row>
    <row r="30" spans="1:10">
      <c r="A30" s="402" t="s">
        <v>278</v>
      </c>
      <c r="B30" s="207"/>
      <c r="C30" s="407"/>
      <c r="D30" s="407"/>
      <c r="E30" s="407"/>
      <c r="F30" s="407"/>
      <c r="G30" s="407"/>
      <c r="H30" s="407"/>
      <c r="I30" s="407"/>
      <c r="J30" s="407"/>
    </row>
    <row r="31" spans="1:10">
      <c r="A31" s="400" t="s">
        <v>278</v>
      </c>
      <c r="B31" s="401"/>
      <c r="C31" s="407"/>
      <c r="D31" s="407"/>
      <c r="E31" s="407"/>
      <c r="F31" s="407"/>
      <c r="G31" s="407"/>
      <c r="H31" s="407"/>
      <c r="I31" s="407"/>
      <c r="J31" s="407"/>
    </row>
    <row r="32" spans="1:10">
      <c r="A32" s="400" t="s">
        <v>278</v>
      </c>
      <c r="B32" s="401"/>
      <c r="C32" s="407"/>
      <c r="D32" s="407"/>
      <c r="E32" s="407"/>
      <c r="F32" s="407"/>
      <c r="G32" s="407"/>
      <c r="H32" s="407"/>
      <c r="I32" s="407"/>
      <c r="J32" s="407"/>
    </row>
    <row r="33" spans="1:10">
      <c r="A33" s="400" t="s">
        <v>278</v>
      </c>
      <c r="B33" s="401"/>
      <c r="C33" s="407"/>
      <c r="D33" s="407"/>
      <c r="E33" s="407"/>
      <c r="F33" s="407"/>
      <c r="G33" s="407"/>
      <c r="H33" s="407"/>
      <c r="I33" s="407"/>
      <c r="J33" s="407"/>
    </row>
    <row r="34" spans="1:10">
      <c r="A34" s="400" t="s">
        <v>278</v>
      </c>
      <c r="B34" s="401"/>
      <c r="C34" s="407"/>
      <c r="D34" s="407"/>
      <c r="E34" s="407"/>
      <c r="F34" s="407"/>
      <c r="G34" s="407"/>
      <c r="H34" s="407"/>
      <c r="I34" s="407"/>
      <c r="J34" s="407"/>
    </row>
    <row r="35" spans="1:10">
      <c r="A35" s="400" t="s">
        <v>278</v>
      </c>
      <c r="B35" s="401"/>
      <c r="C35" s="407"/>
      <c r="D35" s="407"/>
      <c r="E35" s="407"/>
      <c r="F35" s="407"/>
      <c r="G35" s="407"/>
      <c r="H35" s="407"/>
      <c r="I35" s="407"/>
      <c r="J35" s="407"/>
    </row>
    <row r="36" spans="1:10">
      <c r="A36" s="400" t="s">
        <v>278</v>
      </c>
      <c r="B36" s="401"/>
      <c r="C36" s="407"/>
      <c r="D36" s="407"/>
      <c r="E36" s="407"/>
      <c r="F36" s="407"/>
      <c r="G36" s="407"/>
      <c r="H36" s="407"/>
      <c r="I36" s="407"/>
      <c r="J36" s="407"/>
    </row>
    <row r="37" spans="1:10">
      <c r="A37" s="400" t="s">
        <v>278</v>
      </c>
      <c r="B37" s="401"/>
      <c r="C37" s="407"/>
      <c r="D37" s="407"/>
      <c r="E37" s="407"/>
      <c r="F37" s="407"/>
      <c r="G37" s="407"/>
      <c r="H37" s="407"/>
      <c r="I37" s="407"/>
      <c r="J37" s="407"/>
    </row>
    <row r="38" spans="1:10">
      <c r="A38" s="400" t="s">
        <v>278</v>
      </c>
      <c r="B38" s="401"/>
      <c r="C38" s="407"/>
      <c r="D38" s="407"/>
      <c r="E38" s="407"/>
      <c r="F38" s="407"/>
      <c r="G38" s="407"/>
      <c r="H38" s="407"/>
      <c r="I38" s="407"/>
      <c r="J38" s="407"/>
    </row>
    <row r="39" spans="1:10">
      <c r="A39" s="400" t="s">
        <v>278</v>
      </c>
      <c r="B39" s="401"/>
      <c r="C39" s="407"/>
      <c r="D39" s="407"/>
      <c r="E39" s="407"/>
      <c r="F39" s="407"/>
      <c r="G39" s="407"/>
      <c r="H39" s="407"/>
      <c r="I39" s="407"/>
      <c r="J39" s="407"/>
    </row>
    <row r="40" spans="1:10">
      <c r="A40" s="400" t="s">
        <v>278</v>
      </c>
      <c r="B40" s="401"/>
      <c r="C40" s="407"/>
      <c r="D40" s="407"/>
      <c r="E40" s="407"/>
      <c r="F40" s="407"/>
      <c r="G40" s="407"/>
      <c r="H40" s="407"/>
      <c r="I40" s="407"/>
      <c r="J40" s="407"/>
    </row>
    <row r="41" spans="1:10">
      <c r="A41" s="400" t="s">
        <v>278</v>
      </c>
      <c r="B41" s="401"/>
      <c r="C41" s="407"/>
      <c r="D41" s="407"/>
      <c r="E41" s="407"/>
      <c r="F41" s="407"/>
      <c r="G41" s="407"/>
      <c r="H41" s="407"/>
      <c r="I41" s="407"/>
      <c r="J41" s="407"/>
    </row>
    <row r="42" spans="1:10">
      <c r="A42" s="400" t="s">
        <v>278</v>
      </c>
      <c r="B42" s="401"/>
      <c r="C42" s="407"/>
      <c r="D42" s="407"/>
      <c r="E42" s="407"/>
      <c r="F42" s="407"/>
      <c r="G42" s="407"/>
      <c r="H42" s="407"/>
      <c r="I42" s="407"/>
      <c r="J42" s="407"/>
    </row>
    <row r="43" spans="1:10">
      <c r="A43" s="400" t="s">
        <v>278</v>
      </c>
      <c r="B43" s="401"/>
      <c r="C43" s="407"/>
      <c r="D43" s="407"/>
      <c r="E43" s="407"/>
      <c r="F43" s="407"/>
      <c r="G43" s="407"/>
      <c r="H43" s="407"/>
      <c r="I43" s="407"/>
      <c r="J43" s="407"/>
    </row>
    <row r="44" spans="1:10">
      <c r="A44" s="400" t="s">
        <v>278</v>
      </c>
      <c r="B44" s="401"/>
      <c r="C44" s="407"/>
      <c r="D44" s="407"/>
      <c r="E44" s="407"/>
      <c r="F44" s="407"/>
      <c r="G44" s="407"/>
      <c r="H44" s="407"/>
      <c r="I44" s="407"/>
      <c r="J44" s="407"/>
    </row>
    <row r="45" spans="1:10">
      <c r="A45" s="400" t="s">
        <v>278</v>
      </c>
      <c r="B45" s="401"/>
      <c r="C45" s="407"/>
      <c r="D45" s="407"/>
      <c r="E45" s="407"/>
      <c r="F45" s="407"/>
      <c r="G45" s="407"/>
      <c r="H45" s="407"/>
      <c r="I45" s="407"/>
      <c r="J45" s="407"/>
    </row>
    <row r="46" spans="1:10">
      <c r="A46" s="400" t="s">
        <v>278</v>
      </c>
      <c r="B46" s="401"/>
      <c r="C46" s="407"/>
      <c r="D46" s="407"/>
      <c r="E46" s="407"/>
      <c r="F46" s="407"/>
      <c r="G46" s="407"/>
      <c r="H46" s="407"/>
      <c r="I46" s="407"/>
      <c r="J46" s="407"/>
    </row>
    <row r="47" spans="1:10">
      <c r="A47" s="400" t="s">
        <v>278</v>
      </c>
      <c r="B47" s="401"/>
      <c r="C47" s="407"/>
      <c r="D47" s="407"/>
      <c r="E47" s="407"/>
      <c r="F47" s="407"/>
      <c r="G47" s="407"/>
      <c r="H47" s="407"/>
      <c r="I47" s="407"/>
      <c r="J47" s="407"/>
    </row>
    <row r="48" spans="1:10">
      <c r="A48" s="400" t="s">
        <v>278</v>
      </c>
      <c r="B48" s="401"/>
      <c r="C48" s="407"/>
      <c r="D48" s="407"/>
      <c r="E48" s="407"/>
      <c r="F48" s="407"/>
      <c r="G48" s="407"/>
      <c r="H48" s="407"/>
      <c r="I48" s="407"/>
      <c r="J48" s="407"/>
    </row>
    <row r="49" spans="1:10">
      <c r="A49" s="400" t="s">
        <v>278</v>
      </c>
      <c r="B49" s="401"/>
      <c r="C49" s="407"/>
      <c r="D49" s="407"/>
      <c r="E49" s="407"/>
      <c r="F49" s="407"/>
      <c r="G49" s="407"/>
      <c r="H49" s="407"/>
      <c r="I49" s="407"/>
      <c r="J49" s="407"/>
    </row>
    <row r="50" spans="1:10">
      <c r="A50" s="400" t="s">
        <v>278</v>
      </c>
      <c r="B50" s="401"/>
      <c r="C50" s="407"/>
      <c r="D50" s="407"/>
      <c r="E50" s="407"/>
      <c r="F50" s="407"/>
      <c r="G50" s="407"/>
      <c r="H50" s="407"/>
      <c r="I50" s="407"/>
      <c r="J50" s="407"/>
    </row>
    <row r="51" spans="1:10">
      <c r="A51" s="400" t="s">
        <v>279</v>
      </c>
      <c r="B51" s="401"/>
      <c r="C51" s="407"/>
      <c r="D51" s="407"/>
      <c r="E51" s="407"/>
      <c r="F51" s="407"/>
      <c r="G51" s="407"/>
      <c r="H51" s="407"/>
      <c r="I51" s="407"/>
      <c r="J51" s="407"/>
    </row>
    <row r="52" spans="1:10">
      <c r="A52" s="400" t="s">
        <v>279</v>
      </c>
      <c r="B52" s="401"/>
      <c r="C52" s="407"/>
      <c r="D52" s="407"/>
      <c r="E52" s="407"/>
      <c r="F52" s="407"/>
      <c r="G52" s="407"/>
      <c r="H52" s="407"/>
      <c r="I52" s="407"/>
      <c r="J52" s="407"/>
    </row>
    <row r="53" spans="1:10">
      <c r="A53" s="400" t="s">
        <v>279</v>
      </c>
      <c r="B53" s="401"/>
      <c r="C53" s="407"/>
      <c r="D53" s="407"/>
      <c r="E53" s="407"/>
      <c r="F53" s="407"/>
      <c r="G53" s="407"/>
      <c r="H53" s="407"/>
      <c r="I53" s="407"/>
      <c r="J53" s="407"/>
    </row>
    <row r="54" spans="1:10">
      <c r="A54" s="400" t="s">
        <v>279</v>
      </c>
      <c r="B54" s="401"/>
      <c r="C54" s="407"/>
      <c r="D54" s="407"/>
      <c r="E54" s="407"/>
      <c r="F54" s="407"/>
      <c r="G54" s="407"/>
      <c r="H54" s="407"/>
      <c r="I54" s="407"/>
      <c r="J54" s="407"/>
    </row>
    <row r="55" spans="1:10">
      <c r="A55" s="400" t="s">
        <v>279</v>
      </c>
      <c r="B55" s="401"/>
      <c r="C55" s="407"/>
      <c r="D55" s="407"/>
      <c r="E55" s="407"/>
      <c r="F55" s="407"/>
      <c r="G55" s="407"/>
      <c r="H55" s="407"/>
      <c r="I55" s="407"/>
      <c r="J55" s="407"/>
    </row>
    <row r="56" spans="1:10">
      <c r="A56" s="400" t="s">
        <v>279</v>
      </c>
      <c r="B56" s="401"/>
      <c r="C56" s="407"/>
      <c r="D56" s="407"/>
      <c r="E56" s="407"/>
      <c r="F56" s="407"/>
      <c r="G56" s="407"/>
      <c r="H56" s="407"/>
      <c r="I56" s="407"/>
      <c r="J56" s="407"/>
    </row>
    <row r="57" spans="1:10">
      <c r="A57" s="400" t="s">
        <v>279</v>
      </c>
      <c r="B57" s="401"/>
      <c r="C57" s="407"/>
      <c r="D57" s="407"/>
      <c r="E57" s="407"/>
      <c r="F57" s="407"/>
      <c r="G57" s="407"/>
      <c r="H57" s="407"/>
      <c r="I57" s="407"/>
      <c r="J57" s="407"/>
    </row>
    <row r="58" spans="1:10">
      <c r="A58" s="400" t="s">
        <v>279</v>
      </c>
      <c r="B58" s="401"/>
      <c r="C58" s="407"/>
      <c r="D58" s="407"/>
      <c r="E58" s="407"/>
      <c r="F58" s="407"/>
      <c r="G58" s="407"/>
      <c r="H58" s="407"/>
      <c r="I58" s="407"/>
      <c r="J58" s="407"/>
    </row>
    <row r="59" spans="1:10">
      <c r="A59" s="400" t="s">
        <v>279</v>
      </c>
      <c r="B59" s="401"/>
      <c r="C59" s="407"/>
      <c r="D59" s="407"/>
      <c r="E59" s="407"/>
      <c r="F59" s="407"/>
      <c r="G59" s="407"/>
      <c r="H59" s="407"/>
      <c r="I59" s="407"/>
      <c r="J59" s="407"/>
    </row>
    <row r="60" spans="1:10">
      <c r="A60" s="400" t="s">
        <v>279</v>
      </c>
      <c r="B60" s="401"/>
      <c r="C60" s="407"/>
      <c r="D60" s="407"/>
      <c r="E60" s="407"/>
      <c r="F60" s="407"/>
      <c r="G60" s="407"/>
      <c r="H60" s="407"/>
      <c r="I60" s="407"/>
      <c r="J60" s="407"/>
    </row>
    <row r="61" spans="1:10">
      <c r="A61" s="400" t="s">
        <v>279</v>
      </c>
      <c r="B61" s="401"/>
      <c r="C61" s="407"/>
      <c r="D61" s="407"/>
      <c r="E61" s="407"/>
      <c r="F61" s="407"/>
      <c r="G61" s="407"/>
      <c r="H61" s="407"/>
      <c r="I61" s="407"/>
      <c r="J61" s="407"/>
    </row>
    <row r="62" spans="1:10">
      <c r="A62" s="400" t="s">
        <v>279</v>
      </c>
      <c r="B62" s="401"/>
      <c r="C62" s="407"/>
      <c r="D62" s="407"/>
      <c r="E62" s="407"/>
      <c r="F62" s="407"/>
      <c r="G62" s="407"/>
      <c r="H62" s="407"/>
      <c r="I62" s="407"/>
      <c r="J62" s="407"/>
    </row>
    <row r="63" spans="1:10">
      <c r="A63" s="400" t="s">
        <v>279</v>
      </c>
      <c r="B63" s="401"/>
      <c r="C63" s="407"/>
      <c r="D63" s="407"/>
      <c r="E63" s="407"/>
      <c r="F63" s="407"/>
      <c r="G63" s="407"/>
      <c r="H63" s="407"/>
      <c r="I63" s="407"/>
      <c r="J63" s="407"/>
    </row>
    <row r="64" spans="1:10">
      <c r="A64" s="400" t="s">
        <v>279</v>
      </c>
      <c r="B64" s="401"/>
      <c r="C64" s="407"/>
      <c r="D64" s="407"/>
      <c r="E64" s="407"/>
      <c r="F64" s="407"/>
      <c r="G64" s="407"/>
      <c r="H64" s="407"/>
      <c r="I64" s="407"/>
      <c r="J64" s="407"/>
    </row>
    <row r="65" spans="1:10" ht="18">
      <c r="A65" s="495" t="s">
        <v>285</v>
      </c>
      <c r="B65" s="496"/>
      <c r="C65" s="497"/>
      <c r="D65" s="496"/>
      <c r="E65" s="496"/>
      <c r="F65" s="496"/>
      <c r="G65" s="496"/>
      <c r="H65" s="496"/>
      <c r="I65" s="496"/>
      <c r="J65" s="496"/>
    </row>
    <row r="66" spans="1:10">
      <c r="A66" s="409"/>
      <c r="B66" s="409"/>
      <c r="C66" s="409"/>
      <c r="D66" s="409"/>
      <c r="E66" s="409"/>
      <c r="F66" s="409"/>
      <c r="G66" s="409"/>
      <c r="H66" s="409"/>
      <c r="I66" s="409"/>
      <c r="J66" s="409"/>
    </row>
    <row r="67" spans="1:10">
      <c r="A67" s="409"/>
      <c r="B67" s="409"/>
      <c r="C67" s="409"/>
      <c r="D67" s="409"/>
      <c r="E67" s="409"/>
      <c r="F67" s="409"/>
      <c r="G67" s="409"/>
      <c r="H67" s="409"/>
      <c r="I67" s="409"/>
      <c r="J67" s="409"/>
    </row>
    <row r="68" spans="1:10">
      <c r="A68" s="409"/>
      <c r="B68" s="409"/>
      <c r="C68" s="409"/>
      <c r="D68" s="409"/>
      <c r="E68" s="409"/>
      <c r="F68" s="409"/>
      <c r="G68" s="409"/>
      <c r="H68" s="409"/>
      <c r="I68" s="409"/>
      <c r="J68" s="409"/>
    </row>
    <row r="69" spans="1:10">
      <c r="A69" s="409"/>
      <c r="B69" s="409"/>
      <c r="C69" s="409"/>
      <c r="D69" s="409"/>
      <c r="E69" s="409"/>
      <c r="F69" s="409"/>
      <c r="G69" s="409"/>
      <c r="H69" s="409"/>
      <c r="I69" s="409"/>
      <c r="J69" s="409"/>
    </row>
    <row r="70" spans="1:10">
      <c r="A70" s="409"/>
      <c r="B70" s="409"/>
      <c r="C70" s="409"/>
      <c r="D70" s="409"/>
      <c r="E70" s="409"/>
      <c r="F70" s="409"/>
      <c r="G70" s="409"/>
      <c r="H70" s="409"/>
      <c r="I70" s="409"/>
      <c r="J70" s="409"/>
    </row>
    <row r="71" spans="1:10">
      <c r="A71" s="409"/>
      <c r="B71" s="409"/>
      <c r="C71" s="409"/>
      <c r="D71" s="409"/>
      <c r="E71" s="409"/>
      <c r="F71" s="409"/>
      <c r="G71" s="409"/>
      <c r="H71" s="409"/>
      <c r="I71" s="409"/>
      <c r="J71" s="409"/>
    </row>
    <row r="72" spans="1:10">
      <c r="A72" s="409"/>
      <c r="B72" s="409"/>
      <c r="C72" s="409"/>
      <c r="D72" s="409"/>
      <c r="E72" s="409"/>
      <c r="F72" s="409"/>
      <c r="G72" s="409"/>
      <c r="H72" s="409"/>
      <c r="I72" s="409"/>
      <c r="J72" s="409"/>
    </row>
    <row r="73" spans="1:10">
      <c r="A73" s="409"/>
      <c r="B73" s="409"/>
      <c r="C73" s="409"/>
      <c r="D73" s="409"/>
      <c r="E73" s="409"/>
      <c r="F73" s="409"/>
      <c r="G73" s="409"/>
      <c r="H73" s="409"/>
      <c r="I73" s="409"/>
      <c r="J73" s="409"/>
    </row>
    <row r="74" spans="1:10">
      <c r="A74" s="409"/>
      <c r="B74" s="409"/>
      <c r="C74" s="409"/>
      <c r="D74" s="409"/>
      <c r="E74" s="409"/>
      <c r="F74" s="409"/>
      <c r="G74" s="409"/>
      <c r="H74" s="409"/>
      <c r="I74" s="409"/>
      <c r="J74" s="409"/>
    </row>
    <row r="75" spans="1:10">
      <c r="A75" s="409"/>
      <c r="B75" s="409"/>
      <c r="C75" s="409"/>
      <c r="D75" s="409"/>
      <c r="E75" s="409"/>
      <c r="F75" s="409"/>
      <c r="G75" s="409"/>
      <c r="H75" s="409"/>
      <c r="I75" s="409"/>
      <c r="J75" s="409"/>
    </row>
    <row r="76" spans="1:10">
      <c r="A76" s="409"/>
      <c r="B76" s="409"/>
      <c r="C76" s="409"/>
      <c r="D76" s="409"/>
      <c r="E76" s="409"/>
      <c r="F76" s="409"/>
      <c r="G76" s="409"/>
      <c r="H76" s="409"/>
      <c r="I76" s="409"/>
      <c r="J76" s="409"/>
    </row>
    <row r="77" spans="1:10">
      <c r="A77" s="409"/>
      <c r="B77" s="409"/>
      <c r="C77" s="409"/>
      <c r="D77" s="409"/>
      <c r="E77" s="409"/>
      <c r="F77" s="409"/>
      <c r="G77" s="409"/>
      <c r="H77" s="409"/>
      <c r="I77" s="409"/>
      <c r="J77" s="409"/>
    </row>
    <row r="78" spans="1:10">
      <c r="A78" s="409"/>
      <c r="B78" s="409"/>
      <c r="C78" s="409"/>
      <c r="D78" s="409"/>
      <c r="E78" s="409"/>
      <c r="F78" s="409"/>
      <c r="G78" s="409"/>
      <c r="H78" s="409"/>
      <c r="I78" s="409"/>
      <c r="J78" s="409"/>
    </row>
    <row r="79" spans="1:10" ht="27.6">
      <c r="A79" s="494" t="s">
        <v>74</v>
      </c>
      <c r="B79" s="493" t="s">
        <v>396</v>
      </c>
      <c r="C79" s="493" t="s">
        <v>287</v>
      </c>
      <c r="D79" s="493" t="s">
        <v>27</v>
      </c>
      <c r="E79" s="493"/>
      <c r="F79" s="493"/>
      <c r="G79" s="494"/>
      <c r="H79" s="494"/>
      <c r="I79" s="494"/>
      <c r="J79" s="493" t="s">
        <v>283</v>
      </c>
    </row>
    <row r="80" spans="1:10">
      <c r="A80" s="405"/>
      <c r="B80" s="408"/>
      <c r="C80" s="408"/>
      <c r="D80" s="408"/>
      <c r="E80" s="408"/>
      <c r="F80" s="408"/>
      <c r="G80" s="408"/>
      <c r="H80" s="408"/>
      <c r="I80" s="408"/>
      <c r="J80" s="408"/>
    </row>
    <row r="81" spans="1:10">
      <c r="A81" s="405"/>
      <c r="B81" s="408"/>
      <c r="C81" s="408"/>
      <c r="D81" s="408"/>
      <c r="E81" s="408"/>
      <c r="F81" s="408"/>
      <c r="G81" s="408"/>
      <c r="H81" s="408"/>
      <c r="I81" s="408"/>
      <c r="J81" s="408"/>
    </row>
    <row r="82" spans="1:10">
      <c r="A82" s="405"/>
      <c r="B82" s="408"/>
      <c r="C82" s="408"/>
      <c r="D82" s="408"/>
      <c r="E82" s="408"/>
      <c r="F82" s="408"/>
      <c r="G82" s="408"/>
      <c r="H82" s="408"/>
      <c r="I82" s="408"/>
      <c r="J82" s="408"/>
    </row>
    <row r="83" spans="1:10">
      <c r="A83" s="405"/>
      <c r="B83" s="408"/>
      <c r="C83" s="408"/>
      <c r="D83" s="408"/>
      <c r="E83" s="408"/>
      <c r="F83" s="408"/>
      <c r="G83" s="408"/>
      <c r="H83" s="408"/>
      <c r="I83" s="408"/>
      <c r="J83" s="408"/>
    </row>
    <row r="84" spans="1:10">
      <c r="A84" s="405"/>
      <c r="B84" s="408"/>
      <c r="C84" s="408"/>
      <c r="D84" s="408"/>
      <c r="E84" s="408"/>
      <c r="F84" s="408"/>
      <c r="G84" s="408"/>
      <c r="H84" s="408"/>
      <c r="I84" s="408"/>
      <c r="J84" s="408"/>
    </row>
    <row r="85" spans="1:10">
      <c r="A85" s="405"/>
      <c r="B85" s="408"/>
      <c r="C85" s="408"/>
      <c r="D85" s="408"/>
      <c r="E85" s="408"/>
      <c r="F85" s="408"/>
      <c r="G85" s="408"/>
      <c r="H85" s="408"/>
      <c r="I85" s="408"/>
      <c r="J85" s="408"/>
    </row>
    <row r="86" spans="1:10">
      <c r="A86" s="405"/>
      <c r="B86" s="408"/>
      <c r="C86" s="408"/>
      <c r="D86" s="408"/>
      <c r="E86" s="408"/>
      <c r="F86" s="408"/>
      <c r="G86" s="408"/>
      <c r="H86" s="408"/>
      <c r="I86" s="408"/>
      <c r="J86" s="408"/>
    </row>
    <row r="87" spans="1:10">
      <c r="A87" s="405"/>
      <c r="B87" s="408"/>
      <c r="C87" s="408"/>
      <c r="D87" s="408"/>
      <c r="E87" s="408"/>
      <c r="F87" s="408"/>
      <c r="G87" s="408"/>
      <c r="H87" s="408"/>
      <c r="I87" s="408"/>
      <c r="J87" s="408"/>
    </row>
    <row r="88" spans="1:10">
      <c r="A88" s="410"/>
    </row>
    <row r="89" spans="1:10">
      <c r="A89" s="410"/>
    </row>
    <row r="90" spans="1:10">
      <c r="A90" s="410"/>
    </row>
    <row r="91" spans="1:10">
      <c r="A91" s="410"/>
    </row>
    <row r="92" spans="1:10">
      <c r="A92" s="410"/>
    </row>
    <row r="93" spans="1:10">
      <c r="A93" s="410"/>
    </row>
    <row r="94" spans="1:10">
      <c r="A94" s="410"/>
    </row>
    <row r="95" spans="1:10">
      <c r="A95" s="410"/>
    </row>
    <row r="96" spans="1:10">
      <c r="A96" s="410"/>
    </row>
    <row r="97" spans="1:1">
      <c r="A97" s="410"/>
    </row>
    <row r="98" spans="1:1">
      <c r="A98" s="410"/>
    </row>
    <row r="99" spans="1:1">
      <c r="A99" s="410"/>
    </row>
    <row r="100" spans="1:1">
      <c r="A100" s="410"/>
    </row>
    <row r="101" spans="1:1">
      <c r="A101" s="410"/>
    </row>
    <row r="102" spans="1:1">
      <c r="A102" s="410"/>
    </row>
    <row r="103" spans="1:1">
      <c r="A103" s="410"/>
    </row>
    <row r="104" spans="1:1">
      <c r="A104" s="410"/>
    </row>
    <row r="105" spans="1:1">
      <c r="A105" s="410"/>
    </row>
    <row r="106" spans="1:1">
      <c r="A106" s="410"/>
    </row>
    <row r="107" spans="1:1">
      <c r="A107" s="410"/>
    </row>
    <row r="108" spans="1:1">
      <c r="A108" s="410"/>
    </row>
    <row r="109" spans="1:1">
      <c r="A109" s="410"/>
    </row>
    <row r="110" spans="1:1">
      <c r="A110" s="410"/>
    </row>
    <row r="111" spans="1:1">
      <c r="A111" s="410"/>
    </row>
    <row r="112" spans="1:1">
      <c r="A112" s="410"/>
    </row>
    <row r="113" spans="1:1">
      <c r="A113" s="410"/>
    </row>
    <row r="114" spans="1:1">
      <c r="A114" s="410"/>
    </row>
    <row r="115" spans="1:1">
      <c r="A115" s="410"/>
    </row>
    <row r="116" spans="1:1">
      <c r="A116" s="410"/>
    </row>
    <row r="117" spans="1:1">
      <c r="A117" s="410"/>
    </row>
    <row r="118" spans="1:1">
      <c r="A118" s="410"/>
    </row>
    <row r="119" spans="1:1">
      <c r="A119" s="410"/>
    </row>
    <row r="120" spans="1:1">
      <c r="A120" s="410"/>
    </row>
    <row r="121" spans="1:1">
      <c r="A121" s="410"/>
    </row>
    <row r="122" spans="1:1">
      <c r="A122" s="410"/>
    </row>
    <row r="123" spans="1:1">
      <c r="A123" s="410"/>
    </row>
    <row r="124" spans="1:1">
      <c r="A124" s="410"/>
    </row>
    <row r="125" spans="1:1">
      <c r="A125" s="410"/>
    </row>
    <row r="126" spans="1:1">
      <c r="A126" s="410"/>
    </row>
  </sheetData>
  <sheetProtection algorithmName="SHA-512" hashValue="E7N63FoBipHXpLlcN6100UslBnNrObJco/TS4HG+F9wxG+cuEUG1ax56mr6PBmOpxx30+HviNiKExbHOPTfVTg==" saltValue="vjLb/qEsx314KKhFu2jraA==" spinCount="100000" sheet="1" objects="1" scenarios="1"/>
  <protectedRanges>
    <protectedRange sqref="C15:D15" name="Range2_2_1"/>
  </protectedRanges>
  <dataValidations count="1">
    <dataValidation type="list" allowBlank="1" showInputMessage="1" showErrorMessage="1" sqref="B14 B8:B10">
      <formula1>"Yes, No, N/A"</formula1>
    </dataValidation>
  </dataValidation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FB181"/>
  <sheetViews>
    <sheetView showGridLines="0" view="pageBreakPreview" topLeftCell="A6" zoomScaleNormal="95" zoomScaleSheetLayoutView="100" workbookViewId="0">
      <selection activeCell="G31" sqref="G31"/>
    </sheetView>
  </sheetViews>
  <sheetFormatPr defaultColWidth="9" defaultRowHeight="13.8"/>
  <cols>
    <col min="1" max="1" width="62.6640625" style="72" bestFit="1" customWidth="1"/>
    <col min="2" max="2" width="13.88671875" style="2" bestFit="1" customWidth="1"/>
    <col min="3" max="3" width="13.33203125" style="2" bestFit="1" customWidth="1"/>
    <col min="4" max="4" width="13.88671875" style="2" bestFit="1" customWidth="1"/>
    <col min="5" max="5" width="23" style="2" bestFit="1" customWidth="1"/>
    <col min="6" max="6" width="13.88671875" style="2" bestFit="1" customWidth="1"/>
    <col min="7" max="7" width="12" style="2" bestFit="1" customWidth="1"/>
    <col min="8" max="9" width="13.88671875" style="2" bestFit="1" customWidth="1"/>
    <col min="10" max="10" width="12" style="2" bestFit="1" customWidth="1"/>
    <col min="11" max="11" width="14.109375" style="2" bestFit="1" customWidth="1"/>
    <col min="12" max="21" width="3" style="2" bestFit="1" customWidth="1"/>
    <col min="22" max="22" width="6.88671875" style="2" bestFit="1" customWidth="1"/>
    <col min="23" max="24" width="0" style="2" hidden="1" customWidth="1"/>
    <col min="25" max="16384" width="9" style="2"/>
  </cols>
  <sheetData>
    <row r="1" spans="1:11">
      <c r="A1" s="479"/>
      <c r="B1" s="498" t="s">
        <v>144</v>
      </c>
      <c r="C1" s="499" t="s">
        <v>70</v>
      </c>
    </row>
    <row r="2" spans="1:11">
      <c r="A2" s="70" t="s">
        <v>56</v>
      </c>
      <c r="B2" s="253">
        <f>B3+B4+B5+B6+B7+B8+B9</f>
        <v>100</v>
      </c>
      <c r="C2" s="254">
        <f>((SUM(C3:C9))/B2)*100</f>
        <v>100.00000000000003</v>
      </c>
    </row>
    <row r="3" spans="1:11">
      <c r="A3" s="30" t="s">
        <v>428</v>
      </c>
      <c r="B3" s="255" t="str">
        <f>IF(C16=0,"0",IF(C16&gt;0,"10"))</f>
        <v>10</v>
      </c>
      <c r="C3" s="256">
        <f>(D16*10)*B3/100</f>
        <v>10</v>
      </c>
      <c r="D3" s="137"/>
    </row>
    <row r="4" spans="1:11">
      <c r="A4" s="30" t="s">
        <v>75</v>
      </c>
      <c r="B4" s="255" t="str">
        <f>IF(C25=0,"0",IF(C25&gt;0,"5"))</f>
        <v>5</v>
      </c>
      <c r="C4" s="257">
        <f>(D25*10)*B4/100</f>
        <v>5</v>
      </c>
      <c r="D4" s="138"/>
    </row>
    <row r="5" spans="1:11">
      <c r="A5" s="30" t="s">
        <v>76</v>
      </c>
      <c r="B5" s="255" t="str">
        <f>IF(C31=0,"0",IF(C31&gt;0,"15"))</f>
        <v>15</v>
      </c>
      <c r="C5" s="257">
        <f>(D31*10)*B5/100</f>
        <v>15</v>
      </c>
      <c r="D5" s="138"/>
    </row>
    <row r="6" spans="1:11">
      <c r="A6" s="30" t="s">
        <v>77</v>
      </c>
      <c r="B6" s="255" t="str">
        <f>IF(C41=0,"0",IF(C41&gt;0,"15"))</f>
        <v>15</v>
      </c>
      <c r="C6" s="257">
        <f>(D41*10)*B6/100</f>
        <v>15</v>
      </c>
      <c r="D6" s="138"/>
    </row>
    <row r="7" spans="1:11">
      <c r="A7" s="30" t="s">
        <v>78</v>
      </c>
      <c r="B7" s="255" t="str">
        <f>IF(C51=0,"0",IF(C51&gt;0,"15"))</f>
        <v>15</v>
      </c>
      <c r="C7" s="257">
        <f>(D51*10)*B7/100</f>
        <v>15</v>
      </c>
      <c r="D7" s="138"/>
    </row>
    <row r="8" spans="1:11">
      <c r="A8" s="30" t="s">
        <v>79</v>
      </c>
      <c r="B8" s="255" t="str">
        <f>IF(C62=0,"0",IF(C62&gt;0,"15"))</f>
        <v>15</v>
      </c>
      <c r="C8" s="257">
        <f>(D62*10)*B8/100</f>
        <v>15.000000000000002</v>
      </c>
      <c r="D8" s="138"/>
    </row>
    <row r="9" spans="1:11" ht="14.4" thickBot="1">
      <c r="A9" s="71" t="s">
        <v>80</v>
      </c>
      <c r="B9" s="258" t="str">
        <f>IF(C93=0,"0",IF(C93&gt;0,"25"))</f>
        <v>25</v>
      </c>
      <c r="C9" s="259">
        <f>(D93*10)*B9/100</f>
        <v>25.000000000000011</v>
      </c>
      <c r="D9" s="138"/>
    </row>
    <row r="10" spans="1:11">
      <c r="C10" s="72"/>
      <c r="D10" s="121"/>
    </row>
    <row r="11" spans="1:11" ht="14.4" thickBot="1">
      <c r="C11" s="72"/>
    </row>
    <row r="12" spans="1:11" s="122" customFormat="1">
      <c r="A12" s="481" t="s">
        <v>253</v>
      </c>
      <c r="B12" s="482" t="s">
        <v>59</v>
      </c>
      <c r="C12" s="482" t="s">
        <v>69</v>
      </c>
      <c r="D12" s="482" t="s">
        <v>18</v>
      </c>
      <c r="E12" s="486" t="s">
        <v>12</v>
      </c>
    </row>
    <row r="13" spans="1:11" s="5" customFormat="1" ht="41.4">
      <c r="A13" s="139" t="s">
        <v>397</v>
      </c>
      <c r="B13" s="552" t="s">
        <v>10</v>
      </c>
      <c r="C13" s="260">
        <f>IF(B13="Yes",33.33,IF(B13="No",33.33,IF(B13="N/A",0)))</f>
        <v>33.33</v>
      </c>
      <c r="D13" s="261">
        <f>IF(B13="Yes",((C13/$C$16%)/10),IF(B13="No",0,IF(B13="N/A",0)))</f>
        <v>3.3333333333333335</v>
      </c>
      <c r="E13" s="109"/>
      <c r="K13" s="298"/>
    </row>
    <row r="14" spans="1:11" s="5" customFormat="1">
      <c r="A14" s="69" t="s">
        <v>439</v>
      </c>
      <c r="B14" s="552" t="s">
        <v>10</v>
      </c>
      <c r="C14" s="260">
        <f>IF(B14="Yes",33.33,IF(B14="No",33.33,IF(B14="N/A",0)))</f>
        <v>33.33</v>
      </c>
      <c r="D14" s="296">
        <f>IF(B14="Yes",((C14/$C$16%)/10),IF(B14="No",0,IF(B14="N/A",0)))</f>
        <v>3.3333333333333335</v>
      </c>
      <c r="E14" s="125" t="s">
        <v>456</v>
      </c>
      <c r="K14" s="298"/>
    </row>
    <row r="15" spans="1:11" s="5" customFormat="1" ht="14.4" thickBot="1">
      <c r="A15" s="56" t="s">
        <v>369</v>
      </c>
      <c r="B15" s="249" t="s">
        <v>10</v>
      </c>
      <c r="C15" s="262">
        <f>IF(B15="Yes",33.33,IF(B15="No",33.33,IF(B15="N/A",0)))</f>
        <v>33.33</v>
      </c>
      <c r="D15" s="297">
        <f>IF(B15="Yes",((C15/$C$16%)/10),IF(B15="No",0,IF(B15="N/A",0)))</f>
        <v>3.3333333333333335</v>
      </c>
      <c r="E15" s="126"/>
      <c r="K15" s="298"/>
    </row>
    <row r="16" spans="1:11" s="5" customFormat="1" hidden="1">
      <c r="A16" s="77"/>
      <c r="B16" s="78"/>
      <c r="C16" s="338">
        <f>SUM(C13:C15)</f>
        <v>99.99</v>
      </c>
      <c r="D16" s="251">
        <f>SUM(D13:D15)</f>
        <v>10</v>
      </c>
      <c r="E16" s="78"/>
    </row>
    <row r="17" spans="1:5" s="5" customFormat="1">
      <c r="A17" s="79"/>
      <c r="B17" s="78"/>
      <c r="C17" s="77"/>
      <c r="D17" s="77"/>
      <c r="E17" s="127"/>
    </row>
    <row r="18" spans="1:5" s="5" customFormat="1" ht="14.4" thickBot="1">
      <c r="A18" s="79"/>
      <c r="B18" s="78"/>
      <c r="C18" s="77"/>
      <c r="D18" s="77"/>
      <c r="E18" s="127"/>
    </row>
    <row r="19" spans="1:5" s="5" customFormat="1">
      <c r="A19" s="490" t="s">
        <v>249</v>
      </c>
      <c r="B19" s="482" t="s">
        <v>59</v>
      </c>
      <c r="C19" s="482" t="s">
        <v>69</v>
      </c>
      <c r="D19" s="482" t="s">
        <v>18</v>
      </c>
      <c r="E19" s="486" t="s">
        <v>12</v>
      </c>
    </row>
    <row r="20" spans="1:5" s="5" customFormat="1" ht="27.6">
      <c r="A20" s="73" t="s">
        <v>248</v>
      </c>
      <c r="B20" s="37" t="s">
        <v>10</v>
      </c>
      <c r="C20" s="260">
        <f>IF(B20="Yes",25,IF(B20="No",25,IF(B20="N/A",0)))</f>
        <v>25</v>
      </c>
      <c r="D20" s="296">
        <f>IF(B20="Yes",((C20/$C$25%)/10),IF(B20="No",0,IF(B20="N/A",0)))</f>
        <v>2.5</v>
      </c>
      <c r="E20" s="132"/>
    </row>
    <row r="21" spans="1:5" s="5" customFormat="1" ht="27.6">
      <c r="A21" s="73" t="s">
        <v>81</v>
      </c>
      <c r="B21" s="37" t="s">
        <v>10</v>
      </c>
      <c r="C21" s="260">
        <f>IF(B21="Yes",20,IF(B21="No",20,IF(B21="N/A",0)))</f>
        <v>20</v>
      </c>
      <c r="D21" s="296">
        <f>IF(B21="Yes",((C21/$C$25%)/10),IF(B21="No",0,IF(B21="N/A",0)))</f>
        <v>2</v>
      </c>
      <c r="E21" s="132"/>
    </row>
    <row r="22" spans="1:5" s="5" customFormat="1" ht="27.6">
      <c r="A22" s="73" t="s">
        <v>377</v>
      </c>
      <c r="B22" s="37" t="s">
        <v>10</v>
      </c>
      <c r="C22" s="260">
        <f>IF(B22="Yes",15,IF(B22="No",15,IF(B22="N/A",0)))</f>
        <v>15</v>
      </c>
      <c r="D22" s="296">
        <f>IF(B22="Yes",((C22/$C$25%)/10),IF(B22="No",0,IF(B22="N/A",0)))</f>
        <v>1.5</v>
      </c>
      <c r="E22" s="132"/>
    </row>
    <row r="23" spans="1:5" s="5" customFormat="1">
      <c r="A23" s="383" t="s">
        <v>238</v>
      </c>
      <c r="B23" s="419" t="s">
        <v>10</v>
      </c>
      <c r="C23" s="260">
        <f>IF(B23="Yes",20,IF(B23="No",20,IF(B23="N/A",0)))</f>
        <v>20</v>
      </c>
      <c r="D23" s="296">
        <f>IF(B23="Yes",((C23/$C$25%)/10),IF(B23="No",0,IF(B23="N/A",0)))</f>
        <v>2</v>
      </c>
      <c r="E23" s="342"/>
    </row>
    <row r="24" spans="1:5" s="5" customFormat="1">
      <c r="A24" s="383" t="s">
        <v>429</v>
      </c>
      <c r="B24" s="419" t="s">
        <v>10</v>
      </c>
      <c r="C24" s="260">
        <f>IF(B24="Yes",20,IF(B24="No",20,IF(B24="N/A",0)))</f>
        <v>20</v>
      </c>
      <c r="D24" s="296">
        <f>IF(B24="Yes",((C24/$C$25%)/10),IF(B24="No",0,IF(B24="N/A",0)))</f>
        <v>2</v>
      </c>
      <c r="E24" s="420"/>
    </row>
    <row r="25" spans="1:5" s="5" customFormat="1" hidden="1">
      <c r="A25" s="77"/>
      <c r="B25" s="78"/>
      <c r="C25" s="339">
        <f>SUM(C20:C24)</f>
        <v>100</v>
      </c>
      <c r="D25" s="339">
        <f>SUM(D20:D24)</f>
        <v>10</v>
      </c>
      <c r="E25" s="78">
        <f>SUM(E20:E24)</f>
        <v>0</v>
      </c>
    </row>
    <row r="26" spans="1:5" s="5" customFormat="1" ht="14.4" thickBot="1">
      <c r="A26" s="79"/>
      <c r="B26" s="78"/>
      <c r="C26" s="77"/>
      <c r="D26" s="77"/>
      <c r="E26" s="78"/>
    </row>
    <row r="27" spans="1:5" s="5" customFormat="1">
      <c r="A27" s="490" t="s">
        <v>76</v>
      </c>
      <c r="B27" s="482" t="s">
        <v>59</v>
      </c>
      <c r="C27" s="482" t="s">
        <v>69</v>
      </c>
      <c r="D27" s="482" t="s">
        <v>18</v>
      </c>
      <c r="E27" s="486" t="s">
        <v>69</v>
      </c>
    </row>
    <row r="28" spans="1:5" s="5" customFormat="1" ht="27.6">
      <c r="A28" s="73" t="s">
        <v>250</v>
      </c>
      <c r="B28" s="37" t="s">
        <v>10</v>
      </c>
      <c r="C28" s="260">
        <f>IF(B28="Yes",50,IF(B28="No",50,IF(B28="N/A",0)))</f>
        <v>50</v>
      </c>
      <c r="D28" s="261">
        <f>IF(B28="Yes",((C28/$C$31%)/10),IF(B28="No",0,IF(B28="N/A",0)))</f>
        <v>5</v>
      </c>
      <c r="E28" s="132"/>
    </row>
    <row r="29" spans="1:5" s="5" customFormat="1">
      <c r="A29" s="55" t="s">
        <v>239</v>
      </c>
      <c r="B29" s="37" t="s">
        <v>10</v>
      </c>
      <c r="C29" s="260">
        <f>IF(B29="Yes",20,IF(B29="No",20,IF(B29="N/A",0)))</f>
        <v>20</v>
      </c>
      <c r="D29" s="261">
        <f>IF(B29="Yes",((C29/$C$31%)/10),IF(B29="No",0,IF(B29="N/A",0)))</f>
        <v>2</v>
      </c>
      <c r="E29" s="132"/>
    </row>
    <row r="30" spans="1:5" s="5" customFormat="1" ht="27.6">
      <c r="A30" s="69" t="s">
        <v>370</v>
      </c>
      <c r="B30" s="37" t="s">
        <v>10</v>
      </c>
      <c r="C30" s="260">
        <f>IF(B30="Yes",30,IF(B30="No",30,IF(B30="N/A",0)))</f>
        <v>30</v>
      </c>
      <c r="D30" s="261">
        <f>IF(B30="Yes",((C30/$C$31%)/10),IF(B30="No",0,IF(B30="N/A",0)))</f>
        <v>3</v>
      </c>
      <c r="E30" s="132"/>
    </row>
    <row r="31" spans="1:5" s="5" customFormat="1">
      <c r="A31" s="299"/>
      <c r="B31" s="49"/>
      <c r="C31" s="353">
        <f>SUM(C28:C30)</f>
        <v>100</v>
      </c>
      <c r="D31" s="353">
        <f>SUM(D28:D30)</f>
        <v>10</v>
      </c>
      <c r="E31" s="49"/>
    </row>
    <row r="32" spans="1:5" s="5" customFormat="1" ht="14.4" thickBot="1">
      <c r="A32" s="128"/>
      <c r="B32" s="78"/>
      <c r="C32" s="77"/>
      <c r="D32" s="77"/>
      <c r="E32" s="78"/>
    </row>
    <row r="33" spans="1:5" s="5" customFormat="1" ht="27.6">
      <c r="A33" s="490" t="s">
        <v>146</v>
      </c>
      <c r="B33" s="482" t="s">
        <v>147</v>
      </c>
      <c r="C33" s="482" t="s">
        <v>69</v>
      </c>
      <c r="D33" s="482" t="s">
        <v>18</v>
      </c>
      <c r="E33" s="486" t="s">
        <v>12</v>
      </c>
    </row>
    <row r="34" spans="1:5" s="5" customFormat="1">
      <c r="A34" s="55" t="s">
        <v>371</v>
      </c>
      <c r="B34" s="37" t="s">
        <v>10</v>
      </c>
      <c r="C34" s="260">
        <f>IF(B34="Yes",15,IF(B34="No",15,IF(B34="N/A",0)))</f>
        <v>15</v>
      </c>
      <c r="D34" s="261">
        <f t="shared" ref="D34:D40" si="0">IF(B34="Yes",(E104*(C34/$C$41%)/10),IF(B34="No",0,IF(B34="N/A",0)))</f>
        <v>1.6666666666666667</v>
      </c>
      <c r="E34" s="300"/>
    </row>
    <row r="35" spans="1:5" s="5" customFormat="1" ht="27.6">
      <c r="A35" s="139" t="s">
        <v>463</v>
      </c>
      <c r="B35" s="37" t="s">
        <v>460</v>
      </c>
      <c r="C35" s="260">
        <f>IF(B35="Yes",10,IF(B35="No",10,IF(B35="N/A",0)))</f>
        <v>0</v>
      </c>
      <c r="D35" s="261">
        <f t="shared" si="0"/>
        <v>0</v>
      </c>
      <c r="E35" s="332"/>
    </row>
    <row r="36" spans="1:5" s="5" customFormat="1" ht="27.6">
      <c r="A36" s="139" t="s">
        <v>464</v>
      </c>
      <c r="B36" s="37" t="s">
        <v>10</v>
      </c>
      <c r="C36" s="260">
        <f>IF(B36="Yes",15,IF(B36="No",15,IF(B36="N/A",0)))</f>
        <v>15</v>
      </c>
      <c r="D36" s="261">
        <f t="shared" si="0"/>
        <v>1.6666666666666667</v>
      </c>
      <c r="E36" s="332"/>
    </row>
    <row r="37" spans="1:5" s="5" customFormat="1">
      <c r="A37" s="139" t="s">
        <v>465</v>
      </c>
      <c r="B37" s="37" t="s">
        <v>10</v>
      </c>
      <c r="C37" s="260">
        <f>IF(B37="Yes",15,IF(B37="No",15,IF(B37="N/A",0)))</f>
        <v>15</v>
      </c>
      <c r="D37" s="261">
        <f t="shared" si="0"/>
        <v>1.6666666666666667</v>
      </c>
      <c r="E37" s="332"/>
    </row>
    <row r="38" spans="1:5" s="5" customFormat="1" ht="27.6">
      <c r="A38" s="322" t="s">
        <v>466</v>
      </c>
      <c r="B38" s="334" t="s">
        <v>10</v>
      </c>
      <c r="C38" s="260">
        <f>IF(B38="Yes",15,IF(B38="No",15,IF(B38="N/A",0)))</f>
        <v>15</v>
      </c>
      <c r="D38" s="261">
        <f t="shared" si="0"/>
        <v>1.6666666666666667</v>
      </c>
      <c r="E38" s="332"/>
    </row>
    <row r="39" spans="1:5" s="5" customFormat="1">
      <c r="A39" s="139" t="s">
        <v>240</v>
      </c>
      <c r="B39" s="37" t="s">
        <v>10</v>
      </c>
      <c r="C39" s="260">
        <f>IF(B39="Yes",10,IF(B39="No",10,IF(B39="N/A",0)))</f>
        <v>10</v>
      </c>
      <c r="D39" s="261">
        <f t="shared" si="0"/>
        <v>1.1111111111111112</v>
      </c>
      <c r="E39" s="332"/>
    </row>
    <row r="40" spans="1:5" s="5" customFormat="1" ht="41.4">
      <c r="A40" s="139" t="s">
        <v>241</v>
      </c>
      <c r="B40" s="37" t="s">
        <v>10</v>
      </c>
      <c r="C40" s="260">
        <f>IF(B40="Yes",20,IF(B40="No",20,IF(B40="N/A",0)))</f>
        <v>20</v>
      </c>
      <c r="D40" s="261">
        <f t="shared" si="0"/>
        <v>2.2222222222222223</v>
      </c>
      <c r="E40" s="448"/>
    </row>
    <row r="41" spans="1:5" s="5" customFormat="1" hidden="1">
      <c r="A41" s="77"/>
      <c r="B41" s="78"/>
      <c r="C41" s="352">
        <f>SUM(C34:C40)</f>
        <v>90</v>
      </c>
      <c r="D41" s="352">
        <f>SUM(D34:D40)</f>
        <v>10</v>
      </c>
      <c r="E41" s="78"/>
    </row>
    <row r="42" spans="1:5" s="5" customFormat="1" ht="14.4" thickBot="1">
      <c r="A42" s="79"/>
      <c r="B42" s="199"/>
      <c r="C42" s="131"/>
      <c r="D42" s="131"/>
      <c r="E42" s="127"/>
    </row>
    <row r="43" spans="1:5" s="5" customFormat="1" ht="27.6">
      <c r="A43" s="490" t="s">
        <v>148</v>
      </c>
      <c r="B43" s="500" t="s">
        <v>147</v>
      </c>
      <c r="C43" s="482" t="s">
        <v>69</v>
      </c>
      <c r="D43" s="482" t="s">
        <v>18</v>
      </c>
      <c r="E43" s="501" t="s">
        <v>12</v>
      </c>
    </row>
    <row r="44" spans="1:5" s="302" customFormat="1">
      <c r="A44" s="139" t="s">
        <v>467</v>
      </c>
      <c r="B44" s="37" t="s">
        <v>10</v>
      </c>
      <c r="C44" s="260">
        <f>IF(B44="Yes",15,IF(B44="No",15,IF(B44="N/A",0)))</f>
        <v>15</v>
      </c>
      <c r="D44" s="261">
        <f t="shared" ref="D44:D50" si="1">IF(B44="Yes",(E119*(C44/$C$51%)/10),IF(B44="No",0,IF(B44="N/A",0)))</f>
        <v>1.5</v>
      </c>
      <c r="E44" s="301"/>
    </row>
    <row r="45" spans="1:5" s="302" customFormat="1">
      <c r="A45" s="139" t="s">
        <v>440</v>
      </c>
      <c r="B45" s="37" t="s">
        <v>10</v>
      </c>
      <c r="C45" s="260">
        <f>IF(B45="Yes",5,IF(B45="No",5,IF(B45="N/A",0)))</f>
        <v>5</v>
      </c>
      <c r="D45" s="261">
        <f t="shared" si="1"/>
        <v>0.5</v>
      </c>
      <c r="E45" s="301"/>
    </row>
    <row r="46" spans="1:5" s="5" customFormat="1" ht="27.6">
      <c r="A46" s="65" t="s">
        <v>243</v>
      </c>
      <c r="B46" s="37" t="s">
        <v>10</v>
      </c>
      <c r="C46" s="260">
        <f>IF(B46="Yes",15,IF(B46="No",15,IF(B46="N/A",0)))</f>
        <v>15</v>
      </c>
      <c r="D46" s="261">
        <f t="shared" si="1"/>
        <v>1.5</v>
      </c>
      <c r="E46" s="132"/>
    </row>
    <row r="47" spans="1:5" s="5" customFormat="1">
      <c r="A47" s="65" t="s">
        <v>83</v>
      </c>
      <c r="B47" s="37" t="s">
        <v>10</v>
      </c>
      <c r="C47" s="260">
        <f>IF(B47="Yes",25,IF(B47="No",25,IF(B47="N/A",0)))</f>
        <v>25</v>
      </c>
      <c r="D47" s="261">
        <f t="shared" si="1"/>
        <v>2.5</v>
      </c>
      <c r="E47" s="132"/>
    </row>
    <row r="48" spans="1:5" s="5" customFormat="1">
      <c r="A48" s="139" t="s">
        <v>160</v>
      </c>
      <c r="B48" s="37" t="s">
        <v>10</v>
      </c>
      <c r="C48" s="260">
        <f>IF(B48="Yes",15,IF(B48="No",15,IF(B48="N/A",0)))</f>
        <v>15</v>
      </c>
      <c r="D48" s="261">
        <f t="shared" si="1"/>
        <v>1.5</v>
      </c>
      <c r="E48" s="303"/>
    </row>
    <row r="49" spans="1:5" s="5" customFormat="1" ht="27.6">
      <c r="A49" s="139" t="s">
        <v>161</v>
      </c>
      <c r="B49" s="37" t="s">
        <v>10</v>
      </c>
      <c r="C49" s="260">
        <f>IF(B49="Yes",10,IF(B49="No",10,IF(B49="N/A",0)))</f>
        <v>10</v>
      </c>
      <c r="D49" s="261">
        <f t="shared" si="1"/>
        <v>1</v>
      </c>
      <c r="E49" s="303"/>
    </row>
    <row r="50" spans="1:5" s="5" customFormat="1" ht="14.4" thickBot="1">
      <c r="A50" s="56" t="s">
        <v>244</v>
      </c>
      <c r="B50" s="363" t="s">
        <v>10</v>
      </c>
      <c r="C50" s="260">
        <f>IF(B50="Yes",15,IF(B50="No",15,IF(B50="N/A",0)))</f>
        <v>15</v>
      </c>
      <c r="D50" s="261">
        <f t="shared" si="1"/>
        <v>1.5</v>
      </c>
      <c r="E50" s="133"/>
    </row>
    <row r="51" spans="1:5" s="5" customFormat="1" hidden="1">
      <c r="A51" s="304"/>
      <c r="B51" s="348"/>
      <c r="C51" s="354">
        <f>SUM(C44:C50)</f>
        <v>100</v>
      </c>
      <c r="D51" s="354">
        <f>SUM(D44:D50)</f>
        <v>10</v>
      </c>
      <c r="E51" s="78"/>
    </row>
    <row r="52" spans="1:5" s="5" customFormat="1" ht="14.4" thickBot="1">
      <c r="A52" s="305"/>
      <c r="B52" s="78"/>
      <c r="C52" s="77"/>
      <c r="D52" s="77"/>
      <c r="E52" s="127"/>
    </row>
    <row r="53" spans="1:5" s="5" customFormat="1" ht="27.6">
      <c r="A53" s="490" t="s">
        <v>149</v>
      </c>
      <c r="B53" s="500" t="s">
        <v>147</v>
      </c>
      <c r="C53" s="500" t="s">
        <v>69</v>
      </c>
      <c r="D53" s="500" t="s">
        <v>18</v>
      </c>
      <c r="E53" s="502" t="s">
        <v>12</v>
      </c>
    </row>
    <row r="54" spans="1:5" s="5" customFormat="1" ht="27.6">
      <c r="A54" s="139" t="s">
        <v>468</v>
      </c>
      <c r="B54" s="419" t="s">
        <v>10</v>
      </c>
      <c r="C54" s="260">
        <f>IF(B54="Yes",5,IF(B54="No",5,IF(B54="N/A",0)))</f>
        <v>5</v>
      </c>
      <c r="D54" s="261">
        <f t="shared" ref="D54:D61" si="2">IF(B54="Yes",(G135*(C54/$C$62%)/10),IF(B54="No",0,IF(B54="N/A",0)))</f>
        <v>0.52631578947368429</v>
      </c>
      <c r="E54" s="132"/>
    </row>
    <row r="55" spans="1:5" s="5" customFormat="1" ht="27.6">
      <c r="A55" s="139" t="s">
        <v>398</v>
      </c>
      <c r="B55" s="243" t="s">
        <v>10</v>
      </c>
      <c r="C55" s="260">
        <f>IF(B55="Yes",15,IF(B55="No",15,IF(B55="N/A",0)))</f>
        <v>15</v>
      </c>
      <c r="D55" s="261">
        <f t="shared" si="2"/>
        <v>1.5789473684210527</v>
      </c>
      <c r="E55" s="470"/>
    </row>
    <row r="56" spans="1:5" s="5" customFormat="1">
      <c r="A56" s="139" t="s">
        <v>84</v>
      </c>
      <c r="B56" s="37" t="s">
        <v>10</v>
      </c>
      <c r="C56" s="260">
        <f>IF(B56="Yes",15,IF(B56="No",15,IF(B56="N/A",0)))</f>
        <v>15</v>
      </c>
      <c r="D56" s="261">
        <f t="shared" si="2"/>
        <v>1.5789473684210527</v>
      </c>
      <c r="E56" s="132"/>
    </row>
    <row r="57" spans="1:5" s="5" customFormat="1" ht="55.2">
      <c r="A57" s="139" t="s">
        <v>399</v>
      </c>
      <c r="B57" s="37" t="s">
        <v>10</v>
      </c>
      <c r="C57" s="260">
        <f>IF(B57="Yes",15,IF(B57="No",15,IF(B57="N/A",0)))</f>
        <v>15</v>
      </c>
      <c r="D57" s="261">
        <f t="shared" si="2"/>
        <v>1.5789473684210527</v>
      </c>
      <c r="E57" s="132"/>
    </row>
    <row r="58" spans="1:5" s="5" customFormat="1" ht="16.5" customHeight="1">
      <c r="A58" s="139" t="s">
        <v>400</v>
      </c>
      <c r="B58" s="37" t="s">
        <v>10</v>
      </c>
      <c r="C58" s="260">
        <f>IF(B58="Yes",15,IF(B58="No",15,IF(B58="N/A",0)))</f>
        <v>15</v>
      </c>
      <c r="D58" s="261">
        <f t="shared" si="2"/>
        <v>1.5789473684210527</v>
      </c>
      <c r="E58" s="132"/>
    </row>
    <row r="59" spans="1:5" s="5" customFormat="1" ht="16.5" customHeight="1">
      <c r="A59" s="139" t="s">
        <v>401</v>
      </c>
      <c r="B59" s="550" t="s">
        <v>460</v>
      </c>
      <c r="C59" s="260">
        <f>IF(B59="Yes",5,IF(B59="No",5,IF(B59="N/A",0)))</f>
        <v>0</v>
      </c>
      <c r="D59" s="261">
        <f t="shared" si="2"/>
        <v>0</v>
      </c>
      <c r="E59" s="132"/>
    </row>
    <row r="60" spans="1:5" s="5" customFormat="1" ht="16.5" customHeight="1">
      <c r="A60" s="306" t="s">
        <v>86</v>
      </c>
      <c r="B60" s="37" t="s">
        <v>10</v>
      </c>
      <c r="C60" s="260">
        <f>IF(B60="Yes",15,IF(B60="No",15,IF(B60="N/A",0)))</f>
        <v>15</v>
      </c>
      <c r="D60" s="261">
        <f t="shared" si="2"/>
        <v>1.5789473684210527</v>
      </c>
      <c r="E60" s="307"/>
    </row>
    <row r="61" spans="1:5" s="5" customFormat="1" ht="14.4" thickBot="1">
      <c r="A61" s="308" t="s">
        <v>89</v>
      </c>
      <c r="B61" s="249" t="s">
        <v>10</v>
      </c>
      <c r="C61" s="262">
        <f t="shared" ref="C61" si="3">IF(B61="Yes",15,IF(B61="No",15,IF(B61="N/A",0)))</f>
        <v>15</v>
      </c>
      <c r="D61" s="263">
        <f t="shared" si="2"/>
        <v>1.5789473684210527</v>
      </c>
      <c r="E61" s="309"/>
    </row>
    <row r="62" spans="1:5" s="5" customFormat="1" hidden="1">
      <c r="A62" s="304"/>
      <c r="B62" s="355"/>
      <c r="C62" s="353">
        <f>SUM(C54:C61)</f>
        <v>95</v>
      </c>
      <c r="D62" s="353">
        <f>SUM(D54:D61)</f>
        <v>10.000000000000002</v>
      </c>
      <c r="E62" s="49"/>
    </row>
    <row r="63" spans="1:5" s="5" customFormat="1" ht="14.4" thickBot="1">
      <c r="A63" s="135"/>
      <c r="B63" s="199"/>
      <c r="C63" s="135"/>
      <c r="D63" s="135"/>
      <c r="E63" s="331"/>
    </row>
    <row r="64" spans="1:5" s="5" customFormat="1" ht="27.6">
      <c r="A64" s="490" t="s">
        <v>150</v>
      </c>
      <c r="B64" s="500" t="s">
        <v>147</v>
      </c>
      <c r="C64" s="500" t="s">
        <v>69</v>
      </c>
      <c r="D64" s="500" t="s">
        <v>18</v>
      </c>
      <c r="E64" s="502" t="s">
        <v>12</v>
      </c>
    </row>
    <row r="65" spans="1:16382" s="89" customFormat="1" ht="15" customHeight="1">
      <c r="A65" s="62" t="s">
        <v>145</v>
      </c>
      <c r="B65" s="37" t="s">
        <v>10</v>
      </c>
      <c r="C65" s="260">
        <f>IF(B65="Yes",4,IF(B65="No",4,IF(B65="N/A",0)))</f>
        <v>4</v>
      </c>
      <c r="D65" s="261">
        <f t="shared" ref="D65:D92" si="4">IF(B65="Yes",(V153*(C65/$C$93%)/10),IF(B65="No",0,IF(B65="N/A",0)))</f>
        <v>0.45977011494252873</v>
      </c>
      <c r="E65" s="310"/>
    </row>
    <row r="66" spans="1:16382" s="5" customFormat="1" ht="27.6">
      <c r="A66" s="55" t="s">
        <v>402</v>
      </c>
      <c r="B66" s="243" t="s">
        <v>10</v>
      </c>
      <c r="C66" s="260">
        <f>IF(B66="Yes",4,IF(B66="No",4,IF(B66="N/A",0)))</f>
        <v>4</v>
      </c>
      <c r="D66" s="261">
        <f t="shared" si="4"/>
        <v>0.45977011494252873</v>
      </c>
      <c r="E66" s="470"/>
    </row>
    <row r="67" spans="1:16382" s="5" customFormat="1" ht="15.75" customHeight="1">
      <c r="A67" s="139" t="s">
        <v>373</v>
      </c>
      <c r="B67" s="37" t="s">
        <v>10</v>
      </c>
      <c r="C67" s="260">
        <f>IF(B67="Yes",2,IF(B67="No",2,IF(B67="N/A",0)))</f>
        <v>2</v>
      </c>
      <c r="D67" s="261">
        <f t="shared" si="4"/>
        <v>0.22988505747126436</v>
      </c>
      <c r="E67" s="132"/>
    </row>
    <row r="68" spans="1:16382" s="5" customFormat="1" ht="15" customHeight="1">
      <c r="A68" s="306" t="s">
        <v>153</v>
      </c>
      <c r="B68" s="37" t="s">
        <v>10</v>
      </c>
      <c r="C68" s="260">
        <f>IF(B68="Yes",3,IF(B68="No",3,IF(B68="N/A",0)))</f>
        <v>3</v>
      </c>
      <c r="D68" s="261">
        <f t="shared" si="4"/>
        <v>0.34482758620689657</v>
      </c>
      <c r="E68" s="132"/>
    </row>
    <row r="69" spans="1:16382" s="5" customFormat="1" ht="15" customHeight="1">
      <c r="A69" s="139" t="s">
        <v>374</v>
      </c>
      <c r="B69" s="37" t="s">
        <v>10</v>
      </c>
      <c r="C69" s="260">
        <f>IF(B69="Yes",3,IF(B69="No",3,IF(B69="N/A",0)))</f>
        <v>3</v>
      </c>
      <c r="D69" s="261">
        <f t="shared" si="4"/>
        <v>0.34482758620689657</v>
      </c>
      <c r="E69" s="132"/>
    </row>
    <row r="70" spans="1:16382" s="76" customFormat="1">
      <c r="A70" s="139" t="s">
        <v>341</v>
      </c>
      <c r="B70" s="37" t="s">
        <v>10</v>
      </c>
      <c r="C70" s="260">
        <f>IF(B70="Yes",5,IF(B70="No",5,IF(B70="N/A",0)))</f>
        <v>5</v>
      </c>
      <c r="D70" s="261">
        <f t="shared" si="4"/>
        <v>0.57471264367816088</v>
      </c>
      <c r="E70" s="132"/>
      <c r="F70" s="311"/>
      <c r="G70" s="311"/>
      <c r="H70" s="311"/>
      <c r="I70" s="311"/>
      <c r="J70" s="311"/>
      <c r="K70" s="311"/>
      <c r="L70" s="311"/>
      <c r="M70" s="311"/>
      <c r="N70" s="311"/>
      <c r="O70" s="311"/>
      <c r="P70" s="311"/>
      <c r="Q70" s="311"/>
      <c r="R70" s="311"/>
      <c r="S70" s="311"/>
      <c r="T70" s="311"/>
      <c r="U70" s="311"/>
      <c r="V70" s="311"/>
      <c r="W70" s="311"/>
      <c r="X70" s="311"/>
      <c r="Y70" s="311"/>
      <c r="Z70" s="311"/>
      <c r="AA70" s="311"/>
      <c r="AB70" s="311"/>
      <c r="AC70" s="311"/>
      <c r="AD70" s="311"/>
      <c r="AE70" s="311"/>
      <c r="AF70" s="311"/>
      <c r="AG70" s="311"/>
      <c r="AH70" s="311"/>
      <c r="AI70" s="311"/>
      <c r="AJ70" s="311"/>
      <c r="AK70" s="311"/>
      <c r="AL70" s="311"/>
      <c r="AM70" s="311"/>
      <c r="AN70" s="311"/>
      <c r="AO70" s="311"/>
      <c r="AP70" s="311"/>
      <c r="AQ70" s="311"/>
      <c r="AR70" s="311"/>
      <c r="AS70" s="311"/>
      <c r="AT70" s="311"/>
      <c r="AU70" s="311"/>
      <c r="AV70" s="311"/>
      <c r="AW70" s="311"/>
      <c r="AX70" s="311"/>
      <c r="AY70" s="311"/>
      <c r="AZ70" s="311"/>
      <c r="BA70" s="311"/>
      <c r="BB70" s="311"/>
      <c r="BC70" s="311"/>
      <c r="BD70" s="311"/>
      <c r="BE70" s="311"/>
      <c r="BF70" s="311"/>
      <c r="BG70" s="311"/>
      <c r="BH70" s="311"/>
      <c r="BI70" s="311"/>
      <c r="BJ70" s="311"/>
      <c r="BK70" s="311"/>
      <c r="BL70" s="311"/>
      <c r="BM70" s="311"/>
      <c r="BN70" s="311"/>
      <c r="BO70" s="311"/>
      <c r="BP70" s="311"/>
      <c r="BQ70" s="311"/>
      <c r="BR70" s="311"/>
      <c r="BS70" s="311"/>
      <c r="BT70" s="311"/>
      <c r="BU70" s="311"/>
      <c r="BV70" s="311"/>
      <c r="BW70" s="311"/>
      <c r="BX70" s="311"/>
      <c r="BY70" s="311"/>
      <c r="BZ70" s="311"/>
      <c r="CA70" s="311"/>
      <c r="CB70" s="311"/>
      <c r="CC70" s="311"/>
      <c r="CD70" s="311"/>
      <c r="CE70" s="311"/>
      <c r="CF70" s="311"/>
      <c r="CG70" s="311"/>
      <c r="CH70" s="311"/>
      <c r="CI70" s="311"/>
      <c r="CJ70" s="311"/>
      <c r="CK70" s="311"/>
      <c r="CL70" s="311"/>
      <c r="CM70" s="311"/>
      <c r="CN70" s="311"/>
      <c r="CO70" s="311"/>
      <c r="CP70" s="311"/>
      <c r="CQ70" s="311"/>
      <c r="CR70" s="311"/>
      <c r="CS70" s="311"/>
      <c r="CT70" s="311"/>
      <c r="CU70" s="311"/>
      <c r="CV70" s="311"/>
      <c r="CW70" s="311"/>
      <c r="CX70" s="311"/>
      <c r="CY70" s="311"/>
      <c r="CZ70" s="311"/>
      <c r="DA70" s="311"/>
      <c r="DB70" s="311"/>
      <c r="DC70" s="311"/>
      <c r="DD70" s="311"/>
      <c r="DE70" s="311"/>
      <c r="DF70" s="311"/>
      <c r="DG70" s="311"/>
      <c r="DH70" s="311"/>
      <c r="DI70" s="311"/>
      <c r="DJ70" s="311"/>
      <c r="DK70" s="311"/>
      <c r="DL70" s="311"/>
      <c r="DM70" s="311"/>
      <c r="DN70" s="311"/>
      <c r="DO70" s="311"/>
      <c r="DP70" s="311"/>
      <c r="DQ70" s="311"/>
      <c r="DR70" s="311"/>
      <c r="DS70" s="311"/>
      <c r="DT70" s="311"/>
      <c r="DU70" s="311"/>
      <c r="DV70" s="311"/>
      <c r="DW70" s="311"/>
      <c r="DX70" s="311"/>
      <c r="DY70" s="311"/>
      <c r="DZ70" s="311"/>
      <c r="EA70" s="311"/>
      <c r="EB70" s="311"/>
      <c r="EC70" s="311"/>
      <c r="ED70" s="311"/>
      <c r="EE70" s="311"/>
      <c r="EF70" s="311"/>
      <c r="EG70" s="311"/>
      <c r="EH70" s="311"/>
      <c r="EI70" s="311"/>
      <c r="EJ70" s="311"/>
      <c r="EK70" s="311"/>
      <c r="EL70" s="311"/>
      <c r="EM70" s="311"/>
      <c r="EN70" s="311"/>
      <c r="EO70" s="311"/>
      <c r="EP70" s="311"/>
      <c r="EQ70" s="311"/>
      <c r="ER70" s="311"/>
      <c r="ES70" s="311"/>
      <c r="ET70" s="311"/>
      <c r="EU70" s="311"/>
      <c r="EV70" s="311"/>
      <c r="EW70" s="311"/>
      <c r="EX70" s="311"/>
      <c r="EY70" s="311"/>
      <c r="EZ70" s="311"/>
      <c r="FA70" s="311"/>
      <c r="FB70" s="311"/>
      <c r="FC70" s="311"/>
      <c r="FD70" s="311"/>
      <c r="FE70" s="311"/>
      <c r="FF70" s="311"/>
      <c r="FG70" s="311"/>
      <c r="FH70" s="311"/>
      <c r="FI70" s="311"/>
      <c r="FJ70" s="311"/>
      <c r="FK70" s="311"/>
      <c r="FL70" s="311"/>
      <c r="FM70" s="311"/>
      <c r="FN70" s="311"/>
      <c r="FO70" s="311"/>
      <c r="FP70" s="311"/>
      <c r="FQ70" s="311"/>
      <c r="FR70" s="311"/>
      <c r="FS70" s="311"/>
      <c r="FT70" s="311"/>
      <c r="FU70" s="311"/>
      <c r="FV70" s="311"/>
      <c r="FW70" s="311"/>
      <c r="FX70" s="311"/>
      <c r="FY70" s="311"/>
      <c r="FZ70" s="311"/>
      <c r="GA70" s="311"/>
      <c r="GB70" s="311"/>
      <c r="GC70" s="311"/>
      <c r="GD70" s="311"/>
      <c r="GE70" s="311"/>
      <c r="GF70" s="311"/>
      <c r="GG70" s="311"/>
      <c r="GH70" s="311"/>
      <c r="GI70" s="311"/>
      <c r="GJ70" s="311"/>
      <c r="GK70" s="311"/>
      <c r="GL70" s="311"/>
      <c r="GM70" s="311"/>
      <c r="GN70" s="311"/>
      <c r="GO70" s="311"/>
      <c r="GP70" s="311"/>
      <c r="GQ70" s="311"/>
      <c r="GR70" s="311"/>
      <c r="GS70" s="311"/>
      <c r="GT70" s="311"/>
      <c r="GU70" s="311"/>
      <c r="GV70" s="311"/>
      <c r="GW70" s="311"/>
      <c r="GX70" s="311"/>
      <c r="GY70" s="311"/>
      <c r="GZ70" s="311"/>
      <c r="HA70" s="311"/>
      <c r="HB70" s="311"/>
      <c r="HC70" s="311"/>
      <c r="HD70" s="311"/>
      <c r="HE70" s="311"/>
      <c r="HF70" s="311"/>
      <c r="HG70" s="311"/>
      <c r="HH70" s="311"/>
      <c r="HI70" s="311"/>
      <c r="HJ70" s="311"/>
      <c r="HK70" s="311"/>
      <c r="HL70" s="311"/>
      <c r="HM70" s="311"/>
      <c r="HN70" s="311"/>
      <c r="HO70" s="311"/>
      <c r="HP70" s="311"/>
      <c r="HQ70" s="311"/>
      <c r="HR70" s="311"/>
      <c r="HS70" s="311"/>
      <c r="HT70" s="311"/>
      <c r="HU70" s="311"/>
      <c r="HV70" s="311"/>
      <c r="HW70" s="311"/>
      <c r="HX70" s="311"/>
      <c r="HY70" s="311"/>
      <c r="HZ70" s="311"/>
      <c r="IA70" s="311"/>
      <c r="IB70" s="311"/>
      <c r="IC70" s="311"/>
      <c r="ID70" s="311"/>
      <c r="IE70" s="311"/>
      <c r="IF70" s="311"/>
      <c r="IG70" s="311"/>
      <c r="IH70" s="311"/>
      <c r="II70" s="311"/>
      <c r="IJ70" s="311"/>
      <c r="IK70" s="311"/>
      <c r="IL70" s="311"/>
      <c r="IM70" s="311"/>
      <c r="IN70" s="311"/>
      <c r="IO70" s="311"/>
      <c r="IP70" s="311"/>
      <c r="IQ70" s="311"/>
      <c r="IR70" s="311"/>
      <c r="IS70" s="311"/>
      <c r="IT70" s="311"/>
      <c r="IU70" s="311"/>
      <c r="IV70" s="311"/>
      <c r="IW70" s="311"/>
      <c r="IX70" s="311"/>
      <c r="IY70" s="311"/>
      <c r="IZ70" s="311"/>
      <c r="JA70" s="311"/>
      <c r="JB70" s="311"/>
      <c r="JC70" s="311"/>
      <c r="JD70" s="311"/>
      <c r="JE70" s="311"/>
      <c r="JF70" s="311"/>
      <c r="JG70" s="311"/>
      <c r="JH70" s="311"/>
      <c r="JI70" s="311"/>
      <c r="JJ70" s="311"/>
      <c r="JK70" s="311"/>
      <c r="JL70" s="311"/>
      <c r="JM70" s="311"/>
      <c r="JN70" s="311"/>
      <c r="JO70" s="311"/>
      <c r="JP70" s="311"/>
      <c r="JQ70" s="311"/>
      <c r="JR70" s="311"/>
      <c r="JS70" s="311"/>
      <c r="JT70" s="311"/>
      <c r="JU70" s="311"/>
      <c r="JV70" s="311"/>
      <c r="JW70" s="311"/>
      <c r="JX70" s="311"/>
      <c r="JY70" s="311"/>
      <c r="JZ70" s="311"/>
      <c r="KA70" s="311"/>
      <c r="KB70" s="311"/>
      <c r="KC70" s="311"/>
      <c r="KD70" s="311"/>
      <c r="KE70" s="311"/>
      <c r="KF70" s="311"/>
      <c r="KG70" s="311"/>
      <c r="KH70" s="311"/>
      <c r="KI70" s="311"/>
      <c r="KJ70" s="311"/>
      <c r="KK70" s="311"/>
      <c r="KL70" s="311"/>
      <c r="KM70" s="311"/>
      <c r="KN70" s="311"/>
      <c r="KO70" s="311"/>
      <c r="KP70" s="311"/>
      <c r="KQ70" s="311"/>
      <c r="KR70" s="311"/>
      <c r="KS70" s="311"/>
      <c r="KT70" s="311"/>
      <c r="KU70" s="311"/>
      <c r="KV70" s="311"/>
      <c r="KW70" s="311"/>
      <c r="KX70" s="311"/>
      <c r="KY70" s="311"/>
      <c r="KZ70" s="311"/>
      <c r="LA70" s="311"/>
      <c r="LB70" s="311"/>
      <c r="LC70" s="311"/>
      <c r="LD70" s="311"/>
      <c r="LE70" s="311"/>
      <c r="LF70" s="311"/>
      <c r="LG70" s="311"/>
      <c r="LH70" s="311"/>
      <c r="LI70" s="311"/>
      <c r="LJ70" s="311"/>
      <c r="LK70" s="311"/>
      <c r="LL70" s="311"/>
      <c r="LM70" s="311"/>
      <c r="LN70" s="311"/>
      <c r="LO70" s="311"/>
      <c r="LP70" s="311"/>
      <c r="LQ70" s="311"/>
      <c r="LR70" s="311"/>
      <c r="LS70" s="311"/>
      <c r="LT70" s="311"/>
      <c r="LU70" s="311"/>
      <c r="LV70" s="311"/>
      <c r="LW70" s="311"/>
      <c r="LX70" s="311"/>
      <c r="LY70" s="311"/>
      <c r="LZ70" s="311"/>
      <c r="MA70" s="311"/>
      <c r="MB70" s="311"/>
      <c r="MC70" s="311"/>
      <c r="MD70" s="311"/>
      <c r="ME70" s="311"/>
      <c r="MF70" s="311"/>
      <c r="MG70" s="311"/>
      <c r="MH70" s="311"/>
      <c r="MI70" s="311"/>
      <c r="MJ70" s="311"/>
      <c r="MK70" s="311"/>
      <c r="ML70" s="311"/>
      <c r="MM70" s="311"/>
      <c r="MN70" s="311"/>
      <c r="MO70" s="311"/>
      <c r="MP70" s="311"/>
      <c r="MQ70" s="311"/>
      <c r="MR70" s="311"/>
      <c r="MS70" s="311"/>
      <c r="MT70" s="311"/>
      <c r="MU70" s="311"/>
      <c r="MV70" s="311"/>
      <c r="MW70" s="311"/>
      <c r="MX70" s="311"/>
      <c r="MY70" s="311"/>
      <c r="MZ70" s="311"/>
      <c r="NA70" s="311"/>
      <c r="NB70" s="311"/>
      <c r="NC70" s="311"/>
      <c r="ND70" s="311"/>
      <c r="NE70" s="311"/>
      <c r="NF70" s="311"/>
      <c r="NG70" s="311"/>
      <c r="NH70" s="311"/>
      <c r="NI70" s="311"/>
      <c r="NJ70" s="311"/>
      <c r="NK70" s="311"/>
      <c r="NL70" s="311"/>
      <c r="NM70" s="311"/>
      <c r="NN70" s="311"/>
      <c r="NO70" s="311"/>
      <c r="NP70" s="311"/>
      <c r="NQ70" s="311"/>
      <c r="NR70" s="311"/>
      <c r="NS70" s="311"/>
      <c r="NT70" s="311"/>
      <c r="NU70" s="311"/>
      <c r="NV70" s="311"/>
      <c r="NW70" s="311"/>
      <c r="NX70" s="311"/>
      <c r="NY70" s="311"/>
      <c r="NZ70" s="311"/>
      <c r="OA70" s="311"/>
      <c r="OB70" s="311"/>
      <c r="OC70" s="311"/>
      <c r="OD70" s="311"/>
      <c r="OE70" s="311"/>
      <c r="OF70" s="311"/>
      <c r="OG70" s="311"/>
      <c r="OH70" s="311"/>
      <c r="OI70" s="311"/>
      <c r="OJ70" s="311"/>
      <c r="OK70" s="311"/>
      <c r="OL70" s="311"/>
      <c r="OM70" s="311"/>
      <c r="ON70" s="311"/>
      <c r="OO70" s="311"/>
      <c r="OP70" s="311"/>
      <c r="OQ70" s="311"/>
      <c r="OR70" s="311"/>
      <c r="OS70" s="311"/>
      <c r="OT70" s="311"/>
      <c r="OU70" s="311"/>
      <c r="OV70" s="311"/>
      <c r="OW70" s="311"/>
      <c r="OX70" s="311"/>
      <c r="OY70" s="311"/>
      <c r="OZ70" s="311"/>
      <c r="PA70" s="311"/>
      <c r="PB70" s="311"/>
      <c r="PC70" s="311"/>
      <c r="PD70" s="311"/>
      <c r="PE70" s="311"/>
      <c r="PF70" s="311"/>
      <c r="PG70" s="311"/>
      <c r="PH70" s="311"/>
      <c r="PI70" s="311"/>
      <c r="PJ70" s="311"/>
      <c r="PK70" s="311"/>
      <c r="PL70" s="311"/>
      <c r="PM70" s="311"/>
      <c r="PN70" s="311"/>
      <c r="PO70" s="311"/>
      <c r="PP70" s="311"/>
      <c r="PQ70" s="311"/>
      <c r="PR70" s="311"/>
      <c r="PS70" s="311"/>
      <c r="PT70" s="311"/>
      <c r="PU70" s="311"/>
      <c r="PV70" s="311"/>
      <c r="PW70" s="311"/>
      <c r="PX70" s="311"/>
      <c r="PY70" s="311"/>
      <c r="PZ70" s="311"/>
      <c r="QA70" s="311"/>
      <c r="QB70" s="311"/>
      <c r="QC70" s="311"/>
      <c r="QD70" s="311"/>
      <c r="QE70" s="311"/>
      <c r="QF70" s="311"/>
      <c r="QG70" s="311"/>
      <c r="QH70" s="311"/>
      <c r="QI70" s="311"/>
      <c r="QJ70" s="311"/>
      <c r="QK70" s="311"/>
      <c r="QL70" s="311"/>
      <c r="QM70" s="311"/>
      <c r="QN70" s="311"/>
      <c r="QO70" s="311"/>
      <c r="QP70" s="311"/>
      <c r="QQ70" s="311"/>
      <c r="QR70" s="311"/>
      <c r="QS70" s="311"/>
      <c r="QT70" s="311"/>
      <c r="QU70" s="311"/>
      <c r="QV70" s="311"/>
      <c r="QW70" s="311"/>
      <c r="QX70" s="311"/>
      <c r="QY70" s="311"/>
      <c r="QZ70" s="311"/>
      <c r="RA70" s="311"/>
      <c r="RB70" s="311"/>
      <c r="RC70" s="311"/>
      <c r="RD70" s="311"/>
      <c r="RE70" s="311"/>
      <c r="RF70" s="311"/>
      <c r="RG70" s="311"/>
      <c r="RH70" s="311"/>
      <c r="RI70" s="311"/>
      <c r="RJ70" s="311"/>
      <c r="RK70" s="311"/>
      <c r="RL70" s="311"/>
      <c r="RM70" s="311"/>
      <c r="RN70" s="311"/>
      <c r="RO70" s="311"/>
      <c r="RP70" s="311"/>
      <c r="RQ70" s="311"/>
      <c r="RR70" s="311"/>
      <c r="RS70" s="311"/>
      <c r="RT70" s="311"/>
      <c r="RU70" s="311"/>
      <c r="RV70" s="311"/>
      <c r="RW70" s="311"/>
      <c r="RX70" s="311"/>
      <c r="RY70" s="311"/>
      <c r="RZ70" s="311"/>
      <c r="SA70" s="311"/>
      <c r="SB70" s="311"/>
      <c r="SC70" s="311"/>
      <c r="SD70" s="311"/>
      <c r="SE70" s="311"/>
      <c r="SF70" s="311"/>
      <c r="SG70" s="311"/>
      <c r="SH70" s="311"/>
      <c r="SI70" s="311"/>
      <c r="SJ70" s="311"/>
      <c r="SK70" s="311"/>
      <c r="SL70" s="311"/>
      <c r="SM70" s="311"/>
      <c r="SN70" s="311"/>
      <c r="SO70" s="311"/>
      <c r="SP70" s="311"/>
      <c r="SQ70" s="311"/>
      <c r="SR70" s="311"/>
      <c r="SS70" s="311"/>
      <c r="ST70" s="311"/>
      <c r="SU70" s="311"/>
      <c r="SV70" s="311"/>
      <c r="SW70" s="311"/>
      <c r="SX70" s="311"/>
      <c r="SY70" s="311"/>
      <c r="SZ70" s="311"/>
      <c r="TA70" s="311"/>
      <c r="TB70" s="311"/>
      <c r="TC70" s="311"/>
      <c r="TD70" s="311"/>
      <c r="TE70" s="311"/>
      <c r="TF70" s="311"/>
      <c r="TG70" s="311"/>
      <c r="TH70" s="311"/>
      <c r="TI70" s="311"/>
      <c r="TJ70" s="311"/>
      <c r="TK70" s="311"/>
      <c r="TL70" s="311"/>
      <c r="TM70" s="311"/>
      <c r="TN70" s="311"/>
      <c r="TO70" s="311"/>
      <c r="TP70" s="311"/>
      <c r="TQ70" s="311"/>
      <c r="TR70" s="311"/>
      <c r="TS70" s="311"/>
      <c r="TT70" s="311"/>
      <c r="TU70" s="311"/>
      <c r="TV70" s="311"/>
      <c r="TW70" s="311"/>
      <c r="TX70" s="311"/>
      <c r="TY70" s="311"/>
      <c r="TZ70" s="311"/>
      <c r="UA70" s="311"/>
      <c r="UB70" s="311"/>
      <c r="UC70" s="311"/>
      <c r="UD70" s="311"/>
      <c r="UE70" s="311"/>
      <c r="UF70" s="311"/>
      <c r="UG70" s="311"/>
      <c r="UH70" s="311"/>
      <c r="UI70" s="311"/>
      <c r="UJ70" s="311"/>
      <c r="UK70" s="311"/>
      <c r="UL70" s="311"/>
      <c r="UM70" s="311"/>
      <c r="UN70" s="311"/>
      <c r="UO70" s="311"/>
      <c r="UP70" s="311"/>
      <c r="UQ70" s="311"/>
      <c r="UR70" s="311"/>
      <c r="US70" s="311"/>
      <c r="UT70" s="311"/>
      <c r="UU70" s="311"/>
      <c r="UV70" s="311"/>
      <c r="UW70" s="311"/>
      <c r="UX70" s="311"/>
      <c r="UY70" s="311"/>
      <c r="UZ70" s="311"/>
      <c r="VA70" s="311"/>
      <c r="VB70" s="311"/>
      <c r="VC70" s="311"/>
      <c r="VD70" s="311"/>
      <c r="VE70" s="311"/>
      <c r="VF70" s="311"/>
      <c r="VG70" s="311"/>
      <c r="VH70" s="311"/>
      <c r="VI70" s="311"/>
      <c r="VJ70" s="311"/>
      <c r="VK70" s="311"/>
      <c r="VL70" s="311"/>
      <c r="VM70" s="311"/>
      <c r="VN70" s="311"/>
      <c r="VO70" s="311"/>
      <c r="VP70" s="311"/>
      <c r="VQ70" s="311"/>
      <c r="VR70" s="311"/>
      <c r="VS70" s="311"/>
      <c r="VT70" s="311"/>
      <c r="VU70" s="311"/>
      <c r="VV70" s="311"/>
      <c r="VW70" s="311"/>
      <c r="VX70" s="311"/>
      <c r="VY70" s="311"/>
      <c r="VZ70" s="311"/>
      <c r="WA70" s="311"/>
      <c r="WB70" s="311"/>
      <c r="WC70" s="311"/>
      <c r="WD70" s="311"/>
      <c r="WE70" s="311"/>
      <c r="WF70" s="311"/>
      <c r="WG70" s="311"/>
      <c r="WH70" s="311"/>
      <c r="WI70" s="311"/>
      <c r="WJ70" s="311"/>
      <c r="WK70" s="311"/>
      <c r="WL70" s="311"/>
      <c r="WM70" s="311"/>
      <c r="WN70" s="311"/>
      <c r="WO70" s="311"/>
      <c r="WP70" s="311"/>
      <c r="WQ70" s="311"/>
      <c r="WR70" s="311"/>
      <c r="WS70" s="311"/>
      <c r="WT70" s="311"/>
      <c r="WU70" s="311"/>
      <c r="WV70" s="311"/>
      <c r="WW70" s="311"/>
      <c r="WX70" s="311"/>
      <c r="WY70" s="311"/>
      <c r="WZ70" s="311"/>
      <c r="XA70" s="311"/>
      <c r="XB70" s="311"/>
      <c r="XC70" s="311"/>
      <c r="XD70" s="311"/>
      <c r="XE70" s="311"/>
      <c r="XF70" s="311"/>
      <c r="XG70" s="311"/>
      <c r="XH70" s="311"/>
      <c r="XI70" s="311"/>
      <c r="XJ70" s="311"/>
      <c r="XK70" s="311"/>
      <c r="XL70" s="311"/>
      <c r="XM70" s="311"/>
      <c r="XN70" s="311"/>
      <c r="XO70" s="311"/>
      <c r="XP70" s="311"/>
      <c r="XQ70" s="311"/>
      <c r="XR70" s="311"/>
      <c r="XS70" s="311"/>
      <c r="XT70" s="311"/>
      <c r="XU70" s="311"/>
      <c r="XV70" s="311"/>
      <c r="XW70" s="311"/>
      <c r="XX70" s="311"/>
      <c r="XY70" s="311"/>
      <c r="XZ70" s="311"/>
      <c r="YA70" s="311"/>
      <c r="YB70" s="311"/>
      <c r="YC70" s="311"/>
      <c r="YD70" s="311"/>
      <c r="YE70" s="311"/>
      <c r="YF70" s="311"/>
      <c r="YG70" s="311"/>
      <c r="YH70" s="311"/>
      <c r="YI70" s="311"/>
      <c r="YJ70" s="311"/>
      <c r="YK70" s="311"/>
      <c r="YL70" s="311"/>
      <c r="YM70" s="311"/>
      <c r="YN70" s="311"/>
      <c r="YO70" s="311"/>
      <c r="YP70" s="311"/>
      <c r="YQ70" s="311"/>
      <c r="YR70" s="311"/>
      <c r="YS70" s="311"/>
      <c r="YT70" s="311"/>
      <c r="YU70" s="311"/>
      <c r="YV70" s="311"/>
      <c r="YW70" s="311"/>
      <c r="YX70" s="311"/>
      <c r="YY70" s="311"/>
      <c r="YZ70" s="311"/>
      <c r="ZA70" s="311"/>
      <c r="ZB70" s="311"/>
      <c r="ZC70" s="311"/>
      <c r="ZD70" s="311"/>
      <c r="ZE70" s="311"/>
      <c r="ZF70" s="311"/>
      <c r="ZG70" s="311"/>
      <c r="ZH70" s="311"/>
      <c r="ZI70" s="311"/>
      <c r="ZJ70" s="311"/>
      <c r="ZK70" s="311"/>
      <c r="ZL70" s="311"/>
      <c r="ZM70" s="311"/>
      <c r="ZN70" s="311"/>
      <c r="ZO70" s="311"/>
      <c r="ZP70" s="311"/>
      <c r="ZQ70" s="311"/>
      <c r="ZR70" s="311"/>
      <c r="ZS70" s="311"/>
      <c r="ZT70" s="311"/>
      <c r="ZU70" s="311"/>
      <c r="ZV70" s="311"/>
      <c r="ZW70" s="311"/>
      <c r="ZX70" s="311"/>
      <c r="ZY70" s="311"/>
      <c r="ZZ70" s="311"/>
      <c r="AAA70" s="311"/>
      <c r="AAB70" s="311"/>
      <c r="AAC70" s="311"/>
      <c r="AAD70" s="311"/>
      <c r="AAE70" s="311"/>
      <c r="AAF70" s="311"/>
      <c r="AAG70" s="311"/>
      <c r="AAH70" s="311"/>
      <c r="AAI70" s="311"/>
      <c r="AAJ70" s="311"/>
      <c r="AAK70" s="311"/>
      <c r="AAL70" s="311"/>
      <c r="AAM70" s="311"/>
      <c r="AAN70" s="311"/>
      <c r="AAO70" s="311"/>
      <c r="AAP70" s="311"/>
      <c r="AAQ70" s="311"/>
      <c r="AAR70" s="311"/>
      <c r="AAS70" s="311"/>
      <c r="AAT70" s="311"/>
      <c r="AAU70" s="311"/>
      <c r="AAV70" s="311"/>
      <c r="AAW70" s="311"/>
      <c r="AAX70" s="311"/>
      <c r="AAY70" s="311"/>
      <c r="AAZ70" s="311"/>
      <c r="ABA70" s="311"/>
      <c r="ABB70" s="311"/>
      <c r="ABC70" s="311"/>
      <c r="ABD70" s="311"/>
      <c r="ABE70" s="311"/>
      <c r="ABF70" s="311"/>
      <c r="ABG70" s="311"/>
      <c r="ABH70" s="311"/>
      <c r="ABI70" s="311"/>
      <c r="ABJ70" s="311"/>
      <c r="ABK70" s="311"/>
      <c r="ABL70" s="311"/>
      <c r="ABM70" s="311"/>
      <c r="ABN70" s="311"/>
      <c r="ABO70" s="311"/>
      <c r="ABP70" s="311"/>
      <c r="ABQ70" s="311"/>
      <c r="ABR70" s="311"/>
      <c r="ABS70" s="311"/>
      <c r="ABT70" s="311"/>
      <c r="ABU70" s="311"/>
      <c r="ABV70" s="311"/>
      <c r="ABW70" s="311"/>
      <c r="ABX70" s="311"/>
      <c r="ABY70" s="311"/>
      <c r="ABZ70" s="311"/>
      <c r="ACA70" s="311"/>
      <c r="ACB70" s="311"/>
      <c r="ACC70" s="311"/>
      <c r="ACD70" s="311"/>
      <c r="ACE70" s="311"/>
      <c r="ACF70" s="311"/>
      <c r="ACG70" s="311"/>
      <c r="ACH70" s="311"/>
      <c r="ACI70" s="311"/>
      <c r="ACJ70" s="311"/>
      <c r="ACK70" s="311"/>
      <c r="ACL70" s="311"/>
      <c r="ACM70" s="311"/>
      <c r="ACN70" s="311"/>
      <c r="ACO70" s="311"/>
      <c r="ACP70" s="311"/>
      <c r="ACQ70" s="311"/>
      <c r="ACR70" s="311"/>
      <c r="ACS70" s="311"/>
      <c r="ACT70" s="311"/>
      <c r="ACU70" s="311"/>
      <c r="ACV70" s="311"/>
      <c r="ACW70" s="311"/>
      <c r="ACX70" s="311"/>
      <c r="ACY70" s="311"/>
      <c r="ACZ70" s="311"/>
      <c r="ADA70" s="311"/>
      <c r="ADB70" s="311"/>
      <c r="ADC70" s="311"/>
      <c r="ADD70" s="311"/>
      <c r="ADE70" s="311"/>
      <c r="ADF70" s="311"/>
      <c r="ADG70" s="311"/>
      <c r="ADH70" s="311"/>
      <c r="ADI70" s="311"/>
      <c r="ADJ70" s="311"/>
      <c r="ADK70" s="311"/>
      <c r="ADL70" s="311"/>
      <c r="ADM70" s="311"/>
      <c r="ADN70" s="311"/>
      <c r="ADO70" s="311"/>
      <c r="ADP70" s="311"/>
      <c r="ADQ70" s="311"/>
      <c r="ADR70" s="311"/>
      <c r="ADS70" s="311"/>
      <c r="ADT70" s="311"/>
      <c r="ADU70" s="311"/>
      <c r="ADV70" s="311"/>
      <c r="ADW70" s="311"/>
      <c r="ADX70" s="311"/>
      <c r="ADY70" s="311"/>
      <c r="ADZ70" s="311"/>
      <c r="AEA70" s="311"/>
      <c r="AEB70" s="311"/>
      <c r="AEC70" s="311"/>
      <c r="AED70" s="311"/>
      <c r="AEE70" s="311"/>
      <c r="AEF70" s="311"/>
      <c r="AEG70" s="311"/>
      <c r="AEH70" s="311"/>
      <c r="AEI70" s="311"/>
      <c r="AEJ70" s="311"/>
      <c r="AEK70" s="311"/>
      <c r="AEL70" s="311"/>
      <c r="AEM70" s="311"/>
      <c r="AEN70" s="311"/>
      <c r="AEO70" s="311"/>
      <c r="AEP70" s="311"/>
      <c r="AEQ70" s="311"/>
      <c r="AER70" s="311"/>
      <c r="AES70" s="311"/>
      <c r="AET70" s="311"/>
      <c r="AEU70" s="311"/>
      <c r="AEV70" s="311"/>
      <c r="AEW70" s="311"/>
      <c r="AEX70" s="311"/>
      <c r="AEY70" s="311"/>
      <c r="AEZ70" s="311"/>
      <c r="AFA70" s="311"/>
      <c r="AFB70" s="311"/>
      <c r="AFC70" s="311"/>
      <c r="AFD70" s="311"/>
      <c r="AFE70" s="311"/>
      <c r="AFF70" s="311"/>
      <c r="AFG70" s="311"/>
      <c r="AFH70" s="311"/>
      <c r="AFI70" s="311"/>
      <c r="AFJ70" s="311"/>
      <c r="AFK70" s="311"/>
      <c r="AFL70" s="311"/>
      <c r="AFM70" s="311"/>
      <c r="AFN70" s="311"/>
      <c r="AFO70" s="311"/>
      <c r="AFP70" s="311"/>
      <c r="AFQ70" s="311"/>
      <c r="AFR70" s="311"/>
      <c r="AFS70" s="311"/>
      <c r="AFT70" s="311"/>
      <c r="AFU70" s="311"/>
      <c r="AFV70" s="311"/>
      <c r="AFW70" s="311"/>
      <c r="AFX70" s="311"/>
      <c r="AFY70" s="311"/>
      <c r="AFZ70" s="311"/>
      <c r="AGA70" s="311"/>
      <c r="AGB70" s="311"/>
      <c r="AGC70" s="311"/>
      <c r="AGD70" s="311"/>
      <c r="AGE70" s="311"/>
      <c r="AGF70" s="311"/>
      <c r="AGG70" s="311"/>
      <c r="AGH70" s="311"/>
      <c r="AGI70" s="311"/>
      <c r="AGJ70" s="311"/>
      <c r="AGK70" s="311"/>
      <c r="AGL70" s="311"/>
      <c r="AGM70" s="311"/>
      <c r="AGN70" s="311"/>
      <c r="AGO70" s="311"/>
      <c r="AGP70" s="311"/>
      <c r="AGQ70" s="311"/>
      <c r="AGR70" s="311"/>
      <c r="AGS70" s="311"/>
      <c r="AGT70" s="311"/>
      <c r="AGU70" s="311"/>
      <c r="AGV70" s="311"/>
      <c r="AGW70" s="311"/>
      <c r="AGX70" s="311"/>
      <c r="AGY70" s="311"/>
      <c r="AGZ70" s="311"/>
      <c r="AHA70" s="311"/>
      <c r="AHB70" s="311"/>
      <c r="AHC70" s="311"/>
      <c r="AHD70" s="311"/>
      <c r="AHE70" s="311"/>
      <c r="AHF70" s="311"/>
      <c r="AHG70" s="311"/>
      <c r="AHH70" s="311"/>
      <c r="AHI70" s="311"/>
      <c r="AHJ70" s="311"/>
      <c r="AHK70" s="311"/>
      <c r="AHL70" s="311"/>
      <c r="AHM70" s="311"/>
      <c r="AHN70" s="311"/>
      <c r="AHO70" s="311"/>
      <c r="AHP70" s="311"/>
      <c r="AHQ70" s="311"/>
      <c r="AHR70" s="311"/>
      <c r="AHS70" s="311"/>
      <c r="AHT70" s="311"/>
      <c r="AHU70" s="311"/>
      <c r="AHV70" s="311"/>
      <c r="AHW70" s="311"/>
      <c r="AHX70" s="311"/>
      <c r="AHY70" s="311"/>
      <c r="AHZ70" s="311"/>
      <c r="AIA70" s="311"/>
      <c r="AIB70" s="311"/>
      <c r="AIC70" s="311"/>
      <c r="AID70" s="311"/>
      <c r="AIE70" s="311"/>
      <c r="AIF70" s="311"/>
      <c r="AIG70" s="311"/>
      <c r="AIH70" s="311"/>
      <c r="AII70" s="311"/>
      <c r="AIJ70" s="311"/>
      <c r="AIK70" s="311"/>
      <c r="AIL70" s="311"/>
      <c r="AIM70" s="311"/>
      <c r="AIN70" s="311"/>
      <c r="AIO70" s="311"/>
      <c r="AIP70" s="311"/>
      <c r="AIQ70" s="311"/>
      <c r="AIR70" s="311"/>
      <c r="AIS70" s="311"/>
      <c r="AIT70" s="311"/>
      <c r="AIU70" s="311"/>
      <c r="AIV70" s="311"/>
      <c r="AIW70" s="311"/>
      <c r="AIX70" s="311"/>
      <c r="AIY70" s="311"/>
      <c r="AIZ70" s="311"/>
      <c r="AJA70" s="311"/>
      <c r="AJB70" s="311"/>
      <c r="AJC70" s="311"/>
      <c r="AJD70" s="311"/>
      <c r="AJE70" s="311"/>
      <c r="AJF70" s="311"/>
      <c r="AJG70" s="311"/>
      <c r="AJH70" s="311"/>
      <c r="AJI70" s="311"/>
      <c r="AJJ70" s="311"/>
      <c r="AJK70" s="311"/>
      <c r="AJL70" s="311"/>
      <c r="AJM70" s="311"/>
      <c r="AJN70" s="311"/>
      <c r="AJO70" s="311"/>
      <c r="AJP70" s="311"/>
      <c r="AJQ70" s="311"/>
      <c r="AJR70" s="311"/>
      <c r="AJS70" s="311"/>
      <c r="AJT70" s="311"/>
      <c r="AJU70" s="311"/>
      <c r="AJV70" s="311"/>
      <c r="AJW70" s="311"/>
      <c r="AJX70" s="311"/>
      <c r="AJY70" s="311"/>
      <c r="AJZ70" s="311"/>
      <c r="AKA70" s="311"/>
      <c r="AKB70" s="311"/>
      <c r="AKC70" s="311"/>
      <c r="AKD70" s="311"/>
      <c r="AKE70" s="311"/>
      <c r="AKF70" s="311"/>
      <c r="AKG70" s="311"/>
      <c r="AKH70" s="311"/>
      <c r="AKI70" s="311"/>
      <c r="AKJ70" s="311"/>
      <c r="AKK70" s="311"/>
      <c r="AKL70" s="311"/>
      <c r="AKM70" s="311"/>
      <c r="AKN70" s="311"/>
      <c r="AKO70" s="311"/>
      <c r="AKP70" s="311"/>
      <c r="AKQ70" s="311"/>
      <c r="AKR70" s="311"/>
      <c r="AKS70" s="311"/>
      <c r="AKT70" s="311"/>
      <c r="AKU70" s="311"/>
      <c r="AKV70" s="311"/>
      <c r="AKW70" s="311"/>
      <c r="AKX70" s="311"/>
      <c r="AKY70" s="311"/>
      <c r="AKZ70" s="311"/>
      <c r="ALA70" s="311"/>
      <c r="ALB70" s="311"/>
      <c r="ALC70" s="311"/>
      <c r="ALD70" s="311"/>
      <c r="ALE70" s="311"/>
      <c r="ALF70" s="311"/>
      <c r="ALG70" s="311"/>
      <c r="ALH70" s="311"/>
      <c r="ALI70" s="311"/>
      <c r="ALJ70" s="311"/>
      <c r="ALK70" s="311"/>
      <c r="ALL70" s="311"/>
      <c r="ALM70" s="311"/>
      <c r="ALN70" s="311"/>
      <c r="ALO70" s="311"/>
      <c r="ALP70" s="311"/>
      <c r="ALQ70" s="311"/>
      <c r="ALR70" s="311"/>
      <c r="ALS70" s="311"/>
      <c r="ALT70" s="311"/>
      <c r="ALU70" s="311"/>
      <c r="ALV70" s="311"/>
      <c r="ALW70" s="311"/>
      <c r="ALX70" s="311"/>
      <c r="ALY70" s="311"/>
      <c r="ALZ70" s="311"/>
      <c r="AMA70" s="311"/>
      <c r="AMB70" s="311"/>
      <c r="AMC70" s="311"/>
      <c r="AMD70" s="311"/>
      <c r="AME70" s="311"/>
      <c r="AMF70" s="311"/>
      <c r="AMG70" s="311"/>
      <c r="AMH70" s="311"/>
      <c r="AMI70" s="311"/>
      <c r="AMJ70" s="311"/>
      <c r="AMK70" s="311"/>
      <c r="AML70" s="311"/>
      <c r="AMM70" s="311"/>
      <c r="AMN70" s="311"/>
      <c r="AMO70" s="311"/>
      <c r="AMP70" s="311"/>
      <c r="AMQ70" s="311"/>
      <c r="AMR70" s="311"/>
      <c r="AMS70" s="311"/>
      <c r="AMT70" s="311"/>
      <c r="AMU70" s="311"/>
      <c r="AMV70" s="311"/>
      <c r="AMW70" s="311"/>
      <c r="AMX70" s="311"/>
      <c r="AMY70" s="311"/>
      <c r="AMZ70" s="311"/>
      <c r="ANA70" s="311"/>
      <c r="ANB70" s="311"/>
      <c r="ANC70" s="311"/>
      <c r="AND70" s="311"/>
      <c r="ANE70" s="311"/>
      <c r="ANF70" s="311"/>
      <c r="ANG70" s="311"/>
      <c r="ANH70" s="311"/>
      <c r="ANI70" s="311"/>
      <c r="ANJ70" s="311"/>
      <c r="ANK70" s="311"/>
      <c r="ANL70" s="311"/>
      <c r="ANM70" s="311"/>
      <c r="ANN70" s="311"/>
      <c r="ANO70" s="311"/>
      <c r="ANP70" s="311"/>
      <c r="ANQ70" s="311"/>
      <c r="ANR70" s="311"/>
      <c r="ANS70" s="311"/>
      <c r="ANT70" s="311"/>
      <c r="ANU70" s="311"/>
      <c r="ANV70" s="311"/>
      <c r="ANW70" s="311"/>
      <c r="ANX70" s="311"/>
      <c r="ANY70" s="311"/>
      <c r="ANZ70" s="311"/>
      <c r="AOA70" s="311"/>
      <c r="AOB70" s="311"/>
      <c r="AOC70" s="311"/>
      <c r="AOD70" s="311"/>
      <c r="AOE70" s="311"/>
      <c r="AOF70" s="311"/>
      <c r="AOG70" s="311"/>
      <c r="AOH70" s="311"/>
      <c r="AOI70" s="311"/>
      <c r="AOJ70" s="311"/>
      <c r="AOK70" s="311"/>
      <c r="AOL70" s="311"/>
      <c r="AOM70" s="311"/>
      <c r="AON70" s="311"/>
      <c r="AOO70" s="311"/>
      <c r="AOP70" s="311"/>
      <c r="AOQ70" s="311"/>
      <c r="AOR70" s="311"/>
      <c r="AOS70" s="311"/>
      <c r="AOT70" s="311"/>
      <c r="AOU70" s="311"/>
      <c r="AOV70" s="311"/>
      <c r="AOW70" s="311"/>
      <c r="AOX70" s="311"/>
      <c r="AOY70" s="311"/>
      <c r="AOZ70" s="311"/>
      <c r="APA70" s="311"/>
      <c r="APB70" s="311"/>
      <c r="APC70" s="311"/>
      <c r="APD70" s="311"/>
      <c r="APE70" s="311"/>
      <c r="APF70" s="311"/>
      <c r="APG70" s="311"/>
      <c r="APH70" s="311"/>
      <c r="API70" s="311"/>
      <c r="APJ70" s="311"/>
      <c r="APK70" s="311"/>
      <c r="APL70" s="311"/>
      <c r="APM70" s="311"/>
      <c r="APN70" s="311"/>
      <c r="APO70" s="311"/>
      <c r="APP70" s="311"/>
      <c r="APQ70" s="311"/>
      <c r="APR70" s="311"/>
      <c r="APS70" s="311"/>
      <c r="APT70" s="311"/>
      <c r="APU70" s="311"/>
      <c r="APV70" s="311"/>
      <c r="APW70" s="311"/>
      <c r="APX70" s="311"/>
      <c r="APY70" s="311"/>
      <c r="APZ70" s="311"/>
      <c r="AQA70" s="311"/>
      <c r="AQB70" s="311"/>
      <c r="AQC70" s="311"/>
      <c r="AQD70" s="311"/>
      <c r="AQE70" s="311"/>
      <c r="AQF70" s="311"/>
      <c r="AQG70" s="311"/>
      <c r="AQH70" s="311"/>
      <c r="AQI70" s="311"/>
      <c r="AQJ70" s="311"/>
      <c r="AQK70" s="311"/>
      <c r="AQL70" s="311"/>
      <c r="AQM70" s="311"/>
      <c r="AQN70" s="311"/>
      <c r="AQO70" s="311"/>
      <c r="AQP70" s="311"/>
      <c r="AQQ70" s="311"/>
      <c r="AQR70" s="311"/>
      <c r="AQS70" s="311"/>
      <c r="AQT70" s="311"/>
      <c r="AQU70" s="311"/>
      <c r="AQV70" s="311"/>
      <c r="AQW70" s="311"/>
      <c r="AQX70" s="311"/>
      <c r="AQY70" s="311"/>
      <c r="AQZ70" s="311"/>
      <c r="ARA70" s="311"/>
      <c r="ARB70" s="311"/>
      <c r="ARC70" s="311"/>
      <c r="ARD70" s="311"/>
      <c r="ARE70" s="311"/>
      <c r="ARF70" s="311"/>
      <c r="ARG70" s="311"/>
      <c r="ARH70" s="311"/>
      <c r="ARI70" s="311"/>
      <c r="ARJ70" s="311"/>
      <c r="ARK70" s="311"/>
      <c r="ARL70" s="311"/>
      <c r="ARM70" s="311"/>
      <c r="ARN70" s="311"/>
      <c r="ARO70" s="311"/>
      <c r="ARP70" s="311"/>
      <c r="ARQ70" s="311"/>
      <c r="ARR70" s="311"/>
      <c r="ARS70" s="311"/>
      <c r="ART70" s="311"/>
      <c r="ARU70" s="311"/>
      <c r="ARV70" s="311"/>
      <c r="ARW70" s="311"/>
      <c r="ARX70" s="311"/>
      <c r="ARY70" s="311"/>
      <c r="ARZ70" s="311"/>
      <c r="ASA70" s="311"/>
      <c r="ASB70" s="311"/>
      <c r="ASC70" s="311"/>
      <c r="ASD70" s="311"/>
      <c r="ASE70" s="311"/>
      <c r="ASF70" s="311"/>
      <c r="ASG70" s="311"/>
      <c r="ASH70" s="311"/>
      <c r="ASI70" s="311"/>
      <c r="ASJ70" s="311"/>
      <c r="ASK70" s="311"/>
      <c r="ASL70" s="311"/>
      <c r="ASM70" s="311"/>
      <c r="ASN70" s="311"/>
      <c r="ASO70" s="311"/>
      <c r="ASP70" s="311"/>
      <c r="ASQ70" s="311"/>
      <c r="ASR70" s="311"/>
      <c r="ASS70" s="311"/>
      <c r="AST70" s="311"/>
      <c r="ASU70" s="311"/>
      <c r="ASV70" s="311"/>
      <c r="ASW70" s="311"/>
      <c r="ASX70" s="311"/>
      <c r="ASY70" s="311"/>
      <c r="ASZ70" s="311"/>
      <c r="ATA70" s="311"/>
      <c r="ATB70" s="311"/>
      <c r="ATC70" s="311"/>
      <c r="ATD70" s="311"/>
      <c r="ATE70" s="311"/>
      <c r="ATF70" s="311"/>
      <c r="ATG70" s="311"/>
      <c r="ATH70" s="311"/>
      <c r="ATI70" s="311"/>
      <c r="ATJ70" s="311"/>
      <c r="ATK70" s="311"/>
      <c r="ATL70" s="311"/>
      <c r="ATM70" s="311"/>
      <c r="ATN70" s="311"/>
      <c r="ATO70" s="311"/>
      <c r="ATP70" s="311"/>
      <c r="ATQ70" s="311"/>
      <c r="ATR70" s="311"/>
      <c r="ATS70" s="311"/>
      <c r="ATT70" s="311"/>
      <c r="ATU70" s="311"/>
      <c r="ATV70" s="311"/>
      <c r="ATW70" s="311"/>
      <c r="ATX70" s="311"/>
      <c r="ATY70" s="311"/>
      <c r="ATZ70" s="311"/>
      <c r="AUA70" s="311"/>
      <c r="AUB70" s="311"/>
      <c r="AUC70" s="311"/>
      <c r="AUD70" s="311"/>
      <c r="AUE70" s="311"/>
      <c r="AUF70" s="311"/>
      <c r="AUG70" s="311"/>
      <c r="AUH70" s="311"/>
      <c r="AUI70" s="311"/>
      <c r="AUJ70" s="311"/>
      <c r="AUK70" s="311"/>
      <c r="AUL70" s="311"/>
      <c r="AUM70" s="311"/>
      <c r="AUN70" s="311"/>
      <c r="AUO70" s="311"/>
      <c r="AUP70" s="311"/>
      <c r="AUQ70" s="311"/>
      <c r="AUR70" s="311"/>
      <c r="AUS70" s="311"/>
      <c r="AUT70" s="311"/>
      <c r="AUU70" s="311"/>
      <c r="AUV70" s="311"/>
      <c r="AUW70" s="311"/>
      <c r="AUX70" s="311"/>
      <c r="AUY70" s="311"/>
      <c r="AUZ70" s="311"/>
      <c r="AVA70" s="311"/>
      <c r="AVB70" s="311"/>
      <c r="AVC70" s="311"/>
      <c r="AVD70" s="311"/>
      <c r="AVE70" s="311"/>
      <c r="AVF70" s="311"/>
      <c r="AVG70" s="311"/>
      <c r="AVH70" s="311"/>
      <c r="AVI70" s="311"/>
      <c r="AVJ70" s="311"/>
      <c r="AVK70" s="311"/>
      <c r="AVL70" s="311"/>
      <c r="AVM70" s="311"/>
      <c r="AVN70" s="311"/>
      <c r="AVO70" s="311"/>
      <c r="AVP70" s="311"/>
      <c r="AVQ70" s="311"/>
      <c r="AVR70" s="311"/>
      <c r="AVS70" s="311"/>
      <c r="AVT70" s="311"/>
      <c r="AVU70" s="311"/>
      <c r="AVV70" s="311"/>
      <c r="AVW70" s="311"/>
      <c r="AVX70" s="311"/>
      <c r="AVY70" s="311"/>
      <c r="AVZ70" s="311"/>
      <c r="AWA70" s="311"/>
      <c r="AWB70" s="311"/>
      <c r="AWC70" s="311"/>
      <c r="AWD70" s="311"/>
      <c r="AWE70" s="311"/>
      <c r="AWF70" s="311"/>
      <c r="AWG70" s="311"/>
      <c r="AWH70" s="311"/>
      <c r="AWI70" s="311"/>
      <c r="AWJ70" s="311"/>
      <c r="AWK70" s="311"/>
      <c r="AWL70" s="311"/>
      <c r="AWM70" s="311"/>
      <c r="AWN70" s="311"/>
      <c r="AWO70" s="311"/>
      <c r="AWP70" s="311"/>
      <c r="AWQ70" s="311"/>
      <c r="AWR70" s="311"/>
      <c r="AWS70" s="311"/>
      <c r="AWT70" s="311"/>
      <c r="AWU70" s="311"/>
      <c r="AWV70" s="311"/>
      <c r="AWW70" s="311"/>
      <c r="AWX70" s="311"/>
      <c r="AWY70" s="311"/>
      <c r="AWZ70" s="311"/>
      <c r="AXA70" s="311"/>
      <c r="AXB70" s="311"/>
      <c r="AXC70" s="311"/>
      <c r="AXD70" s="311"/>
      <c r="AXE70" s="311"/>
      <c r="AXF70" s="311"/>
      <c r="AXG70" s="311"/>
      <c r="AXH70" s="311"/>
      <c r="AXI70" s="311"/>
      <c r="AXJ70" s="311"/>
      <c r="AXK70" s="311"/>
      <c r="AXL70" s="311"/>
      <c r="AXM70" s="311"/>
      <c r="AXN70" s="311"/>
      <c r="AXO70" s="311"/>
      <c r="AXP70" s="311"/>
      <c r="AXQ70" s="311"/>
      <c r="AXR70" s="311"/>
      <c r="AXS70" s="311"/>
      <c r="AXT70" s="311"/>
      <c r="AXU70" s="311"/>
      <c r="AXV70" s="311"/>
      <c r="AXW70" s="311"/>
      <c r="AXX70" s="311"/>
      <c r="AXY70" s="311"/>
      <c r="AXZ70" s="311"/>
      <c r="AYA70" s="311"/>
      <c r="AYB70" s="311"/>
      <c r="AYC70" s="311"/>
      <c r="AYD70" s="311"/>
      <c r="AYE70" s="311"/>
      <c r="AYF70" s="311"/>
      <c r="AYG70" s="311"/>
      <c r="AYH70" s="311"/>
      <c r="AYI70" s="311"/>
      <c r="AYJ70" s="311"/>
      <c r="AYK70" s="311"/>
      <c r="AYL70" s="311"/>
      <c r="AYM70" s="311"/>
      <c r="AYN70" s="311"/>
      <c r="AYO70" s="311"/>
      <c r="AYP70" s="311"/>
      <c r="AYQ70" s="311"/>
      <c r="AYR70" s="311"/>
      <c r="AYS70" s="311"/>
      <c r="AYT70" s="311"/>
      <c r="AYU70" s="311"/>
      <c r="AYV70" s="311"/>
      <c r="AYW70" s="311"/>
      <c r="AYX70" s="311"/>
      <c r="AYY70" s="311"/>
      <c r="AYZ70" s="311"/>
      <c r="AZA70" s="311"/>
      <c r="AZB70" s="311"/>
      <c r="AZC70" s="311"/>
      <c r="AZD70" s="311"/>
      <c r="AZE70" s="311"/>
      <c r="AZF70" s="311"/>
      <c r="AZG70" s="311"/>
      <c r="AZH70" s="311"/>
      <c r="AZI70" s="311"/>
      <c r="AZJ70" s="311"/>
      <c r="AZK70" s="311"/>
      <c r="AZL70" s="311"/>
      <c r="AZM70" s="311"/>
      <c r="AZN70" s="311"/>
      <c r="AZO70" s="311"/>
      <c r="AZP70" s="311"/>
      <c r="AZQ70" s="311"/>
      <c r="AZR70" s="311"/>
      <c r="AZS70" s="311"/>
      <c r="AZT70" s="311"/>
      <c r="AZU70" s="311"/>
      <c r="AZV70" s="311"/>
      <c r="AZW70" s="311"/>
      <c r="AZX70" s="311"/>
      <c r="AZY70" s="311"/>
      <c r="AZZ70" s="311"/>
      <c r="BAA70" s="311"/>
      <c r="BAB70" s="311"/>
      <c r="BAC70" s="311"/>
      <c r="BAD70" s="311"/>
      <c r="BAE70" s="311"/>
      <c r="BAF70" s="311"/>
      <c r="BAG70" s="311"/>
      <c r="BAH70" s="311"/>
      <c r="BAI70" s="311"/>
      <c r="BAJ70" s="311"/>
      <c r="BAK70" s="311"/>
      <c r="BAL70" s="311"/>
      <c r="BAM70" s="311"/>
      <c r="BAN70" s="311"/>
      <c r="BAO70" s="311"/>
      <c r="BAP70" s="311"/>
      <c r="BAQ70" s="311"/>
      <c r="BAR70" s="311"/>
      <c r="BAS70" s="311"/>
      <c r="BAT70" s="311"/>
      <c r="BAU70" s="311"/>
      <c r="BAV70" s="311"/>
      <c r="BAW70" s="311"/>
      <c r="BAX70" s="311"/>
      <c r="BAY70" s="311"/>
      <c r="BAZ70" s="311"/>
      <c r="BBA70" s="311"/>
      <c r="BBB70" s="311"/>
      <c r="BBC70" s="311"/>
      <c r="BBD70" s="311"/>
      <c r="BBE70" s="311"/>
      <c r="BBF70" s="311"/>
      <c r="BBG70" s="311"/>
      <c r="BBH70" s="311"/>
      <c r="BBI70" s="311"/>
      <c r="BBJ70" s="311"/>
      <c r="BBK70" s="311"/>
      <c r="BBL70" s="311"/>
      <c r="BBM70" s="311"/>
      <c r="BBN70" s="311"/>
      <c r="BBO70" s="311"/>
      <c r="BBP70" s="311"/>
      <c r="BBQ70" s="311"/>
      <c r="BBR70" s="311"/>
      <c r="BBS70" s="311"/>
      <c r="BBT70" s="311"/>
      <c r="BBU70" s="311"/>
      <c r="BBV70" s="311"/>
      <c r="BBW70" s="311"/>
      <c r="BBX70" s="311"/>
      <c r="BBY70" s="311"/>
      <c r="BBZ70" s="311"/>
      <c r="BCA70" s="311"/>
      <c r="BCB70" s="311"/>
      <c r="BCC70" s="311"/>
      <c r="BCD70" s="311"/>
      <c r="BCE70" s="311"/>
      <c r="BCF70" s="311"/>
      <c r="BCG70" s="311"/>
      <c r="BCH70" s="311"/>
      <c r="BCI70" s="311"/>
      <c r="BCJ70" s="311"/>
      <c r="BCK70" s="311"/>
      <c r="BCL70" s="311"/>
      <c r="BCM70" s="311"/>
      <c r="BCN70" s="311"/>
      <c r="BCO70" s="311"/>
      <c r="BCP70" s="311"/>
      <c r="BCQ70" s="311"/>
      <c r="BCR70" s="311"/>
      <c r="BCS70" s="311"/>
      <c r="BCT70" s="311"/>
      <c r="BCU70" s="311"/>
      <c r="BCV70" s="311"/>
      <c r="BCW70" s="311"/>
      <c r="BCX70" s="311"/>
      <c r="BCY70" s="311"/>
      <c r="BCZ70" s="311"/>
      <c r="BDA70" s="311"/>
      <c r="BDB70" s="311"/>
      <c r="BDC70" s="311"/>
      <c r="BDD70" s="311"/>
      <c r="BDE70" s="311"/>
      <c r="BDF70" s="311"/>
      <c r="BDG70" s="311"/>
      <c r="BDH70" s="311"/>
      <c r="BDI70" s="311"/>
      <c r="BDJ70" s="311"/>
      <c r="BDK70" s="311"/>
      <c r="BDL70" s="311"/>
      <c r="BDM70" s="311"/>
      <c r="BDN70" s="311"/>
      <c r="BDO70" s="311"/>
      <c r="BDP70" s="311"/>
      <c r="BDQ70" s="311"/>
      <c r="BDR70" s="311"/>
      <c r="BDS70" s="311"/>
      <c r="BDT70" s="311"/>
      <c r="BDU70" s="311"/>
      <c r="BDV70" s="311"/>
      <c r="BDW70" s="311"/>
      <c r="BDX70" s="311"/>
      <c r="BDY70" s="311"/>
      <c r="BDZ70" s="311"/>
      <c r="BEA70" s="311"/>
      <c r="BEB70" s="311"/>
      <c r="BEC70" s="311"/>
      <c r="BED70" s="311"/>
      <c r="BEE70" s="311"/>
      <c r="BEF70" s="311"/>
      <c r="BEG70" s="311"/>
      <c r="BEH70" s="311"/>
      <c r="BEI70" s="311"/>
      <c r="BEJ70" s="311"/>
      <c r="BEK70" s="311"/>
      <c r="BEL70" s="311"/>
      <c r="BEM70" s="311"/>
      <c r="BEN70" s="311"/>
      <c r="BEO70" s="311"/>
      <c r="BEP70" s="311"/>
      <c r="BEQ70" s="311"/>
      <c r="BER70" s="311"/>
      <c r="BES70" s="311"/>
      <c r="BET70" s="311"/>
      <c r="BEU70" s="311"/>
      <c r="BEV70" s="311"/>
      <c r="BEW70" s="311"/>
      <c r="BEX70" s="311"/>
      <c r="BEY70" s="311"/>
      <c r="BEZ70" s="311"/>
      <c r="BFA70" s="311"/>
      <c r="BFB70" s="311"/>
      <c r="BFC70" s="311"/>
      <c r="BFD70" s="311"/>
      <c r="BFE70" s="311"/>
      <c r="BFF70" s="311"/>
      <c r="BFG70" s="311"/>
      <c r="BFH70" s="311"/>
      <c r="BFI70" s="311"/>
      <c r="BFJ70" s="311"/>
      <c r="BFK70" s="311"/>
      <c r="BFL70" s="311"/>
      <c r="BFM70" s="311"/>
      <c r="BFN70" s="311"/>
      <c r="BFO70" s="311"/>
      <c r="BFP70" s="311"/>
      <c r="BFQ70" s="311"/>
      <c r="BFR70" s="311"/>
      <c r="BFS70" s="311"/>
      <c r="BFT70" s="311"/>
      <c r="BFU70" s="311"/>
      <c r="BFV70" s="311"/>
      <c r="BFW70" s="311"/>
      <c r="BFX70" s="311"/>
      <c r="BFY70" s="311"/>
      <c r="BFZ70" s="311"/>
      <c r="BGA70" s="311"/>
      <c r="BGB70" s="311"/>
      <c r="BGC70" s="311"/>
      <c r="BGD70" s="311"/>
      <c r="BGE70" s="311"/>
      <c r="BGF70" s="311"/>
      <c r="BGG70" s="311"/>
      <c r="BGH70" s="311"/>
      <c r="BGI70" s="311"/>
      <c r="BGJ70" s="311"/>
      <c r="BGK70" s="311"/>
      <c r="BGL70" s="311"/>
      <c r="BGM70" s="311"/>
      <c r="BGN70" s="311"/>
      <c r="BGO70" s="311"/>
      <c r="BGP70" s="311"/>
      <c r="BGQ70" s="311"/>
      <c r="BGR70" s="311"/>
      <c r="BGS70" s="311"/>
      <c r="BGT70" s="311"/>
      <c r="BGU70" s="311"/>
      <c r="BGV70" s="311"/>
      <c r="BGW70" s="311"/>
      <c r="BGX70" s="311"/>
      <c r="BGY70" s="311"/>
      <c r="BGZ70" s="311"/>
      <c r="BHA70" s="311"/>
      <c r="BHB70" s="311"/>
      <c r="BHC70" s="311"/>
      <c r="BHD70" s="311"/>
      <c r="BHE70" s="311"/>
      <c r="BHF70" s="311"/>
      <c r="BHG70" s="311"/>
      <c r="BHH70" s="311"/>
      <c r="BHI70" s="311"/>
      <c r="BHJ70" s="311"/>
      <c r="BHK70" s="311"/>
      <c r="BHL70" s="311"/>
      <c r="BHM70" s="311"/>
      <c r="BHN70" s="311"/>
      <c r="BHO70" s="311"/>
      <c r="BHP70" s="311"/>
      <c r="BHQ70" s="311"/>
      <c r="BHR70" s="311"/>
      <c r="BHS70" s="311"/>
      <c r="BHT70" s="311"/>
      <c r="BHU70" s="311"/>
      <c r="BHV70" s="311"/>
      <c r="BHW70" s="311"/>
      <c r="BHX70" s="311"/>
      <c r="BHY70" s="311"/>
      <c r="BHZ70" s="311"/>
      <c r="BIA70" s="311"/>
      <c r="BIB70" s="311"/>
      <c r="BIC70" s="311"/>
      <c r="BID70" s="311"/>
      <c r="BIE70" s="311"/>
      <c r="BIF70" s="311"/>
      <c r="BIG70" s="311"/>
      <c r="BIH70" s="311"/>
      <c r="BII70" s="311"/>
      <c r="BIJ70" s="311"/>
      <c r="BIK70" s="311"/>
      <c r="BIL70" s="311"/>
      <c r="BIM70" s="311"/>
      <c r="BIN70" s="311"/>
      <c r="BIO70" s="311"/>
      <c r="BIP70" s="311"/>
      <c r="BIQ70" s="311"/>
      <c r="BIR70" s="311"/>
      <c r="BIS70" s="311"/>
      <c r="BIT70" s="311"/>
      <c r="BIU70" s="311"/>
      <c r="BIV70" s="311"/>
      <c r="BIW70" s="311"/>
      <c r="BIX70" s="311"/>
      <c r="BIY70" s="311"/>
      <c r="BIZ70" s="311"/>
      <c r="BJA70" s="311"/>
      <c r="BJB70" s="311"/>
      <c r="BJC70" s="311"/>
      <c r="BJD70" s="311"/>
      <c r="BJE70" s="311"/>
      <c r="BJF70" s="311"/>
      <c r="BJG70" s="311"/>
      <c r="BJH70" s="311"/>
      <c r="BJI70" s="311"/>
      <c r="BJJ70" s="311"/>
      <c r="BJK70" s="311"/>
      <c r="BJL70" s="311"/>
      <c r="BJM70" s="311"/>
      <c r="BJN70" s="311"/>
      <c r="BJO70" s="311"/>
      <c r="BJP70" s="311"/>
      <c r="BJQ70" s="311"/>
      <c r="BJR70" s="311"/>
      <c r="BJS70" s="311"/>
      <c r="BJT70" s="311"/>
      <c r="BJU70" s="311"/>
      <c r="BJV70" s="311"/>
      <c r="BJW70" s="311"/>
      <c r="BJX70" s="311"/>
      <c r="BJY70" s="311"/>
      <c r="BJZ70" s="311"/>
      <c r="BKA70" s="311"/>
      <c r="BKB70" s="311"/>
      <c r="BKC70" s="311"/>
      <c r="BKD70" s="311"/>
      <c r="BKE70" s="311"/>
      <c r="BKF70" s="311"/>
      <c r="BKG70" s="311"/>
      <c r="BKH70" s="311"/>
      <c r="BKI70" s="311"/>
      <c r="BKJ70" s="311"/>
      <c r="BKK70" s="311"/>
      <c r="BKL70" s="311"/>
      <c r="BKM70" s="311"/>
      <c r="BKN70" s="311"/>
      <c r="BKO70" s="311"/>
      <c r="BKP70" s="311"/>
      <c r="BKQ70" s="311"/>
      <c r="BKR70" s="311"/>
      <c r="BKS70" s="311"/>
      <c r="BKT70" s="311"/>
      <c r="BKU70" s="311"/>
      <c r="BKV70" s="311"/>
      <c r="BKW70" s="311"/>
      <c r="BKX70" s="311"/>
      <c r="BKY70" s="311"/>
      <c r="BKZ70" s="311"/>
      <c r="BLA70" s="311"/>
      <c r="BLB70" s="311"/>
      <c r="BLC70" s="311"/>
      <c r="BLD70" s="311"/>
      <c r="BLE70" s="311"/>
      <c r="BLF70" s="311"/>
      <c r="BLG70" s="311"/>
      <c r="BLH70" s="311"/>
      <c r="BLI70" s="311"/>
      <c r="BLJ70" s="311"/>
      <c r="BLK70" s="311"/>
      <c r="BLL70" s="311"/>
      <c r="BLM70" s="311"/>
      <c r="BLN70" s="311"/>
      <c r="BLO70" s="311"/>
      <c r="BLP70" s="311"/>
      <c r="BLQ70" s="311"/>
      <c r="BLR70" s="311"/>
      <c r="BLS70" s="311"/>
      <c r="BLT70" s="311"/>
      <c r="BLU70" s="311"/>
      <c r="BLV70" s="311"/>
      <c r="BLW70" s="311"/>
      <c r="BLX70" s="311"/>
      <c r="BLY70" s="311"/>
      <c r="BLZ70" s="311"/>
      <c r="BMA70" s="311"/>
      <c r="BMB70" s="311"/>
      <c r="BMC70" s="311"/>
      <c r="BMD70" s="311"/>
      <c r="BME70" s="311"/>
      <c r="BMF70" s="311"/>
      <c r="BMG70" s="311"/>
      <c r="BMH70" s="311"/>
      <c r="BMI70" s="311"/>
      <c r="BMJ70" s="311"/>
      <c r="BMK70" s="311"/>
      <c r="BML70" s="311"/>
      <c r="BMM70" s="311"/>
      <c r="BMN70" s="311"/>
      <c r="BMO70" s="311"/>
      <c r="BMP70" s="311"/>
      <c r="BMQ70" s="311"/>
      <c r="BMR70" s="311"/>
      <c r="BMS70" s="311"/>
      <c r="BMT70" s="311"/>
      <c r="BMU70" s="311"/>
      <c r="BMV70" s="311"/>
      <c r="BMW70" s="311"/>
      <c r="BMX70" s="311"/>
      <c r="BMY70" s="311"/>
      <c r="BMZ70" s="311"/>
      <c r="BNA70" s="311"/>
      <c r="BNB70" s="311"/>
      <c r="BNC70" s="311"/>
      <c r="BND70" s="311"/>
      <c r="BNE70" s="311"/>
      <c r="BNF70" s="311"/>
      <c r="BNG70" s="311"/>
      <c r="BNH70" s="311"/>
      <c r="BNI70" s="311"/>
      <c r="BNJ70" s="311"/>
      <c r="BNK70" s="311"/>
      <c r="BNL70" s="311"/>
      <c r="BNM70" s="311"/>
      <c r="BNN70" s="311"/>
      <c r="BNO70" s="311"/>
      <c r="BNP70" s="311"/>
      <c r="BNQ70" s="311"/>
      <c r="BNR70" s="311"/>
      <c r="BNS70" s="311"/>
      <c r="BNT70" s="311"/>
      <c r="BNU70" s="311"/>
      <c r="BNV70" s="311"/>
      <c r="BNW70" s="311"/>
      <c r="BNX70" s="311"/>
      <c r="BNY70" s="311"/>
      <c r="BNZ70" s="311"/>
      <c r="BOA70" s="311"/>
      <c r="BOB70" s="311"/>
      <c r="BOC70" s="311"/>
      <c r="BOD70" s="311"/>
      <c r="BOE70" s="311"/>
      <c r="BOF70" s="311"/>
      <c r="BOG70" s="311"/>
      <c r="BOH70" s="311"/>
      <c r="BOI70" s="311"/>
      <c r="BOJ70" s="311"/>
      <c r="BOK70" s="311"/>
      <c r="BOL70" s="311"/>
      <c r="BOM70" s="311"/>
      <c r="BON70" s="311"/>
      <c r="BOO70" s="311"/>
      <c r="BOP70" s="311"/>
      <c r="BOQ70" s="311"/>
      <c r="BOR70" s="311"/>
      <c r="BOS70" s="311"/>
      <c r="BOT70" s="311"/>
      <c r="BOU70" s="311"/>
      <c r="BOV70" s="311"/>
      <c r="BOW70" s="311"/>
      <c r="BOX70" s="311"/>
      <c r="BOY70" s="311"/>
      <c r="BOZ70" s="311"/>
      <c r="BPA70" s="311"/>
      <c r="BPB70" s="311"/>
      <c r="BPC70" s="311"/>
      <c r="BPD70" s="311"/>
      <c r="BPE70" s="311"/>
      <c r="BPF70" s="311"/>
      <c r="BPG70" s="311"/>
      <c r="BPH70" s="311"/>
      <c r="BPI70" s="311"/>
      <c r="BPJ70" s="311"/>
      <c r="BPK70" s="311"/>
      <c r="BPL70" s="311"/>
      <c r="BPM70" s="311"/>
      <c r="BPN70" s="311"/>
      <c r="BPO70" s="311"/>
      <c r="BPP70" s="311"/>
      <c r="BPQ70" s="311"/>
      <c r="BPR70" s="311"/>
      <c r="BPS70" s="311"/>
      <c r="BPT70" s="311"/>
      <c r="BPU70" s="311"/>
      <c r="BPV70" s="311"/>
      <c r="BPW70" s="311"/>
      <c r="BPX70" s="311"/>
      <c r="BPY70" s="311"/>
      <c r="BPZ70" s="311"/>
      <c r="BQA70" s="311"/>
      <c r="BQB70" s="311"/>
      <c r="BQC70" s="311"/>
      <c r="BQD70" s="311"/>
      <c r="BQE70" s="311"/>
      <c r="BQF70" s="311"/>
      <c r="BQG70" s="311"/>
      <c r="BQH70" s="311"/>
      <c r="BQI70" s="311"/>
      <c r="BQJ70" s="311"/>
      <c r="BQK70" s="311"/>
      <c r="BQL70" s="311"/>
      <c r="BQM70" s="311"/>
      <c r="BQN70" s="311"/>
      <c r="BQO70" s="311"/>
      <c r="BQP70" s="311"/>
      <c r="BQQ70" s="311"/>
      <c r="BQR70" s="311"/>
      <c r="BQS70" s="311"/>
      <c r="BQT70" s="311"/>
      <c r="BQU70" s="311"/>
      <c r="BQV70" s="311"/>
      <c r="BQW70" s="311"/>
      <c r="BQX70" s="311"/>
      <c r="BQY70" s="311"/>
      <c r="BQZ70" s="311"/>
      <c r="BRA70" s="311"/>
      <c r="BRB70" s="311"/>
      <c r="BRC70" s="311"/>
      <c r="BRD70" s="311"/>
      <c r="BRE70" s="311"/>
      <c r="BRF70" s="311"/>
      <c r="BRG70" s="311"/>
      <c r="BRH70" s="311"/>
      <c r="BRI70" s="311"/>
      <c r="BRJ70" s="311"/>
      <c r="BRK70" s="311"/>
      <c r="BRL70" s="311"/>
      <c r="BRM70" s="311"/>
      <c r="BRN70" s="311"/>
      <c r="BRO70" s="311"/>
      <c r="BRP70" s="311"/>
      <c r="BRQ70" s="311"/>
      <c r="BRR70" s="311"/>
      <c r="BRS70" s="311"/>
      <c r="BRT70" s="311"/>
      <c r="BRU70" s="311"/>
      <c r="BRV70" s="311"/>
      <c r="BRW70" s="311"/>
      <c r="BRX70" s="311"/>
      <c r="BRY70" s="311"/>
      <c r="BRZ70" s="311"/>
      <c r="BSA70" s="311"/>
      <c r="BSB70" s="311"/>
      <c r="BSC70" s="311"/>
      <c r="BSD70" s="311"/>
      <c r="BSE70" s="311"/>
      <c r="BSF70" s="311"/>
      <c r="BSG70" s="311"/>
      <c r="BSH70" s="311"/>
      <c r="BSI70" s="311"/>
      <c r="BSJ70" s="311"/>
      <c r="BSK70" s="311"/>
      <c r="BSL70" s="311"/>
      <c r="BSM70" s="311"/>
      <c r="BSN70" s="311"/>
      <c r="BSO70" s="311"/>
      <c r="BSP70" s="311"/>
      <c r="BSQ70" s="311"/>
      <c r="BSR70" s="311"/>
      <c r="BSS70" s="311"/>
      <c r="BST70" s="311"/>
      <c r="BSU70" s="311"/>
      <c r="BSV70" s="311"/>
      <c r="BSW70" s="311"/>
      <c r="BSX70" s="311"/>
      <c r="BSY70" s="311"/>
      <c r="BSZ70" s="311"/>
      <c r="BTA70" s="311"/>
      <c r="BTB70" s="311"/>
      <c r="BTC70" s="311"/>
      <c r="BTD70" s="311"/>
      <c r="BTE70" s="311"/>
      <c r="BTF70" s="311"/>
      <c r="BTG70" s="311"/>
      <c r="BTH70" s="311"/>
      <c r="BTI70" s="311"/>
      <c r="BTJ70" s="311"/>
      <c r="BTK70" s="311"/>
      <c r="BTL70" s="311"/>
      <c r="BTM70" s="311"/>
      <c r="BTN70" s="311"/>
      <c r="BTO70" s="311"/>
      <c r="BTP70" s="311"/>
      <c r="BTQ70" s="311"/>
      <c r="BTR70" s="311"/>
      <c r="BTS70" s="311"/>
      <c r="BTT70" s="311"/>
      <c r="BTU70" s="311"/>
      <c r="BTV70" s="311"/>
      <c r="BTW70" s="311"/>
      <c r="BTX70" s="311"/>
      <c r="BTY70" s="311"/>
      <c r="BTZ70" s="311"/>
      <c r="BUA70" s="311"/>
      <c r="BUB70" s="311"/>
      <c r="BUC70" s="311"/>
      <c r="BUD70" s="311"/>
      <c r="BUE70" s="311"/>
      <c r="BUF70" s="311"/>
      <c r="BUG70" s="311"/>
      <c r="BUH70" s="311"/>
      <c r="BUI70" s="311"/>
      <c r="BUJ70" s="311"/>
      <c r="BUK70" s="311"/>
      <c r="BUL70" s="311"/>
      <c r="BUM70" s="311"/>
      <c r="BUN70" s="311"/>
      <c r="BUO70" s="311"/>
      <c r="BUP70" s="311"/>
      <c r="BUQ70" s="311"/>
      <c r="BUR70" s="311"/>
      <c r="BUS70" s="311"/>
      <c r="BUT70" s="311"/>
      <c r="BUU70" s="311"/>
      <c r="BUV70" s="311"/>
      <c r="BUW70" s="311"/>
      <c r="BUX70" s="311"/>
      <c r="BUY70" s="311"/>
      <c r="BUZ70" s="311"/>
      <c r="BVA70" s="311"/>
      <c r="BVB70" s="311"/>
      <c r="BVC70" s="311"/>
      <c r="BVD70" s="311"/>
      <c r="BVE70" s="311"/>
      <c r="BVF70" s="311"/>
      <c r="BVG70" s="311"/>
      <c r="BVH70" s="311"/>
      <c r="BVI70" s="311"/>
      <c r="BVJ70" s="311"/>
      <c r="BVK70" s="311"/>
      <c r="BVL70" s="311"/>
      <c r="BVM70" s="311"/>
      <c r="BVN70" s="311"/>
      <c r="BVO70" s="311"/>
      <c r="BVP70" s="311"/>
      <c r="BVQ70" s="311"/>
      <c r="BVR70" s="311"/>
      <c r="BVS70" s="311"/>
      <c r="BVT70" s="311"/>
      <c r="BVU70" s="311"/>
      <c r="BVV70" s="311"/>
      <c r="BVW70" s="311"/>
      <c r="BVX70" s="311"/>
      <c r="BVY70" s="311"/>
      <c r="BVZ70" s="311"/>
      <c r="BWA70" s="311"/>
      <c r="BWB70" s="311"/>
      <c r="BWC70" s="311"/>
      <c r="BWD70" s="311"/>
      <c r="BWE70" s="311"/>
      <c r="BWF70" s="311"/>
      <c r="BWG70" s="311"/>
      <c r="BWH70" s="311"/>
      <c r="BWI70" s="311"/>
      <c r="BWJ70" s="311"/>
      <c r="BWK70" s="311"/>
      <c r="BWL70" s="311"/>
      <c r="BWM70" s="311"/>
      <c r="BWN70" s="311"/>
      <c r="BWO70" s="311"/>
      <c r="BWP70" s="311"/>
      <c r="BWQ70" s="311"/>
      <c r="BWR70" s="311"/>
      <c r="BWS70" s="311"/>
      <c r="BWT70" s="311"/>
      <c r="BWU70" s="311"/>
      <c r="BWV70" s="311"/>
      <c r="BWW70" s="311"/>
      <c r="BWX70" s="311"/>
      <c r="BWY70" s="311"/>
      <c r="BWZ70" s="311"/>
      <c r="BXA70" s="311"/>
      <c r="BXB70" s="311"/>
      <c r="BXC70" s="311"/>
      <c r="BXD70" s="311"/>
      <c r="BXE70" s="311"/>
      <c r="BXF70" s="311"/>
      <c r="BXG70" s="311"/>
      <c r="BXH70" s="311"/>
      <c r="BXI70" s="311"/>
      <c r="BXJ70" s="311"/>
      <c r="BXK70" s="311"/>
      <c r="BXL70" s="311"/>
      <c r="BXM70" s="311"/>
      <c r="BXN70" s="311"/>
      <c r="BXO70" s="311"/>
      <c r="BXP70" s="311"/>
      <c r="BXQ70" s="311"/>
      <c r="BXR70" s="311"/>
      <c r="BXS70" s="311"/>
      <c r="BXT70" s="311"/>
      <c r="BXU70" s="311"/>
      <c r="BXV70" s="311"/>
      <c r="BXW70" s="311"/>
      <c r="BXX70" s="311"/>
      <c r="BXY70" s="311"/>
      <c r="BXZ70" s="311"/>
      <c r="BYA70" s="311"/>
      <c r="BYB70" s="311"/>
      <c r="BYC70" s="311"/>
      <c r="BYD70" s="311"/>
      <c r="BYE70" s="311"/>
      <c r="BYF70" s="311"/>
      <c r="BYG70" s="311"/>
      <c r="BYH70" s="311"/>
      <c r="BYI70" s="311"/>
      <c r="BYJ70" s="311"/>
      <c r="BYK70" s="311"/>
      <c r="BYL70" s="311"/>
      <c r="BYM70" s="311"/>
      <c r="BYN70" s="311"/>
      <c r="BYO70" s="311"/>
      <c r="BYP70" s="311"/>
      <c r="BYQ70" s="311"/>
      <c r="BYR70" s="311"/>
      <c r="BYS70" s="311"/>
      <c r="BYT70" s="311"/>
      <c r="BYU70" s="311"/>
      <c r="BYV70" s="311"/>
      <c r="BYW70" s="311"/>
      <c r="BYX70" s="311"/>
      <c r="BYY70" s="311"/>
      <c r="BYZ70" s="311"/>
      <c r="BZA70" s="311"/>
      <c r="BZB70" s="311"/>
      <c r="BZC70" s="311"/>
      <c r="BZD70" s="311"/>
      <c r="BZE70" s="311"/>
      <c r="BZF70" s="311"/>
      <c r="BZG70" s="311"/>
      <c r="BZH70" s="311"/>
      <c r="BZI70" s="311"/>
      <c r="BZJ70" s="311"/>
      <c r="BZK70" s="311"/>
      <c r="BZL70" s="311"/>
      <c r="BZM70" s="311"/>
      <c r="BZN70" s="311"/>
      <c r="BZO70" s="311"/>
      <c r="BZP70" s="311"/>
      <c r="BZQ70" s="311"/>
      <c r="BZR70" s="311"/>
      <c r="BZS70" s="311"/>
      <c r="BZT70" s="311"/>
      <c r="BZU70" s="311"/>
      <c r="BZV70" s="311"/>
      <c r="BZW70" s="311"/>
      <c r="BZX70" s="311"/>
      <c r="BZY70" s="311"/>
      <c r="BZZ70" s="311"/>
      <c r="CAA70" s="311"/>
      <c r="CAB70" s="311"/>
      <c r="CAC70" s="311"/>
      <c r="CAD70" s="311"/>
      <c r="CAE70" s="311"/>
      <c r="CAF70" s="311"/>
      <c r="CAG70" s="311"/>
      <c r="CAH70" s="311"/>
      <c r="CAI70" s="311"/>
      <c r="CAJ70" s="311"/>
      <c r="CAK70" s="311"/>
      <c r="CAL70" s="311"/>
      <c r="CAM70" s="311"/>
      <c r="CAN70" s="311"/>
      <c r="CAO70" s="311"/>
      <c r="CAP70" s="311"/>
      <c r="CAQ70" s="311"/>
      <c r="CAR70" s="311"/>
      <c r="CAS70" s="311"/>
      <c r="CAT70" s="311"/>
      <c r="CAU70" s="311"/>
      <c r="CAV70" s="311"/>
      <c r="CAW70" s="311"/>
      <c r="CAX70" s="311"/>
      <c r="CAY70" s="311"/>
      <c r="CAZ70" s="311"/>
      <c r="CBA70" s="311"/>
      <c r="CBB70" s="311"/>
      <c r="CBC70" s="311"/>
      <c r="CBD70" s="311"/>
      <c r="CBE70" s="311"/>
      <c r="CBF70" s="311"/>
      <c r="CBG70" s="311"/>
      <c r="CBH70" s="311"/>
      <c r="CBI70" s="311"/>
      <c r="CBJ70" s="311"/>
      <c r="CBK70" s="311"/>
      <c r="CBL70" s="311"/>
      <c r="CBM70" s="311"/>
      <c r="CBN70" s="311"/>
      <c r="CBO70" s="311"/>
      <c r="CBP70" s="311"/>
      <c r="CBQ70" s="311"/>
      <c r="CBR70" s="311"/>
      <c r="CBS70" s="311"/>
      <c r="CBT70" s="311"/>
      <c r="CBU70" s="311"/>
      <c r="CBV70" s="311"/>
      <c r="CBW70" s="311"/>
      <c r="CBX70" s="311"/>
      <c r="CBY70" s="311"/>
      <c r="CBZ70" s="311"/>
      <c r="CCA70" s="311"/>
      <c r="CCB70" s="311"/>
      <c r="CCC70" s="311"/>
      <c r="CCD70" s="311"/>
      <c r="CCE70" s="311"/>
      <c r="CCF70" s="311"/>
      <c r="CCG70" s="311"/>
      <c r="CCH70" s="311"/>
      <c r="CCI70" s="311"/>
      <c r="CCJ70" s="311"/>
      <c r="CCK70" s="311"/>
      <c r="CCL70" s="311"/>
      <c r="CCM70" s="311"/>
      <c r="CCN70" s="311"/>
      <c r="CCO70" s="311"/>
      <c r="CCP70" s="311"/>
      <c r="CCQ70" s="311"/>
      <c r="CCR70" s="311"/>
      <c r="CCS70" s="311"/>
      <c r="CCT70" s="311"/>
      <c r="CCU70" s="311"/>
      <c r="CCV70" s="311"/>
      <c r="CCW70" s="311"/>
      <c r="CCX70" s="311"/>
      <c r="CCY70" s="311"/>
      <c r="CCZ70" s="311"/>
      <c r="CDA70" s="311"/>
      <c r="CDB70" s="311"/>
      <c r="CDC70" s="311"/>
      <c r="CDD70" s="311"/>
      <c r="CDE70" s="311"/>
      <c r="CDF70" s="311"/>
      <c r="CDG70" s="311"/>
      <c r="CDH70" s="311"/>
      <c r="CDI70" s="311"/>
      <c r="CDJ70" s="311"/>
      <c r="CDK70" s="311"/>
      <c r="CDL70" s="311"/>
      <c r="CDM70" s="311"/>
      <c r="CDN70" s="311"/>
      <c r="CDO70" s="311"/>
      <c r="CDP70" s="311"/>
      <c r="CDQ70" s="311"/>
      <c r="CDR70" s="311"/>
      <c r="CDS70" s="311"/>
      <c r="CDT70" s="311"/>
      <c r="CDU70" s="311"/>
      <c r="CDV70" s="311"/>
      <c r="CDW70" s="311"/>
      <c r="CDX70" s="311"/>
      <c r="CDY70" s="311"/>
      <c r="CDZ70" s="311"/>
      <c r="CEA70" s="311"/>
      <c r="CEB70" s="311"/>
      <c r="CEC70" s="311"/>
      <c r="CED70" s="311"/>
      <c r="CEE70" s="311"/>
      <c r="CEF70" s="311"/>
      <c r="CEG70" s="311"/>
      <c r="CEH70" s="311"/>
      <c r="CEI70" s="311"/>
      <c r="CEJ70" s="311"/>
      <c r="CEK70" s="311"/>
      <c r="CEL70" s="311"/>
      <c r="CEM70" s="311"/>
      <c r="CEN70" s="311"/>
      <c r="CEO70" s="311"/>
      <c r="CEP70" s="311"/>
      <c r="CEQ70" s="311"/>
      <c r="CER70" s="311"/>
      <c r="CES70" s="311"/>
      <c r="CET70" s="311"/>
      <c r="CEU70" s="311"/>
      <c r="CEV70" s="311"/>
      <c r="CEW70" s="311"/>
      <c r="CEX70" s="311"/>
      <c r="CEY70" s="311"/>
      <c r="CEZ70" s="311"/>
      <c r="CFA70" s="311"/>
      <c r="CFB70" s="311"/>
      <c r="CFC70" s="311"/>
      <c r="CFD70" s="311"/>
      <c r="CFE70" s="311"/>
      <c r="CFF70" s="311"/>
      <c r="CFG70" s="311"/>
      <c r="CFH70" s="311"/>
      <c r="CFI70" s="311"/>
      <c r="CFJ70" s="311"/>
      <c r="CFK70" s="311"/>
      <c r="CFL70" s="311"/>
      <c r="CFM70" s="311"/>
      <c r="CFN70" s="311"/>
      <c r="CFO70" s="311"/>
      <c r="CFP70" s="311"/>
      <c r="CFQ70" s="311"/>
      <c r="CFR70" s="311"/>
      <c r="CFS70" s="311"/>
      <c r="CFT70" s="311"/>
      <c r="CFU70" s="311"/>
      <c r="CFV70" s="311"/>
      <c r="CFW70" s="311"/>
      <c r="CFX70" s="311"/>
      <c r="CFY70" s="311"/>
      <c r="CFZ70" s="311"/>
      <c r="CGA70" s="311"/>
      <c r="CGB70" s="311"/>
      <c r="CGC70" s="311"/>
      <c r="CGD70" s="311"/>
      <c r="CGE70" s="311"/>
      <c r="CGF70" s="311"/>
      <c r="CGG70" s="311"/>
      <c r="CGH70" s="311"/>
      <c r="CGI70" s="311"/>
      <c r="CGJ70" s="311"/>
      <c r="CGK70" s="311"/>
      <c r="CGL70" s="311"/>
      <c r="CGM70" s="311"/>
      <c r="CGN70" s="311"/>
      <c r="CGO70" s="311"/>
      <c r="CGP70" s="311"/>
      <c r="CGQ70" s="311"/>
      <c r="CGR70" s="311"/>
      <c r="CGS70" s="311"/>
      <c r="CGT70" s="311"/>
      <c r="CGU70" s="311"/>
      <c r="CGV70" s="311"/>
      <c r="CGW70" s="311"/>
      <c r="CGX70" s="311"/>
      <c r="CGY70" s="311"/>
      <c r="CGZ70" s="311"/>
      <c r="CHA70" s="311"/>
      <c r="CHB70" s="311"/>
      <c r="CHC70" s="311"/>
      <c r="CHD70" s="311"/>
      <c r="CHE70" s="311"/>
      <c r="CHF70" s="311"/>
      <c r="CHG70" s="311"/>
      <c r="CHH70" s="311"/>
      <c r="CHI70" s="311"/>
      <c r="CHJ70" s="311"/>
      <c r="CHK70" s="311"/>
      <c r="CHL70" s="311"/>
      <c r="CHM70" s="311"/>
      <c r="CHN70" s="311"/>
      <c r="CHO70" s="311"/>
      <c r="CHP70" s="311"/>
      <c r="CHQ70" s="311"/>
      <c r="CHR70" s="311"/>
      <c r="CHS70" s="311"/>
      <c r="CHT70" s="311"/>
      <c r="CHU70" s="311"/>
      <c r="CHV70" s="311"/>
      <c r="CHW70" s="311"/>
      <c r="CHX70" s="311"/>
      <c r="CHY70" s="311"/>
      <c r="CHZ70" s="311"/>
      <c r="CIA70" s="311"/>
      <c r="CIB70" s="311"/>
      <c r="CIC70" s="311"/>
      <c r="CID70" s="311"/>
      <c r="CIE70" s="311"/>
      <c r="CIF70" s="311"/>
      <c r="CIG70" s="311"/>
      <c r="CIH70" s="311"/>
      <c r="CII70" s="311"/>
      <c r="CIJ70" s="311"/>
      <c r="CIK70" s="311"/>
      <c r="CIL70" s="311"/>
      <c r="CIM70" s="311"/>
      <c r="CIN70" s="311"/>
      <c r="CIO70" s="311"/>
      <c r="CIP70" s="311"/>
      <c r="CIQ70" s="311"/>
      <c r="CIR70" s="311"/>
      <c r="CIS70" s="311"/>
      <c r="CIT70" s="311"/>
      <c r="CIU70" s="311"/>
      <c r="CIV70" s="311"/>
      <c r="CIW70" s="311"/>
      <c r="CIX70" s="311"/>
      <c r="CIY70" s="311"/>
      <c r="CIZ70" s="311"/>
      <c r="CJA70" s="311"/>
      <c r="CJB70" s="311"/>
      <c r="CJC70" s="311"/>
      <c r="CJD70" s="311"/>
      <c r="CJE70" s="311"/>
      <c r="CJF70" s="311"/>
      <c r="CJG70" s="311"/>
      <c r="CJH70" s="311"/>
      <c r="CJI70" s="311"/>
      <c r="CJJ70" s="311"/>
      <c r="CJK70" s="311"/>
      <c r="CJL70" s="311"/>
      <c r="CJM70" s="311"/>
      <c r="CJN70" s="311"/>
      <c r="CJO70" s="311"/>
      <c r="CJP70" s="311"/>
      <c r="CJQ70" s="311"/>
      <c r="CJR70" s="311"/>
      <c r="CJS70" s="311"/>
      <c r="CJT70" s="311"/>
      <c r="CJU70" s="311"/>
      <c r="CJV70" s="311"/>
      <c r="CJW70" s="311"/>
      <c r="CJX70" s="311"/>
      <c r="CJY70" s="311"/>
      <c r="CJZ70" s="311"/>
      <c r="CKA70" s="311"/>
      <c r="CKB70" s="311"/>
      <c r="CKC70" s="311"/>
      <c r="CKD70" s="311"/>
      <c r="CKE70" s="311"/>
      <c r="CKF70" s="311"/>
      <c r="CKG70" s="311"/>
      <c r="CKH70" s="311"/>
      <c r="CKI70" s="311"/>
      <c r="CKJ70" s="311"/>
      <c r="CKK70" s="311"/>
      <c r="CKL70" s="311"/>
      <c r="CKM70" s="311"/>
      <c r="CKN70" s="311"/>
      <c r="CKO70" s="311"/>
      <c r="CKP70" s="311"/>
      <c r="CKQ70" s="311"/>
      <c r="CKR70" s="311"/>
      <c r="CKS70" s="311"/>
      <c r="CKT70" s="311"/>
      <c r="CKU70" s="311"/>
      <c r="CKV70" s="311"/>
      <c r="CKW70" s="311"/>
      <c r="CKX70" s="311"/>
      <c r="CKY70" s="311"/>
      <c r="CKZ70" s="311"/>
      <c r="CLA70" s="311"/>
      <c r="CLB70" s="311"/>
      <c r="CLC70" s="311"/>
      <c r="CLD70" s="311"/>
      <c r="CLE70" s="311"/>
      <c r="CLF70" s="311"/>
      <c r="CLG70" s="311"/>
      <c r="CLH70" s="311"/>
      <c r="CLI70" s="311"/>
      <c r="CLJ70" s="311"/>
      <c r="CLK70" s="311"/>
      <c r="CLL70" s="311"/>
      <c r="CLM70" s="311"/>
      <c r="CLN70" s="311"/>
      <c r="CLO70" s="311"/>
      <c r="CLP70" s="311"/>
      <c r="CLQ70" s="311"/>
      <c r="CLR70" s="311"/>
      <c r="CLS70" s="311"/>
      <c r="CLT70" s="311"/>
      <c r="CLU70" s="311"/>
      <c r="CLV70" s="311"/>
      <c r="CLW70" s="311"/>
      <c r="CLX70" s="311"/>
      <c r="CLY70" s="311"/>
      <c r="CLZ70" s="311"/>
      <c r="CMA70" s="311"/>
      <c r="CMB70" s="311"/>
      <c r="CMC70" s="311"/>
      <c r="CMD70" s="311"/>
      <c r="CME70" s="311"/>
      <c r="CMF70" s="311"/>
      <c r="CMG70" s="311"/>
      <c r="CMH70" s="311"/>
      <c r="CMI70" s="311"/>
      <c r="CMJ70" s="311"/>
      <c r="CMK70" s="311"/>
      <c r="CML70" s="311"/>
      <c r="CMM70" s="311"/>
      <c r="CMN70" s="311"/>
      <c r="CMO70" s="311"/>
      <c r="CMP70" s="311"/>
      <c r="CMQ70" s="311"/>
      <c r="CMR70" s="311"/>
      <c r="CMS70" s="311"/>
      <c r="CMT70" s="311"/>
      <c r="CMU70" s="311"/>
      <c r="CMV70" s="311"/>
      <c r="CMW70" s="311"/>
      <c r="CMX70" s="311"/>
      <c r="CMY70" s="311"/>
      <c r="CMZ70" s="311"/>
      <c r="CNA70" s="311"/>
      <c r="CNB70" s="311"/>
      <c r="CNC70" s="311"/>
      <c r="CND70" s="311"/>
      <c r="CNE70" s="311"/>
      <c r="CNF70" s="311"/>
      <c r="CNG70" s="311"/>
      <c r="CNH70" s="311"/>
      <c r="CNI70" s="311"/>
      <c r="CNJ70" s="311"/>
      <c r="CNK70" s="311"/>
      <c r="CNL70" s="311"/>
      <c r="CNM70" s="311"/>
      <c r="CNN70" s="311"/>
      <c r="CNO70" s="311"/>
      <c r="CNP70" s="311"/>
      <c r="CNQ70" s="311"/>
      <c r="CNR70" s="311"/>
      <c r="CNS70" s="311"/>
      <c r="CNT70" s="311"/>
      <c r="CNU70" s="311"/>
      <c r="CNV70" s="311"/>
      <c r="CNW70" s="311"/>
      <c r="CNX70" s="311"/>
      <c r="CNY70" s="311"/>
      <c r="CNZ70" s="311"/>
      <c r="COA70" s="311"/>
      <c r="COB70" s="311"/>
      <c r="COC70" s="311"/>
      <c r="COD70" s="311"/>
      <c r="COE70" s="311"/>
      <c r="COF70" s="311"/>
      <c r="COG70" s="311"/>
      <c r="COH70" s="311"/>
      <c r="COI70" s="311"/>
      <c r="COJ70" s="311"/>
      <c r="COK70" s="311"/>
      <c r="COL70" s="311"/>
      <c r="COM70" s="311"/>
      <c r="CON70" s="311"/>
      <c r="COO70" s="311"/>
      <c r="COP70" s="311"/>
      <c r="COQ70" s="311"/>
      <c r="COR70" s="311"/>
      <c r="COS70" s="311"/>
      <c r="COT70" s="311"/>
      <c r="COU70" s="311"/>
      <c r="COV70" s="311"/>
      <c r="COW70" s="311"/>
      <c r="COX70" s="311"/>
      <c r="COY70" s="311"/>
      <c r="COZ70" s="311"/>
      <c r="CPA70" s="311"/>
      <c r="CPB70" s="311"/>
      <c r="CPC70" s="311"/>
      <c r="CPD70" s="311"/>
      <c r="CPE70" s="311"/>
      <c r="CPF70" s="311"/>
      <c r="CPG70" s="311"/>
      <c r="CPH70" s="311"/>
      <c r="CPI70" s="311"/>
      <c r="CPJ70" s="311"/>
      <c r="CPK70" s="311"/>
      <c r="CPL70" s="311"/>
      <c r="CPM70" s="311"/>
      <c r="CPN70" s="311"/>
      <c r="CPO70" s="311"/>
      <c r="CPP70" s="311"/>
      <c r="CPQ70" s="311"/>
      <c r="CPR70" s="311"/>
      <c r="CPS70" s="311"/>
      <c r="CPT70" s="311"/>
      <c r="CPU70" s="311"/>
      <c r="CPV70" s="311"/>
      <c r="CPW70" s="311"/>
      <c r="CPX70" s="311"/>
      <c r="CPY70" s="311"/>
      <c r="CPZ70" s="311"/>
      <c r="CQA70" s="311"/>
      <c r="CQB70" s="311"/>
      <c r="CQC70" s="311"/>
      <c r="CQD70" s="311"/>
      <c r="CQE70" s="311"/>
      <c r="CQF70" s="311"/>
      <c r="CQG70" s="311"/>
      <c r="CQH70" s="311"/>
      <c r="CQI70" s="311"/>
      <c r="CQJ70" s="311"/>
      <c r="CQK70" s="311"/>
      <c r="CQL70" s="311"/>
      <c r="CQM70" s="311"/>
      <c r="CQN70" s="311"/>
      <c r="CQO70" s="311"/>
      <c r="CQP70" s="311"/>
      <c r="CQQ70" s="311"/>
      <c r="CQR70" s="311"/>
      <c r="CQS70" s="311"/>
      <c r="CQT70" s="311"/>
      <c r="CQU70" s="311"/>
      <c r="CQV70" s="311"/>
      <c r="CQW70" s="311"/>
      <c r="CQX70" s="311"/>
      <c r="CQY70" s="311"/>
      <c r="CQZ70" s="311"/>
      <c r="CRA70" s="311"/>
      <c r="CRB70" s="311"/>
      <c r="CRC70" s="311"/>
      <c r="CRD70" s="311"/>
      <c r="CRE70" s="311"/>
      <c r="CRF70" s="311"/>
      <c r="CRG70" s="311"/>
      <c r="CRH70" s="311"/>
      <c r="CRI70" s="311"/>
      <c r="CRJ70" s="311"/>
      <c r="CRK70" s="311"/>
      <c r="CRL70" s="311"/>
      <c r="CRM70" s="311"/>
      <c r="CRN70" s="311"/>
      <c r="CRO70" s="311"/>
      <c r="CRP70" s="311"/>
      <c r="CRQ70" s="311"/>
      <c r="CRR70" s="311"/>
      <c r="CRS70" s="311"/>
      <c r="CRT70" s="311"/>
      <c r="CRU70" s="311"/>
      <c r="CRV70" s="311"/>
      <c r="CRW70" s="311"/>
      <c r="CRX70" s="311"/>
      <c r="CRY70" s="311"/>
      <c r="CRZ70" s="311"/>
      <c r="CSA70" s="311"/>
      <c r="CSB70" s="311"/>
      <c r="CSC70" s="311"/>
      <c r="CSD70" s="311"/>
      <c r="CSE70" s="311"/>
      <c r="CSF70" s="311"/>
      <c r="CSG70" s="311"/>
      <c r="CSH70" s="311"/>
      <c r="CSI70" s="311"/>
      <c r="CSJ70" s="311"/>
      <c r="CSK70" s="311"/>
      <c r="CSL70" s="311"/>
      <c r="CSM70" s="311"/>
      <c r="CSN70" s="311"/>
      <c r="CSO70" s="311"/>
      <c r="CSP70" s="311"/>
      <c r="CSQ70" s="311"/>
      <c r="CSR70" s="311"/>
      <c r="CSS70" s="311"/>
      <c r="CST70" s="311"/>
      <c r="CSU70" s="311"/>
      <c r="CSV70" s="311"/>
      <c r="CSW70" s="311"/>
      <c r="CSX70" s="311"/>
      <c r="CSY70" s="311"/>
      <c r="CSZ70" s="311"/>
      <c r="CTA70" s="311"/>
      <c r="CTB70" s="311"/>
      <c r="CTC70" s="311"/>
      <c r="CTD70" s="311"/>
      <c r="CTE70" s="311"/>
      <c r="CTF70" s="311"/>
      <c r="CTG70" s="311"/>
      <c r="CTH70" s="311"/>
      <c r="CTI70" s="311"/>
      <c r="CTJ70" s="311"/>
      <c r="CTK70" s="311"/>
      <c r="CTL70" s="311"/>
      <c r="CTM70" s="311"/>
      <c r="CTN70" s="311"/>
      <c r="CTO70" s="311"/>
      <c r="CTP70" s="311"/>
      <c r="CTQ70" s="311"/>
      <c r="CTR70" s="311"/>
      <c r="CTS70" s="311"/>
      <c r="CTT70" s="311"/>
      <c r="CTU70" s="311"/>
      <c r="CTV70" s="311"/>
      <c r="CTW70" s="311"/>
      <c r="CTX70" s="311"/>
      <c r="CTY70" s="311"/>
      <c r="CTZ70" s="311"/>
      <c r="CUA70" s="311"/>
      <c r="CUB70" s="311"/>
      <c r="CUC70" s="311"/>
      <c r="CUD70" s="311"/>
      <c r="CUE70" s="311"/>
      <c r="CUF70" s="311"/>
      <c r="CUG70" s="311"/>
      <c r="CUH70" s="311"/>
      <c r="CUI70" s="311"/>
      <c r="CUJ70" s="311"/>
      <c r="CUK70" s="311"/>
      <c r="CUL70" s="311"/>
      <c r="CUM70" s="311"/>
      <c r="CUN70" s="311"/>
      <c r="CUO70" s="311"/>
      <c r="CUP70" s="311"/>
      <c r="CUQ70" s="311"/>
      <c r="CUR70" s="311"/>
      <c r="CUS70" s="311"/>
      <c r="CUT70" s="311"/>
      <c r="CUU70" s="311"/>
      <c r="CUV70" s="311"/>
      <c r="CUW70" s="311"/>
      <c r="CUX70" s="311"/>
      <c r="CUY70" s="311"/>
      <c r="CUZ70" s="311"/>
      <c r="CVA70" s="311"/>
      <c r="CVB70" s="311"/>
      <c r="CVC70" s="311"/>
      <c r="CVD70" s="311"/>
      <c r="CVE70" s="311"/>
      <c r="CVF70" s="311"/>
      <c r="CVG70" s="311"/>
      <c r="CVH70" s="311"/>
      <c r="CVI70" s="311"/>
      <c r="CVJ70" s="311"/>
      <c r="CVK70" s="311"/>
      <c r="CVL70" s="311"/>
      <c r="CVM70" s="311"/>
      <c r="CVN70" s="311"/>
      <c r="CVO70" s="311"/>
      <c r="CVP70" s="311"/>
      <c r="CVQ70" s="311"/>
      <c r="CVR70" s="311"/>
      <c r="CVS70" s="311"/>
      <c r="CVT70" s="311"/>
      <c r="CVU70" s="311"/>
      <c r="CVV70" s="311"/>
      <c r="CVW70" s="311"/>
      <c r="CVX70" s="311"/>
      <c r="CVY70" s="311"/>
      <c r="CVZ70" s="311"/>
      <c r="CWA70" s="311"/>
      <c r="CWB70" s="311"/>
      <c r="CWC70" s="311"/>
      <c r="CWD70" s="311"/>
      <c r="CWE70" s="311"/>
      <c r="CWF70" s="311"/>
      <c r="CWG70" s="311"/>
      <c r="CWH70" s="311"/>
      <c r="CWI70" s="311"/>
      <c r="CWJ70" s="311"/>
      <c r="CWK70" s="311"/>
      <c r="CWL70" s="311"/>
      <c r="CWM70" s="311"/>
      <c r="CWN70" s="311"/>
      <c r="CWO70" s="311"/>
      <c r="CWP70" s="311"/>
      <c r="CWQ70" s="311"/>
      <c r="CWR70" s="311"/>
      <c r="CWS70" s="311"/>
      <c r="CWT70" s="311"/>
      <c r="CWU70" s="311"/>
      <c r="CWV70" s="311"/>
      <c r="CWW70" s="311"/>
      <c r="CWX70" s="311"/>
      <c r="CWY70" s="311"/>
      <c r="CWZ70" s="311"/>
      <c r="CXA70" s="311"/>
      <c r="CXB70" s="311"/>
      <c r="CXC70" s="311"/>
      <c r="CXD70" s="311"/>
      <c r="CXE70" s="311"/>
      <c r="CXF70" s="311"/>
      <c r="CXG70" s="311"/>
      <c r="CXH70" s="311"/>
      <c r="CXI70" s="311"/>
      <c r="CXJ70" s="311"/>
      <c r="CXK70" s="311"/>
      <c r="CXL70" s="311"/>
      <c r="CXM70" s="311"/>
      <c r="CXN70" s="311"/>
      <c r="CXO70" s="311"/>
      <c r="CXP70" s="311"/>
      <c r="CXQ70" s="311"/>
      <c r="CXR70" s="311"/>
      <c r="CXS70" s="311"/>
      <c r="CXT70" s="311"/>
      <c r="CXU70" s="311"/>
      <c r="CXV70" s="311"/>
      <c r="CXW70" s="311"/>
      <c r="CXX70" s="311"/>
      <c r="CXY70" s="311"/>
      <c r="CXZ70" s="311"/>
      <c r="CYA70" s="311"/>
      <c r="CYB70" s="311"/>
      <c r="CYC70" s="311"/>
      <c r="CYD70" s="311"/>
      <c r="CYE70" s="311"/>
      <c r="CYF70" s="311"/>
      <c r="CYG70" s="311"/>
      <c r="CYH70" s="311"/>
      <c r="CYI70" s="311"/>
      <c r="CYJ70" s="311"/>
      <c r="CYK70" s="311"/>
      <c r="CYL70" s="311"/>
      <c r="CYM70" s="311"/>
      <c r="CYN70" s="311"/>
      <c r="CYO70" s="311"/>
      <c r="CYP70" s="311"/>
      <c r="CYQ70" s="311"/>
      <c r="CYR70" s="311"/>
      <c r="CYS70" s="311"/>
      <c r="CYT70" s="311"/>
      <c r="CYU70" s="311"/>
      <c r="CYV70" s="311"/>
      <c r="CYW70" s="311"/>
      <c r="CYX70" s="311"/>
      <c r="CYY70" s="311"/>
      <c r="CYZ70" s="311"/>
      <c r="CZA70" s="311"/>
      <c r="CZB70" s="311"/>
      <c r="CZC70" s="311"/>
      <c r="CZD70" s="311"/>
      <c r="CZE70" s="311"/>
      <c r="CZF70" s="311"/>
      <c r="CZG70" s="311"/>
      <c r="CZH70" s="311"/>
      <c r="CZI70" s="311"/>
      <c r="CZJ70" s="311"/>
      <c r="CZK70" s="311"/>
      <c r="CZL70" s="311"/>
      <c r="CZM70" s="311"/>
      <c r="CZN70" s="311"/>
      <c r="CZO70" s="311"/>
      <c r="CZP70" s="311"/>
      <c r="CZQ70" s="311"/>
      <c r="CZR70" s="311"/>
      <c r="CZS70" s="311"/>
      <c r="CZT70" s="311"/>
      <c r="CZU70" s="311"/>
      <c r="CZV70" s="311"/>
      <c r="CZW70" s="311"/>
      <c r="CZX70" s="311"/>
      <c r="CZY70" s="311"/>
      <c r="CZZ70" s="311"/>
      <c r="DAA70" s="311"/>
      <c r="DAB70" s="311"/>
      <c r="DAC70" s="311"/>
      <c r="DAD70" s="311"/>
      <c r="DAE70" s="311"/>
      <c r="DAF70" s="311"/>
      <c r="DAG70" s="311"/>
      <c r="DAH70" s="311"/>
      <c r="DAI70" s="311"/>
      <c r="DAJ70" s="311"/>
      <c r="DAK70" s="311"/>
      <c r="DAL70" s="311"/>
      <c r="DAM70" s="311"/>
      <c r="DAN70" s="311"/>
      <c r="DAO70" s="311"/>
      <c r="DAP70" s="311"/>
      <c r="DAQ70" s="311"/>
      <c r="DAR70" s="311"/>
      <c r="DAS70" s="311"/>
      <c r="DAT70" s="311"/>
      <c r="DAU70" s="311"/>
      <c r="DAV70" s="311"/>
      <c r="DAW70" s="311"/>
      <c r="DAX70" s="311"/>
      <c r="DAY70" s="311"/>
      <c r="DAZ70" s="311"/>
      <c r="DBA70" s="311"/>
      <c r="DBB70" s="311"/>
      <c r="DBC70" s="311"/>
      <c r="DBD70" s="311"/>
      <c r="DBE70" s="311"/>
      <c r="DBF70" s="311"/>
      <c r="DBG70" s="311"/>
      <c r="DBH70" s="311"/>
      <c r="DBI70" s="311"/>
      <c r="DBJ70" s="311"/>
      <c r="DBK70" s="311"/>
      <c r="DBL70" s="311"/>
      <c r="DBM70" s="311"/>
      <c r="DBN70" s="311"/>
      <c r="DBO70" s="311"/>
      <c r="DBP70" s="311"/>
      <c r="DBQ70" s="311"/>
      <c r="DBR70" s="311"/>
      <c r="DBS70" s="311"/>
      <c r="DBT70" s="311"/>
      <c r="DBU70" s="311"/>
      <c r="DBV70" s="311"/>
      <c r="DBW70" s="311"/>
      <c r="DBX70" s="311"/>
      <c r="DBY70" s="311"/>
      <c r="DBZ70" s="311"/>
      <c r="DCA70" s="311"/>
      <c r="DCB70" s="311"/>
      <c r="DCC70" s="311"/>
      <c r="DCD70" s="311"/>
      <c r="DCE70" s="311"/>
      <c r="DCF70" s="311"/>
      <c r="DCG70" s="311"/>
      <c r="DCH70" s="311"/>
      <c r="DCI70" s="311"/>
      <c r="DCJ70" s="311"/>
      <c r="DCK70" s="311"/>
      <c r="DCL70" s="311"/>
      <c r="DCM70" s="311"/>
      <c r="DCN70" s="311"/>
      <c r="DCO70" s="311"/>
      <c r="DCP70" s="311"/>
      <c r="DCQ70" s="311"/>
      <c r="DCR70" s="311"/>
      <c r="DCS70" s="311"/>
      <c r="DCT70" s="311"/>
      <c r="DCU70" s="311"/>
      <c r="DCV70" s="311"/>
      <c r="DCW70" s="311"/>
      <c r="DCX70" s="311"/>
      <c r="DCY70" s="311"/>
      <c r="DCZ70" s="311"/>
      <c r="DDA70" s="311"/>
      <c r="DDB70" s="311"/>
      <c r="DDC70" s="311"/>
      <c r="DDD70" s="311"/>
      <c r="DDE70" s="311"/>
      <c r="DDF70" s="311"/>
      <c r="DDG70" s="311"/>
      <c r="DDH70" s="311"/>
      <c r="DDI70" s="311"/>
      <c r="DDJ70" s="311"/>
      <c r="DDK70" s="311"/>
      <c r="DDL70" s="311"/>
      <c r="DDM70" s="311"/>
      <c r="DDN70" s="311"/>
      <c r="DDO70" s="311"/>
      <c r="DDP70" s="311"/>
      <c r="DDQ70" s="311"/>
      <c r="DDR70" s="311"/>
      <c r="DDS70" s="311"/>
      <c r="DDT70" s="311"/>
      <c r="DDU70" s="311"/>
      <c r="DDV70" s="311"/>
      <c r="DDW70" s="311"/>
      <c r="DDX70" s="311"/>
      <c r="DDY70" s="311"/>
      <c r="DDZ70" s="311"/>
      <c r="DEA70" s="311"/>
      <c r="DEB70" s="311"/>
      <c r="DEC70" s="311"/>
      <c r="DED70" s="311"/>
      <c r="DEE70" s="311"/>
      <c r="DEF70" s="311"/>
      <c r="DEG70" s="311"/>
      <c r="DEH70" s="311"/>
      <c r="DEI70" s="311"/>
      <c r="DEJ70" s="311"/>
      <c r="DEK70" s="311"/>
      <c r="DEL70" s="311"/>
      <c r="DEM70" s="311"/>
      <c r="DEN70" s="311"/>
      <c r="DEO70" s="311"/>
      <c r="DEP70" s="311"/>
      <c r="DEQ70" s="311"/>
      <c r="DER70" s="311"/>
      <c r="DES70" s="311"/>
      <c r="DET70" s="311"/>
      <c r="DEU70" s="311"/>
      <c r="DEV70" s="311"/>
      <c r="DEW70" s="311"/>
      <c r="DEX70" s="311"/>
      <c r="DEY70" s="311"/>
      <c r="DEZ70" s="311"/>
      <c r="DFA70" s="311"/>
      <c r="DFB70" s="311"/>
      <c r="DFC70" s="311"/>
      <c r="DFD70" s="311"/>
      <c r="DFE70" s="311"/>
      <c r="DFF70" s="311"/>
      <c r="DFG70" s="311"/>
      <c r="DFH70" s="311"/>
      <c r="DFI70" s="311"/>
      <c r="DFJ70" s="311"/>
      <c r="DFK70" s="311"/>
      <c r="DFL70" s="311"/>
      <c r="DFM70" s="311"/>
      <c r="DFN70" s="311"/>
      <c r="DFO70" s="311"/>
      <c r="DFP70" s="311"/>
      <c r="DFQ70" s="311"/>
      <c r="DFR70" s="311"/>
      <c r="DFS70" s="311"/>
      <c r="DFT70" s="311"/>
      <c r="DFU70" s="311"/>
      <c r="DFV70" s="311"/>
      <c r="DFW70" s="311"/>
      <c r="DFX70" s="311"/>
      <c r="DFY70" s="311"/>
      <c r="DFZ70" s="311"/>
      <c r="DGA70" s="311"/>
      <c r="DGB70" s="311"/>
      <c r="DGC70" s="311"/>
      <c r="DGD70" s="311"/>
      <c r="DGE70" s="311"/>
      <c r="DGF70" s="311"/>
      <c r="DGG70" s="311"/>
      <c r="DGH70" s="311"/>
      <c r="DGI70" s="311"/>
      <c r="DGJ70" s="311"/>
      <c r="DGK70" s="311"/>
      <c r="DGL70" s="311"/>
      <c r="DGM70" s="311"/>
      <c r="DGN70" s="311"/>
      <c r="DGO70" s="311"/>
      <c r="DGP70" s="311"/>
      <c r="DGQ70" s="311"/>
      <c r="DGR70" s="311"/>
      <c r="DGS70" s="311"/>
      <c r="DGT70" s="311"/>
      <c r="DGU70" s="311"/>
      <c r="DGV70" s="311"/>
      <c r="DGW70" s="311"/>
      <c r="DGX70" s="311"/>
      <c r="DGY70" s="311"/>
      <c r="DGZ70" s="311"/>
      <c r="DHA70" s="311"/>
      <c r="DHB70" s="311"/>
      <c r="DHC70" s="311"/>
      <c r="DHD70" s="311"/>
      <c r="DHE70" s="311"/>
      <c r="DHF70" s="311"/>
      <c r="DHG70" s="311"/>
      <c r="DHH70" s="311"/>
      <c r="DHI70" s="311"/>
      <c r="DHJ70" s="311"/>
      <c r="DHK70" s="311"/>
      <c r="DHL70" s="311"/>
      <c r="DHM70" s="311"/>
      <c r="DHN70" s="311"/>
      <c r="DHO70" s="311"/>
      <c r="DHP70" s="311"/>
      <c r="DHQ70" s="311"/>
      <c r="DHR70" s="311"/>
      <c r="DHS70" s="311"/>
      <c r="DHT70" s="311"/>
      <c r="DHU70" s="311"/>
      <c r="DHV70" s="311"/>
      <c r="DHW70" s="311"/>
      <c r="DHX70" s="311"/>
      <c r="DHY70" s="311"/>
      <c r="DHZ70" s="311"/>
      <c r="DIA70" s="311"/>
      <c r="DIB70" s="311"/>
      <c r="DIC70" s="311"/>
      <c r="DID70" s="311"/>
      <c r="DIE70" s="311"/>
      <c r="DIF70" s="311"/>
      <c r="DIG70" s="311"/>
      <c r="DIH70" s="311"/>
      <c r="DII70" s="311"/>
      <c r="DIJ70" s="311"/>
      <c r="DIK70" s="311"/>
      <c r="DIL70" s="311"/>
      <c r="DIM70" s="311"/>
      <c r="DIN70" s="311"/>
      <c r="DIO70" s="311"/>
      <c r="DIP70" s="311"/>
      <c r="DIQ70" s="311"/>
      <c r="DIR70" s="311"/>
      <c r="DIS70" s="311"/>
      <c r="DIT70" s="311"/>
      <c r="DIU70" s="311"/>
      <c r="DIV70" s="311"/>
      <c r="DIW70" s="311"/>
      <c r="DIX70" s="311"/>
      <c r="DIY70" s="311"/>
      <c r="DIZ70" s="311"/>
      <c r="DJA70" s="311"/>
      <c r="DJB70" s="311"/>
      <c r="DJC70" s="311"/>
      <c r="DJD70" s="311"/>
      <c r="DJE70" s="311"/>
      <c r="DJF70" s="311"/>
      <c r="DJG70" s="311"/>
      <c r="DJH70" s="311"/>
      <c r="DJI70" s="311"/>
      <c r="DJJ70" s="311"/>
      <c r="DJK70" s="311"/>
      <c r="DJL70" s="311"/>
      <c r="DJM70" s="311"/>
      <c r="DJN70" s="311"/>
      <c r="DJO70" s="311"/>
      <c r="DJP70" s="311"/>
      <c r="DJQ70" s="311"/>
      <c r="DJR70" s="311"/>
      <c r="DJS70" s="311"/>
      <c r="DJT70" s="311"/>
      <c r="DJU70" s="311"/>
      <c r="DJV70" s="311"/>
      <c r="DJW70" s="311"/>
      <c r="DJX70" s="311"/>
      <c r="DJY70" s="311"/>
      <c r="DJZ70" s="311"/>
      <c r="DKA70" s="311"/>
      <c r="DKB70" s="311"/>
      <c r="DKC70" s="311"/>
      <c r="DKD70" s="311"/>
      <c r="DKE70" s="311"/>
      <c r="DKF70" s="311"/>
      <c r="DKG70" s="311"/>
      <c r="DKH70" s="311"/>
      <c r="DKI70" s="311"/>
      <c r="DKJ70" s="311"/>
      <c r="DKK70" s="311"/>
      <c r="DKL70" s="311"/>
      <c r="DKM70" s="311"/>
      <c r="DKN70" s="311"/>
      <c r="DKO70" s="311"/>
      <c r="DKP70" s="311"/>
      <c r="DKQ70" s="311"/>
      <c r="DKR70" s="311"/>
      <c r="DKS70" s="311"/>
      <c r="DKT70" s="311"/>
      <c r="DKU70" s="311"/>
      <c r="DKV70" s="311"/>
      <c r="DKW70" s="311"/>
      <c r="DKX70" s="311"/>
      <c r="DKY70" s="311"/>
      <c r="DKZ70" s="311"/>
      <c r="DLA70" s="311"/>
      <c r="DLB70" s="311"/>
      <c r="DLC70" s="311"/>
      <c r="DLD70" s="311"/>
      <c r="DLE70" s="311"/>
      <c r="DLF70" s="311"/>
      <c r="DLG70" s="311"/>
      <c r="DLH70" s="311"/>
      <c r="DLI70" s="311"/>
      <c r="DLJ70" s="311"/>
      <c r="DLK70" s="311"/>
      <c r="DLL70" s="311"/>
      <c r="DLM70" s="311"/>
      <c r="DLN70" s="311"/>
      <c r="DLO70" s="311"/>
      <c r="DLP70" s="311"/>
      <c r="DLQ70" s="311"/>
      <c r="DLR70" s="311"/>
      <c r="DLS70" s="311"/>
      <c r="DLT70" s="311"/>
      <c r="DLU70" s="311"/>
      <c r="DLV70" s="311"/>
      <c r="DLW70" s="311"/>
      <c r="DLX70" s="311"/>
      <c r="DLY70" s="311"/>
      <c r="DLZ70" s="311"/>
      <c r="DMA70" s="311"/>
      <c r="DMB70" s="311"/>
      <c r="DMC70" s="311"/>
      <c r="DMD70" s="311"/>
      <c r="DME70" s="311"/>
      <c r="DMF70" s="311"/>
      <c r="DMG70" s="311"/>
      <c r="DMH70" s="311"/>
      <c r="DMI70" s="311"/>
      <c r="DMJ70" s="311"/>
      <c r="DMK70" s="311"/>
      <c r="DML70" s="311"/>
      <c r="DMM70" s="311"/>
      <c r="DMN70" s="311"/>
      <c r="DMO70" s="311"/>
      <c r="DMP70" s="311"/>
      <c r="DMQ70" s="311"/>
      <c r="DMR70" s="311"/>
      <c r="DMS70" s="311"/>
      <c r="DMT70" s="311"/>
      <c r="DMU70" s="311"/>
      <c r="DMV70" s="311"/>
      <c r="DMW70" s="311"/>
      <c r="DMX70" s="311"/>
      <c r="DMY70" s="311"/>
      <c r="DMZ70" s="311"/>
      <c r="DNA70" s="311"/>
      <c r="DNB70" s="311"/>
      <c r="DNC70" s="311"/>
      <c r="DND70" s="311"/>
      <c r="DNE70" s="311"/>
      <c r="DNF70" s="311"/>
      <c r="DNG70" s="311"/>
      <c r="DNH70" s="311"/>
      <c r="DNI70" s="311"/>
      <c r="DNJ70" s="311"/>
      <c r="DNK70" s="311"/>
      <c r="DNL70" s="311"/>
      <c r="DNM70" s="311"/>
      <c r="DNN70" s="311"/>
      <c r="DNO70" s="311"/>
      <c r="DNP70" s="311"/>
      <c r="DNQ70" s="311"/>
      <c r="DNR70" s="311"/>
      <c r="DNS70" s="311"/>
      <c r="DNT70" s="311"/>
      <c r="DNU70" s="311"/>
      <c r="DNV70" s="311"/>
      <c r="DNW70" s="311"/>
      <c r="DNX70" s="311"/>
      <c r="DNY70" s="311"/>
      <c r="DNZ70" s="311"/>
      <c r="DOA70" s="311"/>
      <c r="DOB70" s="311"/>
      <c r="DOC70" s="311"/>
      <c r="DOD70" s="311"/>
      <c r="DOE70" s="311"/>
      <c r="DOF70" s="311"/>
      <c r="DOG70" s="311"/>
      <c r="DOH70" s="311"/>
      <c r="DOI70" s="311"/>
      <c r="DOJ70" s="311"/>
      <c r="DOK70" s="311"/>
      <c r="DOL70" s="311"/>
      <c r="DOM70" s="311"/>
      <c r="DON70" s="311"/>
      <c r="DOO70" s="311"/>
      <c r="DOP70" s="311"/>
      <c r="DOQ70" s="311"/>
      <c r="DOR70" s="311"/>
      <c r="DOS70" s="311"/>
      <c r="DOT70" s="311"/>
      <c r="DOU70" s="311"/>
      <c r="DOV70" s="311"/>
      <c r="DOW70" s="311"/>
      <c r="DOX70" s="311"/>
      <c r="DOY70" s="311"/>
      <c r="DOZ70" s="311"/>
      <c r="DPA70" s="311"/>
      <c r="DPB70" s="311"/>
      <c r="DPC70" s="311"/>
      <c r="DPD70" s="311"/>
      <c r="DPE70" s="311"/>
      <c r="DPF70" s="311"/>
      <c r="DPG70" s="311"/>
      <c r="DPH70" s="311"/>
      <c r="DPI70" s="311"/>
      <c r="DPJ70" s="311"/>
      <c r="DPK70" s="311"/>
      <c r="DPL70" s="311"/>
      <c r="DPM70" s="311"/>
      <c r="DPN70" s="311"/>
      <c r="DPO70" s="311"/>
      <c r="DPP70" s="311"/>
      <c r="DPQ70" s="311"/>
      <c r="DPR70" s="311"/>
      <c r="DPS70" s="311"/>
      <c r="DPT70" s="311"/>
      <c r="DPU70" s="311"/>
      <c r="DPV70" s="311"/>
      <c r="DPW70" s="311"/>
      <c r="DPX70" s="311"/>
      <c r="DPY70" s="311"/>
      <c r="DPZ70" s="311"/>
      <c r="DQA70" s="311"/>
      <c r="DQB70" s="311"/>
      <c r="DQC70" s="311"/>
      <c r="DQD70" s="311"/>
      <c r="DQE70" s="311"/>
      <c r="DQF70" s="311"/>
      <c r="DQG70" s="311"/>
      <c r="DQH70" s="311"/>
      <c r="DQI70" s="311"/>
      <c r="DQJ70" s="311"/>
      <c r="DQK70" s="311"/>
      <c r="DQL70" s="311"/>
      <c r="DQM70" s="311"/>
      <c r="DQN70" s="311"/>
      <c r="DQO70" s="311"/>
      <c r="DQP70" s="311"/>
      <c r="DQQ70" s="311"/>
      <c r="DQR70" s="311"/>
      <c r="DQS70" s="311"/>
      <c r="DQT70" s="311"/>
      <c r="DQU70" s="311"/>
      <c r="DQV70" s="311"/>
      <c r="DQW70" s="311"/>
      <c r="DQX70" s="311"/>
      <c r="DQY70" s="311"/>
      <c r="DQZ70" s="311"/>
      <c r="DRA70" s="311"/>
      <c r="DRB70" s="311"/>
      <c r="DRC70" s="311"/>
      <c r="DRD70" s="311"/>
      <c r="DRE70" s="311"/>
      <c r="DRF70" s="311"/>
      <c r="DRG70" s="311"/>
      <c r="DRH70" s="311"/>
      <c r="DRI70" s="311"/>
      <c r="DRJ70" s="311"/>
      <c r="DRK70" s="311"/>
      <c r="DRL70" s="311"/>
      <c r="DRM70" s="311"/>
      <c r="DRN70" s="311"/>
      <c r="DRO70" s="311"/>
      <c r="DRP70" s="311"/>
      <c r="DRQ70" s="311"/>
      <c r="DRR70" s="311"/>
      <c r="DRS70" s="311"/>
      <c r="DRT70" s="311"/>
      <c r="DRU70" s="311"/>
      <c r="DRV70" s="311"/>
      <c r="DRW70" s="311"/>
      <c r="DRX70" s="311"/>
      <c r="DRY70" s="311"/>
      <c r="DRZ70" s="311"/>
      <c r="DSA70" s="311"/>
      <c r="DSB70" s="311"/>
      <c r="DSC70" s="311"/>
      <c r="DSD70" s="311"/>
      <c r="DSE70" s="311"/>
      <c r="DSF70" s="311"/>
      <c r="DSG70" s="311"/>
      <c r="DSH70" s="311"/>
      <c r="DSI70" s="311"/>
      <c r="DSJ70" s="311"/>
      <c r="DSK70" s="311"/>
      <c r="DSL70" s="311"/>
      <c r="DSM70" s="311"/>
      <c r="DSN70" s="311"/>
      <c r="DSO70" s="311"/>
      <c r="DSP70" s="311"/>
      <c r="DSQ70" s="311"/>
      <c r="DSR70" s="311"/>
      <c r="DSS70" s="311"/>
      <c r="DST70" s="311"/>
      <c r="DSU70" s="311"/>
      <c r="DSV70" s="311"/>
      <c r="DSW70" s="311"/>
      <c r="DSX70" s="311"/>
      <c r="DSY70" s="311"/>
      <c r="DSZ70" s="311"/>
      <c r="DTA70" s="311"/>
      <c r="DTB70" s="311"/>
      <c r="DTC70" s="311"/>
      <c r="DTD70" s="311"/>
      <c r="DTE70" s="311"/>
      <c r="DTF70" s="311"/>
      <c r="DTG70" s="311"/>
      <c r="DTH70" s="311"/>
      <c r="DTI70" s="311"/>
      <c r="DTJ70" s="311"/>
      <c r="DTK70" s="311"/>
      <c r="DTL70" s="311"/>
      <c r="DTM70" s="311"/>
      <c r="DTN70" s="311"/>
      <c r="DTO70" s="311"/>
      <c r="DTP70" s="311"/>
      <c r="DTQ70" s="311"/>
      <c r="DTR70" s="311"/>
      <c r="DTS70" s="311"/>
      <c r="DTT70" s="311"/>
      <c r="DTU70" s="311"/>
      <c r="DTV70" s="311"/>
      <c r="DTW70" s="311"/>
      <c r="DTX70" s="311"/>
      <c r="DTY70" s="311"/>
      <c r="DTZ70" s="311"/>
      <c r="DUA70" s="311"/>
      <c r="DUB70" s="311"/>
      <c r="DUC70" s="311"/>
      <c r="DUD70" s="311"/>
      <c r="DUE70" s="311"/>
      <c r="DUF70" s="311"/>
      <c r="DUG70" s="311"/>
      <c r="DUH70" s="311"/>
      <c r="DUI70" s="311"/>
      <c r="DUJ70" s="311"/>
      <c r="DUK70" s="311"/>
      <c r="DUL70" s="311"/>
      <c r="DUM70" s="311"/>
      <c r="DUN70" s="311"/>
      <c r="DUO70" s="311"/>
      <c r="DUP70" s="311"/>
      <c r="DUQ70" s="311"/>
      <c r="DUR70" s="311"/>
      <c r="DUS70" s="311"/>
      <c r="DUT70" s="311"/>
      <c r="DUU70" s="311"/>
      <c r="DUV70" s="311"/>
      <c r="DUW70" s="311"/>
      <c r="DUX70" s="311"/>
      <c r="DUY70" s="311"/>
      <c r="DUZ70" s="311"/>
      <c r="DVA70" s="311"/>
      <c r="DVB70" s="311"/>
      <c r="DVC70" s="311"/>
      <c r="DVD70" s="311"/>
      <c r="DVE70" s="311"/>
      <c r="DVF70" s="311"/>
      <c r="DVG70" s="311"/>
      <c r="DVH70" s="311"/>
      <c r="DVI70" s="311"/>
      <c r="DVJ70" s="311"/>
      <c r="DVK70" s="311"/>
      <c r="DVL70" s="311"/>
      <c r="DVM70" s="311"/>
      <c r="DVN70" s="311"/>
      <c r="DVO70" s="311"/>
      <c r="DVP70" s="311"/>
      <c r="DVQ70" s="311"/>
      <c r="DVR70" s="311"/>
      <c r="DVS70" s="311"/>
      <c r="DVT70" s="311"/>
      <c r="DVU70" s="311"/>
      <c r="DVV70" s="311"/>
      <c r="DVW70" s="311"/>
      <c r="DVX70" s="311"/>
      <c r="DVY70" s="311"/>
      <c r="DVZ70" s="311"/>
      <c r="DWA70" s="311"/>
      <c r="DWB70" s="311"/>
      <c r="DWC70" s="311"/>
      <c r="DWD70" s="311"/>
      <c r="DWE70" s="311"/>
      <c r="DWF70" s="311"/>
      <c r="DWG70" s="311"/>
      <c r="DWH70" s="311"/>
      <c r="DWI70" s="311"/>
      <c r="DWJ70" s="311"/>
      <c r="DWK70" s="311"/>
      <c r="DWL70" s="311"/>
      <c r="DWM70" s="311"/>
      <c r="DWN70" s="311"/>
      <c r="DWO70" s="311"/>
      <c r="DWP70" s="311"/>
      <c r="DWQ70" s="311"/>
      <c r="DWR70" s="311"/>
      <c r="DWS70" s="311"/>
      <c r="DWT70" s="311"/>
      <c r="DWU70" s="311"/>
      <c r="DWV70" s="311"/>
      <c r="DWW70" s="311"/>
      <c r="DWX70" s="311"/>
      <c r="DWY70" s="311"/>
      <c r="DWZ70" s="311"/>
      <c r="DXA70" s="311"/>
      <c r="DXB70" s="311"/>
      <c r="DXC70" s="311"/>
      <c r="DXD70" s="311"/>
      <c r="DXE70" s="311"/>
      <c r="DXF70" s="311"/>
      <c r="DXG70" s="311"/>
      <c r="DXH70" s="311"/>
      <c r="DXI70" s="311"/>
      <c r="DXJ70" s="311"/>
      <c r="DXK70" s="311"/>
      <c r="DXL70" s="311"/>
      <c r="DXM70" s="311"/>
      <c r="DXN70" s="311"/>
      <c r="DXO70" s="311"/>
      <c r="DXP70" s="311"/>
      <c r="DXQ70" s="311"/>
      <c r="DXR70" s="311"/>
      <c r="DXS70" s="311"/>
      <c r="DXT70" s="311"/>
      <c r="DXU70" s="311"/>
      <c r="DXV70" s="311"/>
      <c r="DXW70" s="311"/>
      <c r="DXX70" s="311"/>
      <c r="DXY70" s="311"/>
      <c r="DXZ70" s="311"/>
      <c r="DYA70" s="311"/>
      <c r="DYB70" s="311"/>
      <c r="DYC70" s="311"/>
      <c r="DYD70" s="311"/>
      <c r="DYE70" s="311"/>
      <c r="DYF70" s="311"/>
      <c r="DYG70" s="311"/>
      <c r="DYH70" s="311"/>
      <c r="DYI70" s="311"/>
      <c r="DYJ70" s="311"/>
      <c r="DYK70" s="311"/>
      <c r="DYL70" s="311"/>
      <c r="DYM70" s="311"/>
      <c r="DYN70" s="311"/>
      <c r="DYO70" s="311"/>
      <c r="DYP70" s="311"/>
      <c r="DYQ70" s="311"/>
      <c r="DYR70" s="311"/>
      <c r="DYS70" s="311"/>
      <c r="DYT70" s="311"/>
      <c r="DYU70" s="311"/>
      <c r="DYV70" s="311"/>
      <c r="DYW70" s="311"/>
      <c r="DYX70" s="311"/>
      <c r="DYY70" s="311"/>
      <c r="DYZ70" s="311"/>
      <c r="DZA70" s="311"/>
      <c r="DZB70" s="311"/>
      <c r="DZC70" s="311"/>
      <c r="DZD70" s="311"/>
      <c r="DZE70" s="311"/>
      <c r="DZF70" s="311"/>
      <c r="DZG70" s="311"/>
      <c r="DZH70" s="311"/>
      <c r="DZI70" s="311"/>
      <c r="DZJ70" s="311"/>
      <c r="DZK70" s="311"/>
      <c r="DZL70" s="311"/>
      <c r="DZM70" s="311"/>
      <c r="DZN70" s="311"/>
      <c r="DZO70" s="311"/>
      <c r="DZP70" s="311"/>
      <c r="DZQ70" s="311"/>
      <c r="DZR70" s="311"/>
      <c r="DZS70" s="311"/>
      <c r="DZT70" s="311"/>
      <c r="DZU70" s="311"/>
      <c r="DZV70" s="311"/>
      <c r="DZW70" s="311"/>
      <c r="DZX70" s="311"/>
      <c r="DZY70" s="311"/>
      <c r="DZZ70" s="311"/>
      <c r="EAA70" s="311"/>
      <c r="EAB70" s="311"/>
      <c r="EAC70" s="311"/>
      <c r="EAD70" s="311"/>
      <c r="EAE70" s="311"/>
      <c r="EAF70" s="311"/>
      <c r="EAG70" s="311"/>
      <c r="EAH70" s="311"/>
      <c r="EAI70" s="311"/>
      <c r="EAJ70" s="311"/>
      <c r="EAK70" s="311"/>
      <c r="EAL70" s="311"/>
      <c r="EAM70" s="311"/>
      <c r="EAN70" s="311"/>
      <c r="EAO70" s="311"/>
      <c r="EAP70" s="311"/>
      <c r="EAQ70" s="311"/>
      <c r="EAR70" s="311"/>
      <c r="EAS70" s="311"/>
      <c r="EAT70" s="311"/>
      <c r="EAU70" s="311"/>
      <c r="EAV70" s="311"/>
      <c r="EAW70" s="311"/>
      <c r="EAX70" s="311"/>
      <c r="EAY70" s="311"/>
      <c r="EAZ70" s="311"/>
      <c r="EBA70" s="311"/>
      <c r="EBB70" s="311"/>
      <c r="EBC70" s="311"/>
      <c r="EBD70" s="311"/>
      <c r="EBE70" s="311"/>
      <c r="EBF70" s="311"/>
      <c r="EBG70" s="311"/>
      <c r="EBH70" s="311"/>
      <c r="EBI70" s="311"/>
      <c r="EBJ70" s="311"/>
      <c r="EBK70" s="311"/>
      <c r="EBL70" s="311"/>
      <c r="EBM70" s="311"/>
      <c r="EBN70" s="311"/>
      <c r="EBO70" s="311"/>
      <c r="EBP70" s="311"/>
      <c r="EBQ70" s="311"/>
      <c r="EBR70" s="311"/>
      <c r="EBS70" s="311"/>
      <c r="EBT70" s="311"/>
      <c r="EBU70" s="311"/>
      <c r="EBV70" s="311"/>
      <c r="EBW70" s="311"/>
      <c r="EBX70" s="311"/>
      <c r="EBY70" s="311"/>
      <c r="EBZ70" s="311"/>
      <c r="ECA70" s="311"/>
      <c r="ECB70" s="311"/>
      <c r="ECC70" s="311"/>
      <c r="ECD70" s="311"/>
      <c r="ECE70" s="311"/>
      <c r="ECF70" s="311"/>
      <c r="ECG70" s="311"/>
      <c r="ECH70" s="311"/>
      <c r="ECI70" s="311"/>
      <c r="ECJ70" s="311"/>
      <c r="ECK70" s="311"/>
      <c r="ECL70" s="311"/>
      <c r="ECM70" s="311"/>
      <c r="ECN70" s="311"/>
      <c r="ECO70" s="311"/>
      <c r="ECP70" s="311"/>
      <c r="ECQ70" s="311"/>
      <c r="ECR70" s="311"/>
      <c r="ECS70" s="311"/>
      <c r="ECT70" s="311"/>
      <c r="ECU70" s="311"/>
      <c r="ECV70" s="311"/>
      <c r="ECW70" s="311"/>
      <c r="ECX70" s="311"/>
      <c r="ECY70" s="311"/>
      <c r="ECZ70" s="311"/>
      <c r="EDA70" s="311"/>
      <c r="EDB70" s="311"/>
      <c r="EDC70" s="311"/>
      <c r="EDD70" s="311"/>
      <c r="EDE70" s="311"/>
      <c r="EDF70" s="311"/>
      <c r="EDG70" s="311"/>
      <c r="EDH70" s="311"/>
      <c r="EDI70" s="311"/>
      <c r="EDJ70" s="311"/>
      <c r="EDK70" s="311"/>
      <c r="EDL70" s="311"/>
      <c r="EDM70" s="311"/>
      <c r="EDN70" s="311"/>
      <c r="EDO70" s="311"/>
      <c r="EDP70" s="311"/>
      <c r="EDQ70" s="311"/>
      <c r="EDR70" s="311"/>
      <c r="EDS70" s="311"/>
      <c r="EDT70" s="311"/>
      <c r="EDU70" s="311"/>
      <c r="EDV70" s="311"/>
      <c r="EDW70" s="311"/>
      <c r="EDX70" s="311"/>
      <c r="EDY70" s="311"/>
      <c r="EDZ70" s="311"/>
      <c r="EEA70" s="311"/>
      <c r="EEB70" s="311"/>
      <c r="EEC70" s="311"/>
      <c r="EED70" s="311"/>
      <c r="EEE70" s="311"/>
      <c r="EEF70" s="311"/>
      <c r="EEG70" s="311"/>
      <c r="EEH70" s="311"/>
      <c r="EEI70" s="311"/>
      <c r="EEJ70" s="311"/>
      <c r="EEK70" s="311"/>
      <c r="EEL70" s="311"/>
      <c r="EEM70" s="311"/>
      <c r="EEN70" s="311"/>
      <c r="EEO70" s="311"/>
      <c r="EEP70" s="311"/>
      <c r="EEQ70" s="311"/>
      <c r="EER70" s="311"/>
      <c r="EES70" s="311"/>
      <c r="EET70" s="311"/>
      <c r="EEU70" s="311"/>
      <c r="EEV70" s="311"/>
      <c r="EEW70" s="311"/>
      <c r="EEX70" s="311"/>
      <c r="EEY70" s="311"/>
      <c r="EEZ70" s="311"/>
      <c r="EFA70" s="311"/>
      <c r="EFB70" s="311"/>
      <c r="EFC70" s="311"/>
      <c r="EFD70" s="311"/>
      <c r="EFE70" s="311"/>
      <c r="EFF70" s="311"/>
      <c r="EFG70" s="311"/>
      <c r="EFH70" s="311"/>
      <c r="EFI70" s="311"/>
      <c r="EFJ70" s="311"/>
      <c r="EFK70" s="311"/>
      <c r="EFL70" s="311"/>
      <c r="EFM70" s="311"/>
      <c r="EFN70" s="311"/>
      <c r="EFO70" s="311"/>
      <c r="EFP70" s="311"/>
      <c r="EFQ70" s="311"/>
      <c r="EFR70" s="311"/>
      <c r="EFS70" s="311"/>
      <c r="EFT70" s="311"/>
      <c r="EFU70" s="311"/>
      <c r="EFV70" s="311"/>
      <c r="EFW70" s="311"/>
      <c r="EFX70" s="311"/>
      <c r="EFY70" s="311"/>
      <c r="EFZ70" s="311"/>
      <c r="EGA70" s="311"/>
      <c r="EGB70" s="311"/>
      <c r="EGC70" s="311"/>
      <c r="EGD70" s="311"/>
      <c r="EGE70" s="311"/>
      <c r="EGF70" s="311"/>
      <c r="EGG70" s="311"/>
      <c r="EGH70" s="311"/>
      <c r="EGI70" s="311"/>
      <c r="EGJ70" s="311"/>
      <c r="EGK70" s="311"/>
      <c r="EGL70" s="311"/>
      <c r="EGM70" s="311"/>
      <c r="EGN70" s="311"/>
      <c r="EGO70" s="311"/>
      <c r="EGP70" s="311"/>
      <c r="EGQ70" s="311"/>
      <c r="EGR70" s="311"/>
      <c r="EGS70" s="311"/>
      <c r="EGT70" s="311"/>
      <c r="EGU70" s="311"/>
      <c r="EGV70" s="311"/>
      <c r="EGW70" s="311"/>
      <c r="EGX70" s="311"/>
      <c r="EGY70" s="311"/>
      <c r="EGZ70" s="311"/>
      <c r="EHA70" s="311"/>
      <c r="EHB70" s="311"/>
      <c r="EHC70" s="311"/>
      <c r="EHD70" s="311"/>
      <c r="EHE70" s="311"/>
      <c r="EHF70" s="311"/>
      <c r="EHG70" s="311"/>
      <c r="EHH70" s="311"/>
      <c r="EHI70" s="311"/>
      <c r="EHJ70" s="311"/>
      <c r="EHK70" s="311"/>
      <c r="EHL70" s="311"/>
      <c r="EHM70" s="311"/>
      <c r="EHN70" s="311"/>
      <c r="EHO70" s="311"/>
      <c r="EHP70" s="311"/>
      <c r="EHQ70" s="311"/>
      <c r="EHR70" s="311"/>
      <c r="EHS70" s="311"/>
      <c r="EHT70" s="311"/>
      <c r="EHU70" s="311"/>
      <c r="EHV70" s="311"/>
      <c r="EHW70" s="311"/>
      <c r="EHX70" s="311"/>
      <c r="EHY70" s="311"/>
      <c r="EHZ70" s="311"/>
      <c r="EIA70" s="311"/>
      <c r="EIB70" s="311"/>
      <c r="EIC70" s="311"/>
      <c r="EID70" s="311"/>
      <c r="EIE70" s="311"/>
      <c r="EIF70" s="311"/>
      <c r="EIG70" s="311"/>
      <c r="EIH70" s="311"/>
      <c r="EII70" s="311"/>
      <c r="EIJ70" s="311"/>
      <c r="EIK70" s="311"/>
      <c r="EIL70" s="311"/>
      <c r="EIM70" s="311"/>
      <c r="EIN70" s="311"/>
      <c r="EIO70" s="311"/>
      <c r="EIP70" s="311"/>
      <c r="EIQ70" s="311"/>
      <c r="EIR70" s="311"/>
      <c r="EIS70" s="311"/>
      <c r="EIT70" s="311"/>
      <c r="EIU70" s="311"/>
      <c r="EIV70" s="311"/>
      <c r="EIW70" s="311"/>
      <c r="EIX70" s="311"/>
      <c r="EIY70" s="311"/>
      <c r="EIZ70" s="311"/>
      <c r="EJA70" s="311"/>
      <c r="EJB70" s="311"/>
      <c r="EJC70" s="311"/>
      <c r="EJD70" s="311"/>
      <c r="EJE70" s="311"/>
      <c r="EJF70" s="311"/>
      <c r="EJG70" s="311"/>
      <c r="EJH70" s="311"/>
      <c r="EJI70" s="311"/>
      <c r="EJJ70" s="311"/>
      <c r="EJK70" s="311"/>
      <c r="EJL70" s="311"/>
      <c r="EJM70" s="311"/>
      <c r="EJN70" s="311"/>
      <c r="EJO70" s="311"/>
      <c r="EJP70" s="311"/>
      <c r="EJQ70" s="311"/>
      <c r="EJR70" s="311"/>
      <c r="EJS70" s="311"/>
      <c r="EJT70" s="311"/>
      <c r="EJU70" s="311"/>
      <c r="EJV70" s="311"/>
      <c r="EJW70" s="311"/>
      <c r="EJX70" s="311"/>
      <c r="EJY70" s="311"/>
      <c r="EJZ70" s="311"/>
      <c r="EKA70" s="311"/>
      <c r="EKB70" s="311"/>
      <c r="EKC70" s="311"/>
      <c r="EKD70" s="311"/>
      <c r="EKE70" s="311"/>
      <c r="EKF70" s="311"/>
      <c r="EKG70" s="311"/>
      <c r="EKH70" s="311"/>
      <c r="EKI70" s="311"/>
      <c r="EKJ70" s="311"/>
      <c r="EKK70" s="311"/>
      <c r="EKL70" s="311"/>
      <c r="EKM70" s="311"/>
      <c r="EKN70" s="311"/>
      <c r="EKO70" s="311"/>
      <c r="EKP70" s="311"/>
      <c r="EKQ70" s="311"/>
      <c r="EKR70" s="311"/>
      <c r="EKS70" s="311"/>
      <c r="EKT70" s="311"/>
      <c r="EKU70" s="311"/>
      <c r="EKV70" s="311"/>
      <c r="EKW70" s="311"/>
      <c r="EKX70" s="311"/>
      <c r="EKY70" s="311"/>
      <c r="EKZ70" s="311"/>
      <c r="ELA70" s="311"/>
      <c r="ELB70" s="311"/>
      <c r="ELC70" s="311"/>
      <c r="ELD70" s="311"/>
      <c r="ELE70" s="311"/>
      <c r="ELF70" s="311"/>
      <c r="ELG70" s="311"/>
      <c r="ELH70" s="311"/>
      <c r="ELI70" s="311"/>
      <c r="ELJ70" s="311"/>
      <c r="ELK70" s="311"/>
      <c r="ELL70" s="311"/>
      <c r="ELM70" s="311"/>
      <c r="ELN70" s="311"/>
      <c r="ELO70" s="311"/>
      <c r="ELP70" s="311"/>
      <c r="ELQ70" s="311"/>
      <c r="ELR70" s="311"/>
      <c r="ELS70" s="311"/>
      <c r="ELT70" s="311"/>
      <c r="ELU70" s="311"/>
      <c r="ELV70" s="311"/>
      <c r="ELW70" s="311"/>
      <c r="ELX70" s="311"/>
      <c r="ELY70" s="311"/>
      <c r="ELZ70" s="311"/>
      <c r="EMA70" s="311"/>
      <c r="EMB70" s="311"/>
      <c r="EMC70" s="311"/>
      <c r="EMD70" s="311"/>
      <c r="EME70" s="311"/>
      <c r="EMF70" s="311"/>
      <c r="EMG70" s="311"/>
      <c r="EMH70" s="311"/>
      <c r="EMI70" s="311"/>
      <c r="EMJ70" s="311"/>
      <c r="EMK70" s="311"/>
      <c r="EML70" s="311"/>
      <c r="EMM70" s="311"/>
      <c r="EMN70" s="311"/>
      <c r="EMO70" s="311"/>
      <c r="EMP70" s="311"/>
      <c r="EMQ70" s="311"/>
      <c r="EMR70" s="311"/>
      <c r="EMS70" s="311"/>
      <c r="EMT70" s="311"/>
      <c r="EMU70" s="311"/>
      <c r="EMV70" s="311"/>
      <c r="EMW70" s="311"/>
      <c r="EMX70" s="311"/>
      <c r="EMY70" s="311"/>
      <c r="EMZ70" s="311"/>
      <c r="ENA70" s="311"/>
      <c r="ENB70" s="311"/>
      <c r="ENC70" s="311"/>
      <c r="END70" s="311"/>
      <c r="ENE70" s="311"/>
      <c r="ENF70" s="311"/>
      <c r="ENG70" s="311"/>
      <c r="ENH70" s="311"/>
      <c r="ENI70" s="311"/>
      <c r="ENJ70" s="311"/>
      <c r="ENK70" s="311"/>
      <c r="ENL70" s="311"/>
      <c r="ENM70" s="311"/>
      <c r="ENN70" s="311"/>
      <c r="ENO70" s="311"/>
      <c r="ENP70" s="311"/>
      <c r="ENQ70" s="311"/>
      <c r="ENR70" s="311"/>
      <c r="ENS70" s="311"/>
      <c r="ENT70" s="311"/>
      <c r="ENU70" s="311"/>
      <c r="ENV70" s="311"/>
      <c r="ENW70" s="311"/>
      <c r="ENX70" s="311"/>
      <c r="ENY70" s="311"/>
      <c r="ENZ70" s="311"/>
      <c r="EOA70" s="311"/>
      <c r="EOB70" s="311"/>
      <c r="EOC70" s="311"/>
      <c r="EOD70" s="311"/>
      <c r="EOE70" s="311"/>
      <c r="EOF70" s="311"/>
      <c r="EOG70" s="311"/>
      <c r="EOH70" s="311"/>
      <c r="EOI70" s="311"/>
      <c r="EOJ70" s="311"/>
      <c r="EOK70" s="311"/>
      <c r="EOL70" s="311"/>
      <c r="EOM70" s="311"/>
      <c r="EON70" s="311"/>
      <c r="EOO70" s="311"/>
      <c r="EOP70" s="311"/>
      <c r="EOQ70" s="311"/>
      <c r="EOR70" s="311"/>
      <c r="EOS70" s="311"/>
      <c r="EOT70" s="311"/>
      <c r="EOU70" s="311"/>
      <c r="EOV70" s="311"/>
      <c r="EOW70" s="311"/>
      <c r="EOX70" s="311"/>
      <c r="EOY70" s="311"/>
      <c r="EOZ70" s="311"/>
      <c r="EPA70" s="311"/>
      <c r="EPB70" s="311"/>
      <c r="EPC70" s="311"/>
      <c r="EPD70" s="311"/>
      <c r="EPE70" s="311"/>
      <c r="EPF70" s="311"/>
      <c r="EPG70" s="311"/>
      <c r="EPH70" s="311"/>
      <c r="EPI70" s="311"/>
      <c r="EPJ70" s="311"/>
      <c r="EPK70" s="311"/>
      <c r="EPL70" s="311"/>
      <c r="EPM70" s="311"/>
      <c r="EPN70" s="311"/>
      <c r="EPO70" s="311"/>
      <c r="EPP70" s="311"/>
      <c r="EPQ70" s="311"/>
      <c r="EPR70" s="311"/>
      <c r="EPS70" s="311"/>
      <c r="EPT70" s="311"/>
      <c r="EPU70" s="311"/>
      <c r="EPV70" s="311"/>
      <c r="EPW70" s="311"/>
      <c r="EPX70" s="311"/>
      <c r="EPY70" s="311"/>
      <c r="EPZ70" s="311"/>
      <c r="EQA70" s="311"/>
      <c r="EQB70" s="311"/>
      <c r="EQC70" s="311"/>
      <c r="EQD70" s="311"/>
      <c r="EQE70" s="311"/>
      <c r="EQF70" s="311"/>
      <c r="EQG70" s="311"/>
      <c r="EQH70" s="311"/>
      <c r="EQI70" s="311"/>
      <c r="EQJ70" s="311"/>
      <c r="EQK70" s="311"/>
      <c r="EQL70" s="311"/>
      <c r="EQM70" s="311"/>
      <c r="EQN70" s="311"/>
      <c r="EQO70" s="311"/>
      <c r="EQP70" s="311"/>
      <c r="EQQ70" s="311"/>
      <c r="EQR70" s="311"/>
      <c r="EQS70" s="311"/>
      <c r="EQT70" s="311"/>
      <c r="EQU70" s="311"/>
      <c r="EQV70" s="311"/>
      <c r="EQW70" s="311"/>
      <c r="EQX70" s="311"/>
      <c r="EQY70" s="311"/>
      <c r="EQZ70" s="311"/>
      <c r="ERA70" s="311"/>
      <c r="ERB70" s="311"/>
      <c r="ERC70" s="311"/>
      <c r="ERD70" s="311"/>
      <c r="ERE70" s="311"/>
      <c r="ERF70" s="311"/>
      <c r="ERG70" s="311"/>
      <c r="ERH70" s="311"/>
      <c r="ERI70" s="311"/>
      <c r="ERJ70" s="311"/>
      <c r="ERK70" s="311"/>
      <c r="ERL70" s="311"/>
      <c r="ERM70" s="311"/>
      <c r="ERN70" s="311"/>
      <c r="ERO70" s="311"/>
      <c r="ERP70" s="311"/>
      <c r="ERQ70" s="311"/>
      <c r="ERR70" s="311"/>
      <c r="ERS70" s="311"/>
      <c r="ERT70" s="311"/>
      <c r="ERU70" s="311"/>
      <c r="ERV70" s="311"/>
      <c r="ERW70" s="311"/>
      <c r="ERX70" s="311"/>
      <c r="ERY70" s="311"/>
      <c r="ERZ70" s="311"/>
      <c r="ESA70" s="311"/>
      <c r="ESB70" s="311"/>
      <c r="ESC70" s="311"/>
      <c r="ESD70" s="311"/>
      <c r="ESE70" s="311"/>
      <c r="ESF70" s="311"/>
      <c r="ESG70" s="311"/>
      <c r="ESH70" s="311"/>
      <c r="ESI70" s="311"/>
      <c r="ESJ70" s="311"/>
      <c r="ESK70" s="311"/>
      <c r="ESL70" s="311"/>
      <c r="ESM70" s="311"/>
      <c r="ESN70" s="311"/>
      <c r="ESO70" s="311"/>
      <c r="ESP70" s="311"/>
      <c r="ESQ70" s="311"/>
      <c r="ESR70" s="311"/>
      <c r="ESS70" s="311"/>
      <c r="EST70" s="311"/>
      <c r="ESU70" s="311"/>
      <c r="ESV70" s="311"/>
      <c r="ESW70" s="311"/>
      <c r="ESX70" s="311"/>
      <c r="ESY70" s="311"/>
      <c r="ESZ70" s="311"/>
      <c r="ETA70" s="311"/>
      <c r="ETB70" s="311"/>
      <c r="ETC70" s="311"/>
      <c r="ETD70" s="311"/>
      <c r="ETE70" s="311"/>
      <c r="ETF70" s="311"/>
      <c r="ETG70" s="311"/>
      <c r="ETH70" s="311"/>
      <c r="ETI70" s="311"/>
      <c r="ETJ70" s="311"/>
      <c r="ETK70" s="311"/>
      <c r="ETL70" s="311"/>
      <c r="ETM70" s="311"/>
      <c r="ETN70" s="311"/>
      <c r="ETO70" s="311"/>
      <c r="ETP70" s="311"/>
      <c r="ETQ70" s="311"/>
      <c r="ETR70" s="311"/>
      <c r="ETS70" s="311"/>
      <c r="ETT70" s="311"/>
      <c r="ETU70" s="311"/>
      <c r="ETV70" s="311"/>
      <c r="ETW70" s="311"/>
      <c r="ETX70" s="311"/>
      <c r="ETY70" s="311"/>
      <c r="ETZ70" s="311"/>
      <c r="EUA70" s="311"/>
      <c r="EUB70" s="311"/>
      <c r="EUC70" s="311"/>
      <c r="EUD70" s="311"/>
      <c r="EUE70" s="311"/>
      <c r="EUF70" s="311"/>
      <c r="EUG70" s="311"/>
      <c r="EUH70" s="311"/>
      <c r="EUI70" s="311"/>
      <c r="EUJ70" s="311"/>
      <c r="EUK70" s="311"/>
      <c r="EUL70" s="311"/>
      <c r="EUM70" s="311"/>
      <c r="EUN70" s="311"/>
      <c r="EUO70" s="311"/>
      <c r="EUP70" s="311"/>
      <c r="EUQ70" s="311"/>
      <c r="EUR70" s="311"/>
      <c r="EUS70" s="311"/>
      <c r="EUT70" s="311"/>
      <c r="EUU70" s="311"/>
      <c r="EUV70" s="311"/>
      <c r="EUW70" s="311"/>
      <c r="EUX70" s="311"/>
      <c r="EUY70" s="311"/>
      <c r="EUZ70" s="311"/>
      <c r="EVA70" s="311"/>
      <c r="EVB70" s="311"/>
      <c r="EVC70" s="311"/>
      <c r="EVD70" s="311"/>
      <c r="EVE70" s="311"/>
      <c r="EVF70" s="311"/>
      <c r="EVG70" s="311"/>
      <c r="EVH70" s="311"/>
      <c r="EVI70" s="311"/>
      <c r="EVJ70" s="311"/>
      <c r="EVK70" s="311"/>
      <c r="EVL70" s="311"/>
      <c r="EVM70" s="311"/>
      <c r="EVN70" s="311"/>
      <c r="EVO70" s="311"/>
      <c r="EVP70" s="311"/>
      <c r="EVQ70" s="311"/>
      <c r="EVR70" s="311"/>
      <c r="EVS70" s="311"/>
      <c r="EVT70" s="311"/>
      <c r="EVU70" s="311"/>
      <c r="EVV70" s="311"/>
      <c r="EVW70" s="311"/>
      <c r="EVX70" s="311"/>
      <c r="EVY70" s="311"/>
      <c r="EVZ70" s="311"/>
      <c r="EWA70" s="311"/>
      <c r="EWB70" s="311"/>
      <c r="EWC70" s="311"/>
      <c r="EWD70" s="311"/>
      <c r="EWE70" s="311"/>
      <c r="EWF70" s="311"/>
      <c r="EWG70" s="311"/>
      <c r="EWH70" s="311"/>
      <c r="EWI70" s="311"/>
      <c r="EWJ70" s="311"/>
      <c r="EWK70" s="311"/>
      <c r="EWL70" s="311"/>
      <c r="EWM70" s="311"/>
      <c r="EWN70" s="311"/>
      <c r="EWO70" s="311"/>
      <c r="EWP70" s="311"/>
      <c r="EWQ70" s="311"/>
      <c r="EWR70" s="311"/>
      <c r="EWS70" s="311"/>
      <c r="EWT70" s="311"/>
      <c r="EWU70" s="311"/>
      <c r="EWV70" s="311"/>
      <c r="EWW70" s="311"/>
      <c r="EWX70" s="311"/>
      <c r="EWY70" s="311"/>
      <c r="EWZ70" s="311"/>
      <c r="EXA70" s="311"/>
      <c r="EXB70" s="311"/>
      <c r="EXC70" s="311"/>
      <c r="EXD70" s="311"/>
      <c r="EXE70" s="311"/>
      <c r="EXF70" s="311"/>
      <c r="EXG70" s="311"/>
      <c r="EXH70" s="311"/>
      <c r="EXI70" s="311"/>
      <c r="EXJ70" s="311"/>
      <c r="EXK70" s="311"/>
      <c r="EXL70" s="311"/>
      <c r="EXM70" s="311"/>
      <c r="EXN70" s="311"/>
      <c r="EXO70" s="311"/>
      <c r="EXP70" s="311"/>
      <c r="EXQ70" s="311"/>
      <c r="EXR70" s="311"/>
      <c r="EXS70" s="311"/>
      <c r="EXT70" s="311"/>
      <c r="EXU70" s="311"/>
      <c r="EXV70" s="311"/>
      <c r="EXW70" s="311"/>
      <c r="EXX70" s="311"/>
      <c r="EXY70" s="311"/>
      <c r="EXZ70" s="311"/>
      <c r="EYA70" s="311"/>
      <c r="EYB70" s="311"/>
      <c r="EYC70" s="311"/>
      <c r="EYD70" s="311"/>
      <c r="EYE70" s="311"/>
      <c r="EYF70" s="311"/>
      <c r="EYG70" s="311"/>
      <c r="EYH70" s="311"/>
      <c r="EYI70" s="311"/>
      <c r="EYJ70" s="311"/>
      <c r="EYK70" s="311"/>
      <c r="EYL70" s="311"/>
      <c r="EYM70" s="311"/>
      <c r="EYN70" s="311"/>
      <c r="EYO70" s="311"/>
      <c r="EYP70" s="311"/>
      <c r="EYQ70" s="311"/>
      <c r="EYR70" s="311"/>
      <c r="EYS70" s="311"/>
      <c r="EYT70" s="311"/>
      <c r="EYU70" s="311"/>
      <c r="EYV70" s="311"/>
      <c r="EYW70" s="311"/>
      <c r="EYX70" s="311"/>
      <c r="EYY70" s="311"/>
      <c r="EYZ70" s="311"/>
      <c r="EZA70" s="311"/>
      <c r="EZB70" s="311"/>
      <c r="EZC70" s="311"/>
      <c r="EZD70" s="311"/>
      <c r="EZE70" s="311"/>
      <c r="EZF70" s="311"/>
      <c r="EZG70" s="311"/>
      <c r="EZH70" s="311"/>
      <c r="EZI70" s="311"/>
      <c r="EZJ70" s="311"/>
      <c r="EZK70" s="311"/>
      <c r="EZL70" s="311"/>
      <c r="EZM70" s="311"/>
      <c r="EZN70" s="311"/>
      <c r="EZO70" s="311"/>
      <c r="EZP70" s="311"/>
      <c r="EZQ70" s="311"/>
      <c r="EZR70" s="311"/>
      <c r="EZS70" s="311"/>
      <c r="EZT70" s="311"/>
      <c r="EZU70" s="311"/>
      <c r="EZV70" s="311"/>
      <c r="EZW70" s="311"/>
      <c r="EZX70" s="311"/>
      <c r="EZY70" s="311"/>
      <c r="EZZ70" s="311"/>
      <c r="FAA70" s="311"/>
      <c r="FAB70" s="311"/>
      <c r="FAC70" s="311"/>
      <c r="FAD70" s="311"/>
      <c r="FAE70" s="311"/>
      <c r="FAF70" s="311"/>
      <c r="FAG70" s="311"/>
      <c r="FAH70" s="311"/>
      <c r="FAI70" s="311"/>
      <c r="FAJ70" s="311"/>
      <c r="FAK70" s="311"/>
      <c r="FAL70" s="311"/>
      <c r="FAM70" s="311"/>
      <c r="FAN70" s="311"/>
      <c r="FAO70" s="311"/>
      <c r="FAP70" s="311"/>
      <c r="FAQ70" s="311"/>
      <c r="FAR70" s="311"/>
      <c r="FAS70" s="311"/>
      <c r="FAT70" s="311"/>
      <c r="FAU70" s="311"/>
      <c r="FAV70" s="311"/>
      <c r="FAW70" s="311"/>
      <c r="FAX70" s="311"/>
      <c r="FAY70" s="311"/>
      <c r="FAZ70" s="311"/>
      <c r="FBA70" s="311"/>
      <c r="FBB70" s="311"/>
      <c r="FBC70" s="311"/>
      <c r="FBD70" s="311"/>
      <c r="FBE70" s="311"/>
      <c r="FBF70" s="311"/>
      <c r="FBG70" s="311"/>
      <c r="FBH70" s="311"/>
      <c r="FBI70" s="311"/>
      <c r="FBJ70" s="311"/>
      <c r="FBK70" s="311"/>
      <c r="FBL70" s="311"/>
      <c r="FBM70" s="311"/>
      <c r="FBN70" s="311"/>
      <c r="FBO70" s="311"/>
      <c r="FBP70" s="311"/>
      <c r="FBQ70" s="311"/>
      <c r="FBR70" s="311"/>
      <c r="FBS70" s="311"/>
      <c r="FBT70" s="311"/>
      <c r="FBU70" s="311"/>
      <c r="FBV70" s="311"/>
      <c r="FBW70" s="311"/>
      <c r="FBX70" s="311"/>
      <c r="FBY70" s="311"/>
      <c r="FBZ70" s="311"/>
      <c r="FCA70" s="311"/>
      <c r="FCB70" s="311"/>
      <c r="FCC70" s="311"/>
      <c r="FCD70" s="311"/>
      <c r="FCE70" s="311"/>
      <c r="FCF70" s="311"/>
      <c r="FCG70" s="311"/>
      <c r="FCH70" s="311"/>
      <c r="FCI70" s="311"/>
      <c r="FCJ70" s="311"/>
      <c r="FCK70" s="311"/>
      <c r="FCL70" s="311"/>
      <c r="FCM70" s="311"/>
      <c r="FCN70" s="311"/>
      <c r="FCO70" s="311"/>
      <c r="FCP70" s="311"/>
      <c r="FCQ70" s="311"/>
      <c r="FCR70" s="311"/>
      <c r="FCS70" s="311"/>
      <c r="FCT70" s="311"/>
      <c r="FCU70" s="311"/>
      <c r="FCV70" s="311"/>
      <c r="FCW70" s="311"/>
      <c r="FCX70" s="311"/>
      <c r="FCY70" s="311"/>
      <c r="FCZ70" s="311"/>
      <c r="FDA70" s="311"/>
      <c r="FDB70" s="311"/>
      <c r="FDC70" s="311"/>
      <c r="FDD70" s="311"/>
      <c r="FDE70" s="311"/>
      <c r="FDF70" s="311"/>
      <c r="FDG70" s="311"/>
      <c r="FDH70" s="311"/>
      <c r="FDI70" s="311"/>
      <c r="FDJ70" s="311"/>
      <c r="FDK70" s="311"/>
      <c r="FDL70" s="311"/>
      <c r="FDM70" s="311"/>
      <c r="FDN70" s="311"/>
      <c r="FDO70" s="311"/>
      <c r="FDP70" s="311"/>
      <c r="FDQ70" s="311"/>
      <c r="FDR70" s="311"/>
      <c r="FDS70" s="311"/>
      <c r="FDT70" s="311"/>
      <c r="FDU70" s="311"/>
      <c r="FDV70" s="311"/>
      <c r="FDW70" s="311"/>
      <c r="FDX70" s="311"/>
      <c r="FDY70" s="311"/>
      <c r="FDZ70" s="311"/>
      <c r="FEA70" s="311"/>
      <c r="FEB70" s="311"/>
      <c r="FEC70" s="311"/>
      <c r="FED70" s="311"/>
      <c r="FEE70" s="311"/>
      <c r="FEF70" s="311"/>
      <c r="FEG70" s="311"/>
      <c r="FEH70" s="311"/>
      <c r="FEI70" s="311"/>
      <c r="FEJ70" s="311"/>
      <c r="FEK70" s="311"/>
      <c r="FEL70" s="311"/>
      <c r="FEM70" s="311"/>
      <c r="FEN70" s="311"/>
      <c r="FEO70" s="311"/>
      <c r="FEP70" s="311"/>
      <c r="FEQ70" s="311"/>
      <c r="FER70" s="311"/>
      <c r="FES70" s="311"/>
      <c r="FET70" s="311"/>
      <c r="FEU70" s="311"/>
      <c r="FEV70" s="311"/>
      <c r="FEW70" s="311"/>
      <c r="FEX70" s="311"/>
      <c r="FEY70" s="311"/>
      <c r="FEZ70" s="311"/>
      <c r="FFA70" s="311"/>
      <c r="FFB70" s="311"/>
      <c r="FFC70" s="311"/>
      <c r="FFD70" s="311"/>
      <c r="FFE70" s="311"/>
      <c r="FFF70" s="311"/>
      <c r="FFG70" s="311"/>
      <c r="FFH70" s="311"/>
      <c r="FFI70" s="311"/>
      <c r="FFJ70" s="311"/>
      <c r="FFK70" s="311"/>
      <c r="FFL70" s="311"/>
      <c r="FFM70" s="311"/>
      <c r="FFN70" s="311"/>
      <c r="FFO70" s="311"/>
      <c r="FFP70" s="311"/>
      <c r="FFQ70" s="311"/>
      <c r="FFR70" s="311"/>
      <c r="FFS70" s="311"/>
      <c r="FFT70" s="311"/>
      <c r="FFU70" s="311"/>
      <c r="FFV70" s="311"/>
      <c r="FFW70" s="311"/>
      <c r="FFX70" s="311"/>
      <c r="FFY70" s="311"/>
      <c r="FFZ70" s="311"/>
      <c r="FGA70" s="311"/>
      <c r="FGB70" s="311"/>
      <c r="FGC70" s="311"/>
      <c r="FGD70" s="311"/>
      <c r="FGE70" s="311"/>
      <c r="FGF70" s="311"/>
      <c r="FGG70" s="311"/>
      <c r="FGH70" s="311"/>
      <c r="FGI70" s="311"/>
      <c r="FGJ70" s="311"/>
      <c r="FGK70" s="311"/>
      <c r="FGL70" s="311"/>
      <c r="FGM70" s="311"/>
      <c r="FGN70" s="311"/>
      <c r="FGO70" s="311"/>
      <c r="FGP70" s="311"/>
      <c r="FGQ70" s="311"/>
      <c r="FGR70" s="311"/>
      <c r="FGS70" s="311"/>
      <c r="FGT70" s="311"/>
      <c r="FGU70" s="311"/>
      <c r="FGV70" s="311"/>
      <c r="FGW70" s="311"/>
      <c r="FGX70" s="311"/>
      <c r="FGY70" s="311"/>
      <c r="FGZ70" s="311"/>
      <c r="FHA70" s="311"/>
      <c r="FHB70" s="311"/>
      <c r="FHC70" s="311"/>
      <c r="FHD70" s="311"/>
      <c r="FHE70" s="311"/>
      <c r="FHF70" s="311"/>
      <c r="FHG70" s="311"/>
      <c r="FHH70" s="311"/>
      <c r="FHI70" s="311"/>
      <c r="FHJ70" s="311"/>
      <c r="FHK70" s="311"/>
      <c r="FHL70" s="311"/>
      <c r="FHM70" s="311"/>
      <c r="FHN70" s="311"/>
      <c r="FHO70" s="311"/>
      <c r="FHP70" s="311"/>
      <c r="FHQ70" s="311"/>
      <c r="FHR70" s="311"/>
      <c r="FHS70" s="311"/>
      <c r="FHT70" s="311"/>
      <c r="FHU70" s="311"/>
      <c r="FHV70" s="311"/>
      <c r="FHW70" s="311"/>
      <c r="FHX70" s="311"/>
      <c r="FHY70" s="311"/>
      <c r="FHZ70" s="311"/>
      <c r="FIA70" s="311"/>
      <c r="FIB70" s="311"/>
      <c r="FIC70" s="311"/>
      <c r="FID70" s="311"/>
      <c r="FIE70" s="311"/>
      <c r="FIF70" s="311"/>
      <c r="FIG70" s="311"/>
      <c r="FIH70" s="311"/>
      <c r="FII70" s="311"/>
      <c r="FIJ70" s="311"/>
      <c r="FIK70" s="311"/>
      <c r="FIL70" s="311"/>
      <c r="FIM70" s="311"/>
      <c r="FIN70" s="311"/>
      <c r="FIO70" s="311"/>
      <c r="FIP70" s="311"/>
      <c r="FIQ70" s="311"/>
      <c r="FIR70" s="311"/>
      <c r="FIS70" s="311"/>
      <c r="FIT70" s="311"/>
      <c r="FIU70" s="311"/>
      <c r="FIV70" s="311"/>
      <c r="FIW70" s="311"/>
      <c r="FIX70" s="311"/>
      <c r="FIY70" s="311"/>
      <c r="FIZ70" s="311"/>
      <c r="FJA70" s="311"/>
      <c r="FJB70" s="311"/>
      <c r="FJC70" s="311"/>
      <c r="FJD70" s="311"/>
      <c r="FJE70" s="311"/>
      <c r="FJF70" s="311"/>
      <c r="FJG70" s="311"/>
      <c r="FJH70" s="311"/>
      <c r="FJI70" s="311"/>
      <c r="FJJ70" s="311"/>
      <c r="FJK70" s="311"/>
      <c r="FJL70" s="311"/>
      <c r="FJM70" s="311"/>
      <c r="FJN70" s="311"/>
      <c r="FJO70" s="311"/>
      <c r="FJP70" s="311"/>
      <c r="FJQ70" s="311"/>
      <c r="FJR70" s="311"/>
      <c r="FJS70" s="311"/>
      <c r="FJT70" s="311"/>
      <c r="FJU70" s="311"/>
      <c r="FJV70" s="311"/>
      <c r="FJW70" s="311"/>
      <c r="FJX70" s="311"/>
      <c r="FJY70" s="311"/>
      <c r="FJZ70" s="311"/>
      <c r="FKA70" s="311"/>
      <c r="FKB70" s="311"/>
      <c r="FKC70" s="311"/>
      <c r="FKD70" s="311"/>
      <c r="FKE70" s="311"/>
      <c r="FKF70" s="311"/>
      <c r="FKG70" s="311"/>
      <c r="FKH70" s="311"/>
      <c r="FKI70" s="311"/>
      <c r="FKJ70" s="311"/>
      <c r="FKK70" s="311"/>
      <c r="FKL70" s="311"/>
      <c r="FKM70" s="311"/>
      <c r="FKN70" s="311"/>
      <c r="FKO70" s="311"/>
      <c r="FKP70" s="311"/>
      <c r="FKQ70" s="311"/>
      <c r="FKR70" s="311"/>
      <c r="FKS70" s="311"/>
      <c r="FKT70" s="311"/>
      <c r="FKU70" s="311"/>
      <c r="FKV70" s="311"/>
      <c r="FKW70" s="311"/>
      <c r="FKX70" s="311"/>
      <c r="FKY70" s="311"/>
      <c r="FKZ70" s="311"/>
      <c r="FLA70" s="311"/>
      <c r="FLB70" s="311"/>
      <c r="FLC70" s="311"/>
      <c r="FLD70" s="311"/>
      <c r="FLE70" s="311"/>
      <c r="FLF70" s="311"/>
      <c r="FLG70" s="311"/>
      <c r="FLH70" s="311"/>
      <c r="FLI70" s="311"/>
      <c r="FLJ70" s="311"/>
      <c r="FLK70" s="311"/>
      <c r="FLL70" s="311"/>
      <c r="FLM70" s="311"/>
      <c r="FLN70" s="311"/>
      <c r="FLO70" s="311"/>
      <c r="FLP70" s="311"/>
      <c r="FLQ70" s="311"/>
      <c r="FLR70" s="311"/>
      <c r="FLS70" s="311"/>
      <c r="FLT70" s="311"/>
      <c r="FLU70" s="311"/>
      <c r="FLV70" s="311"/>
      <c r="FLW70" s="311"/>
      <c r="FLX70" s="311"/>
      <c r="FLY70" s="311"/>
      <c r="FLZ70" s="311"/>
      <c r="FMA70" s="311"/>
      <c r="FMB70" s="311"/>
      <c r="FMC70" s="311"/>
      <c r="FMD70" s="311"/>
      <c r="FME70" s="311"/>
      <c r="FMF70" s="311"/>
      <c r="FMG70" s="311"/>
      <c r="FMH70" s="311"/>
      <c r="FMI70" s="311"/>
      <c r="FMJ70" s="311"/>
      <c r="FMK70" s="311"/>
      <c r="FML70" s="311"/>
      <c r="FMM70" s="311"/>
      <c r="FMN70" s="311"/>
      <c r="FMO70" s="311"/>
      <c r="FMP70" s="311"/>
      <c r="FMQ70" s="311"/>
      <c r="FMR70" s="311"/>
      <c r="FMS70" s="311"/>
      <c r="FMT70" s="311"/>
      <c r="FMU70" s="311"/>
      <c r="FMV70" s="311"/>
      <c r="FMW70" s="311"/>
      <c r="FMX70" s="311"/>
      <c r="FMY70" s="311"/>
      <c r="FMZ70" s="311"/>
      <c r="FNA70" s="311"/>
      <c r="FNB70" s="311"/>
      <c r="FNC70" s="311"/>
      <c r="FND70" s="311"/>
      <c r="FNE70" s="311"/>
      <c r="FNF70" s="311"/>
      <c r="FNG70" s="311"/>
      <c r="FNH70" s="311"/>
      <c r="FNI70" s="311"/>
      <c r="FNJ70" s="311"/>
      <c r="FNK70" s="311"/>
      <c r="FNL70" s="311"/>
      <c r="FNM70" s="311"/>
      <c r="FNN70" s="311"/>
      <c r="FNO70" s="311"/>
      <c r="FNP70" s="311"/>
      <c r="FNQ70" s="311"/>
      <c r="FNR70" s="311"/>
      <c r="FNS70" s="311"/>
      <c r="FNT70" s="311"/>
      <c r="FNU70" s="311"/>
      <c r="FNV70" s="311"/>
      <c r="FNW70" s="311"/>
      <c r="FNX70" s="311"/>
      <c r="FNY70" s="311"/>
      <c r="FNZ70" s="311"/>
      <c r="FOA70" s="311"/>
      <c r="FOB70" s="311"/>
      <c r="FOC70" s="311"/>
      <c r="FOD70" s="311"/>
      <c r="FOE70" s="311"/>
      <c r="FOF70" s="311"/>
      <c r="FOG70" s="311"/>
      <c r="FOH70" s="311"/>
      <c r="FOI70" s="311"/>
      <c r="FOJ70" s="311"/>
      <c r="FOK70" s="311"/>
      <c r="FOL70" s="311"/>
      <c r="FOM70" s="311"/>
      <c r="FON70" s="311"/>
      <c r="FOO70" s="311"/>
      <c r="FOP70" s="311"/>
      <c r="FOQ70" s="311"/>
      <c r="FOR70" s="311"/>
      <c r="FOS70" s="311"/>
      <c r="FOT70" s="311"/>
      <c r="FOU70" s="311"/>
      <c r="FOV70" s="311"/>
      <c r="FOW70" s="311"/>
      <c r="FOX70" s="311"/>
      <c r="FOY70" s="311"/>
      <c r="FOZ70" s="311"/>
      <c r="FPA70" s="311"/>
      <c r="FPB70" s="311"/>
      <c r="FPC70" s="311"/>
      <c r="FPD70" s="311"/>
      <c r="FPE70" s="311"/>
      <c r="FPF70" s="311"/>
      <c r="FPG70" s="311"/>
      <c r="FPH70" s="311"/>
      <c r="FPI70" s="311"/>
      <c r="FPJ70" s="311"/>
      <c r="FPK70" s="311"/>
      <c r="FPL70" s="311"/>
      <c r="FPM70" s="311"/>
      <c r="FPN70" s="311"/>
      <c r="FPO70" s="311"/>
      <c r="FPP70" s="311"/>
      <c r="FPQ70" s="311"/>
      <c r="FPR70" s="311"/>
      <c r="FPS70" s="311"/>
      <c r="FPT70" s="311"/>
      <c r="FPU70" s="311"/>
      <c r="FPV70" s="311"/>
      <c r="FPW70" s="311"/>
      <c r="FPX70" s="311"/>
      <c r="FPY70" s="311"/>
      <c r="FPZ70" s="311"/>
      <c r="FQA70" s="311"/>
      <c r="FQB70" s="311"/>
      <c r="FQC70" s="311"/>
      <c r="FQD70" s="311"/>
      <c r="FQE70" s="311"/>
      <c r="FQF70" s="311"/>
      <c r="FQG70" s="311"/>
      <c r="FQH70" s="311"/>
      <c r="FQI70" s="311"/>
      <c r="FQJ70" s="311"/>
      <c r="FQK70" s="311"/>
      <c r="FQL70" s="311"/>
      <c r="FQM70" s="311"/>
      <c r="FQN70" s="311"/>
      <c r="FQO70" s="311"/>
      <c r="FQP70" s="311"/>
      <c r="FQQ70" s="311"/>
      <c r="FQR70" s="311"/>
      <c r="FQS70" s="311"/>
      <c r="FQT70" s="311"/>
      <c r="FQU70" s="311"/>
      <c r="FQV70" s="311"/>
      <c r="FQW70" s="311"/>
      <c r="FQX70" s="311"/>
      <c r="FQY70" s="311"/>
      <c r="FQZ70" s="311"/>
      <c r="FRA70" s="311"/>
      <c r="FRB70" s="311"/>
      <c r="FRC70" s="311"/>
      <c r="FRD70" s="311"/>
      <c r="FRE70" s="311"/>
      <c r="FRF70" s="311"/>
      <c r="FRG70" s="311"/>
      <c r="FRH70" s="311"/>
      <c r="FRI70" s="311"/>
      <c r="FRJ70" s="311"/>
      <c r="FRK70" s="311"/>
      <c r="FRL70" s="311"/>
      <c r="FRM70" s="311"/>
      <c r="FRN70" s="311"/>
      <c r="FRO70" s="311"/>
      <c r="FRP70" s="311"/>
      <c r="FRQ70" s="311"/>
      <c r="FRR70" s="311"/>
      <c r="FRS70" s="311"/>
      <c r="FRT70" s="311"/>
      <c r="FRU70" s="311"/>
      <c r="FRV70" s="311"/>
      <c r="FRW70" s="311"/>
      <c r="FRX70" s="311"/>
      <c r="FRY70" s="311"/>
      <c r="FRZ70" s="311"/>
      <c r="FSA70" s="311"/>
      <c r="FSB70" s="311"/>
      <c r="FSC70" s="311"/>
      <c r="FSD70" s="311"/>
      <c r="FSE70" s="311"/>
      <c r="FSF70" s="311"/>
      <c r="FSG70" s="311"/>
      <c r="FSH70" s="311"/>
      <c r="FSI70" s="311"/>
      <c r="FSJ70" s="311"/>
      <c r="FSK70" s="311"/>
      <c r="FSL70" s="311"/>
      <c r="FSM70" s="311"/>
      <c r="FSN70" s="311"/>
      <c r="FSO70" s="311"/>
      <c r="FSP70" s="311"/>
      <c r="FSQ70" s="311"/>
      <c r="FSR70" s="311"/>
      <c r="FSS70" s="311"/>
      <c r="FST70" s="311"/>
      <c r="FSU70" s="311"/>
      <c r="FSV70" s="311"/>
      <c r="FSW70" s="311"/>
      <c r="FSX70" s="311"/>
      <c r="FSY70" s="311"/>
      <c r="FSZ70" s="311"/>
      <c r="FTA70" s="311"/>
      <c r="FTB70" s="311"/>
      <c r="FTC70" s="311"/>
      <c r="FTD70" s="311"/>
      <c r="FTE70" s="311"/>
      <c r="FTF70" s="311"/>
      <c r="FTG70" s="311"/>
      <c r="FTH70" s="311"/>
      <c r="FTI70" s="311"/>
      <c r="FTJ70" s="311"/>
      <c r="FTK70" s="311"/>
      <c r="FTL70" s="311"/>
      <c r="FTM70" s="311"/>
      <c r="FTN70" s="311"/>
      <c r="FTO70" s="311"/>
      <c r="FTP70" s="311"/>
      <c r="FTQ70" s="311"/>
      <c r="FTR70" s="311"/>
      <c r="FTS70" s="311"/>
      <c r="FTT70" s="311"/>
      <c r="FTU70" s="311"/>
      <c r="FTV70" s="311"/>
      <c r="FTW70" s="311"/>
      <c r="FTX70" s="311"/>
      <c r="FTY70" s="311"/>
      <c r="FTZ70" s="311"/>
      <c r="FUA70" s="311"/>
      <c r="FUB70" s="311"/>
      <c r="FUC70" s="311"/>
      <c r="FUD70" s="311"/>
      <c r="FUE70" s="311"/>
      <c r="FUF70" s="311"/>
      <c r="FUG70" s="311"/>
      <c r="FUH70" s="311"/>
      <c r="FUI70" s="311"/>
      <c r="FUJ70" s="311"/>
      <c r="FUK70" s="311"/>
      <c r="FUL70" s="311"/>
      <c r="FUM70" s="311"/>
      <c r="FUN70" s="311"/>
      <c r="FUO70" s="311"/>
      <c r="FUP70" s="311"/>
      <c r="FUQ70" s="311"/>
      <c r="FUR70" s="311"/>
      <c r="FUS70" s="311"/>
      <c r="FUT70" s="311"/>
      <c r="FUU70" s="311"/>
      <c r="FUV70" s="311"/>
      <c r="FUW70" s="311"/>
      <c r="FUX70" s="311"/>
      <c r="FUY70" s="311"/>
      <c r="FUZ70" s="311"/>
      <c r="FVA70" s="311"/>
      <c r="FVB70" s="311"/>
      <c r="FVC70" s="311"/>
      <c r="FVD70" s="311"/>
      <c r="FVE70" s="311"/>
      <c r="FVF70" s="311"/>
      <c r="FVG70" s="311"/>
      <c r="FVH70" s="311"/>
      <c r="FVI70" s="311"/>
      <c r="FVJ70" s="311"/>
      <c r="FVK70" s="311"/>
      <c r="FVL70" s="311"/>
      <c r="FVM70" s="311"/>
      <c r="FVN70" s="311"/>
      <c r="FVO70" s="311"/>
      <c r="FVP70" s="311"/>
      <c r="FVQ70" s="311"/>
      <c r="FVR70" s="311"/>
      <c r="FVS70" s="311"/>
      <c r="FVT70" s="311"/>
      <c r="FVU70" s="311"/>
      <c r="FVV70" s="311"/>
      <c r="FVW70" s="311"/>
      <c r="FVX70" s="311"/>
      <c r="FVY70" s="311"/>
      <c r="FVZ70" s="311"/>
      <c r="FWA70" s="311"/>
      <c r="FWB70" s="311"/>
      <c r="FWC70" s="311"/>
      <c r="FWD70" s="311"/>
      <c r="FWE70" s="311"/>
      <c r="FWF70" s="311"/>
      <c r="FWG70" s="311"/>
      <c r="FWH70" s="311"/>
      <c r="FWI70" s="311"/>
      <c r="FWJ70" s="311"/>
      <c r="FWK70" s="311"/>
      <c r="FWL70" s="311"/>
      <c r="FWM70" s="311"/>
      <c r="FWN70" s="311"/>
      <c r="FWO70" s="311"/>
      <c r="FWP70" s="311"/>
      <c r="FWQ70" s="311"/>
      <c r="FWR70" s="311"/>
      <c r="FWS70" s="311"/>
      <c r="FWT70" s="311"/>
      <c r="FWU70" s="311"/>
      <c r="FWV70" s="311"/>
      <c r="FWW70" s="311"/>
      <c r="FWX70" s="311"/>
      <c r="FWY70" s="311"/>
      <c r="FWZ70" s="311"/>
      <c r="FXA70" s="311"/>
      <c r="FXB70" s="311"/>
      <c r="FXC70" s="311"/>
      <c r="FXD70" s="311"/>
      <c r="FXE70" s="311"/>
      <c r="FXF70" s="311"/>
      <c r="FXG70" s="311"/>
      <c r="FXH70" s="311"/>
      <c r="FXI70" s="311"/>
      <c r="FXJ70" s="311"/>
      <c r="FXK70" s="311"/>
      <c r="FXL70" s="311"/>
      <c r="FXM70" s="311"/>
      <c r="FXN70" s="311"/>
      <c r="FXO70" s="311"/>
      <c r="FXP70" s="311"/>
      <c r="FXQ70" s="311"/>
      <c r="FXR70" s="311"/>
      <c r="FXS70" s="311"/>
      <c r="FXT70" s="311"/>
      <c r="FXU70" s="311"/>
      <c r="FXV70" s="311"/>
      <c r="FXW70" s="311"/>
      <c r="FXX70" s="311"/>
      <c r="FXY70" s="311"/>
      <c r="FXZ70" s="311"/>
      <c r="FYA70" s="311"/>
      <c r="FYB70" s="311"/>
      <c r="FYC70" s="311"/>
      <c r="FYD70" s="311"/>
      <c r="FYE70" s="311"/>
      <c r="FYF70" s="311"/>
      <c r="FYG70" s="311"/>
      <c r="FYH70" s="311"/>
      <c r="FYI70" s="311"/>
      <c r="FYJ70" s="311"/>
      <c r="FYK70" s="311"/>
      <c r="FYL70" s="311"/>
      <c r="FYM70" s="311"/>
      <c r="FYN70" s="311"/>
      <c r="FYO70" s="311"/>
      <c r="FYP70" s="311"/>
      <c r="FYQ70" s="311"/>
      <c r="FYR70" s="311"/>
      <c r="FYS70" s="311"/>
      <c r="FYT70" s="311"/>
      <c r="FYU70" s="311"/>
      <c r="FYV70" s="311"/>
      <c r="FYW70" s="311"/>
      <c r="FYX70" s="311"/>
      <c r="FYY70" s="311"/>
      <c r="FYZ70" s="311"/>
      <c r="FZA70" s="311"/>
      <c r="FZB70" s="311"/>
      <c r="FZC70" s="311"/>
      <c r="FZD70" s="311"/>
      <c r="FZE70" s="311"/>
      <c r="FZF70" s="311"/>
      <c r="FZG70" s="311"/>
      <c r="FZH70" s="311"/>
      <c r="FZI70" s="311"/>
      <c r="FZJ70" s="311"/>
      <c r="FZK70" s="311"/>
      <c r="FZL70" s="311"/>
      <c r="FZM70" s="311"/>
      <c r="FZN70" s="311"/>
      <c r="FZO70" s="311"/>
      <c r="FZP70" s="311"/>
      <c r="FZQ70" s="311"/>
      <c r="FZR70" s="311"/>
      <c r="FZS70" s="311"/>
      <c r="FZT70" s="311"/>
      <c r="FZU70" s="311"/>
      <c r="FZV70" s="311"/>
      <c r="FZW70" s="311"/>
      <c r="FZX70" s="311"/>
      <c r="FZY70" s="311"/>
      <c r="FZZ70" s="311"/>
      <c r="GAA70" s="311"/>
      <c r="GAB70" s="311"/>
      <c r="GAC70" s="311"/>
      <c r="GAD70" s="311"/>
      <c r="GAE70" s="311"/>
      <c r="GAF70" s="311"/>
      <c r="GAG70" s="311"/>
      <c r="GAH70" s="311"/>
      <c r="GAI70" s="311"/>
      <c r="GAJ70" s="311"/>
      <c r="GAK70" s="311"/>
      <c r="GAL70" s="311"/>
      <c r="GAM70" s="311"/>
      <c r="GAN70" s="311"/>
      <c r="GAO70" s="311"/>
      <c r="GAP70" s="311"/>
      <c r="GAQ70" s="311"/>
      <c r="GAR70" s="311"/>
      <c r="GAS70" s="311"/>
      <c r="GAT70" s="311"/>
      <c r="GAU70" s="311"/>
      <c r="GAV70" s="311"/>
      <c r="GAW70" s="311"/>
      <c r="GAX70" s="311"/>
      <c r="GAY70" s="311"/>
      <c r="GAZ70" s="311"/>
      <c r="GBA70" s="311"/>
      <c r="GBB70" s="311"/>
      <c r="GBC70" s="311"/>
      <c r="GBD70" s="311"/>
      <c r="GBE70" s="311"/>
      <c r="GBF70" s="311"/>
      <c r="GBG70" s="311"/>
      <c r="GBH70" s="311"/>
      <c r="GBI70" s="311"/>
      <c r="GBJ70" s="311"/>
      <c r="GBK70" s="311"/>
      <c r="GBL70" s="311"/>
      <c r="GBM70" s="311"/>
      <c r="GBN70" s="311"/>
      <c r="GBO70" s="311"/>
      <c r="GBP70" s="311"/>
      <c r="GBQ70" s="311"/>
      <c r="GBR70" s="311"/>
      <c r="GBS70" s="311"/>
      <c r="GBT70" s="311"/>
      <c r="GBU70" s="311"/>
      <c r="GBV70" s="311"/>
      <c r="GBW70" s="311"/>
      <c r="GBX70" s="311"/>
      <c r="GBY70" s="311"/>
      <c r="GBZ70" s="311"/>
      <c r="GCA70" s="311"/>
      <c r="GCB70" s="311"/>
      <c r="GCC70" s="311"/>
      <c r="GCD70" s="311"/>
      <c r="GCE70" s="311"/>
      <c r="GCF70" s="311"/>
      <c r="GCG70" s="311"/>
      <c r="GCH70" s="311"/>
      <c r="GCI70" s="311"/>
      <c r="GCJ70" s="311"/>
      <c r="GCK70" s="311"/>
      <c r="GCL70" s="311"/>
      <c r="GCM70" s="311"/>
      <c r="GCN70" s="311"/>
      <c r="GCO70" s="311"/>
      <c r="GCP70" s="311"/>
      <c r="GCQ70" s="311"/>
      <c r="GCR70" s="311"/>
      <c r="GCS70" s="311"/>
      <c r="GCT70" s="311"/>
      <c r="GCU70" s="311"/>
      <c r="GCV70" s="311"/>
      <c r="GCW70" s="311"/>
      <c r="GCX70" s="311"/>
      <c r="GCY70" s="311"/>
      <c r="GCZ70" s="311"/>
      <c r="GDA70" s="311"/>
      <c r="GDB70" s="311"/>
      <c r="GDC70" s="311"/>
      <c r="GDD70" s="311"/>
      <c r="GDE70" s="311"/>
      <c r="GDF70" s="311"/>
      <c r="GDG70" s="311"/>
      <c r="GDH70" s="311"/>
      <c r="GDI70" s="311"/>
      <c r="GDJ70" s="311"/>
      <c r="GDK70" s="311"/>
      <c r="GDL70" s="311"/>
      <c r="GDM70" s="311"/>
      <c r="GDN70" s="311"/>
      <c r="GDO70" s="311"/>
      <c r="GDP70" s="311"/>
      <c r="GDQ70" s="311"/>
      <c r="GDR70" s="311"/>
      <c r="GDS70" s="311"/>
      <c r="GDT70" s="311"/>
      <c r="GDU70" s="311"/>
      <c r="GDV70" s="311"/>
      <c r="GDW70" s="311"/>
      <c r="GDX70" s="311"/>
      <c r="GDY70" s="311"/>
      <c r="GDZ70" s="311"/>
      <c r="GEA70" s="311"/>
      <c r="GEB70" s="311"/>
      <c r="GEC70" s="311"/>
      <c r="GED70" s="311"/>
      <c r="GEE70" s="311"/>
      <c r="GEF70" s="311"/>
      <c r="GEG70" s="311"/>
      <c r="GEH70" s="311"/>
      <c r="GEI70" s="311"/>
      <c r="GEJ70" s="311"/>
      <c r="GEK70" s="311"/>
      <c r="GEL70" s="311"/>
      <c r="GEM70" s="311"/>
      <c r="GEN70" s="311"/>
      <c r="GEO70" s="311"/>
      <c r="GEP70" s="311"/>
      <c r="GEQ70" s="311"/>
      <c r="GER70" s="311"/>
      <c r="GES70" s="311"/>
      <c r="GET70" s="311"/>
      <c r="GEU70" s="311"/>
      <c r="GEV70" s="311"/>
      <c r="GEW70" s="311"/>
      <c r="GEX70" s="311"/>
      <c r="GEY70" s="311"/>
      <c r="GEZ70" s="311"/>
      <c r="GFA70" s="311"/>
      <c r="GFB70" s="311"/>
      <c r="GFC70" s="311"/>
      <c r="GFD70" s="311"/>
      <c r="GFE70" s="311"/>
      <c r="GFF70" s="311"/>
      <c r="GFG70" s="311"/>
      <c r="GFH70" s="311"/>
      <c r="GFI70" s="311"/>
      <c r="GFJ70" s="311"/>
      <c r="GFK70" s="311"/>
      <c r="GFL70" s="311"/>
      <c r="GFM70" s="311"/>
      <c r="GFN70" s="311"/>
      <c r="GFO70" s="311"/>
      <c r="GFP70" s="311"/>
      <c r="GFQ70" s="311"/>
      <c r="GFR70" s="311"/>
      <c r="GFS70" s="311"/>
      <c r="GFT70" s="311"/>
      <c r="GFU70" s="311"/>
      <c r="GFV70" s="311"/>
      <c r="GFW70" s="311"/>
      <c r="GFX70" s="311"/>
      <c r="GFY70" s="311"/>
      <c r="GFZ70" s="311"/>
      <c r="GGA70" s="311"/>
      <c r="GGB70" s="311"/>
      <c r="GGC70" s="311"/>
      <c r="GGD70" s="311"/>
      <c r="GGE70" s="311"/>
      <c r="GGF70" s="311"/>
      <c r="GGG70" s="311"/>
      <c r="GGH70" s="311"/>
      <c r="GGI70" s="311"/>
      <c r="GGJ70" s="311"/>
      <c r="GGK70" s="311"/>
      <c r="GGL70" s="311"/>
      <c r="GGM70" s="311"/>
      <c r="GGN70" s="311"/>
      <c r="GGO70" s="311"/>
      <c r="GGP70" s="311"/>
      <c r="GGQ70" s="311"/>
      <c r="GGR70" s="311"/>
      <c r="GGS70" s="311"/>
      <c r="GGT70" s="311"/>
      <c r="GGU70" s="311"/>
      <c r="GGV70" s="311"/>
      <c r="GGW70" s="311"/>
      <c r="GGX70" s="311"/>
      <c r="GGY70" s="311"/>
      <c r="GGZ70" s="311"/>
      <c r="GHA70" s="311"/>
      <c r="GHB70" s="311"/>
      <c r="GHC70" s="311"/>
      <c r="GHD70" s="311"/>
      <c r="GHE70" s="311"/>
      <c r="GHF70" s="311"/>
      <c r="GHG70" s="311"/>
      <c r="GHH70" s="311"/>
      <c r="GHI70" s="311"/>
      <c r="GHJ70" s="311"/>
      <c r="GHK70" s="311"/>
      <c r="GHL70" s="311"/>
      <c r="GHM70" s="311"/>
      <c r="GHN70" s="311"/>
      <c r="GHO70" s="311"/>
      <c r="GHP70" s="311"/>
      <c r="GHQ70" s="311"/>
      <c r="GHR70" s="311"/>
      <c r="GHS70" s="311"/>
      <c r="GHT70" s="311"/>
      <c r="GHU70" s="311"/>
      <c r="GHV70" s="311"/>
      <c r="GHW70" s="311"/>
      <c r="GHX70" s="311"/>
      <c r="GHY70" s="311"/>
      <c r="GHZ70" s="311"/>
      <c r="GIA70" s="311"/>
      <c r="GIB70" s="311"/>
      <c r="GIC70" s="311"/>
      <c r="GID70" s="311"/>
      <c r="GIE70" s="311"/>
      <c r="GIF70" s="311"/>
      <c r="GIG70" s="311"/>
      <c r="GIH70" s="311"/>
      <c r="GII70" s="311"/>
      <c r="GIJ70" s="311"/>
      <c r="GIK70" s="311"/>
      <c r="GIL70" s="311"/>
      <c r="GIM70" s="311"/>
      <c r="GIN70" s="311"/>
      <c r="GIO70" s="311"/>
      <c r="GIP70" s="311"/>
      <c r="GIQ70" s="311"/>
      <c r="GIR70" s="311"/>
      <c r="GIS70" s="311"/>
      <c r="GIT70" s="311"/>
      <c r="GIU70" s="311"/>
      <c r="GIV70" s="311"/>
      <c r="GIW70" s="311"/>
      <c r="GIX70" s="311"/>
      <c r="GIY70" s="311"/>
      <c r="GIZ70" s="311"/>
      <c r="GJA70" s="311"/>
      <c r="GJB70" s="311"/>
      <c r="GJC70" s="311"/>
      <c r="GJD70" s="311"/>
      <c r="GJE70" s="311"/>
      <c r="GJF70" s="311"/>
      <c r="GJG70" s="311"/>
      <c r="GJH70" s="311"/>
      <c r="GJI70" s="311"/>
      <c r="GJJ70" s="311"/>
      <c r="GJK70" s="311"/>
      <c r="GJL70" s="311"/>
      <c r="GJM70" s="311"/>
      <c r="GJN70" s="311"/>
      <c r="GJO70" s="311"/>
      <c r="GJP70" s="311"/>
      <c r="GJQ70" s="311"/>
      <c r="GJR70" s="311"/>
      <c r="GJS70" s="311"/>
      <c r="GJT70" s="311"/>
      <c r="GJU70" s="311"/>
      <c r="GJV70" s="311"/>
      <c r="GJW70" s="311"/>
      <c r="GJX70" s="311"/>
      <c r="GJY70" s="311"/>
      <c r="GJZ70" s="311"/>
      <c r="GKA70" s="311"/>
      <c r="GKB70" s="311"/>
      <c r="GKC70" s="311"/>
      <c r="GKD70" s="311"/>
      <c r="GKE70" s="311"/>
      <c r="GKF70" s="311"/>
      <c r="GKG70" s="311"/>
      <c r="GKH70" s="311"/>
      <c r="GKI70" s="311"/>
      <c r="GKJ70" s="311"/>
      <c r="GKK70" s="311"/>
      <c r="GKL70" s="311"/>
      <c r="GKM70" s="311"/>
      <c r="GKN70" s="311"/>
      <c r="GKO70" s="311"/>
      <c r="GKP70" s="311"/>
      <c r="GKQ70" s="311"/>
      <c r="GKR70" s="311"/>
      <c r="GKS70" s="311"/>
      <c r="GKT70" s="311"/>
      <c r="GKU70" s="311"/>
      <c r="GKV70" s="311"/>
      <c r="GKW70" s="311"/>
      <c r="GKX70" s="311"/>
      <c r="GKY70" s="311"/>
      <c r="GKZ70" s="311"/>
      <c r="GLA70" s="311"/>
      <c r="GLB70" s="311"/>
      <c r="GLC70" s="311"/>
      <c r="GLD70" s="311"/>
      <c r="GLE70" s="311"/>
      <c r="GLF70" s="311"/>
      <c r="GLG70" s="311"/>
      <c r="GLH70" s="311"/>
      <c r="GLI70" s="311"/>
      <c r="GLJ70" s="311"/>
      <c r="GLK70" s="311"/>
      <c r="GLL70" s="311"/>
      <c r="GLM70" s="311"/>
      <c r="GLN70" s="311"/>
      <c r="GLO70" s="311"/>
      <c r="GLP70" s="311"/>
      <c r="GLQ70" s="311"/>
      <c r="GLR70" s="311"/>
      <c r="GLS70" s="311"/>
      <c r="GLT70" s="311"/>
      <c r="GLU70" s="311"/>
      <c r="GLV70" s="311"/>
      <c r="GLW70" s="311"/>
      <c r="GLX70" s="311"/>
      <c r="GLY70" s="311"/>
      <c r="GLZ70" s="311"/>
      <c r="GMA70" s="311"/>
      <c r="GMB70" s="311"/>
      <c r="GMC70" s="311"/>
      <c r="GMD70" s="311"/>
      <c r="GME70" s="311"/>
      <c r="GMF70" s="311"/>
      <c r="GMG70" s="311"/>
      <c r="GMH70" s="311"/>
      <c r="GMI70" s="311"/>
      <c r="GMJ70" s="311"/>
      <c r="GMK70" s="311"/>
      <c r="GML70" s="311"/>
      <c r="GMM70" s="311"/>
      <c r="GMN70" s="311"/>
      <c r="GMO70" s="311"/>
      <c r="GMP70" s="311"/>
      <c r="GMQ70" s="311"/>
      <c r="GMR70" s="311"/>
      <c r="GMS70" s="311"/>
      <c r="GMT70" s="311"/>
      <c r="GMU70" s="311"/>
      <c r="GMV70" s="311"/>
      <c r="GMW70" s="311"/>
      <c r="GMX70" s="311"/>
      <c r="GMY70" s="311"/>
      <c r="GMZ70" s="311"/>
      <c r="GNA70" s="311"/>
      <c r="GNB70" s="311"/>
      <c r="GNC70" s="311"/>
      <c r="GND70" s="311"/>
      <c r="GNE70" s="311"/>
      <c r="GNF70" s="311"/>
      <c r="GNG70" s="311"/>
      <c r="GNH70" s="311"/>
      <c r="GNI70" s="311"/>
      <c r="GNJ70" s="311"/>
      <c r="GNK70" s="311"/>
      <c r="GNL70" s="311"/>
      <c r="GNM70" s="311"/>
      <c r="GNN70" s="311"/>
      <c r="GNO70" s="311"/>
      <c r="GNP70" s="311"/>
      <c r="GNQ70" s="311"/>
      <c r="GNR70" s="311"/>
      <c r="GNS70" s="311"/>
      <c r="GNT70" s="311"/>
      <c r="GNU70" s="311"/>
      <c r="GNV70" s="311"/>
      <c r="GNW70" s="311"/>
      <c r="GNX70" s="311"/>
      <c r="GNY70" s="311"/>
      <c r="GNZ70" s="311"/>
      <c r="GOA70" s="311"/>
      <c r="GOB70" s="311"/>
      <c r="GOC70" s="311"/>
      <c r="GOD70" s="311"/>
      <c r="GOE70" s="311"/>
      <c r="GOF70" s="311"/>
      <c r="GOG70" s="311"/>
      <c r="GOH70" s="311"/>
      <c r="GOI70" s="311"/>
      <c r="GOJ70" s="311"/>
      <c r="GOK70" s="311"/>
      <c r="GOL70" s="311"/>
      <c r="GOM70" s="311"/>
      <c r="GON70" s="311"/>
      <c r="GOO70" s="311"/>
      <c r="GOP70" s="311"/>
      <c r="GOQ70" s="311"/>
      <c r="GOR70" s="311"/>
      <c r="GOS70" s="311"/>
      <c r="GOT70" s="311"/>
      <c r="GOU70" s="311"/>
      <c r="GOV70" s="311"/>
      <c r="GOW70" s="311"/>
      <c r="GOX70" s="311"/>
      <c r="GOY70" s="311"/>
      <c r="GOZ70" s="311"/>
      <c r="GPA70" s="311"/>
      <c r="GPB70" s="311"/>
      <c r="GPC70" s="311"/>
      <c r="GPD70" s="311"/>
      <c r="GPE70" s="311"/>
      <c r="GPF70" s="311"/>
      <c r="GPG70" s="311"/>
      <c r="GPH70" s="311"/>
      <c r="GPI70" s="311"/>
      <c r="GPJ70" s="311"/>
      <c r="GPK70" s="311"/>
      <c r="GPL70" s="311"/>
      <c r="GPM70" s="311"/>
      <c r="GPN70" s="311"/>
      <c r="GPO70" s="311"/>
      <c r="GPP70" s="311"/>
      <c r="GPQ70" s="311"/>
      <c r="GPR70" s="311"/>
      <c r="GPS70" s="311"/>
      <c r="GPT70" s="311"/>
      <c r="GPU70" s="311"/>
      <c r="GPV70" s="311"/>
      <c r="GPW70" s="311"/>
      <c r="GPX70" s="311"/>
      <c r="GPY70" s="311"/>
      <c r="GPZ70" s="311"/>
      <c r="GQA70" s="311"/>
      <c r="GQB70" s="311"/>
      <c r="GQC70" s="311"/>
      <c r="GQD70" s="311"/>
      <c r="GQE70" s="311"/>
      <c r="GQF70" s="311"/>
      <c r="GQG70" s="311"/>
      <c r="GQH70" s="311"/>
      <c r="GQI70" s="311"/>
      <c r="GQJ70" s="311"/>
      <c r="GQK70" s="311"/>
      <c r="GQL70" s="311"/>
      <c r="GQM70" s="311"/>
      <c r="GQN70" s="311"/>
      <c r="GQO70" s="311"/>
      <c r="GQP70" s="311"/>
      <c r="GQQ70" s="311"/>
      <c r="GQR70" s="311"/>
      <c r="GQS70" s="311"/>
      <c r="GQT70" s="311"/>
      <c r="GQU70" s="311"/>
      <c r="GQV70" s="311"/>
      <c r="GQW70" s="311"/>
      <c r="GQX70" s="311"/>
      <c r="GQY70" s="311"/>
      <c r="GQZ70" s="311"/>
      <c r="GRA70" s="311"/>
      <c r="GRB70" s="311"/>
      <c r="GRC70" s="311"/>
      <c r="GRD70" s="311"/>
      <c r="GRE70" s="311"/>
      <c r="GRF70" s="311"/>
      <c r="GRG70" s="311"/>
      <c r="GRH70" s="311"/>
      <c r="GRI70" s="311"/>
      <c r="GRJ70" s="311"/>
      <c r="GRK70" s="311"/>
      <c r="GRL70" s="311"/>
      <c r="GRM70" s="311"/>
      <c r="GRN70" s="311"/>
      <c r="GRO70" s="311"/>
      <c r="GRP70" s="311"/>
      <c r="GRQ70" s="311"/>
      <c r="GRR70" s="311"/>
      <c r="GRS70" s="311"/>
      <c r="GRT70" s="311"/>
      <c r="GRU70" s="311"/>
      <c r="GRV70" s="311"/>
      <c r="GRW70" s="311"/>
      <c r="GRX70" s="311"/>
      <c r="GRY70" s="311"/>
      <c r="GRZ70" s="311"/>
      <c r="GSA70" s="311"/>
      <c r="GSB70" s="311"/>
      <c r="GSC70" s="311"/>
      <c r="GSD70" s="311"/>
      <c r="GSE70" s="311"/>
      <c r="GSF70" s="311"/>
      <c r="GSG70" s="311"/>
      <c r="GSH70" s="311"/>
      <c r="GSI70" s="311"/>
      <c r="GSJ70" s="311"/>
      <c r="GSK70" s="311"/>
      <c r="GSL70" s="311"/>
      <c r="GSM70" s="311"/>
      <c r="GSN70" s="311"/>
      <c r="GSO70" s="311"/>
      <c r="GSP70" s="311"/>
      <c r="GSQ70" s="311"/>
      <c r="GSR70" s="311"/>
      <c r="GSS70" s="311"/>
      <c r="GST70" s="311"/>
      <c r="GSU70" s="311"/>
      <c r="GSV70" s="311"/>
      <c r="GSW70" s="311"/>
      <c r="GSX70" s="311"/>
      <c r="GSY70" s="311"/>
      <c r="GSZ70" s="311"/>
      <c r="GTA70" s="311"/>
      <c r="GTB70" s="311"/>
      <c r="GTC70" s="311"/>
      <c r="GTD70" s="311"/>
      <c r="GTE70" s="311"/>
      <c r="GTF70" s="311"/>
      <c r="GTG70" s="311"/>
      <c r="GTH70" s="311"/>
      <c r="GTI70" s="311"/>
      <c r="GTJ70" s="311"/>
      <c r="GTK70" s="311"/>
      <c r="GTL70" s="311"/>
      <c r="GTM70" s="311"/>
      <c r="GTN70" s="311"/>
      <c r="GTO70" s="311"/>
      <c r="GTP70" s="311"/>
      <c r="GTQ70" s="311"/>
      <c r="GTR70" s="311"/>
      <c r="GTS70" s="311"/>
      <c r="GTT70" s="311"/>
      <c r="GTU70" s="311"/>
      <c r="GTV70" s="311"/>
      <c r="GTW70" s="311"/>
      <c r="GTX70" s="311"/>
      <c r="GTY70" s="311"/>
      <c r="GTZ70" s="311"/>
      <c r="GUA70" s="311"/>
      <c r="GUB70" s="311"/>
      <c r="GUC70" s="311"/>
      <c r="GUD70" s="311"/>
      <c r="GUE70" s="311"/>
      <c r="GUF70" s="311"/>
      <c r="GUG70" s="311"/>
      <c r="GUH70" s="311"/>
      <c r="GUI70" s="311"/>
      <c r="GUJ70" s="311"/>
      <c r="GUK70" s="311"/>
      <c r="GUL70" s="311"/>
      <c r="GUM70" s="311"/>
      <c r="GUN70" s="311"/>
      <c r="GUO70" s="311"/>
      <c r="GUP70" s="311"/>
      <c r="GUQ70" s="311"/>
      <c r="GUR70" s="311"/>
      <c r="GUS70" s="311"/>
      <c r="GUT70" s="311"/>
      <c r="GUU70" s="311"/>
      <c r="GUV70" s="311"/>
      <c r="GUW70" s="311"/>
      <c r="GUX70" s="311"/>
      <c r="GUY70" s="311"/>
      <c r="GUZ70" s="311"/>
      <c r="GVA70" s="311"/>
      <c r="GVB70" s="311"/>
      <c r="GVC70" s="311"/>
      <c r="GVD70" s="311"/>
      <c r="GVE70" s="311"/>
      <c r="GVF70" s="311"/>
      <c r="GVG70" s="311"/>
      <c r="GVH70" s="311"/>
      <c r="GVI70" s="311"/>
      <c r="GVJ70" s="311"/>
      <c r="GVK70" s="311"/>
      <c r="GVL70" s="311"/>
      <c r="GVM70" s="311"/>
      <c r="GVN70" s="311"/>
      <c r="GVO70" s="311"/>
      <c r="GVP70" s="311"/>
      <c r="GVQ70" s="311"/>
      <c r="GVR70" s="311"/>
      <c r="GVS70" s="311"/>
      <c r="GVT70" s="311"/>
      <c r="GVU70" s="311"/>
      <c r="GVV70" s="311"/>
      <c r="GVW70" s="311"/>
      <c r="GVX70" s="311"/>
      <c r="GVY70" s="311"/>
      <c r="GVZ70" s="311"/>
      <c r="GWA70" s="311"/>
      <c r="GWB70" s="311"/>
      <c r="GWC70" s="311"/>
      <c r="GWD70" s="311"/>
      <c r="GWE70" s="311"/>
      <c r="GWF70" s="311"/>
      <c r="GWG70" s="311"/>
      <c r="GWH70" s="311"/>
      <c r="GWI70" s="311"/>
      <c r="GWJ70" s="311"/>
      <c r="GWK70" s="311"/>
      <c r="GWL70" s="311"/>
      <c r="GWM70" s="311"/>
      <c r="GWN70" s="311"/>
      <c r="GWO70" s="311"/>
      <c r="GWP70" s="311"/>
      <c r="GWQ70" s="311"/>
      <c r="GWR70" s="311"/>
      <c r="GWS70" s="311"/>
      <c r="GWT70" s="311"/>
      <c r="GWU70" s="311"/>
      <c r="GWV70" s="311"/>
      <c r="GWW70" s="311"/>
      <c r="GWX70" s="311"/>
      <c r="GWY70" s="311"/>
      <c r="GWZ70" s="311"/>
      <c r="GXA70" s="311"/>
      <c r="GXB70" s="311"/>
      <c r="GXC70" s="311"/>
      <c r="GXD70" s="311"/>
      <c r="GXE70" s="311"/>
      <c r="GXF70" s="311"/>
      <c r="GXG70" s="311"/>
      <c r="GXH70" s="311"/>
      <c r="GXI70" s="311"/>
      <c r="GXJ70" s="311"/>
      <c r="GXK70" s="311"/>
      <c r="GXL70" s="311"/>
      <c r="GXM70" s="311"/>
      <c r="GXN70" s="311"/>
      <c r="GXO70" s="311"/>
      <c r="GXP70" s="311"/>
      <c r="GXQ70" s="311"/>
      <c r="GXR70" s="311"/>
      <c r="GXS70" s="311"/>
      <c r="GXT70" s="311"/>
      <c r="GXU70" s="311"/>
      <c r="GXV70" s="311"/>
      <c r="GXW70" s="311"/>
      <c r="GXX70" s="311"/>
      <c r="GXY70" s="311"/>
      <c r="GXZ70" s="311"/>
      <c r="GYA70" s="311"/>
      <c r="GYB70" s="311"/>
      <c r="GYC70" s="311"/>
      <c r="GYD70" s="311"/>
      <c r="GYE70" s="311"/>
      <c r="GYF70" s="311"/>
      <c r="GYG70" s="311"/>
      <c r="GYH70" s="311"/>
      <c r="GYI70" s="311"/>
      <c r="GYJ70" s="311"/>
      <c r="GYK70" s="311"/>
      <c r="GYL70" s="311"/>
      <c r="GYM70" s="311"/>
      <c r="GYN70" s="311"/>
      <c r="GYO70" s="311"/>
      <c r="GYP70" s="311"/>
      <c r="GYQ70" s="311"/>
      <c r="GYR70" s="311"/>
      <c r="GYS70" s="311"/>
      <c r="GYT70" s="311"/>
      <c r="GYU70" s="311"/>
      <c r="GYV70" s="311"/>
      <c r="GYW70" s="311"/>
      <c r="GYX70" s="311"/>
      <c r="GYY70" s="311"/>
      <c r="GYZ70" s="311"/>
      <c r="GZA70" s="311"/>
      <c r="GZB70" s="311"/>
      <c r="GZC70" s="311"/>
      <c r="GZD70" s="311"/>
      <c r="GZE70" s="311"/>
      <c r="GZF70" s="311"/>
      <c r="GZG70" s="311"/>
      <c r="GZH70" s="311"/>
      <c r="GZI70" s="311"/>
      <c r="GZJ70" s="311"/>
      <c r="GZK70" s="311"/>
      <c r="GZL70" s="311"/>
      <c r="GZM70" s="311"/>
      <c r="GZN70" s="311"/>
      <c r="GZO70" s="311"/>
      <c r="GZP70" s="311"/>
      <c r="GZQ70" s="311"/>
      <c r="GZR70" s="311"/>
      <c r="GZS70" s="311"/>
      <c r="GZT70" s="311"/>
      <c r="GZU70" s="311"/>
      <c r="GZV70" s="311"/>
      <c r="GZW70" s="311"/>
      <c r="GZX70" s="311"/>
      <c r="GZY70" s="311"/>
      <c r="GZZ70" s="311"/>
      <c r="HAA70" s="311"/>
      <c r="HAB70" s="311"/>
      <c r="HAC70" s="311"/>
      <c r="HAD70" s="311"/>
      <c r="HAE70" s="311"/>
      <c r="HAF70" s="311"/>
      <c r="HAG70" s="311"/>
      <c r="HAH70" s="311"/>
      <c r="HAI70" s="311"/>
      <c r="HAJ70" s="311"/>
      <c r="HAK70" s="311"/>
      <c r="HAL70" s="311"/>
      <c r="HAM70" s="311"/>
      <c r="HAN70" s="311"/>
      <c r="HAO70" s="311"/>
      <c r="HAP70" s="311"/>
      <c r="HAQ70" s="311"/>
      <c r="HAR70" s="311"/>
      <c r="HAS70" s="311"/>
      <c r="HAT70" s="311"/>
      <c r="HAU70" s="311"/>
      <c r="HAV70" s="311"/>
      <c r="HAW70" s="311"/>
      <c r="HAX70" s="311"/>
      <c r="HAY70" s="311"/>
      <c r="HAZ70" s="311"/>
      <c r="HBA70" s="311"/>
      <c r="HBB70" s="311"/>
      <c r="HBC70" s="311"/>
      <c r="HBD70" s="311"/>
      <c r="HBE70" s="311"/>
      <c r="HBF70" s="311"/>
      <c r="HBG70" s="311"/>
      <c r="HBH70" s="311"/>
      <c r="HBI70" s="311"/>
      <c r="HBJ70" s="311"/>
      <c r="HBK70" s="311"/>
      <c r="HBL70" s="311"/>
      <c r="HBM70" s="311"/>
      <c r="HBN70" s="311"/>
      <c r="HBO70" s="311"/>
      <c r="HBP70" s="311"/>
      <c r="HBQ70" s="311"/>
      <c r="HBR70" s="311"/>
      <c r="HBS70" s="311"/>
      <c r="HBT70" s="311"/>
      <c r="HBU70" s="311"/>
      <c r="HBV70" s="311"/>
      <c r="HBW70" s="311"/>
      <c r="HBX70" s="311"/>
      <c r="HBY70" s="311"/>
      <c r="HBZ70" s="311"/>
      <c r="HCA70" s="311"/>
      <c r="HCB70" s="311"/>
      <c r="HCC70" s="311"/>
      <c r="HCD70" s="311"/>
      <c r="HCE70" s="311"/>
      <c r="HCF70" s="311"/>
      <c r="HCG70" s="311"/>
      <c r="HCH70" s="311"/>
      <c r="HCI70" s="311"/>
      <c r="HCJ70" s="311"/>
      <c r="HCK70" s="311"/>
      <c r="HCL70" s="311"/>
      <c r="HCM70" s="311"/>
      <c r="HCN70" s="311"/>
      <c r="HCO70" s="311"/>
      <c r="HCP70" s="311"/>
      <c r="HCQ70" s="311"/>
      <c r="HCR70" s="311"/>
      <c r="HCS70" s="311"/>
      <c r="HCT70" s="311"/>
      <c r="HCU70" s="311"/>
      <c r="HCV70" s="311"/>
      <c r="HCW70" s="311"/>
      <c r="HCX70" s="311"/>
      <c r="HCY70" s="311"/>
      <c r="HCZ70" s="311"/>
      <c r="HDA70" s="311"/>
      <c r="HDB70" s="311"/>
      <c r="HDC70" s="311"/>
      <c r="HDD70" s="311"/>
      <c r="HDE70" s="311"/>
      <c r="HDF70" s="311"/>
      <c r="HDG70" s="311"/>
      <c r="HDH70" s="311"/>
      <c r="HDI70" s="311"/>
      <c r="HDJ70" s="311"/>
      <c r="HDK70" s="311"/>
      <c r="HDL70" s="311"/>
      <c r="HDM70" s="311"/>
      <c r="HDN70" s="311"/>
      <c r="HDO70" s="311"/>
      <c r="HDP70" s="311"/>
      <c r="HDQ70" s="311"/>
      <c r="HDR70" s="311"/>
      <c r="HDS70" s="311"/>
      <c r="HDT70" s="311"/>
      <c r="HDU70" s="311"/>
      <c r="HDV70" s="311"/>
      <c r="HDW70" s="311"/>
      <c r="HDX70" s="311"/>
      <c r="HDY70" s="311"/>
      <c r="HDZ70" s="311"/>
      <c r="HEA70" s="311"/>
      <c r="HEB70" s="311"/>
      <c r="HEC70" s="311"/>
      <c r="HED70" s="311"/>
      <c r="HEE70" s="311"/>
      <c r="HEF70" s="311"/>
      <c r="HEG70" s="311"/>
      <c r="HEH70" s="311"/>
      <c r="HEI70" s="311"/>
      <c r="HEJ70" s="311"/>
      <c r="HEK70" s="311"/>
      <c r="HEL70" s="311"/>
      <c r="HEM70" s="311"/>
      <c r="HEN70" s="311"/>
      <c r="HEO70" s="311"/>
      <c r="HEP70" s="311"/>
      <c r="HEQ70" s="311"/>
      <c r="HER70" s="311"/>
      <c r="HES70" s="311"/>
      <c r="HET70" s="311"/>
      <c r="HEU70" s="311"/>
      <c r="HEV70" s="311"/>
      <c r="HEW70" s="311"/>
      <c r="HEX70" s="311"/>
      <c r="HEY70" s="311"/>
      <c r="HEZ70" s="311"/>
      <c r="HFA70" s="311"/>
      <c r="HFB70" s="311"/>
      <c r="HFC70" s="311"/>
      <c r="HFD70" s="311"/>
      <c r="HFE70" s="311"/>
      <c r="HFF70" s="311"/>
      <c r="HFG70" s="311"/>
      <c r="HFH70" s="311"/>
      <c r="HFI70" s="311"/>
      <c r="HFJ70" s="311"/>
      <c r="HFK70" s="311"/>
      <c r="HFL70" s="311"/>
      <c r="HFM70" s="311"/>
      <c r="HFN70" s="311"/>
      <c r="HFO70" s="311"/>
      <c r="HFP70" s="311"/>
      <c r="HFQ70" s="311"/>
      <c r="HFR70" s="311"/>
      <c r="HFS70" s="311"/>
      <c r="HFT70" s="311"/>
      <c r="HFU70" s="311"/>
      <c r="HFV70" s="311"/>
      <c r="HFW70" s="311"/>
      <c r="HFX70" s="311"/>
      <c r="HFY70" s="311"/>
      <c r="HFZ70" s="311"/>
      <c r="HGA70" s="311"/>
      <c r="HGB70" s="311"/>
      <c r="HGC70" s="311"/>
      <c r="HGD70" s="311"/>
      <c r="HGE70" s="311"/>
      <c r="HGF70" s="311"/>
      <c r="HGG70" s="311"/>
      <c r="HGH70" s="311"/>
      <c r="HGI70" s="311"/>
      <c r="HGJ70" s="311"/>
      <c r="HGK70" s="311"/>
      <c r="HGL70" s="311"/>
      <c r="HGM70" s="311"/>
      <c r="HGN70" s="311"/>
      <c r="HGO70" s="311"/>
      <c r="HGP70" s="311"/>
      <c r="HGQ70" s="311"/>
      <c r="HGR70" s="311"/>
      <c r="HGS70" s="311"/>
      <c r="HGT70" s="311"/>
      <c r="HGU70" s="311"/>
      <c r="HGV70" s="311"/>
      <c r="HGW70" s="311"/>
      <c r="HGX70" s="311"/>
      <c r="HGY70" s="311"/>
      <c r="HGZ70" s="311"/>
      <c r="HHA70" s="311"/>
      <c r="HHB70" s="311"/>
      <c r="HHC70" s="311"/>
      <c r="HHD70" s="311"/>
      <c r="HHE70" s="311"/>
      <c r="HHF70" s="311"/>
      <c r="HHG70" s="311"/>
      <c r="HHH70" s="311"/>
      <c r="HHI70" s="311"/>
      <c r="HHJ70" s="311"/>
      <c r="HHK70" s="311"/>
      <c r="HHL70" s="311"/>
      <c r="HHM70" s="311"/>
      <c r="HHN70" s="311"/>
      <c r="HHO70" s="311"/>
      <c r="HHP70" s="311"/>
      <c r="HHQ70" s="311"/>
      <c r="HHR70" s="311"/>
      <c r="HHS70" s="311"/>
      <c r="HHT70" s="311"/>
      <c r="HHU70" s="311"/>
      <c r="HHV70" s="311"/>
      <c r="HHW70" s="311"/>
      <c r="HHX70" s="311"/>
      <c r="HHY70" s="311"/>
      <c r="HHZ70" s="311"/>
      <c r="HIA70" s="311"/>
      <c r="HIB70" s="311"/>
      <c r="HIC70" s="311"/>
      <c r="HID70" s="311"/>
      <c r="HIE70" s="311"/>
      <c r="HIF70" s="311"/>
      <c r="HIG70" s="311"/>
      <c r="HIH70" s="311"/>
      <c r="HII70" s="311"/>
      <c r="HIJ70" s="311"/>
      <c r="HIK70" s="311"/>
      <c r="HIL70" s="311"/>
      <c r="HIM70" s="311"/>
      <c r="HIN70" s="311"/>
      <c r="HIO70" s="311"/>
      <c r="HIP70" s="311"/>
      <c r="HIQ70" s="311"/>
      <c r="HIR70" s="311"/>
      <c r="HIS70" s="311"/>
      <c r="HIT70" s="311"/>
      <c r="HIU70" s="311"/>
      <c r="HIV70" s="311"/>
      <c r="HIW70" s="311"/>
      <c r="HIX70" s="311"/>
      <c r="HIY70" s="311"/>
      <c r="HIZ70" s="311"/>
      <c r="HJA70" s="311"/>
      <c r="HJB70" s="311"/>
      <c r="HJC70" s="311"/>
      <c r="HJD70" s="311"/>
      <c r="HJE70" s="311"/>
      <c r="HJF70" s="311"/>
      <c r="HJG70" s="311"/>
      <c r="HJH70" s="311"/>
      <c r="HJI70" s="311"/>
      <c r="HJJ70" s="311"/>
      <c r="HJK70" s="311"/>
      <c r="HJL70" s="311"/>
      <c r="HJM70" s="311"/>
      <c r="HJN70" s="311"/>
      <c r="HJO70" s="311"/>
      <c r="HJP70" s="311"/>
      <c r="HJQ70" s="311"/>
      <c r="HJR70" s="311"/>
      <c r="HJS70" s="311"/>
      <c r="HJT70" s="311"/>
      <c r="HJU70" s="311"/>
      <c r="HJV70" s="311"/>
      <c r="HJW70" s="311"/>
      <c r="HJX70" s="311"/>
      <c r="HJY70" s="311"/>
      <c r="HJZ70" s="311"/>
      <c r="HKA70" s="311"/>
      <c r="HKB70" s="311"/>
      <c r="HKC70" s="311"/>
      <c r="HKD70" s="311"/>
      <c r="HKE70" s="311"/>
      <c r="HKF70" s="311"/>
      <c r="HKG70" s="311"/>
      <c r="HKH70" s="311"/>
      <c r="HKI70" s="311"/>
      <c r="HKJ70" s="311"/>
      <c r="HKK70" s="311"/>
      <c r="HKL70" s="311"/>
      <c r="HKM70" s="311"/>
      <c r="HKN70" s="311"/>
      <c r="HKO70" s="311"/>
      <c r="HKP70" s="311"/>
      <c r="HKQ70" s="311"/>
      <c r="HKR70" s="311"/>
      <c r="HKS70" s="311"/>
      <c r="HKT70" s="311"/>
      <c r="HKU70" s="311"/>
      <c r="HKV70" s="311"/>
      <c r="HKW70" s="311"/>
      <c r="HKX70" s="311"/>
      <c r="HKY70" s="311"/>
      <c r="HKZ70" s="311"/>
      <c r="HLA70" s="311"/>
      <c r="HLB70" s="311"/>
      <c r="HLC70" s="311"/>
      <c r="HLD70" s="311"/>
      <c r="HLE70" s="311"/>
      <c r="HLF70" s="311"/>
      <c r="HLG70" s="311"/>
      <c r="HLH70" s="311"/>
      <c r="HLI70" s="311"/>
      <c r="HLJ70" s="311"/>
      <c r="HLK70" s="311"/>
      <c r="HLL70" s="311"/>
      <c r="HLM70" s="311"/>
      <c r="HLN70" s="311"/>
      <c r="HLO70" s="311"/>
      <c r="HLP70" s="311"/>
      <c r="HLQ70" s="311"/>
      <c r="HLR70" s="311"/>
      <c r="HLS70" s="311"/>
      <c r="HLT70" s="311"/>
      <c r="HLU70" s="311"/>
      <c r="HLV70" s="311"/>
      <c r="HLW70" s="311"/>
      <c r="HLX70" s="311"/>
      <c r="HLY70" s="311"/>
      <c r="HLZ70" s="311"/>
      <c r="HMA70" s="311"/>
      <c r="HMB70" s="311"/>
      <c r="HMC70" s="311"/>
      <c r="HMD70" s="311"/>
      <c r="HME70" s="311"/>
      <c r="HMF70" s="311"/>
      <c r="HMG70" s="311"/>
      <c r="HMH70" s="311"/>
      <c r="HMI70" s="311"/>
      <c r="HMJ70" s="311"/>
      <c r="HMK70" s="311"/>
      <c r="HML70" s="311"/>
      <c r="HMM70" s="311"/>
      <c r="HMN70" s="311"/>
      <c r="HMO70" s="311"/>
      <c r="HMP70" s="311"/>
      <c r="HMQ70" s="311"/>
      <c r="HMR70" s="311"/>
      <c r="HMS70" s="311"/>
      <c r="HMT70" s="311"/>
      <c r="HMU70" s="311"/>
      <c r="HMV70" s="311"/>
      <c r="HMW70" s="311"/>
      <c r="HMX70" s="311"/>
      <c r="HMY70" s="311"/>
      <c r="HMZ70" s="311"/>
      <c r="HNA70" s="311"/>
      <c r="HNB70" s="311"/>
      <c r="HNC70" s="311"/>
      <c r="HND70" s="311"/>
      <c r="HNE70" s="311"/>
      <c r="HNF70" s="311"/>
      <c r="HNG70" s="311"/>
      <c r="HNH70" s="311"/>
      <c r="HNI70" s="311"/>
      <c r="HNJ70" s="311"/>
      <c r="HNK70" s="311"/>
      <c r="HNL70" s="311"/>
      <c r="HNM70" s="311"/>
      <c r="HNN70" s="311"/>
      <c r="HNO70" s="311"/>
      <c r="HNP70" s="311"/>
      <c r="HNQ70" s="311"/>
      <c r="HNR70" s="311"/>
      <c r="HNS70" s="311"/>
      <c r="HNT70" s="311"/>
      <c r="HNU70" s="311"/>
      <c r="HNV70" s="311"/>
      <c r="HNW70" s="311"/>
      <c r="HNX70" s="311"/>
      <c r="HNY70" s="311"/>
      <c r="HNZ70" s="311"/>
      <c r="HOA70" s="311"/>
      <c r="HOB70" s="311"/>
      <c r="HOC70" s="311"/>
      <c r="HOD70" s="311"/>
      <c r="HOE70" s="311"/>
      <c r="HOF70" s="311"/>
      <c r="HOG70" s="311"/>
      <c r="HOH70" s="311"/>
      <c r="HOI70" s="311"/>
      <c r="HOJ70" s="311"/>
      <c r="HOK70" s="311"/>
      <c r="HOL70" s="311"/>
      <c r="HOM70" s="311"/>
      <c r="HON70" s="311"/>
      <c r="HOO70" s="311"/>
      <c r="HOP70" s="311"/>
      <c r="HOQ70" s="311"/>
      <c r="HOR70" s="311"/>
      <c r="HOS70" s="311"/>
      <c r="HOT70" s="311"/>
      <c r="HOU70" s="311"/>
      <c r="HOV70" s="311"/>
      <c r="HOW70" s="311"/>
      <c r="HOX70" s="311"/>
      <c r="HOY70" s="311"/>
      <c r="HOZ70" s="311"/>
      <c r="HPA70" s="311"/>
      <c r="HPB70" s="311"/>
      <c r="HPC70" s="311"/>
      <c r="HPD70" s="311"/>
      <c r="HPE70" s="311"/>
      <c r="HPF70" s="311"/>
      <c r="HPG70" s="311"/>
      <c r="HPH70" s="311"/>
      <c r="HPI70" s="311"/>
      <c r="HPJ70" s="311"/>
      <c r="HPK70" s="311"/>
      <c r="HPL70" s="311"/>
      <c r="HPM70" s="311"/>
      <c r="HPN70" s="311"/>
      <c r="HPO70" s="311"/>
      <c r="HPP70" s="311"/>
      <c r="HPQ70" s="311"/>
      <c r="HPR70" s="311"/>
      <c r="HPS70" s="311"/>
      <c r="HPT70" s="311"/>
      <c r="HPU70" s="311"/>
      <c r="HPV70" s="311"/>
      <c r="HPW70" s="311"/>
      <c r="HPX70" s="311"/>
      <c r="HPY70" s="311"/>
      <c r="HPZ70" s="311"/>
      <c r="HQA70" s="311"/>
      <c r="HQB70" s="311"/>
      <c r="HQC70" s="311"/>
      <c r="HQD70" s="311"/>
      <c r="HQE70" s="311"/>
      <c r="HQF70" s="311"/>
      <c r="HQG70" s="311"/>
      <c r="HQH70" s="311"/>
      <c r="HQI70" s="311"/>
      <c r="HQJ70" s="311"/>
      <c r="HQK70" s="311"/>
      <c r="HQL70" s="311"/>
      <c r="HQM70" s="311"/>
      <c r="HQN70" s="311"/>
      <c r="HQO70" s="311"/>
      <c r="HQP70" s="311"/>
      <c r="HQQ70" s="311"/>
      <c r="HQR70" s="311"/>
      <c r="HQS70" s="311"/>
      <c r="HQT70" s="311"/>
      <c r="HQU70" s="311"/>
      <c r="HQV70" s="311"/>
      <c r="HQW70" s="311"/>
      <c r="HQX70" s="311"/>
      <c r="HQY70" s="311"/>
      <c r="HQZ70" s="311"/>
      <c r="HRA70" s="311"/>
      <c r="HRB70" s="311"/>
      <c r="HRC70" s="311"/>
      <c r="HRD70" s="311"/>
      <c r="HRE70" s="311"/>
      <c r="HRF70" s="311"/>
      <c r="HRG70" s="311"/>
      <c r="HRH70" s="311"/>
      <c r="HRI70" s="311"/>
      <c r="HRJ70" s="311"/>
      <c r="HRK70" s="311"/>
      <c r="HRL70" s="311"/>
      <c r="HRM70" s="311"/>
      <c r="HRN70" s="311"/>
      <c r="HRO70" s="311"/>
      <c r="HRP70" s="311"/>
      <c r="HRQ70" s="311"/>
      <c r="HRR70" s="311"/>
      <c r="HRS70" s="311"/>
      <c r="HRT70" s="311"/>
      <c r="HRU70" s="311"/>
      <c r="HRV70" s="311"/>
      <c r="HRW70" s="311"/>
      <c r="HRX70" s="311"/>
      <c r="HRY70" s="311"/>
      <c r="HRZ70" s="311"/>
      <c r="HSA70" s="311"/>
      <c r="HSB70" s="311"/>
      <c r="HSC70" s="311"/>
      <c r="HSD70" s="311"/>
      <c r="HSE70" s="311"/>
      <c r="HSF70" s="311"/>
      <c r="HSG70" s="311"/>
      <c r="HSH70" s="311"/>
      <c r="HSI70" s="311"/>
      <c r="HSJ70" s="311"/>
      <c r="HSK70" s="311"/>
      <c r="HSL70" s="311"/>
      <c r="HSM70" s="311"/>
      <c r="HSN70" s="311"/>
      <c r="HSO70" s="311"/>
      <c r="HSP70" s="311"/>
      <c r="HSQ70" s="311"/>
      <c r="HSR70" s="311"/>
      <c r="HSS70" s="311"/>
      <c r="HST70" s="311"/>
      <c r="HSU70" s="311"/>
      <c r="HSV70" s="311"/>
      <c r="HSW70" s="311"/>
      <c r="HSX70" s="311"/>
      <c r="HSY70" s="311"/>
      <c r="HSZ70" s="311"/>
      <c r="HTA70" s="311"/>
      <c r="HTB70" s="311"/>
      <c r="HTC70" s="311"/>
      <c r="HTD70" s="311"/>
      <c r="HTE70" s="311"/>
      <c r="HTF70" s="311"/>
      <c r="HTG70" s="311"/>
      <c r="HTH70" s="311"/>
      <c r="HTI70" s="311"/>
      <c r="HTJ70" s="311"/>
      <c r="HTK70" s="311"/>
      <c r="HTL70" s="311"/>
      <c r="HTM70" s="311"/>
      <c r="HTN70" s="311"/>
      <c r="HTO70" s="311"/>
      <c r="HTP70" s="311"/>
      <c r="HTQ70" s="311"/>
      <c r="HTR70" s="311"/>
      <c r="HTS70" s="311"/>
      <c r="HTT70" s="311"/>
      <c r="HTU70" s="311"/>
      <c r="HTV70" s="311"/>
      <c r="HTW70" s="311"/>
      <c r="HTX70" s="311"/>
      <c r="HTY70" s="311"/>
      <c r="HTZ70" s="311"/>
      <c r="HUA70" s="311"/>
      <c r="HUB70" s="311"/>
      <c r="HUC70" s="311"/>
      <c r="HUD70" s="311"/>
      <c r="HUE70" s="311"/>
      <c r="HUF70" s="311"/>
      <c r="HUG70" s="311"/>
      <c r="HUH70" s="311"/>
      <c r="HUI70" s="311"/>
      <c r="HUJ70" s="311"/>
      <c r="HUK70" s="311"/>
      <c r="HUL70" s="311"/>
      <c r="HUM70" s="311"/>
      <c r="HUN70" s="311"/>
      <c r="HUO70" s="311"/>
      <c r="HUP70" s="311"/>
      <c r="HUQ70" s="311"/>
      <c r="HUR70" s="311"/>
      <c r="HUS70" s="311"/>
      <c r="HUT70" s="311"/>
      <c r="HUU70" s="311"/>
      <c r="HUV70" s="311"/>
      <c r="HUW70" s="311"/>
      <c r="HUX70" s="311"/>
      <c r="HUY70" s="311"/>
      <c r="HUZ70" s="311"/>
      <c r="HVA70" s="311"/>
      <c r="HVB70" s="311"/>
      <c r="HVC70" s="311"/>
      <c r="HVD70" s="311"/>
      <c r="HVE70" s="311"/>
      <c r="HVF70" s="311"/>
      <c r="HVG70" s="311"/>
      <c r="HVH70" s="311"/>
      <c r="HVI70" s="311"/>
      <c r="HVJ70" s="311"/>
      <c r="HVK70" s="311"/>
      <c r="HVL70" s="311"/>
      <c r="HVM70" s="311"/>
      <c r="HVN70" s="311"/>
      <c r="HVO70" s="311"/>
      <c r="HVP70" s="311"/>
      <c r="HVQ70" s="311"/>
      <c r="HVR70" s="311"/>
      <c r="HVS70" s="311"/>
      <c r="HVT70" s="311"/>
      <c r="HVU70" s="311"/>
      <c r="HVV70" s="311"/>
      <c r="HVW70" s="311"/>
      <c r="HVX70" s="311"/>
      <c r="HVY70" s="311"/>
      <c r="HVZ70" s="311"/>
      <c r="HWA70" s="311"/>
      <c r="HWB70" s="311"/>
      <c r="HWC70" s="311"/>
      <c r="HWD70" s="311"/>
      <c r="HWE70" s="311"/>
      <c r="HWF70" s="311"/>
      <c r="HWG70" s="311"/>
      <c r="HWH70" s="311"/>
      <c r="HWI70" s="311"/>
      <c r="HWJ70" s="311"/>
      <c r="HWK70" s="311"/>
      <c r="HWL70" s="311"/>
      <c r="HWM70" s="311"/>
      <c r="HWN70" s="311"/>
      <c r="HWO70" s="311"/>
      <c r="HWP70" s="311"/>
      <c r="HWQ70" s="311"/>
      <c r="HWR70" s="311"/>
      <c r="HWS70" s="311"/>
      <c r="HWT70" s="311"/>
      <c r="HWU70" s="311"/>
      <c r="HWV70" s="311"/>
      <c r="HWW70" s="311"/>
      <c r="HWX70" s="311"/>
      <c r="HWY70" s="311"/>
      <c r="HWZ70" s="311"/>
      <c r="HXA70" s="311"/>
      <c r="HXB70" s="311"/>
      <c r="HXC70" s="311"/>
      <c r="HXD70" s="311"/>
      <c r="HXE70" s="311"/>
      <c r="HXF70" s="311"/>
      <c r="HXG70" s="311"/>
      <c r="HXH70" s="311"/>
      <c r="HXI70" s="311"/>
      <c r="HXJ70" s="311"/>
      <c r="HXK70" s="311"/>
      <c r="HXL70" s="311"/>
      <c r="HXM70" s="311"/>
      <c r="HXN70" s="311"/>
      <c r="HXO70" s="311"/>
      <c r="HXP70" s="311"/>
      <c r="HXQ70" s="311"/>
      <c r="HXR70" s="311"/>
      <c r="HXS70" s="311"/>
      <c r="HXT70" s="311"/>
      <c r="HXU70" s="311"/>
      <c r="HXV70" s="311"/>
      <c r="HXW70" s="311"/>
      <c r="HXX70" s="311"/>
      <c r="HXY70" s="311"/>
      <c r="HXZ70" s="311"/>
      <c r="HYA70" s="311"/>
      <c r="HYB70" s="311"/>
      <c r="HYC70" s="311"/>
      <c r="HYD70" s="311"/>
      <c r="HYE70" s="311"/>
      <c r="HYF70" s="311"/>
      <c r="HYG70" s="311"/>
      <c r="HYH70" s="311"/>
      <c r="HYI70" s="311"/>
      <c r="HYJ70" s="311"/>
      <c r="HYK70" s="311"/>
      <c r="HYL70" s="311"/>
      <c r="HYM70" s="311"/>
      <c r="HYN70" s="311"/>
      <c r="HYO70" s="311"/>
      <c r="HYP70" s="311"/>
      <c r="HYQ70" s="311"/>
      <c r="HYR70" s="311"/>
      <c r="HYS70" s="311"/>
      <c r="HYT70" s="311"/>
      <c r="HYU70" s="311"/>
      <c r="HYV70" s="311"/>
      <c r="HYW70" s="311"/>
      <c r="HYX70" s="311"/>
      <c r="HYY70" s="311"/>
      <c r="HYZ70" s="311"/>
      <c r="HZA70" s="311"/>
      <c r="HZB70" s="311"/>
      <c r="HZC70" s="311"/>
      <c r="HZD70" s="311"/>
      <c r="HZE70" s="311"/>
      <c r="HZF70" s="311"/>
      <c r="HZG70" s="311"/>
      <c r="HZH70" s="311"/>
      <c r="HZI70" s="311"/>
      <c r="HZJ70" s="311"/>
      <c r="HZK70" s="311"/>
      <c r="HZL70" s="311"/>
      <c r="HZM70" s="311"/>
      <c r="HZN70" s="311"/>
      <c r="HZO70" s="311"/>
      <c r="HZP70" s="311"/>
      <c r="HZQ70" s="311"/>
      <c r="HZR70" s="311"/>
      <c r="HZS70" s="311"/>
      <c r="HZT70" s="311"/>
      <c r="HZU70" s="311"/>
      <c r="HZV70" s="311"/>
      <c r="HZW70" s="311"/>
      <c r="HZX70" s="311"/>
      <c r="HZY70" s="311"/>
      <c r="HZZ70" s="311"/>
      <c r="IAA70" s="311"/>
      <c r="IAB70" s="311"/>
      <c r="IAC70" s="311"/>
      <c r="IAD70" s="311"/>
      <c r="IAE70" s="311"/>
      <c r="IAF70" s="311"/>
      <c r="IAG70" s="311"/>
      <c r="IAH70" s="311"/>
      <c r="IAI70" s="311"/>
      <c r="IAJ70" s="311"/>
      <c r="IAK70" s="311"/>
      <c r="IAL70" s="311"/>
      <c r="IAM70" s="311"/>
      <c r="IAN70" s="311"/>
      <c r="IAO70" s="311"/>
      <c r="IAP70" s="311"/>
      <c r="IAQ70" s="311"/>
      <c r="IAR70" s="311"/>
      <c r="IAS70" s="311"/>
      <c r="IAT70" s="311"/>
      <c r="IAU70" s="311"/>
      <c r="IAV70" s="311"/>
      <c r="IAW70" s="311"/>
      <c r="IAX70" s="311"/>
      <c r="IAY70" s="311"/>
      <c r="IAZ70" s="311"/>
      <c r="IBA70" s="311"/>
      <c r="IBB70" s="311"/>
      <c r="IBC70" s="311"/>
      <c r="IBD70" s="311"/>
      <c r="IBE70" s="311"/>
      <c r="IBF70" s="311"/>
      <c r="IBG70" s="311"/>
      <c r="IBH70" s="311"/>
      <c r="IBI70" s="311"/>
      <c r="IBJ70" s="311"/>
      <c r="IBK70" s="311"/>
      <c r="IBL70" s="311"/>
      <c r="IBM70" s="311"/>
      <c r="IBN70" s="311"/>
      <c r="IBO70" s="311"/>
      <c r="IBP70" s="311"/>
      <c r="IBQ70" s="311"/>
      <c r="IBR70" s="311"/>
      <c r="IBS70" s="311"/>
      <c r="IBT70" s="311"/>
      <c r="IBU70" s="311"/>
      <c r="IBV70" s="311"/>
      <c r="IBW70" s="311"/>
      <c r="IBX70" s="311"/>
      <c r="IBY70" s="311"/>
      <c r="IBZ70" s="311"/>
      <c r="ICA70" s="311"/>
      <c r="ICB70" s="311"/>
      <c r="ICC70" s="311"/>
      <c r="ICD70" s="311"/>
      <c r="ICE70" s="311"/>
      <c r="ICF70" s="311"/>
      <c r="ICG70" s="311"/>
      <c r="ICH70" s="311"/>
      <c r="ICI70" s="311"/>
      <c r="ICJ70" s="311"/>
      <c r="ICK70" s="311"/>
      <c r="ICL70" s="311"/>
      <c r="ICM70" s="311"/>
      <c r="ICN70" s="311"/>
      <c r="ICO70" s="311"/>
      <c r="ICP70" s="311"/>
      <c r="ICQ70" s="311"/>
      <c r="ICR70" s="311"/>
      <c r="ICS70" s="311"/>
      <c r="ICT70" s="311"/>
      <c r="ICU70" s="311"/>
      <c r="ICV70" s="311"/>
      <c r="ICW70" s="311"/>
      <c r="ICX70" s="311"/>
      <c r="ICY70" s="311"/>
      <c r="ICZ70" s="311"/>
      <c r="IDA70" s="311"/>
      <c r="IDB70" s="311"/>
      <c r="IDC70" s="311"/>
      <c r="IDD70" s="311"/>
      <c r="IDE70" s="311"/>
      <c r="IDF70" s="311"/>
      <c r="IDG70" s="311"/>
      <c r="IDH70" s="311"/>
      <c r="IDI70" s="311"/>
      <c r="IDJ70" s="311"/>
      <c r="IDK70" s="311"/>
      <c r="IDL70" s="311"/>
      <c r="IDM70" s="311"/>
      <c r="IDN70" s="311"/>
      <c r="IDO70" s="311"/>
      <c r="IDP70" s="311"/>
      <c r="IDQ70" s="311"/>
      <c r="IDR70" s="311"/>
      <c r="IDS70" s="311"/>
      <c r="IDT70" s="311"/>
      <c r="IDU70" s="311"/>
      <c r="IDV70" s="311"/>
      <c r="IDW70" s="311"/>
      <c r="IDX70" s="311"/>
      <c r="IDY70" s="311"/>
      <c r="IDZ70" s="311"/>
      <c r="IEA70" s="311"/>
      <c r="IEB70" s="311"/>
      <c r="IEC70" s="311"/>
      <c r="IED70" s="311"/>
      <c r="IEE70" s="311"/>
      <c r="IEF70" s="311"/>
      <c r="IEG70" s="311"/>
      <c r="IEH70" s="311"/>
      <c r="IEI70" s="311"/>
      <c r="IEJ70" s="311"/>
      <c r="IEK70" s="311"/>
      <c r="IEL70" s="311"/>
      <c r="IEM70" s="311"/>
      <c r="IEN70" s="311"/>
      <c r="IEO70" s="311"/>
      <c r="IEP70" s="311"/>
      <c r="IEQ70" s="311"/>
      <c r="IER70" s="311"/>
      <c r="IES70" s="311"/>
      <c r="IET70" s="311"/>
      <c r="IEU70" s="311"/>
      <c r="IEV70" s="311"/>
      <c r="IEW70" s="311"/>
      <c r="IEX70" s="311"/>
      <c r="IEY70" s="311"/>
      <c r="IEZ70" s="311"/>
      <c r="IFA70" s="311"/>
      <c r="IFB70" s="311"/>
      <c r="IFC70" s="311"/>
      <c r="IFD70" s="311"/>
      <c r="IFE70" s="311"/>
      <c r="IFF70" s="311"/>
      <c r="IFG70" s="311"/>
      <c r="IFH70" s="311"/>
      <c r="IFI70" s="311"/>
      <c r="IFJ70" s="311"/>
      <c r="IFK70" s="311"/>
      <c r="IFL70" s="311"/>
      <c r="IFM70" s="311"/>
      <c r="IFN70" s="311"/>
      <c r="IFO70" s="311"/>
      <c r="IFP70" s="311"/>
      <c r="IFQ70" s="311"/>
      <c r="IFR70" s="311"/>
      <c r="IFS70" s="311"/>
      <c r="IFT70" s="311"/>
      <c r="IFU70" s="311"/>
      <c r="IFV70" s="311"/>
      <c r="IFW70" s="311"/>
      <c r="IFX70" s="311"/>
      <c r="IFY70" s="311"/>
      <c r="IFZ70" s="311"/>
      <c r="IGA70" s="311"/>
      <c r="IGB70" s="311"/>
      <c r="IGC70" s="311"/>
      <c r="IGD70" s="311"/>
      <c r="IGE70" s="311"/>
      <c r="IGF70" s="311"/>
      <c r="IGG70" s="311"/>
      <c r="IGH70" s="311"/>
      <c r="IGI70" s="311"/>
      <c r="IGJ70" s="311"/>
      <c r="IGK70" s="311"/>
      <c r="IGL70" s="311"/>
      <c r="IGM70" s="311"/>
      <c r="IGN70" s="311"/>
      <c r="IGO70" s="311"/>
      <c r="IGP70" s="311"/>
      <c r="IGQ70" s="311"/>
      <c r="IGR70" s="311"/>
      <c r="IGS70" s="311"/>
      <c r="IGT70" s="311"/>
      <c r="IGU70" s="311"/>
      <c r="IGV70" s="311"/>
      <c r="IGW70" s="311"/>
      <c r="IGX70" s="311"/>
      <c r="IGY70" s="311"/>
      <c r="IGZ70" s="311"/>
      <c r="IHA70" s="311"/>
      <c r="IHB70" s="311"/>
      <c r="IHC70" s="311"/>
      <c r="IHD70" s="311"/>
      <c r="IHE70" s="311"/>
      <c r="IHF70" s="311"/>
      <c r="IHG70" s="311"/>
      <c r="IHH70" s="311"/>
      <c r="IHI70" s="311"/>
      <c r="IHJ70" s="311"/>
      <c r="IHK70" s="311"/>
      <c r="IHL70" s="311"/>
      <c r="IHM70" s="311"/>
      <c r="IHN70" s="311"/>
      <c r="IHO70" s="311"/>
      <c r="IHP70" s="311"/>
      <c r="IHQ70" s="311"/>
      <c r="IHR70" s="311"/>
      <c r="IHS70" s="311"/>
      <c r="IHT70" s="311"/>
      <c r="IHU70" s="311"/>
      <c r="IHV70" s="311"/>
      <c r="IHW70" s="311"/>
      <c r="IHX70" s="311"/>
      <c r="IHY70" s="311"/>
      <c r="IHZ70" s="311"/>
      <c r="IIA70" s="311"/>
      <c r="IIB70" s="311"/>
      <c r="IIC70" s="311"/>
      <c r="IID70" s="311"/>
      <c r="IIE70" s="311"/>
      <c r="IIF70" s="311"/>
      <c r="IIG70" s="311"/>
      <c r="IIH70" s="311"/>
      <c r="III70" s="311"/>
      <c r="IIJ70" s="311"/>
      <c r="IIK70" s="311"/>
      <c r="IIL70" s="311"/>
      <c r="IIM70" s="311"/>
      <c r="IIN70" s="311"/>
      <c r="IIO70" s="311"/>
      <c r="IIP70" s="311"/>
      <c r="IIQ70" s="311"/>
      <c r="IIR70" s="311"/>
      <c r="IIS70" s="311"/>
      <c r="IIT70" s="311"/>
      <c r="IIU70" s="311"/>
      <c r="IIV70" s="311"/>
      <c r="IIW70" s="311"/>
      <c r="IIX70" s="311"/>
      <c r="IIY70" s="311"/>
      <c r="IIZ70" s="311"/>
      <c r="IJA70" s="311"/>
      <c r="IJB70" s="311"/>
      <c r="IJC70" s="311"/>
      <c r="IJD70" s="311"/>
      <c r="IJE70" s="311"/>
      <c r="IJF70" s="311"/>
      <c r="IJG70" s="311"/>
      <c r="IJH70" s="311"/>
      <c r="IJI70" s="311"/>
      <c r="IJJ70" s="311"/>
      <c r="IJK70" s="311"/>
      <c r="IJL70" s="311"/>
      <c r="IJM70" s="311"/>
      <c r="IJN70" s="311"/>
      <c r="IJO70" s="311"/>
      <c r="IJP70" s="311"/>
      <c r="IJQ70" s="311"/>
      <c r="IJR70" s="311"/>
      <c r="IJS70" s="311"/>
      <c r="IJT70" s="311"/>
      <c r="IJU70" s="311"/>
      <c r="IJV70" s="311"/>
      <c r="IJW70" s="311"/>
      <c r="IJX70" s="311"/>
      <c r="IJY70" s="311"/>
      <c r="IJZ70" s="311"/>
      <c r="IKA70" s="311"/>
      <c r="IKB70" s="311"/>
      <c r="IKC70" s="311"/>
      <c r="IKD70" s="311"/>
      <c r="IKE70" s="311"/>
      <c r="IKF70" s="311"/>
      <c r="IKG70" s="311"/>
      <c r="IKH70" s="311"/>
      <c r="IKI70" s="311"/>
      <c r="IKJ70" s="311"/>
      <c r="IKK70" s="311"/>
      <c r="IKL70" s="311"/>
      <c r="IKM70" s="311"/>
      <c r="IKN70" s="311"/>
      <c r="IKO70" s="311"/>
      <c r="IKP70" s="311"/>
      <c r="IKQ70" s="311"/>
      <c r="IKR70" s="311"/>
      <c r="IKS70" s="311"/>
      <c r="IKT70" s="311"/>
      <c r="IKU70" s="311"/>
      <c r="IKV70" s="311"/>
      <c r="IKW70" s="311"/>
      <c r="IKX70" s="311"/>
      <c r="IKY70" s="311"/>
      <c r="IKZ70" s="311"/>
      <c r="ILA70" s="311"/>
      <c r="ILB70" s="311"/>
      <c r="ILC70" s="311"/>
      <c r="ILD70" s="311"/>
      <c r="ILE70" s="311"/>
      <c r="ILF70" s="311"/>
      <c r="ILG70" s="311"/>
      <c r="ILH70" s="311"/>
      <c r="ILI70" s="311"/>
      <c r="ILJ70" s="311"/>
      <c r="ILK70" s="311"/>
      <c r="ILL70" s="311"/>
      <c r="ILM70" s="311"/>
      <c r="ILN70" s="311"/>
      <c r="ILO70" s="311"/>
      <c r="ILP70" s="311"/>
      <c r="ILQ70" s="311"/>
      <c r="ILR70" s="311"/>
      <c r="ILS70" s="311"/>
      <c r="ILT70" s="311"/>
      <c r="ILU70" s="311"/>
      <c r="ILV70" s="311"/>
      <c r="ILW70" s="311"/>
      <c r="ILX70" s="311"/>
      <c r="ILY70" s="311"/>
      <c r="ILZ70" s="311"/>
      <c r="IMA70" s="311"/>
      <c r="IMB70" s="311"/>
      <c r="IMC70" s="311"/>
      <c r="IMD70" s="311"/>
      <c r="IME70" s="311"/>
      <c r="IMF70" s="311"/>
      <c r="IMG70" s="311"/>
      <c r="IMH70" s="311"/>
      <c r="IMI70" s="311"/>
      <c r="IMJ70" s="311"/>
      <c r="IMK70" s="311"/>
      <c r="IML70" s="311"/>
      <c r="IMM70" s="311"/>
      <c r="IMN70" s="311"/>
      <c r="IMO70" s="311"/>
      <c r="IMP70" s="311"/>
      <c r="IMQ70" s="311"/>
      <c r="IMR70" s="311"/>
      <c r="IMS70" s="311"/>
      <c r="IMT70" s="311"/>
      <c r="IMU70" s="311"/>
      <c r="IMV70" s="311"/>
      <c r="IMW70" s="311"/>
      <c r="IMX70" s="311"/>
      <c r="IMY70" s="311"/>
      <c r="IMZ70" s="311"/>
      <c r="INA70" s="311"/>
      <c r="INB70" s="311"/>
      <c r="INC70" s="311"/>
      <c r="IND70" s="311"/>
      <c r="INE70" s="311"/>
      <c r="INF70" s="311"/>
      <c r="ING70" s="311"/>
      <c r="INH70" s="311"/>
      <c r="INI70" s="311"/>
      <c r="INJ70" s="311"/>
      <c r="INK70" s="311"/>
      <c r="INL70" s="311"/>
      <c r="INM70" s="311"/>
      <c r="INN70" s="311"/>
      <c r="INO70" s="311"/>
      <c r="INP70" s="311"/>
      <c r="INQ70" s="311"/>
      <c r="INR70" s="311"/>
      <c r="INS70" s="311"/>
      <c r="INT70" s="311"/>
      <c r="INU70" s="311"/>
      <c r="INV70" s="311"/>
      <c r="INW70" s="311"/>
      <c r="INX70" s="311"/>
      <c r="INY70" s="311"/>
      <c r="INZ70" s="311"/>
      <c r="IOA70" s="311"/>
      <c r="IOB70" s="311"/>
      <c r="IOC70" s="311"/>
      <c r="IOD70" s="311"/>
      <c r="IOE70" s="311"/>
      <c r="IOF70" s="311"/>
      <c r="IOG70" s="311"/>
      <c r="IOH70" s="311"/>
      <c r="IOI70" s="311"/>
      <c r="IOJ70" s="311"/>
      <c r="IOK70" s="311"/>
      <c r="IOL70" s="311"/>
      <c r="IOM70" s="311"/>
      <c r="ION70" s="311"/>
      <c r="IOO70" s="311"/>
      <c r="IOP70" s="311"/>
      <c r="IOQ70" s="311"/>
      <c r="IOR70" s="311"/>
      <c r="IOS70" s="311"/>
      <c r="IOT70" s="311"/>
      <c r="IOU70" s="311"/>
      <c r="IOV70" s="311"/>
      <c r="IOW70" s="311"/>
      <c r="IOX70" s="311"/>
      <c r="IOY70" s="311"/>
      <c r="IOZ70" s="311"/>
      <c r="IPA70" s="311"/>
      <c r="IPB70" s="311"/>
      <c r="IPC70" s="311"/>
      <c r="IPD70" s="311"/>
      <c r="IPE70" s="311"/>
      <c r="IPF70" s="311"/>
      <c r="IPG70" s="311"/>
      <c r="IPH70" s="311"/>
      <c r="IPI70" s="311"/>
      <c r="IPJ70" s="311"/>
      <c r="IPK70" s="311"/>
      <c r="IPL70" s="311"/>
      <c r="IPM70" s="311"/>
      <c r="IPN70" s="311"/>
      <c r="IPO70" s="311"/>
      <c r="IPP70" s="311"/>
      <c r="IPQ70" s="311"/>
      <c r="IPR70" s="311"/>
      <c r="IPS70" s="311"/>
      <c r="IPT70" s="311"/>
      <c r="IPU70" s="311"/>
      <c r="IPV70" s="311"/>
      <c r="IPW70" s="311"/>
      <c r="IPX70" s="311"/>
      <c r="IPY70" s="311"/>
      <c r="IPZ70" s="311"/>
      <c r="IQA70" s="311"/>
      <c r="IQB70" s="311"/>
      <c r="IQC70" s="311"/>
      <c r="IQD70" s="311"/>
      <c r="IQE70" s="311"/>
      <c r="IQF70" s="311"/>
      <c r="IQG70" s="311"/>
      <c r="IQH70" s="311"/>
      <c r="IQI70" s="311"/>
      <c r="IQJ70" s="311"/>
      <c r="IQK70" s="311"/>
      <c r="IQL70" s="311"/>
      <c r="IQM70" s="311"/>
      <c r="IQN70" s="311"/>
      <c r="IQO70" s="311"/>
      <c r="IQP70" s="311"/>
      <c r="IQQ70" s="311"/>
      <c r="IQR70" s="311"/>
      <c r="IQS70" s="311"/>
      <c r="IQT70" s="311"/>
      <c r="IQU70" s="311"/>
      <c r="IQV70" s="311"/>
      <c r="IQW70" s="311"/>
      <c r="IQX70" s="311"/>
      <c r="IQY70" s="311"/>
      <c r="IQZ70" s="311"/>
      <c r="IRA70" s="311"/>
      <c r="IRB70" s="311"/>
      <c r="IRC70" s="311"/>
      <c r="IRD70" s="311"/>
      <c r="IRE70" s="311"/>
      <c r="IRF70" s="311"/>
      <c r="IRG70" s="311"/>
      <c r="IRH70" s="311"/>
      <c r="IRI70" s="311"/>
      <c r="IRJ70" s="311"/>
      <c r="IRK70" s="311"/>
      <c r="IRL70" s="311"/>
      <c r="IRM70" s="311"/>
      <c r="IRN70" s="311"/>
      <c r="IRO70" s="311"/>
      <c r="IRP70" s="311"/>
      <c r="IRQ70" s="311"/>
      <c r="IRR70" s="311"/>
      <c r="IRS70" s="311"/>
      <c r="IRT70" s="311"/>
      <c r="IRU70" s="311"/>
      <c r="IRV70" s="311"/>
      <c r="IRW70" s="311"/>
      <c r="IRX70" s="311"/>
      <c r="IRY70" s="311"/>
      <c r="IRZ70" s="311"/>
      <c r="ISA70" s="311"/>
      <c r="ISB70" s="311"/>
      <c r="ISC70" s="311"/>
      <c r="ISD70" s="311"/>
      <c r="ISE70" s="311"/>
      <c r="ISF70" s="311"/>
      <c r="ISG70" s="311"/>
      <c r="ISH70" s="311"/>
      <c r="ISI70" s="311"/>
      <c r="ISJ70" s="311"/>
      <c r="ISK70" s="311"/>
      <c r="ISL70" s="311"/>
      <c r="ISM70" s="311"/>
      <c r="ISN70" s="311"/>
      <c r="ISO70" s="311"/>
      <c r="ISP70" s="311"/>
      <c r="ISQ70" s="311"/>
      <c r="ISR70" s="311"/>
      <c r="ISS70" s="311"/>
      <c r="IST70" s="311"/>
      <c r="ISU70" s="311"/>
      <c r="ISV70" s="311"/>
      <c r="ISW70" s="311"/>
      <c r="ISX70" s="311"/>
      <c r="ISY70" s="311"/>
      <c r="ISZ70" s="311"/>
      <c r="ITA70" s="311"/>
      <c r="ITB70" s="311"/>
      <c r="ITC70" s="311"/>
      <c r="ITD70" s="311"/>
      <c r="ITE70" s="311"/>
      <c r="ITF70" s="311"/>
      <c r="ITG70" s="311"/>
      <c r="ITH70" s="311"/>
      <c r="ITI70" s="311"/>
      <c r="ITJ70" s="311"/>
      <c r="ITK70" s="311"/>
      <c r="ITL70" s="311"/>
      <c r="ITM70" s="311"/>
      <c r="ITN70" s="311"/>
      <c r="ITO70" s="311"/>
      <c r="ITP70" s="311"/>
      <c r="ITQ70" s="311"/>
      <c r="ITR70" s="311"/>
      <c r="ITS70" s="311"/>
      <c r="ITT70" s="311"/>
      <c r="ITU70" s="311"/>
      <c r="ITV70" s="311"/>
      <c r="ITW70" s="311"/>
      <c r="ITX70" s="311"/>
      <c r="ITY70" s="311"/>
      <c r="ITZ70" s="311"/>
      <c r="IUA70" s="311"/>
      <c r="IUB70" s="311"/>
      <c r="IUC70" s="311"/>
      <c r="IUD70" s="311"/>
      <c r="IUE70" s="311"/>
      <c r="IUF70" s="311"/>
      <c r="IUG70" s="311"/>
      <c r="IUH70" s="311"/>
      <c r="IUI70" s="311"/>
      <c r="IUJ70" s="311"/>
      <c r="IUK70" s="311"/>
      <c r="IUL70" s="311"/>
      <c r="IUM70" s="311"/>
      <c r="IUN70" s="311"/>
      <c r="IUO70" s="311"/>
      <c r="IUP70" s="311"/>
      <c r="IUQ70" s="311"/>
      <c r="IUR70" s="311"/>
      <c r="IUS70" s="311"/>
      <c r="IUT70" s="311"/>
      <c r="IUU70" s="311"/>
      <c r="IUV70" s="311"/>
      <c r="IUW70" s="311"/>
      <c r="IUX70" s="311"/>
      <c r="IUY70" s="311"/>
      <c r="IUZ70" s="311"/>
      <c r="IVA70" s="311"/>
      <c r="IVB70" s="311"/>
      <c r="IVC70" s="311"/>
      <c r="IVD70" s="311"/>
      <c r="IVE70" s="311"/>
      <c r="IVF70" s="311"/>
      <c r="IVG70" s="311"/>
      <c r="IVH70" s="311"/>
      <c r="IVI70" s="311"/>
      <c r="IVJ70" s="311"/>
      <c r="IVK70" s="311"/>
      <c r="IVL70" s="311"/>
      <c r="IVM70" s="311"/>
      <c r="IVN70" s="311"/>
      <c r="IVO70" s="311"/>
      <c r="IVP70" s="311"/>
      <c r="IVQ70" s="311"/>
      <c r="IVR70" s="311"/>
      <c r="IVS70" s="311"/>
      <c r="IVT70" s="311"/>
      <c r="IVU70" s="311"/>
      <c r="IVV70" s="311"/>
      <c r="IVW70" s="311"/>
      <c r="IVX70" s="311"/>
      <c r="IVY70" s="311"/>
      <c r="IVZ70" s="311"/>
      <c r="IWA70" s="311"/>
      <c r="IWB70" s="311"/>
      <c r="IWC70" s="311"/>
      <c r="IWD70" s="311"/>
      <c r="IWE70" s="311"/>
      <c r="IWF70" s="311"/>
      <c r="IWG70" s="311"/>
      <c r="IWH70" s="311"/>
      <c r="IWI70" s="311"/>
      <c r="IWJ70" s="311"/>
      <c r="IWK70" s="311"/>
      <c r="IWL70" s="311"/>
      <c r="IWM70" s="311"/>
      <c r="IWN70" s="311"/>
      <c r="IWO70" s="311"/>
      <c r="IWP70" s="311"/>
      <c r="IWQ70" s="311"/>
      <c r="IWR70" s="311"/>
      <c r="IWS70" s="311"/>
      <c r="IWT70" s="311"/>
      <c r="IWU70" s="311"/>
      <c r="IWV70" s="311"/>
      <c r="IWW70" s="311"/>
      <c r="IWX70" s="311"/>
      <c r="IWY70" s="311"/>
      <c r="IWZ70" s="311"/>
      <c r="IXA70" s="311"/>
      <c r="IXB70" s="311"/>
      <c r="IXC70" s="311"/>
      <c r="IXD70" s="311"/>
      <c r="IXE70" s="311"/>
      <c r="IXF70" s="311"/>
      <c r="IXG70" s="311"/>
      <c r="IXH70" s="311"/>
      <c r="IXI70" s="311"/>
      <c r="IXJ70" s="311"/>
      <c r="IXK70" s="311"/>
      <c r="IXL70" s="311"/>
      <c r="IXM70" s="311"/>
      <c r="IXN70" s="311"/>
      <c r="IXO70" s="311"/>
      <c r="IXP70" s="311"/>
      <c r="IXQ70" s="311"/>
      <c r="IXR70" s="311"/>
      <c r="IXS70" s="311"/>
      <c r="IXT70" s="311"/>
      <c r="IXU70" s="311"/>
      <c r="IXV70" s="311"/>
      <c r="IXW70" s="311"/>
      <c r="IXX70" s="311"/>
      <c r="IXY70" s="311"/>
      <c r="IXZ70" s="311"/>
      <c r="IYA70" s="311"/>
      <c r="IYB70" s="311"/>
      <c r="IYC70" s="311"/>
      <c r="IYD70" s="311"/>
      <c r="IYE70" s="311"/>
      <c r="IYF70" s="311"/>
      <c r="IYG70" s="311"/>
      <c r="IYH70" s="311"/>
      <c r="IYI70" s="311"/>
      <c r="IYJ70" s="311"/>
      <c r="IYK70" s="311"/>
      <c r="IYL70" s="311"/>
      <c r="IYM70" s="311"/>
      <c r="IYN70" s="311"/>
      <c r="IYO70" s="311"/>
      <c r="IYP70" s="311"/>
      <c r="IYQ70" s="311"/>
      <c r="IYR70" s="311"/>
      <c r="IYS70" s="311"/>
      <c r="IYT70" s="311"/>
      <c r="IYU70" s="311"/>
      <c r="IYV70" s="311"/>
      <c r="IYW70" s="311"/>
      <c r="IYX70" s="311"/>
      <c r="IYY70" s="311"/>
      <c r="IYZ70" s="311"/>
      <c r="IZA70" s="311"/>
      <c r="IZB70" s="311"/>
      <c r="IZC70" s="311"/>
      <c r="IZD70" s="311"/>
      <c r="IZE70" s="311"/>
      <c r="IZF70" s="311"/>
      <c r="IZG70" s="311"/>
      <c r="IZH70" s="311"/>
      <c r="IZI70" s="311"/>
      <c r="IZJ70" s="311"/>
      <c r="IZK70" s="311"/>
      <c r="IZL70" s="311"/>
      <c r="IZM70" s="311"/>
      <c r="IZN70" s="311"/>
      <c r="IZO70" s="311"/>
      <c r="IZP70" s="311"/>
      <c r="IZQ70" s="311"/>
      <c r="IZR70" s="311"/>
      <c r="IZS70" s="311"/>
      <c r="IZT70" s="311"/>
      <c r="IZU70" s="311"/>
      <c r="IZV70" s="311"/>
      <c r="IZW70" s="311"/>
      <c r="IZX70" s="311"/>
      <c r="IZY70" s="311"/>
      <c r="IZZ70" s="311"/>
      <c r="JAA70" s="311"/>
      <c r="JAB70" s="311"/>
      <c r="JAC70" s="311"/>
      <c r="JAD70" s="311"/>
      <c r="JAE70" s="311"/>
      <c r="JAF70" s="311"/>
      <c r="JAG70" s="311"/>
      <c r="JAH70" s="311"/>
      <c r="JAI70" s="311"/>
      <c r="JAJ70" s="311"/>
      <c r="JAK70" s="311"/>
      <c r="JAL70" s="311"/>
      <c r="JAM70" s="311"/>
      <c r="JAN70" s="311"/>
      <c r="JAO70" s="311"/>
      <c r="JAP70" s="311"/>
      <c r="JAQ70" s="311"/>
      <c r="JAR70" s="311"/>
      <c r="JAS70" s="311"/>
      <c r="JAT70" s="311"/>
      <c r="JAU70" s="311"/>
      <c r="JAV70" s="311"/>
      <c r="JAW70" s="311"/>
      <c r="JAX70" s="311"/>
      <c r="JAY70" s="311"/>
      <c r="JAZ70" s="311"/>
      <c r="JBA70" s="311"/>
      <c r="JBB70" s="311"/>
      <c r="JBC70" s="311"/>
      <c r="JBD70" s="311"/>
      <c r="JBE70" s="311"/>
      <c r="JBF70" s="311"/>
      <c r="JBG70" s="311"/>
      <c r="JBH70" s="311"/>
      <c r="JBI70" s="311"/>
      <c r="JBJ70" s="311"/>
      <c r="JBK70" s="311"/>
      <c r="JBL70" s="311"/>
      <c r="JBM70" s="311"/>
      <c r="JBN70" s="311"/>
      <c r="JBO70" s="311"/>
      <c r="JBP70" s="311"/>
      <c r="JBQ70" s="311"/>
      <c r="JBR70" s="311"/>
      <c r="JBS70" s="311"/>
      <c r="JBT70" s="311"/>
      <c r="JBU70" s="311"/>
      <c r="JBV70" s="311"/>
      <c r="JBW70" s="311"/>
      <c r="JBX70" s="311"/>
      <c r="JBY70" s="311"/>
      <c r="JBZ70" s="311"/>
      <c r="JCA70" s="311"/>
      <c r="JCB70" s="311"/>
      <c r="JCC70" s="311"/>
      <c r="JCD70" s="311"/>
      <c r="JCE70" s="311"/>
      <c r="JCF70" s="311"/>
      <c r="JCG70" s="311"/>
      <c r="JCH70" s="311"/>
      <c r="JCI70" s="311"/>
      <c r="JCJ70" s="311"/>
      <c r="JCK70" s="311"/>
      <c r="JCL70" s="311"/>
      <c r="JCM70" s="311"/>
      <c r="JCN70" s="311"/>
      <c r="JCO70" s="311"/>
      <c r="JCP70" s="311"/>
      <c r="JCQ70" s="311"/>
      <c r="JCR70" s="311"/>
      <c r="JCS70" s="311"/>
      <c r="JCT70" s="311"/>
      <c r="JCU70" s="311"/>
      <c r="JCV70" s="311"/>
      <c r="JCW70" s="311"/>
      <c r="JCX70" s="311"/>
      <c r="JCY70" s="311"/>
      <c r="JCZ70" s="311"/>
      <c r="JDA70" s="311"/>
      <c r="JDB70" s="311"/>
      <c r="JDC70" s="311"/>
      <c r="JDD70" s="311"/>
      <c r="JDE70" s="311"/>
      <c r="JDF70" s="311"/>
      <c r="JDG70" s="311"/>
      <c r="JDH70" s="311"/>
      <c r="JDI70" s="311"/>
      <c r="JDJ70" s="311"/>
      <c r="JDK70" s="311"/>
      <c r="JDL70" s="311"/>
      <c r="JDM70" s="311"/>
      <c r="JDN70" s="311"/>
      <c r="JDO70" s="311"/>
      <c r="JDP70" s="311"/>
      <c r="JDQ70" s="311"/>
      <c r="JDR70" s="311"/>
      <c r="JDS70" s="311"/>
      <c r="JDT70" s="311"/>
      <c r="JDU70" s="311"/>
      <c r="JDV70" s="311"/>
      <c r="JDW70" s="311"/>
      <c r="JDX70" s="311"/>
      <c r="JDY70" s="311"/>
      <c r="JDZ70" s="311"/>
      <c r="JEA70" s="311"/>
      <c r="JEB70" s="311"/>
      <c r="JEC70" s="311"/>
      <c r="JED70" s="311"/>
      <c r="JEE70" s="311"/>
      <c r="JEF70" s="311"/>
      <c r="JEG70" s="311"/>
      <c r="JEH70" s="311"/>
      <c r="JEI70" s="311"/>
      <c r="JEJ70" s="311"/>
      <c r="JEK70" s="311"/>
      <c r="JEL70" s="311"/>
      <c r="JEM70" s="311"/>
      <c r="JEN70" s="311"/>
      <c r="JEO70" s="311"/>
      <c r="JEP70" s="311"/>
      <c r="JEQ70" s="311"/>
      <c r="JER70" s="311"/>
      <c r="JES70" s="311"/>
      <c r="JET70" s="311"/>
      <c r="JEU70" s="311"/>
      <c r="JEV70" s="311"/>
      <c r="JEW70" s="311"/>
      <c r="JEX70" s="311"/>
      <c r="JEY70" s="311"/>
      <c r="JEZ70" s="311"/>
      <c r="JFA70" s="311"/>
      <c r="JFB70" s="311"/>
      <c r="JFC70" s="311"/>
      <c r="JFD70" s="311"/>
      <c r="JFE70" s="311"/>
      <c r="JFF70" s="311"/>
      <c r="JFG70" s="311"/>
      <c r="JFH70" s="311"/>
      <c r="JFI70" s="311"/>
      <c r="JFJ70" s="311"/>
      <c r="JFK70" s="311"/>
      <c r="JFL70" s="311"/>
      <c r="JFM70" s="311"/>
      <c r="JFN70" s="311"/>
      <c r="JFO70" s="311"/>
      <c r="JFP70" s="311"/>
      <c r="JFQ70" s="311"/>
      <c r="JFR70" s="311"/>
      <c r="JFS70" s="311"/>
      <c r="JFT70" s="311"/>
      <c r="JFU70" s="311"/>
      <c r="JFV70" s="311"/>
      <c r="JFW70" s="311"/>
      <c r="JFX70" s="311"/>
      <c r="JFY70" s="311"/>
      <c r="JFZ70" s="311"/>
      <c r="JGA70" s="311"/>
      <c r="JGB70" s="311"/>
      <c r="JGC70" s="311"/>
      <c r="JGD70" s="311"/>
      <c r="JGE70" s="311"/>
      <c r="JGF70" s="311"/>
      <c r="JGG70" s="311"/>
      <c r="JGH70" s="311"/>
      <c r="JGI70" s="311"/>
      <c r="JGJ70" s="311"/>
      <c r="JGK70" s="311"/>
      <c r="JGL70" s="311"/>
      <c r="JGM70" s="311"/>
      <c r="JGN70" s="311"/>
      <c r="JGO70" s="311"/>
      <c r="JGP70" s="311"/>
      <c r="JGQ70" s="311"/>
      <c r="JGR70" s="311"/>
      <c r="JGS70" s="311"/>
      <c r="JGT70" s="311"/>
      <c r="JGU70" s="311"/>
      <c r="JGV70" s="311"/>
      <c r="JGW70" s="311"/>
      <c r="JGX70" s="311"/>
      <c r="JGY70" s="311"/>
      <c r="JGZ70" s="311"/>
      <c r="JHA70" s="311"/>
      <c r="JHB70" s="311"/>
      <c r="JHC70" s="311"/>
      <c r="JHD70" s="311"/>
      <c r="JHE70" s="311"/>
      <c r="JHF70" s="311"/>
      <c r="JHG70" s="311"/>
      <c r="JHH70" s="311"/>
      <c r="JHI70" s="311"/>
      <c r="JHJ70" s="311"/>
      <c r="JHK70" s="311"/>
      <c r="JHL70" s="311"/>
      <c r="JHM70" s="311"/>
      <c r="JHN70" s="311"/>
      <c r="JHO70" s="311"/>
      <c r="JHP70" s="311"/>
      <c r="JHQ70" s="311"/>
      <c r="JHR70" s="311"/>
      <c r="JHS70" s="311"/>
      <c r="JHT70" s="311"/>
      <c r="JHU70" s="311"/>
      <c r="JHV70" s="311"/>
      <c r="JHW70" s="311"/>
      <c r="JHX70" s="311"/>
      <c r="JHY70" s="311"/>
      <c r="JHZ70" s="311"/>
      <c r="JIA70" s="311"/>
      <c r="JIB70" s="311"/>
      <c r="JIC70" s="311"/>
      <c r="JID70" s="311"/>
      <c r="JIE70" s="311"/>
      <c r="JIF70" s="311"/>
      <c r="JIG70" s="311"/>
      <c r="JIH70" s="311"/>
      <c r="JII70" s="311"/>
      <c r="JIJ70" s="311"/>
      <c r="JIK70" s="311"/>
      <c r="JIL70" s="311"/>
      <c r="JIM70" s="311"/>
      <c r="JIN70" s="311"/>
      <c r="JIO70" s="311"/>
      <c r="JIP70" s="311"/>
      <c r="JIQ70" s="311"/>
      <c r="JIR70" s="311"/>
      <c r="JIS70" s="311"/>
      <c r="JIT70" s="311"/>
      <c r="JIU70" s="311"/>
      <c r="JIV70" s="311"/>
      <c r="JIW70" s="311"/>
      <c r="JIX70" s="311"/>
      <c r="JIY70" s="311"/>
      <c r="JIZ70" s="311"/>
      <c r="JJA70" s="311"/>
      <c r="JJB70" s="311"/>
      <c r="JJC70" s="311"/>
      <c r="JJD70" s="311"/>
      <c r="JJE70" s="311"/>
      <c r="JJF70" s="311"/>
      <c r="JJG70" s="311"/>
      <c r="JJH70" s="311"/>
      <c r="JJI70" s="311"/>
      <c r="JJJ70" s="311"/>
      <c r="JJK70" s="311"/>
      <c r="JJL70" s="311"/>
      <c r="JJM70" s="311"/>
      <c r="JJN70" s="311"/>
      <c r="JJO70" s="311"/>
      <c r="JJP70" s="311"/>
      <c r="JJQ70" s="311"/>
      <c r="JJR70" s="311"/>
      <c r="JJS70" s="311"/>
      <c r="JJT70" s="311"/>
      <c r="JJU70" s="311"/>
      <c r="JJV70" s="311"/>
      <c r="JJW70" s="311"/>
      <c r="JJX70" s="311"/>
      <c r="JJY70" s="311"/>
      <c r="JJZ70" s="311"/>
      <c r="JKA70" s="311"/>
      <c r="JKB70" s="311"/>
      <c r="JKC70" s="311"/>
      <c r="JKD70" s="311"/>
      <c r="JKE70" s="311"/>
      <c r="JKF70" s="311"/>
      <c r="JKG70" s="311"/>
      <c r="JKH70" s="311"/>
      <c r="JKI70" s="311"/>
      <c r="JKJ70" s="311"/>
      <c r="JKK70" s="311"/>
      <c r="JKL70" s="311"/>
      <c r="JKM70" s="311"/>
      <c r="JKN70" s="311"/>
      <c r="JKO70" s="311"/>
      <c r="JKP70" s="311"/>
      <c r="JKQ70" s="311"/>
      <c r="JKR70" s="311"/>
      <c r="JKS70" s="311"/>
      <c r="JKT70" s="311"/>
      <c r="JKU70" s="311"/>
      <c r="JKV70" s="311"/>
      <c r="JKW70" s="311"/>
      <c r="JKX70" s="311"/>
      <c r="JKY70" s="311"/>
      <c r="JKZ70" s="311"/>
      <c r="JLA70" s="311"/>
      <c r="JLB70" s="311"/>
      <c r="JLC70" s="311"/>
      <c r="JLD70" s="311"/>
      <c r="JLE70" s="311"/>
      <c r="JLF70" s="311"/>
      <c r="JLG70" s="311"/>
      <c r="JLH70" s="311"/>
      <c r="JLI70" s="311"/>
      <c r="JLJ70" s="311"/>
      <c r="JLK70" s="311"/>
      <c r="JLL70" s="311"/>
      <c r="JLM70" s="311"/>
      <c r="JLN70" s="311"/>
      <c r="JLO70" s="311"/>
      <c r="JLP70" s="311"/>
      <c r="JLQ70" s="311"/>
      <c r="JLR70" s="311"/>
      <c r="JLS70" s="311"/>
      <c r="JLT70" s="311"/>
      <c r="JLU70" s="311"/>
      <c r="JLV70" s="311"/>
      <c r="JLW70" s="311"/>
      <c r="JLX70" s="311"/>
      <c r="JLY70" s="311"/>
      <c r="JLZ70" s="311"/>
      <c r="JMA70" s="311"/>
      <c r="JMB70" s="311"/>
      <c r="JMC70" s="311"/>
      <c r="JMD70" s="311"/>
      <c r="JME70" s="311"/>
      <c r="JMF70" s="311"/>
      <c r="JMG70" s="311"/>
      <c r="JMH70" s="311"/>
      <c r="JMI70" s="311"/>
      <c r="JMJ70" s="311"/>
      <c r="JMK70" s="311"/>
      <c r="JML70" s="311"/>
      <c r="JMM70" s="311"/>
      <c r="JMN70" s="311"/>
      <c r="JMO70" s="311"/>
      <c r="JMP70" s="311"/>
      <c r="JMQ70" s="311"/>
      <c r="JMR70" s="311"/>
      <c r="JMS70" s="311"/>
      <c r="JMT70" s="311"/>
      <c r="JMU70" s="311"/>
      <c r="JMV70" s="311"/>
      <c r="JMW70" s="311"/>
      <c r="JMX70" s="311"/>
      <c r="JMY70" s="311"/>
      <c r="JMZ70" s="311"/>
      <c r="JNA70" s="311"/>
      <c r="JNB70" s="311"/>
      <c r="JNC70" s="311"/>
      <c r="JND70" s="311"/>
      <c r="JNE70" s="311"/>
      <c r="JNF70" s="311"/>
      <c r="JNG70" s="311"/>
      <c r="JNH70" s="311"/>
      <c r="JNI70" s="311"/>
      <c r="JNJ70" s="311"/>
      <c r="JNK70" s="311"/>
      <c r="JNL70" s="311"/>
      <c r="JNM70" s="311"/>
      <c r="JNN70" s="311"/>
      <c r="JNO70" s="311"/>
      <c r="JNP70" s="311"/>
      <c r="JNQ70" s="311"/>
      <c r="JNR70" s="311"/>
      <c r="JNS70" s="311"/>
      <c r="JNT70" s="311"/>
      <c r="JNU70" s="311"/>
      <c r="JNV70" s="311"/>
      <c r="JNW70" s="311"/>
      <c r="JNX70" s="311"/>
      <c r="JNY70" s="311"/>
      <c r="JNZ70" s="311"/>
      <c r="JOA70" s="311"/>
      <c r="JOB70" s="311"/>
      <c r="JOC70" s="311"/>
      <c r="JOD70" s="311"/>
      <c r="JOE70" s="311"/>
      <c r="JOF70" s="311"/>
      <c r="JOG70" s="311"/>
      <c r="JOH70" s="311"/>
      <c r="JOI70" s="311"/>
      <c r="JOJ70" s="311"/>
      <c r="JOK70" s="311"/>
      <c r="JOL70" s="311"/>
      <c r="JOM70" s="311"/>
      <c r="JON70" s="311"/>
      <c r="JOO70" s="311"/>
      <c r="JOP70" s="311"/>
      <c r="JOQ70" s="311"/>
      <c r="JOR70" s="311"/>
      <c r="JOS70" s="311"/>
      <c r="JOT70" s="311"/>
      <c r="JOU70" s="311"/>
      <c r="JOV70" s="311"/>
      <c r="JOW70" s="311"/>
      <c r="JOX70" s="311"/>
      <c r="JOY70" s="311"/>
      <c r="JOZ70" s="311"/>
      <c r="JPA70" s="311"/>
      <c r="JPB70" s="311"/>
      <c r="JPC70" s="311"/>
      <c r="JPD70" s="311"/>
      <c r="JPE70" s="311"/>
      <c r="JPF70" s="311"/>
      <c r="JPG70" s="311"/>
      <c r="JPH70" s="311"/>
      <c r="JPI70" s="311"/>
      <c r="JPJ70" s="311"/>
      <c r="JPK70" s="311"/>
      <c r="JPL70" s="311"/>
      <c r="JPM70" s="311"/>
      <c r="JPN70" s="311"/>
      <c r="JPO70" s="311"/>
      <c r="JPP70" s="311"/>
      <c r="JPQ70" s="311"/>
      <c r="JPR70" s="311"/>
      <c r="JPS70" s="311"/>
      <c r="JPT70" s="311"/>
      <c r="JPU70" s="311"/>
      <c r="JPV70" s="311"/>
      <c r="JPW70" s="311"/>
      <c r="JPX70" s="311"/>
      <c r="JPY70" s="311"/>
      <c r="JPZ70" s="311"/>
      <c r="JQA70" s="311"/>
      <c r="JQB70" s="311"/>
      <c r="JQC70" s="311"/>
      <c r="JQD70" s="311"/>
      <c r="JQE70" s="311"/>
      <c r="JQF70" s="311"/>
      <c r="JQG70" s="311"/>
      <c r="JQH70" s="311"/>
      <c r="JQI70" s="311"/>
      <c r="JQJ70" s="311"/>
      <c r="JQK70" s="311"/>
      <c r="JQL70" s="311"/>
      <c r="JQM70" s="311"/>
      <c r="JQN70" s="311"/>
      <c r="JQO70" s="311"/>
      <c r="JQP70" s="311"/>
      <c r="JQQ70" s="311"/>
      <c r="JQR70" s="311"/>
      <c r="JQS70" s="311"/>
      <c r="JQT70" s="311"/>
      <c r="JQU70" s="311"/>
      <c r="JQV70" s="311"/>
      <c r="JQW70" s="311"/>
      <c r="JQX70" s="311"/>
      <c r="JQY70" s="311"/>
      <c r="JQZ70" s="311"/>
      <c r="JRA70" s="311"/>
      <c r="JRB70" s="311"/>
      <c r="JRC70" s="311"/>
      <c r="JRD70" s="311"/>
      <c r="JRE70" s="311"/>
      <c r="JRF70" s="311"/>
      <c r="JRG70" s="311"/>
      <c r="JRH70" s="311"/>
      <c r="JRI70" s="311"/>
      <c r="JRJ70" s="311"/>
      <c r="JRK70" s="311"/>
      <c r="JRL70" s="311"/>
      <c r="JRM70" s="311"/>
      <c r="JRN70" s="311"/>
      <c r="JRO70" s="311"/>
      <c r="JRP70" s="311"/>
      <c r="JRQ70" s="311"/>
      <c r="JRR70" s="311"/>
      <c r="JRS70" s="311"/>
      <c r="JRT70" s="311"/>
      <c r="JRU70" s="311"/>
      <c r="JRV70" s="311"/>
      <c r="JRW70" s="311"/>
      <c r="JRX70" s="311"/>
      <c r="JRY70" s="311"/>
      <c r="JRZ70" s="311"/>
      <c r="JSA70" s="311"/>
      <c r="JSB70" s="311"/>
      <c r="JSC70" s="311"/>
      <c r="JSD70" s="311"/>
      <c r="JSE70" s="311"/>
      <c r="JSF70" s="311"/>
      <c r="JSG70" s="311"/>
      <c r="JSH70" s="311"/>
      <c r="JSI70" s="311"/>
      <c r="JSJ70" s="311"/>
      <c r="JSK70" s="311"/>
      <c r="JSL70" s="311"/>
      <c r="JSM70" s="311"/>
      <c r="JSN70" s="311"/>
      <c r="JSO70" s="311"/>
      <c r="JSP70" s="311"/>
      <c r="JSQ70" s="311"/>
      <c r="JSR70" s="311"/>
      <c r="JSS70" s="311"/>
      <c r="JST70" s="311"/>
      <c r="JSU70" s="311"/>
      <c r="JSV70" s="311"/>
      <c r="JSW70" s="311"/>
      <c r="JSX70" s="311"/>
      <c r="JSY70" s="311"/>
      <c r="JSZ70" s="311"/>
      <c r="JTA70" s="311"/>
      <c r="JTB70" s="311"/>
      <c r="JTC70" s="311"/>
      <c r="JTD70" s="311"/>
      <c r="JTE70" s="311"/>
      <c r="JTF70" s="311"/>
      <c r="JTG70" s="311"/>
      <c r="JTH70" s="311"/>
      <c r="JTI70" s="311"/>
      <c r="JTJ70" s="311"/>
      <c r="JTK70" s="311"/>
      <c r="JTL70" s="311"/>
      <c r="JTM70" s="311"/>
      <c r="JTN70" s="311"/>
      <c r="JTO70" s="311"/>
      <c r="JTP70" s="311"/>
      <c r="JTQ70" s="311"/>
      <c r="JTR70" s="311"/>
      <c r="JTS70" s="311"/>
      <c r="JTT70" s="311"/>
      <c r="JTU70" s="311"/>
      <c r="JTV70" s="311"/>
      <c r="JTW70" s="311"/>
      <c r="JTX70" s="311"/>
      <c r="JTY70" s="311"/>
      <c r="JTZ70" s="311"/>
      <c r="JUA70" s="311"/>
      <c r="JUB70" s="311"/>
      <c r="JUC70" s="311"/>
      <c r="JUD70" s="311"/>
      <c r="JUE70" s="311"/>
      <c r="JUF70" s="311"/>
      <c r="JUG70" s="311"/>
      <c r="JUH70" s="311"/>
      <c r="JUI70" s="311"/>
      <c r="JUJ70" s="311"/>
      <c r="JUK70" s="311"/>
      <c r="JUL70" s="311"/>
      <c r="JUM70" s="311"/>
      <c r="JUN70" s="311"/>
      <c r="JUO70" s="311"/>
      <c r="JUP70" s="311"/>
      <c r="JUQ70" s="311"/>
      <c r="JUR70" s="311"/>
      <c r="JUS70" s="311"/>
      <c r="JUT70" s="311"/>
      <c r="JUU70" s="311"/>
      <c r="JUV70" s="311"/>
      <c r="JUW70" s="311"/>
      <c r="JUX70" s="311"/>
      <c r="JUY70" s="311"/>
      <c r="JUZ70" s="311"/>
      <c r="JVA70" s="311"/>
      <c r="JVB70" s="311"/>
      <c r="JVC70" s="311"/>
      <c r="JVD70" s="311"/>
      <c r="JVE70" s="311"/>
      <c r="JVF70" s="311"/>
      <c r="JVG70" s="311"/>
      <c r="JVH70" s="311"/>
      <c r="JVI70" s="311"/>
      <c r="JVJ70" s="311"/>
      <c r="JVK70" s="311"/>
      <c r="JVL70" s="311"/>
      <c r="JVM70" s="311"/>
      <c r="JVN70" s="311"/>
      <c r="JVO70" s="311"/>
      <c r="JVP70" s="311"/>
      <c r="JVQ70" s="311"/>
      <c r="JVR70" s="311"/>
      <c r="JVS70" s="311"/>
      <c r="JVT70" s="311"/>
      <c r="JVU70" s="311"/>
      <c r="JVV70" s="311"/>
      <c r="JVW70" s="311"/>
      <c r="JVX70" s="311"/>
      <c r="JVY70" s="311"/>
      <c r="JVZ70" s="311"/>
      <c r="JWA70" s="311"/>
      <c r="JWB70" s="311"/>
      <c r="JWC70" s="311"/>
      <c r="JWD70" s="311"/>
      <c r="JWE70" s="311"/>
      <c r="JWF70" s="311"/>
      <c r="JWG70" s="311"/>
      <c r="JWH70" s="311"/>
      <c r="JWI70" s="311"/>
      <c r="JWJ70" s="311"/>
      <c r="JWK70" s="311"/>
      <c r="JWL70" s="311"/>
      <c r="JWM70" s="311"/>
      <c r="JWN70" s="311"/>
      <c r="JWO70" s="311"/>
      <c r="JWP70" s="311"/>
      <c r="JWQ70" s="311"/>
      <c r="JWR70" s="311"/>
      <c r="JWS70" s="311"/>
      <c r="JWT70" s="311"/>
      <c r="JWU70" s="311"/>
      <c r="JWV70" s="311"/>
      <c r="JWW70" s="311"/>
      <c r="JWX70" s="311"/>
      <c r="JWY70" s="311"/>
      <c r="JWZ70" s="311"/>
      <c r="JXA70" s="311"/>
      <c r="JXB70" s="311"/>
      <c r="JXC70" s="311"/>
      <c r="JXD70" s="311"/>
      <c r="JXE70" s="311"/>
      <c r="JXF70" s="311"/>
      <c r="JXG70" s="311"/>
      <c r="JXH70" s="311"/>
      <c r="JXI70" s="311"/>
      <c r="JXJ70" s="311"/>
      <c r="JXK70" s="311"/>
      <c r="JXL70" s="311"/>
      <c r="JXM70" s="311"/>
      <c r="JXN70" s="311"/>
      <c r="JXO70" s="311"/>
      <c r="JXP70" s="311"/>
      <c r="JXQ70" s="311"/>
      <c r="JXR70" s="311"/>
      <c r="JXS70" s="311"/>
      <c r="JXT70" s="311"/>
      <c r="JXU70" s="311"/>
      <c r="JXV70" s="311"/>
      <c r="JXW70" s="311"/>
      <c r="JXX70" s="311"/>
      <c r="JXY70" s="311"/>
      <c r="JXZ70" s="311"/>
      <c r="JYA70" s="311"/>
      <c r="JYB70" s="311"/>
      <c r="JYC70" s="311"/>
      <c r="JYD70" s="311"/>
      <c r="JYE70" s="311"/>
      <c r="JYF70" s="311"/>
      <c r="JYG70" s="311"/>
      <c r="JYH70" s="311"/>
      <c r="JYI70" s="311"/>
      <c r="JYJ70" s="311"/>
      <c r="JYK70" s="311"/>
      <c r="JYL70" s="311"/>
      <c r="JYM70" s="311"/>
      <c r="JYN70" s="311"/>
      <c r="JYO70" s="311"/>
      <c r="JYP70" s="311"/>
      <c r="JYQ70" s="311"/>
      <c r="JYR70" s="311"/>
      <c r="JYS70" s="311"/>
      <c r="JYT70" s="311"/>
      <c r="JYU70" s="311"/>
      <c r="JYV70" s="311"/>
      <c r="JYW70" s="311"/>
      <c r="JYX70" s="311"/>
      <c r="JYY70" s="311"/>
      <c r="JYZ70" s="311"/>
      <c r="JZA70" s="311"/>
      <c r="JZB70" s="311"/>
      <c r="JZC70" s="311"/>
      <c r="JZD70" s="311"/>
      <c r="JZE70" s="311"/>
      <c r="JZF70" s="311"/>
      <c r="JZG70" s="311"/>
      <c r="JZH70" s="311"/>
      <c r="JZI70" s="311"/>
      <c r="JZJ70" s="311"/>
      <c r="JZK70" s="311"/>
      <c r="JZL70" s="311"/>
      <c r="JZM70" s="311"/>
      <c r="JZN70" s="311"/>
      <c r="JZO70" s="311"/>
      <c r="JZP70" s="311"/>
      <c r="JZQ70" s="311"/>
      <c r="JZR70" s="311"/>
      <c r="JZS70" s="311"/>
      <c r="JZT70" s="311"/>
      <c r="JZU70" s="311"/>
      <c r="JZV70" s="311"/>
      <c r="JZW70" s="311"/>
      <c r="JZX70" s="311"/>
      <c r="JZY70" s="311"/>
      <c r="JZZ70" s="311"/>
      <c r="KAA70" s="311"/>
      <c r="KAB70" s="311"/>
      <c r="KAC70" s="311"/>
      <c r="KAD70" s="311"/>
      <c r="KAE70" s="311"/>
      <c r="KAF70" s="311"/>
      <c r="KAG70" s="311"/>
      <c r="KAH70" s="311"/>
      <c r="KAI70" s="311"/>
      <c r="KAJ70" s="311"/>
      <c r="KAK70" s="311"/>
      <c r="KAL70" s="311"/>
      <c r="KAM70" s="311"/>
      <c r="KAN70" s="311"/>
      <c r="KAO70" s="311"/>
      <c r="KAP70" s="311"/>
      <c r="KAQ70" s="311"/>
      <c r="KAR70" s="311"/>
      <c r="KAS70" s="311"/>
      <c r="KAT70" s="311"/>
      <c r="KAU70" s="311"/>
      <c r="KAV70" s="311"/>
      <c r="KAW70" s="311"/>
      <c r="KAX70" s="311"/>
      <c r="KAY70" s="311"/>
      <c r="KAZ70" s="311"/>
      <c r="KBA70" s="311"/>
      <c r="KBB70" s="311"/>
      <c r="KBC70" s="311"/>
      <c r="KBD70" s="311"/>
      <c r="KBE70" s="311"/>
      <c r="KBF70" s="311"/>
      <c r="KBG70" s="311"/>
      <c r="KBH70" s="311"/>
      <c r="KBI70" s="311"/>
      <c r="KBJ70" s="311"/>
      <c r="KBK70" s="311"/>
      <c r="KBL70" s="311"/>
      <c r="KBM70" s="311"/>
      <c r="KBN70" s="311"/>
      <c r="KBO70" s="311"/>
      <c r="KBP70" s="311"/>
      <c r="KBQ70" s="311"/>
      <c r="KBR70" s="311"/>
      <c r="KBS70" s="311"/>
      <c r="KBT70" s="311"/>
      <c r="KBU70" s="311"/>
      <c r="KBV70" s="311"/>
      <c r="KBW70" s="311"/>
      <c r="KBX70" s="311"/>
      <c r="KBY70" s="311"/>
      <c r="KBZ70" s="311"/>
      <c r="KCA70" s="311"/>
      <c r="KCB70" s="311"/>
      <c r="KCC70" s="311"/>
      <c r="KCD70" s="311"/>
      <c r="KCE70" s="311"/>
      <c r="KCF70" s="311"/>
      <c r="KCG70" s="311"/>
      <c r="KCH70" s="311"/>
      <c r="KCI70" s="311"/>
      <c r="KCJ70" s="311"/>
      <c r="KCK70" s="311"/>
      <c r="KCL70" s="311"/>
      <c r="KCM70" s="311"/>
      <c r="KCN70" s="311"/>
      <c r="KCO70" s="311"/>
      <c r="KCP70" s="311"/>
      <c r="KCQ70" s="311"/>
      <c r="KCR70" s="311"/>
      <c r="KCS70" s="311"/>
      <c r="KCT70" s="311"/>
      <c r="KCU70" s="311"/>
      <c r="KCV70" s="311"/>
      <c r="KCW70" s="311"/>
      <c r="KCX70" s="311"/>
      <c r="KCY70" s="311"/>
      <c r="KCZ70" s="311"/>
      <c r="KDA70" s="311"/>
      <c r="KDB70" s="311"/>
      <c r="KDC70" s="311"/>
      <c r="KDD70" s="311"/>
      <c r="KDE70" s="311"/>
      <c r="KDF70" s="311"/>
      <c r="KDG70" s="311"/>
      <c r="KDH70" s="311"/>
      <c r="KDI70" s="311"/>
      <c r="KDJ70" s="311"/>
      <c r="KDK70" s="311"/>
      <c r="KDL70" s="311"/>
      <c r="KDM70" s="311"/>
      <c r="KDN70" s="311"/>
      <c r="KDO70" s="311"/>
      <c r="KDP70" s="311"/>
      <c r="KDQ70" s="311"/>
      <c r="KDR70" s="311"/>
      <c r="KDS70" s="311"/>
      <c r="KDT70" s="311"/>
      <c r="KDU70" s="311"/>
      <c r="KDV70" s="311"/>
      <c r="KDW70" s="311"/>
      <c r="KDX70" s="311"/>
      <c r="KDY70" s="311"/>
      <c r="KDZ70" s="311"/>
      <c r="KEA70" s="311"/>
      <c r="KEB70" s="311"/>
      <c r="KEC70" s="311"/>
      <c r="KED70" s="311"/>
      <c r="KEE70" s="311"/>
      <c r="KEF70" s="311"/>
      <c r="KEG70" s="311"/>
      <c r="KEH70" s="311"/>
      <c r="KEI70" s="311"/>
      <c r="KEJ70" s="311"/>
      <c r="KEK70" s="311"/>
      <c r="KEL70" s="311"/>
      <c r="KEM70" s="311"/>
      <c r="KEN70" s="311"/>
      <c r="KEO70" s="311"/>
      <c r="KEP70" s="311"/>
      <c r="KEQ70" s="311"/>
      <c r="KER70" s="311"/>
      <c r="KES70" s="311"/>
      <c r="KET70" s="311"/>
      <c r="KEU70" s="311"/>
      <c r="KEV70" s="311"/>
      <c r="KEW70" s="311"/>
      <c r="KEX70" s="311"/>
      <c r="KEY70" s="311"/>
      <c r="KEZ70" s="311"/>
      <c r="KFA70" s="311"/>
      <c r="KFB70" s="311"/>
      <c r="KFC70" s="311"/>
      <c r="KFD70" s="311"/>
      <c r="KFE70" s="311"/>
      <c r="KFF70" s="311"/>
      <c r="KFG70" s="311"/>
      <c r="KFH70" s="311"/>
      <c r="KFI70" s="311"/>
      <c r="KFJ70" s="311"/>
      <c r="KFK70" s="311"/>
      <c r="KFL70" s="311"/>
      <c r="KFM70" s="311"/>
      <c r="KFN70" s="311"/>
      <c r="KFO70" s="311"/>
      <c r="KFP70" s="311"/>
      <c r="KFQ70" s="311"/>
      <c r="KFR70" s="311"/>
      <c r="KFS70" s="311"/>
      <c r="KFT70" s="311"/>
      <c r="KFU70" s="311"/>
      <c r="KFV70" s="311"/>
      <c r="KFW70" s="311"/>
      <c r="KFX70" s="311"/>
      <c r="KFY70" s="311"/>
      <c r="KFZ70" s="311"/>
      <c r="KGA70" s="311"/>
      <c r="KGB70" s="311"/>
      <c r="KGC70" s="311"/>
      <c r="KGD70" s="311"/>
      <c r="KGE70" s="311"/>
      <c r="KGF70" s="311"/>
      <c r="KGG70" s="311"/>
      <c r="KGH70" s="311"/>
      <c r="KGI70" s="311"/>
      <c r="KGJ70" s="311"/>
      <c r="KGK70" s="311"/>
      <c r="KGL70" s="311"/>
      <c r="KGM70" s="311"/>
      <c r="KGN70" s="311"/>
      <c r="KGO70" s="311"/>
      <c r="KGP70" s="311"/>
      <c r="KGQ70" s="311"/>
      <c r="KGR70" s="311"/>
      <c r="KGS70" s="311"/>
      <c r="KGT70" s="311"/>
      <c r="KGU70" s="311"/>
      <c r="KGV70" s="311"/>
      <c r="KGW70" s="311"/>
      <c r="KGX70" s="311"/>
      <c r="KGY70" s="311"/>
      <c r="KGZ70" s="311"/>
      <c r="KHA70" s="311"/>
      <c r="KHB70" s="311"/>
      <c r="KHC70" s="311"/>
      <c r="KHD70" s="311"/>
      <c r="KHE70" s="311"/>
      <c r="KHF70" s="311"/>
      <c r="KHG70" s="311"/>
      <c r="KHH70" s="311"/>
      <c r="KHI70" s="311"/>
      <c r="KHJ70" s="311"/>
      <c r="KHK70" s="311"/>
      <c r="KHL70" s="311"/>
      <c r="KHM70" s="311"/>
      <c r="KHN70" s="311"/>
      <c r="KHO70" s="311"/>
      <c r="KHP70" s="311"/>
      <c r="KHQ70" s="311"/>
      <c r="KHR70" s="311"/>
      <c r="KHS70" s="311"/>
      <c r="KHT70" s="311"/>
      <c r="KHU70" s="311"/>
      <c r="KHV70" s="311"/>
      <c r="KHW70" s="311"/>
      <c r="KHX70" s="311"/>
      <c r="KHY70" s="311"/>
      <c r="KHZ70" s="311"/>
      <c r="KIA70" s="311"/>
      <c r="KIB70" s="311"/>
      <c r="KIC70" s="311"/>
      <c r="KID70" s="311"/>
      <c r="KIE70" s="311"/>
      <c r="KIF70" s="311"/>
      <c r="KIG70" s="311"/>
      <c r="KIH70" s="311"/>
      <c r="KII70" s="311"/>
      <c r="KIJ70" s="311"/>
      <c r="KIK70" s="311"/>
      <c r="KIL70" s="311"/>
      <c r="KIM70" s="311"/>
      <c r="KIN70" s="311"/>
      <c r="KIO70" s="311"/>
      <c r="KIP70" s="311"/>
      <c r="KIQ70" s="311"/>
      <c r="KIR70" s="311"/>
      <c r="KIS70" s="311"/>
      <c r="KIT70" s="311"/>
      <c r="KIU70" s="311"/>
      <c r="KIV70" s="311"/>
      <c r="KIW70" s="311"/>
      <c r="KIX70" s="311"/>
      <c r="KIY70" s="311"/>
      <c r="KIZ70" s="311"/>
      <c r="KJA70" s="311"/>
      <c r="KJB70" s="311"/>
      <c r="KJC70" s="311"/>
      <c r="KJD70" s="311"/>
      <c r="KJE70" s="311"/>
      <c r="KJF70" s="311"/>
      <c r="KJG70" s="311"/>
      <c r="KJH70" s="311"/>
      <c r="KJI70" s="311"/>
      <c r="KJJ70" s="311"/>
      <c r="KJK70" s="311"/>
      <c r="KJL70" s="311"/>
      <c r="KJM70" s="311"/>
      <c r="KJN70" s="311"/>
      <c r="KJO70" s="311"/>
      <c r="KJP70" s="311"/>
      <c r="KJQ70" s="311"/>
      <c r="KJR70" s="311"/>
      <c r="KJS70" s="311"/>
      <c r="KJT70" s="311"/>
      <c r="KJU70" s="311"/>
      <c r="KJV70" s="311"/>
      <c r="KJW70" s="311"/>
      <c r="KJX70" s="311"/>
      <c r="KJY70" s="311"/>
      <c r="KJZ70" s="311"/>
      <c r="KKA70" s="311"/>
      <c r="KKB70" s="311"/>
      <c r="KKC70" s="311"/>
      <c r="KKD70" s="311"/>
      <c r="KKE70" s="311"/>
      <c r="KKF70" s="311"/>
      <c r="KKG70" s="311"/>
      <c r="KKH70" s="311"/>
      <c r="KKI70" s="311"/>
      <c r="KKJ70" s="311"/>
      <c r="KKK70" s="311"/>
      <c r="KKL70" s="311"/>
      <c r="KKM70" s="311"/>
      <c r="KKN70" s="311"/>
      <c r="KKO70" s="311"/>
      <c r="KKP70" s="311"/>
      <c r="KKQ70" s="311"/>
      <c r="KKR70" s="311"/>
      <c r="KKS70" s="311"/>
      <c r="KKT70" s="311"/>
      <c r="KKU70" s="311"/>
      <c r="KKV70" s="311"/>
      <c r="KKW70" s="311"/>
      <c r="KKX70" s="311"/>
      <c r="KKY70" s="311"/>
      <c r="KKZ70" s="311"/>
      <c r="KLA70" s="311"/>
      <c r="KLB70" s="311"/>
      <c r="KLC70" s="311"/>
      <c r="KLD70" s="311"/>
      <c r="KLE70" s="311"/>
      <c r="KLF70" s="311"/>
      <c r="KLG70" s="311"/>
      <c r="KLH70" s="311"/>
      <c r="KLI70" s="311"/>
      <c r="KLJ70" s="311"/>
      <c r="KLK70" s="311"/>
      <c r="KLL70" s="311"/>
      <c r="KLM70" s="311"/>
      <c r="KLN70" s="311"/>
      <c r="KLO70" s="311"/>
      <c r="KLP70" s="311"/>
      <c r="KLQ70" s="311"/>
      <c r="KLR70" s="311"/>
      <c r="KLS70" s="311"/>
      <c r="KLT70" s="311"/>
      <c r="KLU70" s="311"/>
      <c r="KLV70" s="311"/>
      <c r="KLW70" s="311"/>
      <c r="KLX70" s="311"/>
      <c r="KLY70" s="311"/>
      <c r="KLZ70" s="311"/>
      <c r="KMA70" s="311"/>
      <c r="KMB70" s="311"/>
      <c r="KMC70" s="311"/>
      <c r="KMD70" s="311"/>
      <c r="KME70" s="311"/>
      <c r="KMF70" s="311"/>
      <c r="KMG70" s="311"/>
      <c r="KMH70" s="311"/>
      <c r="KMI70" s="311"/>
      <c r="KMJ70" s="311"/>
      <c r="KMK70" s="311"/>
      <c r="KML70" s="311"/>
      <c r="KMM70" s="311"/>
      <c r="KMN70" s="311"/>
      <c r="KMO70" s="311"/>
      <c r="KMP70" s="311"/>
      <c r="KMQ70" s="311"/>
      <c r="KMR70" s="311"/>
      <c r="KMS70" s="311"/>
      <c r="KMT70" s="311"/>
      <c r="KMU70" s="311"/>
      <c r="KMV70" s="311"/>
      <c r="KMW70" s="311"/>
      <c r="KMX70" s="311"/>
      <c r="KMY70" s="311"/>
      <c r="KMZ70" s="311"/>
      <c r="KNA70" s="311"/>
      <c r="KNB70" s="311"/>
      <c r="KNC70" s="311"/>
      <c r="KND70" s="311"/>
      <c r="KNE70" s="311"/>
      <c r="KNF70" s="311"/>
      <c r="KNG70" s="311"/>
      <c r="KNH70" s="311"/>
      <c r="KNI70" s="311"/>
      <c r="KNJ70" s="311"/>
      <c r="KNK70" s="311"/>
      <c r="KNL70" s="311"/>
      <c r="KNM70" s="311"/>
      <c r="KNN70" s="311"/>
      <c r="KNO70" s="311"/>
      <c r="KNP70" s="311"/>
      <c r="KNQ70" s="311"/>
      <c r="KNR70" s="311"/>
      <c r="KNS70" s="311"/>
      <c r="KNT70" s="311"/>
      <c r="KNU70" s="311"/>
      <c r="KNV70" s="311"/>
      <c r="KNW70" s="311"/>
      <c r="KNX70" s="311"/>
      <c r="KNY70" s="311"/>
      <c r="KNZ70" s="311"/>
      <c r="KOA70" s="311"/>
      <c r="KOB70" s="311"/>
      <c r="KOC70" s="311"/>
      <c r="KOD70" s="311"/>
      <c r="KOE70" s="311"/>
      <c r="KOF70" s="311"/>
      <c r="KOG70" s="311"/>
      <c r="KOH70" s="311"/>
      <c r="KOI70" s="311"/>
      <c r="KOJ70" s="311"/>
      <c r="KOK70" s="311"/>
      <c r="KOL70" s="311"/>
      <c r="KOM70" s="311"/>
      <c r="KON70" s="311"/>
      <c r="KOO70" s="311"/>
      <c r="KOP70" s="311"/>
      <c r="KOQ70" s="311"/>
      <c r="KOR70" s="311"/>
      <c r="KOS70" s="311"/>
      <c r="KOT70" s="311"/>
      <c r="KOU70" s="311"/>
      <c r="KOV70" s="311"/>
      <c r="KOW70" s="311"/>
      <c r="KOX70" s="311"/>
      <c r="KOY70" s="311"/>
      <c r="KOZ70" s="311"/>
      <c r="KPA70" s="311"/>
      <c r="KPB70" s="311"/>
      <c r="KPC70" s="311"/>
      <c r="KPD70" s="311"/>
      <c r="KPE70" s="311"/>
      <c r="KPF70" s="311"/>
      <c r="KPG70" s="311"/>
      <c r="KPH70" s="311"/>
      <c r="KPI70" s="311"/>
      <c r="KPJ70" s="311"/>
      <c r="KPK70" s="311"/>
      <c r="KPL70" s="311"/>
      <c r="KPM70" s="311"/>
      <c r="KPN70" s="311"/>
      <c r="KPO70" s="311"/>
      <c r="KPP70" s="311"/>
      <c r="KPQ70" s="311"/>
      <c r="KPR70" s="311"/>
      <c r="KPS70" s="311"/>
      <c r="KPT70" s="311"/>
      <c r="KPU70" s="311"/>
      <c r="KPV70" s="311"/>
      <c r="KPW70" s="311"/>
      <c r="KPX70" s="311"/>
      <c r="KPY70" s="311"/>
      <c r="KPZ70" s="311"/>
      <c r="KQA70" s="311"/>
      <c r="KQB70" s="311"/>
      <c r="KQC70" s="311"/>
      <c r="KQD70" s="311"/>
      <c r="KQE70" s="311"/>
      <c r="KQF70" s="311"/>
      <c r="KQG70" s="311"/>
      <c r="KQH70" s="311"/>
      <c r="KQI70" s="311"/>
      <c r="KQJ70" s="311"/>
      <c r="KQK70" s="311"/>
      <c r="KQL70" s="311"/>
      <c r="KQM70" s="311"/>
      <c r="KQN70" s="311"/>
      <c r="KQO70" s="311"/>
      <c r="KQP70" s="311"/>
      <c r="KQQ70" s="311"/>
      <c r="KQR70" s="311"/>
      <c r="KQS70" s="311"/>
      <c r="KQT70" s="311"/>
      <c r="KQU70" s="311"/>
      <c r="KQV70" s="311"/>
      <c r="KQW70" s="311"/>
      <c r="KQX70" s="311"/>
      <c r="KQY70" s="311"/>
      <c r="KQZ70" s="311"/>
      <c r="KRA70" s="311"/>
      <c r="KRB70" s="311"/>
      <c r="KRC70" s="311"/>
      <c r="KRD70" s="311"/>
      <c r="KRE70" s="311"/>
      <c r="KRF70" s="311"/>
      <c r="KRG70" s="311"/>
      <c r="KRH70" s="311"/>
      <c r="KRI70" s="311"/>
      <c r="KRJ70" s="311"/>
      <c r="KRK70" s="311"/>
      <c r="KRL70" s="311"/>
      <c r="KRM70" s="311"/>
      <c r="KRN70" s="311"/>
      <c r="KRO70" s="311"/>
      <c r="KRP70" s="311"/>
      <c r="KRQ70" s="311"/>
      <c r="KRR70" s="311"/>
      <c r="KRS70" s="311"/>
      <c r="KRT70" s="311"/>
      <c r="KRU70" s="311"/>
      <c r="KRV70" s="311"/>
      <c r="KRW70" s="311"/>
      <c r="KRX70" s="311"/>
      <c r="KRY70" s="311"/>
      <c r="KRZ70" s="311"/>
      <c r="KSA70" s="311"/>
      <c r="KSB70" s="311"/>
      <c r="KSC70" s="311"/>
      <c r="KSD70" s="311"/>
      <c r="KSE70" s="311"/>
      <c r="KSF70" s="311"/>
      <c r="KSG70" s="311"/>
      <c r="KSH70" s="311"/>
      <c r="KSI70" s="311"/>
      <c r="KSJ70" s="311"/>
      <c r="KSK70" s="311"/>
      <c r="KSL70" s="311"/>
      <c r="KSM70" s="311"/>
      <c r="KSN70" s="311"/>
      <c r="KSO70" s="311"/>
      <c r="KSP70" s="311"/>
      <c r="KSQ70" s="311"/>
      <c r="KSR70" s="311"/>
      <c r="KSS70" s="311"/>
      <c r="KST70" s="311"/>
      <c r="KSU70" s="311"/>
      <c r="KSV70" s="311"/>
      <c r="KSW70" s="311"/>
      <c r="KSX70" s="311"/>
      <c r="KSY70" s="311"/>
      <c r="KSZ70" s="311"/>
      <c r="KTA70" s="311"/>
      <c r="KTB70" s="311"/>
      <c r="KTC70" s="311"/>
      <c r="KTD70" s="311"/>
      <c r="KTE70" s="311"/>
      <c r="KTF70" s="311"/>
      <c r="KTG70" s="311"/>
      <c r="KTH70" s="311"/>
      <c r="KTI70" s="311"/>
      <c r="KTJ70" s="311"/>
      <c r="KTK70" s="311"/>
      <c r="KTL70" s="311"/>
      <c r="KTM70" s="311"/>
      <c r="KTN70" s="311"/>
      <c r="KTO70" s="311"/>
      <c r="KTP70" s="311"/>
      <c r="KTQ70" s="311"/>
      <c r="KTR70" s="311"/>
      <c r="KTS70" s="311"/>
      <c r="KTT70" s="311"/>
      <c r="KTU70" s="311"/>
      <c r="KTV70" s="311"/>
      <c r="KTW70" s="311"/>
      <c r="KTX70" s="311"/>
      <c r="KTY70" s="311"/>
      <c r="KTZ70" s="311"/>
      <c r="KUA70" s="311"/>
      <c r="KUB70" s="311"/>
      <c r="KUC70" s="311"/>
      <c r="KUD70" s="311"/>
      <c r="KUE70" s="311"/>
      <c r="KUF70" s="311"/>
      <c r="KUG70" s="311"/>
      <c r="KUH70" s="311"/>
      <c r="KUI70" s="311"/>
      <c r="KUJ70" s="311"/>
      <c r="KUK70" s="311"/>
      <c r="KUL70" s="311"/>
      <c r="KUM70" s="311"/>
      <c r="KUN70" s="311"/>
      <c r="KUO70" s="311"/>
      <c r="KUP70" s="311"/>
      <c r="KUQ70" s="311"/>
      <c r="KUR70" s="311"/>
      <c r="KUS70" s="311"/>
      <c r="KUT70" s="311"/>
      <c r="KUU70" s="311"/>
      <c r="KUV70" s="311"/>
      <c r="KUW70" s="311"/>
      <c r="KUX70" s="311"/>
      <c r="KUY70" s="311"/>
      <c r="KUZ70" s="311"/>
      <c r="KVA70" s="311"/>
      <c r="KVB70" s="311"/>
      <c r="KVC70" s="311"/>
      <c r="KVD70" s="311"/>
      <c r="KVE70" s="311"/>
      <c r="KVF70" s="311"/>
      <c r="KVG70" s="311"/>
      <c r="KVH70" s="311"/>
      <c r="KVI70" s="311"/>
      <c r="KVJ70" s="311"/>
      <c r="KVK70" s="311"/>
      <c r="KVL70" s="311"/>
      <c r="KVM70" s="311"/>
      <c r="KVN70" s="311"/>
      <c r="KVO70" s="311"/>
      <c r="KVP70" s="311"/>
      <c r="KVQ70" s="311"/>
      <c r="KVR70" s="311"/>
      <c r="KVS70" s="311"/>
      <c r="KVT70" s="311"/>
      <c r="KVU70" s="311"/>
      <c r="KVV70" s="311"/>
      <c r="KVW70" s="311"/>
      <c r="KVX70" s="311"/>
      <c r="KVY70" s="311"/>
      <c r="KVZ70" s="311"/>
      <c r="KWA70" s="311"/>
      <c r="KWB70" s="311"/>
      <c r="KWC70" s="311"/>
      <c r="KWD70" s="311"/>
      <c r="KWE70" s="311"/>
      <c r="KWF70" s="311"/>
      <c r="KWG70" s="311"/>
      <c r="KWH70" s="311"/>
      <c r="KWI70" s="311"/>
      <c r="KWJ70" s="311"/>
      <c r="KWK70" s="311"/>
      <c r="KWL70" s="311"/>
      <c r="KWM70" s="311"/>
      <c r="KWN70" s="311"/>
      <c r="KWO70" s="311"/>
      <c r="KWP70" s="311"/>
      <c r="KWQ70" s="311"/>
      <c r="KWR70" s="311"/>
      <c r="KWS70" s="311"/>
      <c r="KWT70" s="311"/>
      <c r="KWU70" s="311"/>
      <c r="KWV70" s="311"/>
      <c r="KWW70" s="311"/>
      <c r="KWX70" s="311"/>
      <c r="KWY70" s="311"/>
      <c r="KWZ70" s="311"/>
      <c r="KXA70" s="311"/>
      <c r="KXB70" s="311"/>
      <c r="KXC70" s="311"/>
      <c r="KXD70" s="311"/>
      <c r="KXE70" s="311"/>
      <c r="KXF70" s="311"/>
      <c r="KXG70" s="311"/>
      <c r="KXH70" s="311"/>
      <c r="KXI70" s="311"/>
      <c r="KXJ70" s="311"/>
      <c r="KXK70" s="311"/>
      <c r="KXL70" s="311"/>
      <c r="KXM70" s="311"/>
      <c r="KXN70" s="311"/>
      <c r="KXO70" s="311"/>
      <c r="KXP70" s="311"/>
      <c r="KXQ70" s="311"/>
      <c r="KXR70" s="311"/>
      <c r="KXS70" s="311"/>
      <c r="KXT70" s="311"/>
      <c r="KXU70" s="311"/>
      <c r="KXV70" s="311"/>
      <c r="KXW70" s="311"/>
      <c r="KXX70" s="311"/>
      <c r="KXY70" s="311"/>
      <c r="KXZ70" s="311"/>
      <c r="KYA70" s="311"/>
      <c r="KYB70" s="311"/>
      <c r="KYC70" s="311"/>
      <c r="KYD70" s="311"/>
      <c r="KYE70" s="311"/>
      <c r="KYF70" s="311"/>
      <c r="KYG70" s="311"/>
      <c r="KYH70" s="311"/>
      <c r="KYI70" s="311"/>
      <c r="KYJ70" s="311"/>
      <c r="KYK70" s="311"/>
      <c r="KYL70" s="311"/>
      <c r="KYM70" s="311"/>
      <c r="KYN70" s="311"/>
      <c r="KYO70" s="311"/>
      <c r="KYP70" s="311"/>
      <c r="KYQ70" s="311"/>
      <c r="KYR70" s="311"/>
      <c r="KYS70" s="311"/>
      <c r="KYT70" s="311"/>
      <c r="KYU70" s="311"/>
      <c r="KYV70" s="311"/>
      <c r="KYW70" s="311"/>
      <c r="KYX70" s="311"/>
      <c r="KYY70" s="311"/>
      <c r="KYZ70" s="311"/>
      <c r="KZA70" s="311"/>
      <c r="KZB70" s="311"/>
      <c r="KZC70" s="311"/>
      <c r="KZD70" s="311"/>
      <c r="KZE70" s="311"/>
      <c r="KZF70" s="311"/>
      <c r="KZG70" s="311"/>
      <c r="KZH70" s="311"/>
      <c r="KZI70" s="311"/>
      <c r="KZJ70" s="311"/>
      <c r="KZK70" s="311"/>
      <c r="KZL70" s="311"/>
      <c r="KZM70" s="311"/>
      <c r="KZN70" s="311"/>
      <c r="KZO70" s="311"/>
      <c r="KZP70" s="311"/>
      <c r="KZQ70" s="311"/>
      <c r="KZR70" s="311"/>
      <c r="KZS70" s="311"/>
      <c r="KZT70" s="311"/>
      <c r="KZU70" s="311"/>
      <c r="KZV70" s="311"/>
      <c r="KZW70" s="311"/>
      <c r="KZX70" s="311"/>
      <c r="KZY70" s="311"/>
      <c r="KZZ70" s="311"/>
      <c r="LAA70" s="311"/>
      <c r="LAB70" s="311"/>
      <c r="LAC70" s="311"/>
      <c r="LAD70" s="311"/>
      <c r="LAE70" s="311"/>
      <c r="LAF70" s="311"/>
      <c r="LAG70" s="311"/>
      <c r="LAH70" s="311"/>
      <c r="LAI70" s="311"/>
      <c r="LAJ70" s="311"/>
      <c r="LAK70" s="311"/>
      <c r="LAL70" s="311"/>
      <c r="LAM70" s="311"/>
      <c r="LAN70" s="311"/>
      <c r="LAO70" s="311"/>
      <c r="LAP70" s="311"/>
      <c r="LAQ70" s="311"/>
      <c r="LAR70" s="311"/>
      <c r="LAS70" s="311"/>
      <c r="LAT70" s="311"/>
      <c r="LAU70" s="311"/>
      <c r="LAV70" s="311"/>
      <c r="LAW70" s="311"/>
      <c r="LAX70" s="311"/>
      <c r="LAY70" s="311"/>
      <c r="LAZ70" s="311"/>
      <c r="LBA70" s="311"/>
      <c r="LBB70" s="311"/>
      <c r="LBC70" s="311"/>
      <c r="LBD70" s="311"/>
      <c r="LBE70" s="311"/>
      <c r="LBF70" s="311"/>
      <c r="LBG70" s="311"/>
      <c r="LBH70" s="311"/>
      <c r="LBI70" s="311"/>
      <c r="LBJ70" s="311"/>
      <c r="LBK70" s="311"/>
      <c r="LBL70" s="311"/>
      <c r="LBM70" s="311"/>
      <c r="LBN70" s="311"/>
      <c r="LBO70" s="311"/>
      <c r="LBP70" s="311"/>
      <c r="LBQ70" s="311"/>
      <c r="LBR70" s="311"/>
      <c r="LBS70" s="311"/>
      <c r="LBT70" s="311"/>
      <c r="LBU70" s="311"/>
      <c r="LBV70" s="311"/>
      <c r="LBW70" s="311"/>
      <c r="LBX70" s="311"/>
      <c r="LBY70" s="311"/>
      <c r="LBZ70" s="311"/>
      <c r="LCA70" s="311"/>
      <c r="LCB70" s="311"/>
      <c r="LCC70" s="311"/>
      <c r="LCD70" s="311"/>
      <c r="LCE70" s="311"/>
      <c r="LCF70" s="311"/>
      <c r="LCG70" s="311"/>
      <c r="LCH70" s="311"/>
      <c r="LCI70" s="311"/>
      <c r="LCJ70" s="311"/>
      <c r="LCK70" s="311"/>
      <c r="LCL70" s="311"/>
      <c r="LCM70" s="311"/>
      <c r="LCN70" s="311"/>
      <c r="LCO70" s="311"/>
      <c r="LCP70" s="311"/>
      <c r="LCQ70" s="311"/>
      <c r="LCR70" s="311"/>
      <c r="LCS70" s="311"/>
      <c r="LCT70" s="311"/>
      <c r="LCU70" s="311"/>
      <c r="LCV70" s="311"/>
      <c r="LCW70" s="311"/>
      <c r="LCX70" s="311"/>
      <c r="LCY70" s="311"/>
      <c r="LCZ70" s="311"/>
      <c r="LDA70" s="311"/>
      <c r="LDB70" s="311"/>
      <c r="LDC70" s="311"/>
      <c r="LDD70" s="311"/>
      <c r="LDE70" s="311"/>
      <c r="LDF70" s="311"/>
      <c r="LDG70" s="311"/>
      <c r="LDH70" s="311"/>
      <c r="LDI70" s="311"/>
      <c r="LDJ70" s="311"/>
      <c r="LDK70" s="311"/>
      <c r="LDL70" s="311"/>
      <c r="LDM70" s="311"/>
      <c r="LDN70" s="311"/>
      <c r="LDO70" s="311"/>
      <c r="LDP70" s="311"/>
      <c r="LDQ70" s="311"/>
      <c r="LDR70" s="311"/>
      <c r="LDS70" s="311"/>
      <c r="LDT70" s="311"/>
      <c r="LDU70" s="311"/>
      <c r="LDV70" s="311"/>
      <c r="LDW70" s="311"/>
      <c r="LDX70" s="311"/>
      <c r="LDY70" s="311"/>
      <c r="LDZ70" s="311"/>
      <c r="LEA70" s="311"/>
      <c r="LEB70" s="311"/>
      <c r="LEC70" s="311"/>
      <c r="LED70" s="311"/>
      <c r="LEE70" s="311"/>
      <c r="LEF70" s="311"/>
      <c r="LEG70" s="311"/>
      <c r="LEH70" s="311"/>
      <c r="LEI70" s="311"/>
      <c r="LEJ70" s="311"/>
      <c r="LEK70" s="311"/>
      <c r="LEL70" s="311"/>
      <c r="LEM70" s="311"/>
      <c r="LEN70" s="311"/>
      <c r="LEO70" s="311"/>
      <c r="LEP70" s="311"/>
      <c r="LEQ70" s="311"/>
      <c r="LER70" s="311"/>
      <c r="LES70" s="311"/>
      <c r="LET70" s="311"/>
      <c r="LEU70" s="311"/>
      <c r="LEV70" s="311"/>
      <c r="LEW70" s="311"/>
      <c r="LEX70" s="311"/>
      <c r="LEY70" s="311"/>
      <c r="LEZ70" s="311"/>
      <c r="LFA70" s="311"/>
      <c r="LFB70" s="311"/>
      <c r="LFC70" s="311"/>
      <c r="LFD70" s="311"/>
      <c r="LFE70" s="311"/>
      <c r="LFF70" s="311"/>
      <c r="LFG70" s="311"/>
      <c r="LFH70" s="311"/>
      <c r="LFI70" s="311"/>
      <c r="LFJ70" s="311"/>
      <c r="LFK70" s="311"/>
      <c r="LFL70" s="311"/>
      <c r="LFM70" s="311"/>
      <c r="LFN70" s="311"/>
      <c r="LFO70" s="311"/>
      <c r="LFP70" s="311"/>
      <c r="LFQ70" s="311"/>
      <c r="LFR70" s="311"/>
      <c r="LFS70" s="311"/>
      <c r="LFT70" s="311"/>
      <c r="LFU70" s="311"/>
      <c r="LFV70" s="311"/>
      <c r="LFW70" s="311"/>
      <c r="LFX70" s="311"/>
      <c r="LFY70" s="311"/>
      <c r="LFZ70" s="311"/>
      <c r="LGA70" s="311"/>
      <c r="LGB70" s="311"/>
      <c r="LGC70" s="311"/>
      <c r="LGD70" s="311"/>
      <c r="LGE70" s="311"/>
      <c r="LGF70" s="311"/>
      <c r="LGG70" s="311"/>
      <c r="LGH70" s="311"/>
      <c r="LGI70" s="311"/>
      <c r="LGJ70" s="311"/>
      <c r="LGK70" s="311"/>
      <c r="LGL70" s="311"/>
      <c r="LGM70" s="311"/>
      <c r="LGN70" s="311"/>
      <c r="LGO70" s="311"/>
      <c r="LGP70" s="311"/>
      <c r="LGQ70" s="311"/>
      <c r="LGR70" s="311"/>
      <c r="LGS70" s="311"/>
      <c r="LGT70" s="311"/>
      <c r="LGU70" s="311"/>
      <c r="LGV70" s="311"/>
      <c r="LGW70" s="311"/>
      <c r="LGX70" s="311"/>
      <c r="LGY70" s="311"/>
      <c r="LGZ70" s="311"/>
      <c r="LHA70" s="311"/>
      <c r="LHB70" s="311"/>
      <c r="LHC70" s="311"/>
      <c r="LHD70" s="311"/>
      <c r="LHE70" s="311"/>
      <c r="LHF70" s="311"/>
      <c r="LHG70" s="311"/>
      <c r="LHH70" s="311"/>
      <c r="LHI70" s="311"/>
      <c r="LHJ70" s="311"/>
      <c r="LHK70" s="311"/>
      <c r="LHL70" s="311"/>
      <c r="LHM70" s="311"/>
      <c r="LHN70" s="311"/>
      <c r="LHO70" s="311"/>
      <c r="LHP70" s="311"/>
      <c r="LHQ70" s="311"/>
      <c r="LHR70" s="311"/>
      <c r="LHS70" s="311"/>
      <c r="LHT70" s="311"/>
      <c r="LHU70" s="311"/>
      <c r="LHV70" s="311"/>
      <c r="LHW70" s="311"/>
      <c r="LHX70" s="311"/>
      <c r="LHY70" s="311"/>
      <c r="LHZ70" s="311"/>
      <c r="LIA70" s="311"/>
      <c r="LIB70" s="311"/>
      <c r="LIC70" s="311"/>
      <c r="LID70" s="311"/>
      <c r="LIE70" s="311"/>
      <c r="LIF70" s="311"/>
      <c r="LIG70" s="311"/>
      <c r="LIH70" s="311"/>
      <c r="LII70" s="311"/>
      <c r="LIJ70" s="311"/>
      <c r="LIK70" s="311"/>
      <c r="LIL70" s="311"/>
      <c r="LIM70" s="311"/>
      <c r="LIN70" s="311"/>
      <c r="LIO70" s="311"/>
      <c r="LIP70" s="311"/>
      <c r="LIQ70" s="311"/>
      <c r="LIR70" s="311"/>
      <c r="LIS70" s="311"/>
      <c r="LIT70" s="311"/>
      <c r="LIU70" s="311"/>
      <c r="LIV70" s="311"/>
      <c r="LIW70" s="311"/>
      <c r="LIX70" s="311"/>
      <c r="LIY70" s="311"/>
      <c r="LIZ70" s="311"/>
      <c r="LJA70" s="311"/>
      <c r="LJB70" s="311"/>
      <c r="LJC70" s="311"/>
      <c r="LJD70" s="311"/>
      <c r="LJE70" s="311"/>
      <c r="LJF70" s="311"/>
      <c r="LJG70" s="311"/>
      <c r="LJH70" s="311"/>
      <c r="LJI70" s="311"/>
      <c r="LJJ70" s="311"/>
      <c r="LJK70" s="311"/>
      <c r="LJL70" s="311"/>
      <c r="LJM70" s="311"/>
      <c r="LJN70" s="311"/>
      <c r="LJO70" s="311"/>
      <c r="LJP70" s="311"/>
      <c r="LJQ70" s="311"/>
      <c r="LJR70" s="311"/>
      <c r="LJS70" s="311"/>
      <c r="LJT70" s="311"/>
      <c r="LJU70" s="311"/>
      <c r="LJV70" s="311"/>
      <c r="LJW70" s="311"/>
      <c r="LJX70" s="311"/>
      <c r="LJY70" s="311"/>
      <c r="LJZ70" s="311"/>
      <c r="LKA70" s="311"/>
      <c r="LKB70" s="311"/>
      <c r="LKC70" s="311"/>
      <c r="LKD70" s="311"/>
      <c r="LKE70" s="311"/>
      <c r="LKF70" s="311"/>
      <c r="LKG70" s="311"/>
      <c r="LKH70" s="311"/>
      <c r="LKI70" s="311"/>
      <c r="LKJ70" s="311"/>
      <c r="LKK70" s="311"/>
      <c r="LKL70" s="311"/>
      <c r="LKM70" s="311"/>
      <c r="LKN70" s="311"/>
      <c r="LKO70" s="311"/>
      <c r="LKP70" s="311"/>
      <c r="LKQ70" s="311"/>
      <c r="LKR70" s="311"/>
      <c r="LKS70" s="311"/>
      <c r="LKT70" s="311"/>
      <c r="LKU70" s="311"/>
      <c r="LKV70" s="311"/>
      <c r="LKW70" s="311"/>
      <c r="LKX70" s="311"/>
      <c r="LKY70" s="311"/>
      <c r="LKZ70" s="311"/>
      <c r="LLA70" s="311"/>
      <c r="LLB70" s="311"/>
      <c r="LLC70" s="311"/>
      <c r="LLD70" s="311"/>
      <c r="LLE70" s="311"/>
      <c r="LLF70" s="311"/>
      <c r="LLG70" s="311"/>
      <c r="LLH70" s="311"/>
      <c r="LLI70" s="311"/>
      <c r="LLJ70" s="311"/>
      <c r="LLK70" s="311"/>
      <c r="LLL70" s="311"/>
      <c r="LLM70" s="311"/>
      <c r="LLN70" s="311"/>
      <c r="LLO70" s="311"/>
      <c r="LLP70" s="311"/>
      <c r="LLQ70" s="311"/>
      <c r="LLR70" s="311"/>
      <c r="LLS70" s="311"/>
      <c r="LLT70" s="311"/>
      <c r="LLU70" s="311"/>
      <c r="LLV70" s="311"/>
      <c r="LLW70" s="311"/>
      <c r="LLX70" s="311"/>
      <c r="LLY70" s="311"/>
      <c r="LLZ70" s="311"/>
      <c r="LMA70" s="311"/>
      <c r="LMB70" s="311"/>
      <c r="LMC70" s="311"/>
      <c r="LMD70" s="311"/>
      <c r="LME70" s="311"/>
      <c r="LMF70" s="311"/>
      <c r="LMG70" s="311"/>
      <c r="LMH70" s="311"/>
      <c r="LMI70" s="311"/>
      <c r="LMJ70" s="311"/>
      <c r="LMK70" s="311"/>
      <c r="LML70" s="311"/>
      <c r="LMM70" s="311"/>
      <c r="LMN70" s="311"/>
      <c r="LMO70" s="311"/>
      <c r="LMP70" s="311"/>
      <c r="LMQ70" s="311"/>
      <c r="LMR70" s="311"/>
      <c r="LMS70" s="311"/>
      <c r="LMT70" s="311"/>
      <c r="LMU70" s="311"/>
      <c r="LMV70" s="311"/>
      <c r="LMW70" s="311"/>
      <c r="LMX70" s="311"/>
      <c r="LMY70" s="311"/>
      <c r="LMZ70" s="311"/>
      <c r="LNA70" s="311"/>
      <c r="LNB70" s="311"/>
      <c r="LNC70" s="311"/>
      <c r="LND70" s="311"/>
      <c r="LNE70" s="311"/>
      <c r="LNF70" s="311"/>
      <c r="LNG70" s="311"/>
      <c r="LNH70" s="311"/>
      <c r="LNI70" s="311"/>
      <c r="LNJ70" s="311"/>
      <c r="LNK70" s="311"/>
      <c r="LNL70" s="311"/>
      <c r="LNM70" s="311"/>
      <c r="LNN70" s="311"/>
      <c r="LNO70" s="311"/>
      <c r="LNP70" s="311"/>
      <c r="LNQ70" s="311"/>
      <c r="LNR70" s="311"/>
      <c r="LNS70" s="311"/>
      <c r="LNT70" s="311"/>
      <c r="LNU70" s="311"/>
      <c r="LNV70" s="311"/>
      <c r="LNW70" s="311"/>
      <c r="LNX70" s="311"/>
      <c r="LNY70" s="311"/>
      <c r="LNZ70" s="311"/>
      <c r="LOA70" s="311"/>
      <c r="LOB70" s="311"/>
      <c r="LOC70" s="311"/>
      <c r="LOD70" s="311"/>
      <c r="LOE70" s="311"/>
      <c r="LOF70" s="311"/>
      <c r="LOG70" s="311"/>
      <c r="LOH70" s="311"/>
      <c r="LOI70" s="311"/>
      <c r="LOJ70" s="311"/>
      <c r="LOK70" s="311"/>
      <c r="LOL70" s="311"/>
      <c r="LOM70" s="311"/>
      <c r="LON70" s="311"/>
      <c r="LOO70" s="311"/>
      <c r="LOP70" s="311"/>
      <c r="LOQ70" s="311"/>
      <c r="LOR70" s="311"/>
      <c r="LOS70" s="311"/>
      <c r="LOT70" s="311"/>
      <c r="LOU70" s="311"/>
      <c r="LOV70" s="311"/>
      <c r="LOW70" s="311"/>
      <c r="LOX70" s="311"/>
      <c r="LOY70" s="311"/>
      <c r="LOZ70" s="311"/>
      <c r="LPA70" s="311"/>
      <c r="LPB70" s="311"/>
      <c r="LPC70" s="311"/>
      <c r="LPD70" s="311"/>
      <c r="LPE70" s="311"/>
      <c r="LPF70" s="311"/>
      <c r="LPG70" s="311"/>
      <c r="LPH70" s="311"/>
      <c r="LPI70" s="311"/>
      <c r="LPJ70" s="311"/>
      <c r="LPK70" s="311"/>
      <c r="LPL70" s="311"/>
      <c r="LPM70" s="311"/>
      <c r="LPN70" s="311"/>
      <c r="LPO70" s="311"/>
      <c r="LPP70" s="311"/>
      <c r="LPQ70" s="311"/>
      <c r="LPR70" s="311"/>
      <c r="LPS70" s="311"/>
      <c r="LPT70" s="311"/>
      <c r="LPU70" s="311"/>
      <c r="LPV70" s="311"/>
      <c r="LPW70" s="311"/>
      <c r="LPX70" s="311"/>
      <c r="LPY70" s="311"/>
      <c r="LPZ70" s="311"/>
      <c r="LQA70" s="311"/>
      <c r="LQB70" s="311"/>
      <c r="LQC70" s="311"/>
      <c r="LQD70" s="311"/>
      <c r="LQE70" s="311"/>
      <c r="LQF70" s="311"/>
      <c r="LQG70" s="311"/>
      <c r="LQH70" s="311"/>
      <c r="LQI70" s="311"/>
      <c r="LQJ70" s="311"/>
      <c r="LQK70" s="311"/>
      <c r="LQL70" s="311"/>
      <c r="LQM70" s="311"/>
      <c r="LQN70" s="311"/>
      <c r="LQO70" s="311"/>
      <c r="LQP70" s="311"/>
      <c r="LQQ70" s="311"/>
      <c r="LQR70" s="311"/>
      <c r="LQS70" s="311"/>
      <c r="LQT70" s="311"/>
      <c r="LQU70" s="311"/>
      <c r="LQV70" s="311"/>
      <c r="LQW70" s="311"/>
      <c r="LQX70" s="311"/>
      <c r="LQY70" s="311"/>
      <c r="LQZ70" s="311"/>
      <c r="LRA70" s="311"/>
      <c r="LRB70" s="311"/>
      <c r="LRC70" s="311"/>
      <c r="LRD70" s="311"/>
      <c r="LRE70" s="311"/>
      <c r="LRF70" s="311"/>
      <c r="LRG70" s="311"/>
      <c r="LRH70" s="311"/>
      <c r="LRI70" s="311"/>
      <c r="LRJ70" s="311"/>
      <c r="LRK70" s="311"/>
      <c r="LRL70" s="311"/>
      <c r="LRM70" s="311"/>
      <c r="LRN70" s="311"/>
      <c r="LRO70" s="311"/>
      <c r="LRP70" s="311"/>
      <c r="LRQ70" s="311"/>
      <c r="LRR70" s="311"/>
      <c r="LRS70" s="311"/>
      <c r="LRT70" s="311"/>
      <c r="LRU70" s="311"/>
      <c r="LRV70" s="311"/>
      <c r="LRW70" s="311"/>
      <c r="LRX70" s="311"/>
      <c r="LRY70" s="311"/>
      <c r="LRZ70" s="311"/>
      <c r="LSA70" s="311"/>
      <c r="LSB70" s="311"/>
      <c r="LSC70" s="311"/>
      <c r="LSD70" s="311"/>
      <c r="LSE70" s="311"/>
      <c r="LSF70" s="311"/>
      <c r="LSG70" s="311"/>
      <c r="LSH70" s="311"/>
      <c r="LSI70" s="311"/>
      <c r="LSJ70" s="311"/>
      <c r="LSK70" s="311"/>
      <c r="LSL70" s="311"/>
      <c r="LSM70" s="311"/>
      <c r="LSN70" s="311"/>
      <c r="LSO70" s="311"/>
      <c r="LSP70" s="311"/>
      <c r="LSQ70" s="311"/>
      <c r="LSR70" s="311"/>
      <c r="LSS70" s="311"/>
      <c r="LST70" s="311"/>
      <c r="LSU70" s="311"/>
      <c r="LSV70" s="311"/>
      <c r="LSW70" s="311"/>
      <c r="LSX70" s="311"/>
      <c r="LSY70" s="311"/>
      <c r="LSZ70" s="311"/>
      <c r="LTA70" s="311"/>
      <c r="LTB70" s="311"/>
      <c r="LTC70" s="311"/>
      <c r="LTD70" s="311"/>
      <c r="LTE70" s="311"/>
      <c r="LTF70" s="311"/>
      <c r="LTG70" s="311"/>
      <c r="LTH70" s="311"/>
      <c r="LTI70" s="311"/>
      <c r="LTJ70" s="311"/>
      <c r="LTK70" s="311"/>
      <c r="LTL70" s="311"/>
      <c r="LTM70" s="311"/>
      <c r="LTN70" s="311"/>
      <c r="LTO70" s="311"/>
      <c r="LTP70" s="311"/>
      <c r="LTQ70" s="311"/>
      <c r="LTR70" s="311"/>
      <c r="LTS70" s="311"/>
      <c r="LTT70" s="311"/>
      <c r="LTU70" s="311"/>
      <c r="LTV70" s="311"/>
      <c r="LTW70" s="311"/>
      <c r="LTX70" s="311"/>
      <c r="LTY70" s="311"/>
      <c r="LTZ70" s="311"/>
      <c r="LUA70" s="311"/>
      <c r="LUB70" s="311"/>
      <c r="LUC70" s="311"/>
      <c r="LUD70" s="311"/>
      <c r="LUE70" s="311"/>
      <c r="LUF70" s="311"/>
      <c r="LUG70" s="311"/>
      <c r="LUH70" s="311"/>
      <c r="LUI70" s="311"/>
      <c r="LUJ70" s="311"/>
      <c r="LUK70" s="311"/>
      <c r="LUL70" s="311"/>
      <c r="LUM70" s="311"/>
      <c r="LUN70" s="311"/>
      <c r="LUO70" s="311"/>
      <c r="LUP70" s="311"/>
      <c r="LUQ70" s="311"/>
      <c r="LUR70" s="311"/>
      <c r="LUS70" s="311"/>
      <c r="LUT70" s="311"/>
      <c r="LUU70" s="311"/>
      <c r="LUV70" s="311"/>
      <c r="LUW70" s="311"/>
      <c r="LUX70" s="311"/>
      <c r="LUY70" s="311"/>
      <c r="LUZ70" s="311"/>
      <c r="LVA70" s="311"/>
      <c r="LVB70" s="311"/>
      <c r="LVC70" s="311"/>
      <c r="LVD70" s="311"/>
      <c r="LVE70" s="311"/>
      <c r="LVF70" s="311"/>
      <c r="LVG70" s="311"/>
      <c r="LVH70" s="311"/>
      <c r="LVI70" s="311"/>
      <c r="LVJ70" s="311"/>
      <c r="LVK70" s="311"/>
      <c r="LVL70" s="311"/>
      <c r="LVM70" s="311"/>
      <c r="LVN70" s="311"/>
      <c r="LVO70" s="311"/>
      <c r="LVP70" s="311"/>
      <c r="LVQ70" s="311"/>
      <c r="LVR70" s="311"/>
      <c r="LVS70" s="311"/>
      <c r="LVT70" s="311"/>
      <c r="LVU70" s="311"/>
      <c r="LVV70" s="311"/>
      <c r="LVW70" s="311"/>
      <c r="LVX70" s="311"/>
      <c r="LVY70" s="311"/>
      <c r="LVZ70" s="311"/>
      <c r="LWA70" s="311"/>
      <c r="LWB70" s="311"/>
      <c r="LWC70" s="311"/>
      <c r="LWD70" s="311"/>
      <c r="LWE70" s="311"/>
      <c r="LWF70" s="311"/>
      <c r="LWG70" s="311"/>
      <c r="LWH70" s="311"/>
      <c r="LWI70" s="311"/>
      <c r="LWJ70" s="311"/>
      <c r="LWK70" s="311"/>
      <c r="LWL70" s="311"/>
      <c r="LWM70" s="311"/>
      <c r="LWN70" s="311"/>
      <c r="LWO70" s="311"/>
      <c r="LWP70" s="311"/>
      <c r="LWQ70" s="311"/>
      <c r="LWR70" s="311"/>
      <c r="LWS70" s="311"/>
      <c r="LWT70" s="311"/>
      <c r="LWU70" s="311"/>
      <c r="LWV70" s="311"/>
      <c r="LWW70" s="311"/>
      <c r="LWX70" s="311"/>
      <c r="LWY70" s="311"/>
      <c r="LWZ70" s="311"/>
      <c r="LXA70" s="311"/>
      <c r="LXB70" s="311"/>
      <c r="LXC70" s="311"/>
      <c r="LXD70" s="311"/>
      <c r="LXE70" s="311"/>
      <c r="LXF70" s="311"/>
      <c r="LXG70" s="311"/>
      <c r="LXH70" s="311"/>
      <c r="LXI70" s="311"/>
      <c r="LXJ70" s="311"/>
      <c r="LXK70" s="311"/>
      <c r="LXL70" s="311"/>
      <c r="LXM70" s="311"/>
      <c r="LXN70" s="311"/>
      <c r="LXO70" s="311"/>
      <c r="LXP70" s="311"/>
      <c r="LXQ70" s="311"/>
      <c r="LXR70" s="311"/>
      <c r="LXS70" s="311"/>
      <c r="LXT70" s="311"/>
      <c r="LXU70" s="311"/>
      <c r="LXV70" s="311"/>
      <c r="LXW70" s="311"/>
      <c r="LXX70" s="311"/>
      <c r="LXY70" s="311"/>
      <c r="LXZ70" s="311"/>
      <c r="LYA70" s="311"/>
      <c r="LYB70" s="311"/>
      <c r="LYC70" s="311"/>
      <c r="LYD70" s="311"/>
      <c r="LYE70" s="311"/>
      <c r="LYF70" s="311"/>
      <c r="LYG70" s="311"/>
      <c r="LYH70" s="311"/>
      <c r="LYI70" s="311"/>
      <c r="LYJ70" s="311"/>
      <c r="LYK70" s="311"/>
      <c r="LYL70" s="311"/>
      <c r="LYM70" s="311"/>
      <c r="LYN70" s="311"/>
      <c r="LYO70" s="311"/>
      <c r="LYP70" s="311"/>
      <c r="LYQ70" s="311"/>
      <c r="LYR70" s="311"/>
      <c r="LYS70" s="311"/>
      <c r="LYT70" s="311"/>
      <c r="LYU70" s="311"/>
      <c r="LYV70" s="311"/>
      <c r="LYW70" s="311"/>
      <c r="LYX70" s="311"/>
      <c r="LYY70" s="311"/>
      <c r="LYZ70" s="311"/>
      <c r="LZA70" s="311"/>
      <c r="LZB70" s="311"/>
      <c r="LZC70" s="311"/>
      <c r="LZD70" s="311"/>
      <c r="LZE70" s="311"/>
      <c r="LZF70" s="311"/>
      <c r="LZG70" s="311"/>
      <c r="LZH70" s="311"/>
      <c r="LZI70" s="311"/>
      <c r="LZJ70" s="311"/>
      <c r="LZK70" s="311"/>
      <c r="LZL70" s="311"/>
      <c r="LZM70" s="311"/>
      <c r="LZN70" s="311"/>
      <c r="LZO70" s="311"/>
      <c r="LZP70" s="311"/>
      <c r="LZQ70" s="311"/>
      <c r="LZR70" s="311"/>
      <c r="LZS70" s="311"/>
      <c r="LZT70" s="311"/>
      <c r="LZU70" s="311"/>
      <c r="LZV70" s="311"/>
      <c r="LZW70" s="311"/>
      <c r="LZX70" s="311"/>
      <c r="LZY70" s="311"/>
      <c r="LZZ70" s="311"/>
      <c r="MAA70" s="311"/>
      <c r="MAB70" s="311"/>
      <c r="MAC70" s="311"/>
      <c r="MAD70" s="311"/>
      <c r="MAE70" s="311"/>
      <c r="MAF70" s="311"/>
      <c r="MAG70" s="311"/>
      <c r="MAH70" s="311"/>
      <c r="MAI70" s="311"/>
      <c r="MAJ70" s="311"/>
      <c r="MAK70" s="311"/>
      <c r="MAL70" s="311"/>
      <c r="MAM70" s="311"/>
      <c r="MAN70" s="311"/>
      <c r="MAO70" s="311"/>
      <c r="MAP70" s="311"/>
      <c r="MAQ70" s="311"/>
      <c r="MAR70" s="311"/>
      <c r="MAS70" s="311"/>
      <c r="MAT70" s="311"/>
      <c r="MAU70" s="311"/>
      <c r="MAV70" s="311"/>
      <c r="MAW70" s="311"/>
      <c r="MAX70" s="311"/>
      <c r="MAY70" s="311"/>
      <c r="MAZ70" s="311"/>
      <c r="MBA70" s="311"/>
      <c r="MBB70" s="311"/>
      <c r="MBC70" s="311"/>
      <c r="MBD70" s="311"/>
      <c r="MBE70" s="311"/>
      <c r="MBF70" s="311"/>
      <c r="MBG70" s="311"/>
      <c r="MBH70" s="311"/>
      <c r="MBI70" s="311"/>
      <c r="MBJ70" s="311"/>
      <c r="MBK70" s="311"/>
      <c r="MBL70" s="311"/>
      <c r="MBM70" s="311"/>
      <c r="MBN70" s="311"/>
      <c r="MBO70" s="311"/>
      <c r="MBP70" s="311"/>
      <c r="MBQ70" s="311"/>
      <c r="MBR70" s="311"/>
      <c r="MBS70" s="311"/>
      <c r="MBT70" s="311"/>
      <c r="MBU70" s="311"/>
      <c r="MBV70" s="311"/>
      <c r="MBW70" s="311"/>
      <c r="MBX70" s="311"/>
      <c r="MBY70" s="311"/>
      <c r="MBZ70" s="311"/>
      <c r="MCA70" s="311"/>
      <c r="MCB70" s="311"/>
      <c r="MCC70" s="311"/>
      <c r="MCD70" s="311"/>
      <c r="MCE70" s="311"/>
      <c r="MCF70" s="311"/>
      <c r="MCG70" s="311"/>
      <c r="MCH70" s="311"/>
      <c r="MCI70" s="311"/>
      <c r="MCJ70" s="311"/>
      <c r="MCK70" s="311"/>
      <c r="MCL70" s="311"/>
      <c r="MCM70" s="311"/>
      <c r="MCN70" s="311"/>
      <c r="MCO70" s="311"/>
      <c r="MCP70" s="311"/>
      <c r="MCQ70" s="311"/>
      <c r="MCR70" s="311"/>
      <c r="MCS70" s="311"/>
      <c r="MCT70" s="311"/>
      <c r="MCU70" s="311"/>
      <c r="MCV70" s="311"/>
      <c r="MCW70" s="311"/>
      <c r="MCX70" s="311"/>
      <c r="MCY70" s="311"/>
      <c r="MCZ70" s="311"/>
      <c r="MDA70" s="311"/>
      <c r="MDB70" s="311"/>
      <c r="MDC70" s="311"/>
      <c r="MDD70" s="311"/>
      <c r="MDE70" s="311"/>
      <c r="MDF70" s="311"/>
      <c r="MDG70" s="311"/>
      <c r="MDH70" s="311"/>
      <c r="MDI70" s="311"/>
      <c r="MDJ70" s="311"/>
      <c r="MDK70" s="311"/>
      <c r="MDL70" s="311"/>
      <c r="MDM70" s="311"/>
      <c r="MDN70" s="311"/>
      <c r="MDO70" s="311"/>
      <c r="MDP70" s="311"/>
      <c r="MDQ70" s="311"/>
      <c r="MDR70" s="311"/>
      <c r="MDS70" s="311"/>
      <c r="MDT70" s="311"/>
      <c r="MDU70" s="311"/>
      <c r="MDV70" s="311"/>
      <c r="MDW70" s="311"/>
      <c r="MDX70" s="311"/>
      <c r="MDY70" s="311"/>
      <c r="MDZ70" s="311"/>
      <c r="MEA70" s="311"/>
      <c r="MEB70" s="311"/>
      <c r="MEC70" s="311"/>
      <c r="MED70" s="311"/>
      <c r="MEE70" s="311"/>
      <c r="MEF70" s="311"/>
      <c r="MEG70" s="311"/>
      <c r="MEH70" s="311"/>
      <c r="MEI70" s="311"/>
      <c r="MEJ70" s="311"/>
      <c r="MEK70" s="311"/>
      <c r="MEL70" s="311"/>
      <c r="MEM70" s="311"/>
      <c r="MEN70" s="311"/>
      <c r="MEO70" s="311"/>
      <c r="MEP70" s="311"/>
      <c r="MEQ70" s="311"/>
      <c r="MER70" s="311"/>
      <c r="MES70" s="311"/>
      <c r="MET70" s="311"/>
      <c r="MEU70" s="311"/>
      <c r="MEV70" s="311"/>
      <c r="MEW70" s="311"/>
      <c r="MEX70" s="311"/>
      <c r="MEY70" s="311"/>
      <c r="MEZ70" s="311"/>
      <c r="MFA70" s="311"/>
      <c r="MFB70" s="311"/>
      <c r="MFC70" s="311"/>
      <c r="MFD70" s="311"/>
      <c r="MFE70" s="311"/>
      <c r="MFF70" s="311"/>
      <c r="MFG70" s="311"/>
      <c r="MFH70" s="311"/>
      <c r="MFI70" s="311"/>
      <c r="MFJ70" s="311"/>
      <c r="MFK70" s="311"/>
      <c r="MFL70" s="311"/>
      <c r="MFM70" s="311"/>
      <c r="MFN70" s="311"/>
      <c r="MFO70" s="311"/>
      <c r="MFP70" s="311"/>
      <c r="MFQ70" s="311"/>
      <c r="MFR70" s="311"/>
      <c r="MFS70" s="311"/>
      <c r="MFT70" s="311"/>
      <c r="MFU70" s="311"/>
      <c r="MFV70" s="311"/>
      <c r="MFW70" s="311"/>
      <c r="MFX70" s="311"/>
      <c r="MFY70" s="311"/>
      <c r="MFZ70" s="311"/>
      <c r="MGA70" s="311"/>
      <c r="MGB70" s="311"/>
      <c r="MGC70" s="311"/>
      <c r="MGD70" s="311"/>
      <c r="MGE70" s="311"/>
      <c r="MGF70" s="311"/>
      <c r="MGG70" s="311"/>
      <c r="MGH70" s="311"/>
      <c r="MGI70" s="311"/>
      <c r="MGJ70" s="311"/>
      <c r="MGK70" s="311"/>
      <c r="MGL70" s="311"/>
      <c r="MGM70" s="311"/>
      <c r="MGN70" s="311"/>
      <c r="MGO70" s="311"/>
      <c r="MGP70" s="311"/>
      <c r="MGQ70" s="311"/>
      <c r="MGR70" s="311"/>
      <c r="MGS70" s="311"/>
      <c r="MGT70" s="311"/>
      <c r="MGU70" s="311"/>
      <c r="MGV70" s="311"/>
      <c r="MGW70" s="311"/>
      <c r="MGX70" s="311"/>
      <c r="MGY70" s="311"/>
      <c r="MGZ70" s="311"/>
      <c r="MHA70" s="311"/>
      <c r="MHB70" s="311"/>
      <c r="MHC70" s="311"/>
      <c r="MHD70" s="311"/>
      <c r="MHE70" s="311"/>
      <c r="MHF70" s="311"/>
      <c r="MHG70" s="311"/>
      <c r="MHH70" s="311"/>
      <c r="MHI70" s="311"/>
      <c r="MHJ70" s="311"/>
      <c r="MHK70" s="311"/>
      <c r="MHL70" s="311"/>
      <c r="MHM70" s="311"/>
      <c r="MHN70" s="311"/>
      <c r="MHO70" s="311"/>
      <c r="MHP70" s="311"/>
      <c r="MHQ70" s="311"/>
      <c r="MHR70" s="311"/>
      <c r="MHS70" s="311"/>
      <c r="MHT70" s="311"/>
      <c r="MHU70" s="311"/>
      <c r="MHV70" s="311"/>
      <c r="MHW70" s="311"/>
      <c r="MHX70" s="311"/>
      <c r="MHY70" s="311"/>
      <c r="MHZ70" s="311"/>
      <c r="MIA70" s="311"/>
      <c r="MIB70" s="311"/>
      <c r="MIC70" s="311"/>
      <c r="MID70" s="311"/>
      <c r="MIE70" s="311"/>
      <c r="MIF70" s="311"/>
      <c r="MIG70" s="311"/>
      <c r="MIH70" s="311"/>
      <c r="MII70" s="311"/>
      <c r="MIJ70" s="311"/>
      <c r="MIK70" s="311"/>
      <c r="MIL70" s="311"/>
      <c r="MIM70" s="311"/>
      <c r="MIN70" s="311"/>
      <c r="MIO70" s="311"/>
      <c r="MIP70" s="311"/>
      <c r="MIQ70" s="311"/>
      <c r="MIR70" s="311"/>
      <c r="MIS70" s="311"/>
      <c r="MIT70" s="311"/>
      <c r="MIU70" s="311"/>
      <c r="MIV70" s="311"/>
      <c r="MIW70" s="311"/>
      <c r="MIX70" s="311"/>
      <c r="MIY70" s="311"/>
      <c r="MIZ70" s="311"/>
      <c r="MJA70" s="311"/>
      <c r="MJB70" s="311"/>
      <c r="MJC70" s="311"/>
      <c r="MJD70" s="311"/>
      <c r="MJE70" s="311"/>
      <c r="MJF70" s="311"/>
      <c r="MJG70" s="311"/>
      <c r="MJH70" s="311"/>
      <c r="MJI70" s="311"/>
      <c r="MJJ70" s="311"/>
      <c r="MJK70" s="311"/>
      <c r="MJL70" s="311"/>
      <c r="MJM70" s="311"/>
      <c r="MJN70" s="311"/>
      <c r="MJO70" s="311"/>
      <c r="MJP70" s="311"/>
      <c r="MJQ70" s="311"/>
      <c r="MJR70" s="311"/>
      <c r="MJS70" s="311"/>
      <c r="MJT70" s="311"/>
      <c r="MJU70" s="311"/>
      <c r="MJV70" s="311"/>
      <c r="MJW70" s="311"/>
      <c r="MJX70" s="311"/>
      <c r="MJY70" s="311"/>
      <c r="MJZ70" s="311"/>
      <c r="MKA70" s="311"/>
      <c r="MKB70" s="311"/>
      <c r="MKC70" s="311"/>
      <c r="MKD70" s="311"/>
      <c r="MKE70" s="311"/>
      <c r="MKF70" s="311"/>
      <c r="MKG70" s="311"/>
      <c r="MKH70" s="311"/>
      <c r="MKI70" s="311"/>
      <c r="MKJ70" s="311"/>
      <c r="MKK70" s="311"/>
      <c r="MKL70" s="311"/>
      <c r="MKM70" s="311"/>
      <c r="MKN70" s="311"/>
      <c r="MKO70" s="311"/>
      <c r="MKP70" s="311"/>
      <c r="MKQ70" s="311"/>
      <c r="MKR70" s="311"/>
      <c r="MKS70" s="311"/>
      <c r="MKT70" s="311"/>
      <c r="MKU70" s="311"/>
      <c r="MKV70" s="311"/>
      <c r="MKW70" s="311"/>
      <c r="MKX70" s="311"/>
      <c r="MKY70" s="311"/>
      <c r="MKZ70" s="311"/>
      <c r="MLA70" s="311"/>
      <c r="MLB70" s="311"/>
      <c r="MLC70" s="311"/>
      <c r="MLD70" s="311"/>
      <c r="MLE70" s="311"/>
      <c r="MLF70" s="311"/>
      <c r="MLG70" s="311"/>
      <c r="MLH70" s="311"/>
      <c r="MLI70" s="311"/>
      <c r="MLJ70" s="311"/>
      <c r="MLK70" s="311"/>
      <c r="MLL70" s="311"/>
      <c r="MLM70" s="311"/>
      <c r="MLN70" s="311"/>
      <c r="MLO70" s="311"/>
      <c r="MLP70" s="311"/>
      <c r="MLQ70" s="311"/>
      <c r="MLR70" s="311"/>
      <c r="MLS70" s="311"/>
      <c r="MLT70" s="311"/>
      <c r="MLU70" s="311"/>
      <c r="MLV70" s="311"/>
      <c r="MLW70" s="311"/>
      <c r="MLX70" s="311"/>
      <c r="MLY70" s="311"/>
      <c r="MLZ70" s="311"/>
      <c r="MMA70" s="311"/>
      <c r="MMB70" s="311"/>
      <c r="MMC70" s="311"/>
      <c r="MMD70" s="311"/>
      <c r="MME70" s="311"/>
      <c r="MMF70" s="311"/>
      <c r="MMG70" s="311"/>
      <c r="MMH70" s="311"/>
      <c r="MMI70" s="311"/>
      <c r="MMJ70" s="311"/>
      <c r="MMK70" s="311"/>
      <c r="MML70" s="311"/>
      <c r="MMM70" s="311"/>
      <c r="MMN70" s="311"/>
      <c r="MMO70" s="311"/>
      <c r="MMP70" s="311"/>
      <c r="MMQ70" s="311"/>
      <c r="MMR70" s="311"/>
      <c r="MMS70" s="311"/>
      <c r="MMT70" s="311"/>
      <c r="MMU70" s="311"/>
      <c r="MMV70" s="311"/>
      <c r="MMW70" s="311"/>
      <c r="MMX70" s="311"/>
      <c r="MMY70" s="311"/>
      <c r="MMZ70" s="311"/>
      <c r="MNA70" s="311"/>
      <c r="MNB70" s="311"/>
      <c r="MNC70" s="311"/>
      <c r="MND70" s="311"/>
      <c r="MNE70" s="311"/>
      <c r="MNF70" s="311"/>
      <c r="MNG70" s="311"/>
      <c r="MNH70" s="311"/>
      <c r="MNI70" s="311"/>
      <c r="MNJ70" s="311"/>
      <c r="MNK70" s="311"/>
      <c r="MNL70" s="311"/>
      <c r="MNM70" s="311"/>
      <c r="MNN70" s="311"/>
      <c r="MNO70" s="311"/>
      <c r="MNP70" s="311"/>
      <c r="MNQ70" s="311"/>
      <c r="MNR70" s="311"/>
      <c r="MNS70" s="311"/>
      <c r="MNT70" s="311"/>
      <c r="MNU70" s="311"/>
      <c r="MNV70" s="311"/>
      <c r="MNW70" s="311"/>
      <c r="MNX70" s="311"/>
      <c r="MNY70" s="311"/>
      <c r="MNZ70" s="311"/>
      <c r="MOA70" s="311"/>
      <c r="MOB70" s="311"/>
      <c r="MOC70" s="311"/>
      <c r="MOD70" s="311"/>
      <c r="MOE70" s="311"/>
      <c r="MOF70" s="311"/>
      <c r="MOG70" s="311"/>
      <c r="MOH70" s="311"/>
      <c r="MOI70" s="311"/>
      <c r="MOJ70" s="311"/>
      <c r="MOK70" s="311"/>
      <c r="MOL70" s="311"/>
      <c r="MOM70" s="311"/>
      <c r="MON70" s="311"/>
      <c r="MOO70" s="311"/>
      <c r="MOP70" s="311"/>
      <c r="MOQ70" s="311"/>
      <c r="MOR70" s="311"/>
      <c r="MOS70" s="311"/>
      <c r="MOT70" s="311"/>
      <c r="MOU70" s="311"/>
      <c r="MOV70" s="311"/>
      <c r="MOW70" s="311"/>
      <c r="MOX70" s="311"/>
      <c r="MOY70" s="311"/>
      <c r="MOZ70" s="311"/>
      <c r="MPA70" s="311"/>
      <c r="MPB70" s="311"/>
      <c r="MPC70" s="311"/>
      <c r="MPD70" s="311"/>
      <c r="MPE70" s="311"/>
      <c r="MPF70" s="311"/>
      <c r="MPG70" s="311"/>
      <c r="MPH70" s="311"/>
      <c r="MPI70" s="311"/>
      <c r="MPJ70" s="311"/>
      <c r="MPK70" s="311"/>
      <c r="MPL70" s="311"/>
      <c r="MPM70" s="311"/>
      <c r="MPN70" s="311"/>
      <c r="MPO70" s="311"/>
      <c r="MPP70" s="311"/>
      <c r="MPQ70" s="311"/>
      <c r="MPR70" s="311"/>
      <c r="MPS70" s="311"/>
      <c r="MPT70" s="311"/>
      <c r="MPU70" s="311"/>
      <c r="MPV70" s="311"/>
      <c r="MPW70" s="311"/>
      <c r="MPX70" s="311"/>
      <c r="MPY70" s="311"/>
      <c r="MPZ70" s="311"/>
      <c r="MQA70" s="311"/>
      <c r="MQB70" s="311"/>
      <c r="MQC70" s="311"/>
      <c r="MQD70" s="311"/>
      <c r="MQE70" s="311"/>
      <c r="MQF70" s="311"/>
      <c r="MQG70" s="311"/>
      <c r="MQH70" s="311"/>
      <c r="MQI70" s="311"/>
      <c r="MQJ70" s="311"/>
      <c r="MQK70" s="311"/>
      <c r="MQL70" s="311"/>
      <c r="MQM70" s="311"/>
      <c r="MQN70" s="311"/>
      <c r="MQO70" s="311"/>
      <c r="MQP70" s="311"/>
      <c r="MQQ70" s="311"/>
      <c r="MQR70" s="311"/>
      <c r="MQS70" s="311"/>
      <c r="MQT70" s="311"/>
      <c r="MQU70" s="311"/>
      <c r="MQV70" s="311"/>
      <c r="MQW70" s="311"/>
      <c r="MQX70" s="311"/>
      <c r="MQY70" s="311"/>
      <c r="MQZ70" s="311"/>
      <c r="MRA70" s="311"/>
      <c r="MRB70" s="311"/>
      <c r="MRC70" s="311"/>
      <c r="MRD70" s="311"/>
      <c r="MRE70" s="311"/>
      <c r="MRF70" s="311"/>
      <c r="MRG70" s="311"/>
      <c r="MRH70" s="311"/>
      <c r="MRI70" s="311"/>
      <c r="MRJ70" s="311"/>
      <c r="MRK70" s="311"/>
      <c r="MRL70" s="311"/>
      <c r="MRM70" s="311"/>
      <c r="MRN70" s="311"/>
      <c r="MRO70" s="311"/>
      <c r="MRP70" s="311"/>
      <c r="MRQ70" s="311"/>
      <c r="MRR70" s="311"/>
      <c r="MRS70" s="311"/>
      <c r="MRT70" s="311"/>
      <c r="MRU70" s="311"/>
      <c r="MRV70" s="311"/>
      <c r="MRW70" s="311"/>
      <c r="MRX70" s="311"/>
      <c r="MRY70" s="311"/>
      <c r="MRZ70" s="311"/>
      <c r="MSA70" s="311"/>
      <c r="MSB70" s="311"/>
      <c r="MSC70" s="311"/>
      <c r="MSD70" s="311"/>
      <c r="MSE70" s="311"/>
      <c r="MSF70" s="311"/>
      <c r="MSG70" s="311"/>
      <c r="MSH70" s="311"/>
      <c r="MSI70" s="311"/>
      <c r="MSJ70" s="311"/>
      <c r="MSK70" s="311"/>
      <c r="MSL70" s="311"/>
      <c r="MSM70" s="311"/>
      <c r="MSN70" s="311"/>
      <c r="MSO70" s="311"/>
      <c r="MSP70" s="311"/>
      <c r="MSQ70" s="311"/>
      <c r="MSR70" s="311"/>
      <c r="MSS70" s="311"/>
      <c r="MST70" s="311"/>
      <c r="MSU70" s="311"/>
      <c r="MSV70" s="311"/>
      <c r="MSW70" s="311"/>
      <c r="MSX70" s="311"/>
      <c r="MSY70" s="311"/>
      <c r="MSZ70" s="311"/>
      <c r="MTA70" s="311"/>
      <c r="MTB70" s="311"/>
      <c r="MTC70" s="311"/>
      <c r="MTD70" s="311"/>
      <c r="MTE70" s="311"/>
      <c r="MTF70" s="311"/>
      <c r="MTG70" s="311"/>
      <c r="MTH70" s="311"/>
      <c r="MTI70" s="311"/>
      <c r="MTJ70" s="311"/>
      <c r="MTK70" s="311"/>
      <c r="MTL70" s="311"/>
      <c r="MTM70" s="311"/>
      <c r="MTN70" s="311"/>
      <c r="MTO70" s="311"/>
      <c r="MTP70" s="311"/>
      <c r="MTQ70" s="311"/>
      <c r="MTR70" s="311"/>
      <c r="MTS70" s="311"/>
      <c r="MTT70" s="311"/>
      <c r="MTU70" s="311"/>
      <c r="MTV70" s="311"/>
      <c r="MTW70" s="311"/>
      <c r="MTX70" s="311"/>
      <c r="MTY70" s="311"/>
      <c r="MTZ70" s="311"/>
      <c r="MUA70" s="311"/>
      <c r="MUB70" s="311"/>
      <c r="MUC70" s="311"/>
      <c r="MUD70" s="311"/>
      <c r="MUE70" s="311"/>
      <c r="MUF70" s="311"/>
      <c r="MUG70" s="311"/>
      <c r="MUH70" s="311"/>
      <c r="MUI70" s="311"/>
      <c r="MUJ70" s="311"/>
      <c r="MUK70" s="311"/>
      <c r="MUL70" s="311"/>
      <c r="MUM70" s="311"/>
      <c r="MUN70" s="311"/>
      <c r="MUO70" s="311"/>
      <c r="MUP70" s="311"/>
      <c r="MUQ70" s="311"/>
      <c r="MUR70" s="311"/>
      <c r="MUS70" s="311"/>
      <c r="MUT70" s="311"/>
      <c r="MUU70" s="311"/>
      <c r="MUV70" s="311"/>
      <c r="MUW70" s="311"/>
      <c r="MUX70" s="311"/>
      <c r="MUY70" s="311"/>
      <c r="MUZ70" s="311"/>
      <c r="MVA70" s="311"/>
      <c r="MVB70" s="311"/>
      <c r="MVC70" s="311"/>
      <c r="MVD70" s="311"/>
      <c r="MVE70" s="311"/>
      <c r="MVF70" s="311"/>
      <c r="MVG70" s="311"/>
      <c r="MVH70" s="311"/>
      <c r="MVI70" s="311"/>
      <c r="MVJ70" s="311"/>
      <c r="MVK70" s="311"/>
      <c r="MVL70" s="311"/>
      <c r="MVM70" s="311"/>
      <c r="MVN70" s="311"/>
      <c r="MVO70" s="311"/>
      <c r="MVP70" s="311"/>
      <c r="MVQ70" s="311"/>
      <c r="MVR70" s="311"/>
      <c r="MVS70" s="311"/>
      <c r="MVT70" s="311"/>
      <c r="MVU70" s="311"/>
      <c r="MVV70" s="311"/>
      <c r="MVW70" s="311"/>
      <c r="MVX70" s="311"/>
      <c r="MVY70" s="311"/>
      <c r="MVZ70" s="311"/>
      <c r="MWA70" s="311"/>
      <c r="MWB70" s="311"/>
      <c r="MWC70" s="311"/>
      <c r="MWD70" s="311"/>
      <c r="MWE70" s="311"/>
      <c r="MWF70" s="311"/>
      <c r="MWG70" s="311"/>
      <c r="MWH70" s="311"/>
      <c r="MWI70" s="311"/>
      <c r="MWJ70" s="311"/>
      <c r="MWK70" s="311"/>
      <c r="MWL70" s="311"/>
      <c r="MWM70" s="311"/>
      <c r="MWN70" s="311"/>
      <c r="MWO70" s="311"/>
      <c r="MWP70" s="311"/>
      <c r="MWQ70" s="311"/>
      <c r="MWR70" s="311"/>
      <c r="MWS70" s="311"/>
      <c r="MWT70" s="311"/>
      <c r="MWU70" s="311"/>
      <c r="MWV70" s="311"/>
      <c r="MWW70" s="311"/>
      <c r="MWX70" s="311"/>
      <c r="MWY70" s="311"/>
      <c r="MWZ70" s="311"/>
      <c r="MXA70" s="311"/>
      <c r="MXB70" s="311"/>
      <c r="MXC70" s="311"/>
      <c r="MXD70" s="311"/>
      <c r="MXE70" s="311"/>
      <c r="MXF70" s="311"/>
      <c r="MXG70" s="311"/>
      <c r="MXH70" s="311"/>
      <c r="MXI70" s="311"/>
      <c r="MXJ70" s="311"/>
      <c r="MXK70" s="311"/>
      <c r="MXL70" s="311"/>
      <c r="MXM70" s="311"/>
      <c r="MXN70" s="311"/>
      <c r="MXO70" s="311"/>
      <c r="MXP70" s="311"/>
      <c r="MXQ70" s="311"/>
      <c r="MXR70" s="311"/>
      <c r="MXS70" s="311"/>
      <c r="MXT70" s="311"/>
      <c r="MXU70" s="311"/>
      <c r="MXV70" s="311"/>
      <c r="MXW70" s="311"/>
      <c r="MXX70" s="311"/>
      <c r="MXY70" s="311"/>
      <c r="MXZ70" s="311"/>
      <c r="MYA70" s="311"/>
      <c r="MYB70" s="311"/>
      <c r="MYC70" s="311"/>
      <c r="MYD70" s="311"/>
      <c r="MYE70" s="311"/>
      <c r="MYF70" s="311"/>
      <c r="MYG70" s="311"/>
      <c r="MYH70" s="311"/>
      <c r="MYI70" s="311"/>
      <c r="MYJ70" s="311"/>
      <c r="MYK70" s="311"/>
      <c r="MYL70" s="311"/>
      <c r="MYM70" s="311"/>
      <c r="MYN70" s="311"/>
      <c r="MYO70" s="311"/>
      <c r="MYP70" s="311"/>
      <c r="MYQ70" s="311"/>
      <c r="MYR70" s="311"/>
      <c r="MYS70" s="311"/>
      <c r="MYT70" s="311"/>
      <c r="MYU70" s="311"/>
      <c r="MYV70" s="311"/>
      <c r="MYW70" s="311"/>
      <c r="MYX70" s="311"/>
      <c r="MYY70" s="311"/>
      <c r="MYZ70" s="311"/>
      <c r="MZA70" s="311"/>
      <c r="MZB70" s="311"/>
      <c r="MZC70" s="311"/>
      <c r="MZD70" s="311"/>
      <c r="MZE70" s="311"/>
      <c r="MZF70" s="311"/>
      <c r="MZG70" s="311"/>
      <c r="MZH70" s="311"/>
      <c r="MZI70" s="311"/>
      <c r="MZJ70" s="311"/>
      <c r="MZK70" s="311"/>
      <c r="MZL70" s="311"/>
      <c r="MZM70" s="311"/>
      <c r="MZN70" s="311"/>
      <c r="MZO70" s="311"/>
      <c r="MZP70" s="311"/>
      <c r="MZQ70" s="311"/>
      <c r="MZR70" s="311"/>
      <c r="MZS70" s="311"/>
      <c r="MZT70" s="311"/>
      <c r="MZU70" s="311"/>
      <c r="MZV70" s="311"/>
      <c r="MZW70" s="311"/>
      <c r="MZX70" s="311"/>
      <c r="MZY70" s="311"/>
      <c r="MZZ70" s="311"/>
      <c r="NAA70" s="311"/>
      <c r="NAB70" s="311"/>
      <c r="NAC70" s="311"/>
      <c r="NAD70" s="311"/>
      <c r="NAE70" s="311"/>
      <c r="NAF70" s="311"/>
      <c r="NAG70" s="311"/>
      <c r="NAH70" s="311"/>
      <c r="NAI70" s="311"/>
      <c r="NAJ70" s="311"/>
      <c r="NAK70" s="311"/>
      <c r="NAL70" s="311"/>
      <c r="NAM70" s="311"/>
      <c r="NAN70" s="311"/>
      <c r="NAO70" s="311"/>
      <c r="NAP70" s="311"/>
      <c r="NAQ70" s="311"/>
      <c r="NAR70" s="311"/>
      <c r="NAS70" s="311"/>
      <c r="NAT70" s="311"/>
      <c r="NAU70" s="311"/>
      <c r="NAV70" s="311"/>
      <c r="NAW70" s="311"/>
      <c r="NAX70" s="311"/>
      <c r="NAY70" s="311"/>
      <c r="NAZ70" s="311"/>
      <c r="NBA70" s="311"/>
      <c r="NBB70" s="311"/>
      <c r="NBC70" s="311"/>
      <c r="NBD70" s="311"/>
      <c r="NBE70" s="311"/>
      <c r="NBF70" s="311"/>
      <c r="NBG70" s="311"/>
      <c r="NBH70" s="311"/>
      <c r="NBI70" s="311"/>
      <c r="NBJ70" s="311"/>
      <c r="NBK70" s="311"/>
      <c r="NBL70" s="311"/>
      <c r="NBM70" s="311"/>
      <c r="NBN70" s="311"/>
      <c r="NBO70" s="311"/>
      <c r="NBP70" s="311"/>
      <c r="NBQ70" s="311"/>
      <c r="NBR70" s="311"/>
      <c r="NBS70" s="311"/>
      <c r="NBT70" s="311"/>
      <c r="NBU70" s="311"/>
      <c r="NBV70" s="311"/>
      <c r="NBW70" s="311"/>
      <c r="NBX70" s="311"/>
      <c r="NBY70" s="311"/>
      <c r="NBZ70" s="311"/>
      <c r="NCA70" s="311"/>
      <c r="NCB70" s="311"/>
      <c r="NCC70" s="311"/>
      <c r="NCD70" s="311"/>
      <c r="NCE70" s="311"/>
      <c r="NCF70" s="311"/>
      <c r="NCG70" s="311"/>
      <c r="NCH70" s="311"/>
      <c r="NCI70" s="311"/>
      <c r="NCJ70" s="311"/>
      <c r="NCK70" s="311"/>
      <c r="NCL70" s="311"/>
      <c r="NCM70" s="311"/>
      <c r="NCN70" s="311"/>
      <c r="NCO70" s="311"/>
      <c r="NCP70" s="311"/>
      <c r="NCQ70" s="311"/>
      <c r="NCR70" s="311"/>
      <c r="NCS70" s="311"/>
      <c r="NCT70" s="311"/>
      <c r="NCU70" s="311"/>
      <c r="NCV70" s="311"/>
      <c r="NCW70" s="311"/>
      <c r="NCX70" s="311"/>
      <c r="NCY70" s="311"/>
      <c r="NCZ70" s="311"/>
      <c r="NDA70" s="311"/>
      <c r="NDB70" s="311"/>
      <c r="NDC70" s="311"/>
      <c r="NDD70" s="311"/>
      <c r="NDE70" s="311"/>
      <c r="NDF70" s="311"/>
      <c r="NDG70" s="311"/>
      <c r="NDH70" s="311"/>
      <c r="NDI70" s="311"/>
      <c r="NDJ70" s="311"/>
      <c r="NDK70" s="311"/>
      <c r="NDL70" s="311"/>
      <c r="NDM70" s="311"/>
      <c r="NDN70" s="311"/>
      <c r="NDO70" s="311"/>
      <c r="NDP70" s="311"/>
      <c r="NDQ70" s="311"/>
      <c r="NDR70" s="311"/>
      <c r="NDS70" s="311"/>
      <c r="NDT70" s="311"/>
      <c r="NDU70" s="311"/>
      <c r="NDV70" s="311"/>
      <c r="NDW70" s="311"/>
      <c r="NDX70" s="311"/>
      <c r="NDY70" s="311"/>
      <c r="NDZ70" s="311"/>
      <c r="NEA70" s="311"/>
      <c r="NEB70" s="311"/>
      <c r="NEC70" s="311"/>
      <c r="NED70" s="311"/>
      <c r="NEE70" s="311"/>
      <c r="NEF70" s="311"/>
      <c r="NEG70" s="311"/>
      <c r="NEH70" s="311"/>
      <c r="NEI70" s="311"/>
      <c r="NEJ70" s="311"/>
      <c r="NEK70" s="311"/>
      <c r="NEL70" s="311"/>
      <c r="NEM70" s="311"/>
      <c r="NEN70" s="311"/>
      <c r="NEO70" s="311"/>
      <c r="NEP70" s="311"/>
      <c r="NEQ70" s="311"/>
      <c r="NER70" s="311"/>
      <c r="NES70" s="311"/>
      <c r="NET70" s="311"/>
      <c r="NEU70" s="311"/>
      <c r="NEV70" s="311"/>
      <c r="NEW70" s="311"/>
      <c r="NEX70" s="311"/>
      <c r="NEY70" s="311"/>
      <c r="NEZ70" s="311"/>
      <c r="NFA70" s="311"/>
      <c r="NFB70" s="311"/>
      <c r="NFC70" s="311"/>
      <c r="NFD70" s="311"/>
      <c r="NFE70" s="311"/>
      <c r="NFF70" s="311"/>
      <c r="NFG70" s="311"/>
      <c r="NFH70" s="311"/>
      <c r="NFI70" s="311"/>
      <c r="NFJ70" s="311"/>
      <c r="NFK70" s="311"/>
      <c r="NFL70" s="311"/>
      <c r="NFM70" s="311"/>
      <c r="NFN70" s="311"/>
      <c r="NFO70" s="311"/>
      <c r="NFP70" s="311"/>
      <c r="NFQ70" s="311"/>
      <c r="NFR70" s="311"/>
      <c r="NFS70" s="311"/>
      <c r="NFT70" s="311"/>
      <c r="NFU70" s="311"/>
      <c r="NFV70" s="311"/>
      <c r="NFW70" s="311"/>
      <c r="NFX70" s="311"/>
      <c r="NFY70" s="311"/>
      <c r="NFZ70" s="311"/>
      <c r="NGA70" s="311"/>
      <c r="NGB70" s="311"/>
      <c r="NGC70" s="311"/>
      <c r="NGD70" s="311"/>
      <c r="NGE70" s="311"/>
      <c r="NGF70" s="311"/>
      <c r="NGG70" s="311"/>
      <c r="NGH70" s="311"/>
      <c r="NGI70" s="311"/>
      <c r="NGJ70" s="311"/>
      <c r="NGK70" s="311"/>
      <c r="NGL70" s="311"/>
      <c r="NGM70" s="311"/>
      <c r="NGN70" s="311"/>
      <c r="NGO70" s="311"/>
      <c r="NGP70" s="311"/>
      <c r="NGQ70" s="311"/>
      <c r="NGR70" s="311"/>
      <c r="NGS70" s="311"/>
      <c r="NGT70" s="311"/>
      <c r="NGU70" s="311"/>
      <c r="NGV70" s="311"/>
      <c r="NGW70" s="311"/>
      <c r="NGX70" s="311"/>
      <c r="NGY70" s="311"/>
      <c r="NGZ70" s="311"/>
      <c r="NHA70" s="311"/>
      <c r="NHB70" s="311"/>
      <c r="NHC70" s="311"/>
      <c r="NHD70" s="311"/>
      <c r="NHE70" s="311"/>
      <c r="NHF70" s="311"/>
      <c r="NHG70" s="311"/>
      <c r="NHH70" s="311"/>
      <c r="NHI70" s="311"/>
      <c r="NHJ70" s="311"/>
      <c r="NHK70" s="311"/>
      <c r="NHL70" s="311"/>
      <c r="NHM70" s="311"/>
      <c r="NHN70" s="311"/>
      <c r="NHO70" s="311"/>
      <c r="NHP70" s="311"/>
      <c r="NHQ70" s="311"/>
      <c r="NHR70" s="311"/>
      <c r="NHS70" s="311"/>
      <c r="NHT70" s="311"/>
      <c r="NHU70" s="311"/>
      <c r="NHV70" s="311"/>
      <c r="NHW70" s="311"/>
      <c r="NHX70" s="311"/>
      <c r="NHY70" s="311"/>
      <c r="NHZ70" s="311"/>
      <c r="NIA70" s="311"/>
      <c r="NIB70" s="311"/>
      <c r="NIC70" s="311"/>
      <c r="NID70" s="311"/>
      <c r="NIE70" s="311"/>
      <c r="NIF70" s="311"/>
      <c r="NIG70" s="311"/>
      <c r="NIH70" s="311"/>
      <c r="NII70" s="311"/>
      <c r="NIJ70" s="311"/>
      <c r="NIK70" s="311"/>
      <c r="NIL70" s="311"/>
      <c r="NIM70" s="311"/>
      <c r="NIN70" s="311"/>
      <c r="NIO70" s="311"/>
      <c r="NIP70" s="311"/>
      <c r="NIQ70" s="311"/>
      <c r="NIR70" s="311"/>
      <c r="NIS70" s="311"/>
      <c r="NIT70" s="311"/>
      <c r="NIU70" s="311"/>
      <c r="NIV70" s="311"/>
      <c r="NIW70" s="311"/>
      <c r="NIX70" s="311"/>
      <c r="NIY70" s="311"/>
      <c r="NIZ70" s="311"/>
      <c r="NJA70" s="311"/>
      <c r="NJB70" s="311"/>
      <c r="NJC70" s="311"/>
      <c r="NJD70" s="311"/>
      <c r="NJE70" s="311"/>
      <c r="NJF70" s="311"/>
      <c r="NJG70" s="311"/>
      <c r="NJH70" s="311"/>
      <c r="NJI70" s="311"/>
      <c r="NJJ70" s="311"/>
      <c r="NJK70" s="311"/>
      <c r="NJL70" s="311"/>
      <c r="NJM70" s="311"/>
      <c r="NJN70" s="311"/>
      <c r="NJO70" s="311"/>
      <c r="NJP70" s="311"/>
      <c r="NJQ70" s="311"/>
      <c r="NJR70" s="311"/>
      <c r="NJS70" s="311"/>
      <c r="NJT70" s="311"/>
      <c r="NJU70" s="311"/>
      <c r="NJV70" s="311"/>
      <c r="NJW70" s="311"/>
      <c r="NJX70" s="311"/>
      <c r="NJY70" s="311"/>
      <c r="NJZ70" s="311"/>
      <c r="NKA70" s="311"/>
      <c r="NKB70" s="311"/>
      <c r="NKC70" s="311"/>
      <c r="NKD70" s="311"/>
      <c r="NKE70" s="311"/>
      <c r="NKF70" s="311"/>
      <c r="NKG70" s="311"/>
      <c r="NKH70" s="311"/>
      <c r="NKI70" s="311"/>
      <c r="NKJ70" s="311"/>
      <c r="NKK70" s="311"/>
      <c r="NKL70" s="311"/>
      <c r="NKM70" s="311"/>
      <c r="NKN70" s="311"/>
      <c r="NKO70" s="311"/>
      <c r="NKP70" s="311"/>
      <c r="NKQ70" s="311"/>
      <c r="NKR70" s="311"/>
      <c r="NKS70" s="311"/>
      <c r="NKT70" s="311"/>
      <c r="NKU70" s="311"/>
      <c r="NKV70" s="311"/>
      <c r="NKW70" s="311"/>
      <c r="NKX70" s="311"/>
      <c r="NKY70" s="311"/>
      <c r="NKZ70" s="311"/>
      <c r="NLA70" s="311"/>
      <c r="NLB70" s="311"/>
      <c r="NLC70" s="311"/>
      <c r="NLD70" s="311"/>
      <c r="NLE70" s="311"/>
      <c r="NLF70" s="311"/>
      <c r="NLG70" s="311"/>
      <c r="NLH70" s="311"/>
      <c r="NLI70" s="311"/>
      <c r="NLJ70" s="311"/>
      <c r="NLK70" s="311"/>
      <c r="NLL70" s="311"/>
      <c r="NLM70" s="311"/>
      <c r="NLN70" s="311"/>
      <c r="NLO70" s="311"/>
      <c r="NLP70" s="311"/>
      <c r="NLQ70" s="311"/>
      <c r="NLR70" s="311"/>
      <c r="NLS70" s="311"/>
      <c r="NLT70" s="311"/>
      <c r="NLU70" s="311"/>
      <c r="NLV70" s="311"/>
      <c r="NLW70" s="311"/>
      <c r="NLX70" s="311"/>
      <c r="NLY70" s="311"/>
      <c r="NLZ70" s="311"/>
      <c r="NMA70" s="311"/>
      <c r="NMB70" s="311"/>
      <c r="NMC70" s="311"/>
      <c r="NMD70" s="311"/>
      <c r="NME70" s="311"/>
      <c r="NMF70" s="311"/>
      <c r="NMG70" s="311"/>
      <c r="NMH70" s="311"/>
      <c r="NMI70" s="311"/>
      <c r="NMJ70" s="311"/>
      <c r="NMK70" s="311"/>
      <c r="NML70" s="311"/>
      <c r="NMM70" s="311"/>
      <c r="NMN70" s="311"/>
      <c r="NMO70" s="311"/>
      <c r="NMP70" s="311"/>
      <c r="NMQ70" s="311"/>
      <c r="NMR70" s="311"/>
      <c r="NMS70" s="311"/>
      <c r="NMT70" s="311"/>
      <c r="NMU70" s="311"/>
      <c r="NMV70" s="311"/>
      <c r="NMW70" s="311"/>
      <c r="NMX70" s="311"/>
      <c r="NMY70" s="311"/>
      <c r="NMZ70" s="311"/>
      <c r="NNA70" s="311"/>
      <c r="NNB70" s="311"/>
      <c r="NNC70" s="311"/>
      <c r="NND70" s="311"/>
      <c r="NNE70" s="311"/>
      <c r="NNF70" s="311"/>
      <c r="NNG70" s="311"/>
      <c r="NNH70" s="311"/>
      <c r="NNI70" s="311"/>
      <c r="NNJ70" s="311"/>
      <c r="NNK70" s="311"/>
      <c r="NNL70" s="311"/>
      <c r="NNM70" s="311"/>
      <c r="NNN70" s="311"/>
      <c r="NNO70" s="311"/>
      <c r="NNP70" s="311"/>
      <c r="NNQ70" s="311"/>
      <c r="NNR70" s="311"/>
      <c r="NNS70" s="311"/>
      <c r="NNT70" s="311"/>
      <c r="NNU70" s="311"/>
      <c r="NNV70" s="311"/>
      <c r="NNW70" s="311"/>
      <c r="NNX70" s="311"/>
      <c r="NNY70" s="311"/>
      <c r="NNZ70" s="311"/>
      <c r="NOA70" s="311"/>
      <c r="NOB70" s="311"/>
      <c r="NOC70" s="311"/>
      <c r="NOD70" s="311"/>
      <c r="NOE70" s="311"/>
      <c r="NOF70" s="311"/>
      <c r="NOG70" s="311"/>
      <c r="NOH70" s="311"/>
      <c r="NOI70" s="311"/>
      <c r="NOJ70" s="311"/>
      <c r="NOK70" s="311"/>
      <c r="NOL70" s="311"/>
      <c r="NOM70" s="311"/>
      <c r="NON70" s="311"/>
      <c r="NOO70" s="311"/>
      <c r="NOP70" s="311"/>
      <c r="NOQ70" s="311"/>
      <c r="NOR70" s="311"/>
      <c r="NOS70" s="311"/>
      <c r="NOT70" s="311"/>
      <c r="NOU70" s="311"/>
      <c r="NOV70" s="311"/>
      <c r="NOW70" s="311"/>
      <c r="NOX70" s="311"/>
      <c r="NOY70" s="311"/>
      <c r="NOZ70" s="311"/>
      <c r="NPA70" s="311"/>
      <c r="NPB70" s="311"/>
      <c r="NPC70" s="311"/>
      <c r="NPD70" s="311"/>
      <c r="NPE70" s="311"/>
      <c r="NPF70" s="311"/>
      <c r="NPG70" s="311"/>
      <c r="NPH70" s="311"/>
      <c r="NPI70" s="311"/>
      <c r="NPJ70" s="311"/>
      <c r="NPK70" s="311"/>
      <c r="NPL70" s="311"/>
      <c r="NPM70" s="311"/>
      <c r="NPN70" s="311"/>
      <c r="NPO70" s="311"/>
      <c r="NPP70" s="311"/>
      <c r="NPQ70" s="311"/>
      <c r="NPR70" s="311"/>
      <c r="NPS70" s="311"/>
      <c r="NPT70" s="311"/>
      <c r="NPU70" s="311"/>
      <c r="NPV70" s="311"/>
      <c r="NPW70" s="311"/>
      <c r="NPX70" s="311"/>
      <c r="NPY70" s="311"/>
      <c r="NPZ70" s="311"/>
      <c r="NQA70" s="311"/>
      <c r="NQB70" s="311"/>
      <c r="NQC70" s="311"/>
      <c r="NQD70" s="311"/>
      <c r="NQE70" s="311"/>
      <c r="NQF70" s="311"/>
      <c r="NQG70" s="311"/>
      <c r="NQH70" s="311"/>
      <c r="NQI70" s="311"/>
      <c r="NQJ70" s="311"/>
      <c r="NQK70" s="311"/>
      <c r="NQL70" s="311"/>
      <c r="NQM70" s="311"/>
      <c r="NQN70" s="311"/>
      <c r="NQO70" s="311"/>
      <c r="NQP70" s="311"/>
      <c r="NQQ70" s="311"/>
      <c r="NQR70" s="311"/>
      <c r="NQS70" s="311"/>
      <c r="NQT70" s="311"/>
      <c r="NQU70" s="311"/>
      <c r="NQV70" s="311"/>
      <c r="NQW70" s="311"/>
      <c r="NQX70" s="311"/>
      <c r="NQY70" s="311"/>
      <c r="NQZ70" s="311"/>
      <c r="NRA70" s="311"/>
      <c r="NRB70" s="311"/>
      <c r="NRC70" s="311"/>
      <c r="NRD70" s="311"/>
      <c r="NRE70" s="311"/>
      <c r="NRF70" s="311"/>
      <c r="NRG70" s="311"/>
      <c r="NRH70" s="311"/>
      <c r="NRI70" s="311"/>
      <c r="NRJ70" s="311"/>
      <c r="NRK70" s="311"/>
      <c r="NRL70" s="311"/>
      <c r="NRM70" s="311"/>
      <c r="NRN70" s="311"/>
      <c r="NRO70" s="311"/>
      <c r="NRP70" s="311"/>
      <c r="NRQ70" s="311"/>
      <c r="NRR70" s="311"/>
      <c r="NRS70" s="311"/>
      <c r="NRT70" s="311"/>
      <c r="NRU70" s="311"/>
      <c r="NRV70" s="311"/>
      <c r="NRW70" s="311"/>
      <c r="NRX70" s="311"/>
      <c r="NRY70" s="311"/>
      <c r="NRZ70" s="311"/>
      <c r="NSA70" s="311"/>
      <c r="NSB70" s="311"/>
      <c r="NSC70" s="311"/>
      <c r="NSD70" s="311"/>
      <c r="NSE70" s="311"/>
      <c r="NSF70" s="311"/>
      <c r="NSG70" s="311"/>
      <c r="NSH70" s="311"/>
      <c r="NSI70" s="311"/>
      <c r="NSJ70" s="311"/>
      <c r="NSK70" s="311"/>
      <c r="NSL70" s="311"/>
      <c r="NSM70" s="311"/>
      <c r="NSN70" s="311"/>
      <c r="NSO70" s="311"/>
      <c r="NSP70" s="311"/>
      <c r="NSQ70" s="311"/>
      <c r="NSR70" s="311"/>
      <c r="NSS70" s="311"/>
      <c r="NST70" s="311"/>
      <c r="NSU70" s="311"/>
      <c r="NSV70" s="311"/>
      <c r="NSW70" s="311"/>
      <c r="NSX70" s="311"/>
      <c r="NSY70" s="311"/>
      <c r="NSZ70" s="311"/>
      <c r="NTA70" s="311"/>
      <c r="NTB70" s="311"/>
      <c r="NTC70" s="311"/>
      <c r="NTD70" s="311"/>
      <c r="NTE70" s="311"/>
      <c r="NTF70" s="311"/>
      <c r="NTG70" s="311"/>
      <c r="NTH70" s="311"/>
      <c r="NTI70" s="311"/>
      <c r="NTJ70" s="311"/>
      <c r="NTK70" s="311"/>
      <c r="NTL70" s="311"/>
      <c r="NTM70" s="311"/>
      <c r="NTN70" s="311"/>
      <c r="NTO70" s="311"/>
      <c r="NTP70" s="311"/>
      <c r="NTQ70" s="311"/>
      <c r="NTR70" s="311"/>
      <c r="NTS70" s="311"/>
      <c r="NTT70" s="311"/>
      <c r="NTU70" s="311"/>
      <c r="NTV70" s="311"/>
      <c r="NTW70" s="311"/>
      <c r="NTX70" s="311"/>
      <c r="NTY70" s="311"/>
      <c r="NTZ70" s="311"/>
      <c r="NUA70" s="311"/>
      <c r="NUB70" s="311"/>
      <c r="NUC70" s="311"/>
      <c r="NUD70" s="311"/>
      <c r="NUE70" s="311"/>
      <c r="NUF70" s="311"/>
      <c r="NUG70" s="311"/>
      <c r="NUH70" s="311"/>
      <c r="NUI70" s="311"/>
      <c r="NUJ70" s="311"/>
      <c r="NUK70" s="311"/>
      <c r="NUL70" s="311"/>
      <c r="NUM70" s="311"/>
      <c r="NUN70" s="311"/>
      <c r="NUO70" s="311"/>
      <c r="NUP70" s="311"/>
      <c r="NUQ70" s="311"/>
      <c r="NUR70" s="311"/>
      <c r="NUS70" s="311"/>
      <c r="NUT70" s="311"/>
      <c r="NUU70" s="311"/>
      <c r="NUV70" s="311"/>
      <c r="NUW70" s="311"/>
      <c r="NUX70" s="311"/>
      <c r="NUY70" s="311"/>
      <c r="NUZ70" s="311"/>
      <c r="NVA70" s="311"/>
      <c r="NVB70" s="311"/>
      <c r="NVC70" s="311"/>
      <c r="NVD70" s="311"/>
      <c r="NVE70" s="311"/>
      <c r="NVF70" s="311"/>
      <c r="NVG70" s="311"/>
      <c r="NVH70" s="311"/>
      <c r="NVI70" s="311"/>
      <c r="NVJ70" s="311"/>
      <c r="NVK70" s="311"/>
      <c r="NVL70" s="311"/>
      <c r="NVM70" s="311"/>
      <c r="NVN70" s="311"/>
      <c r="NVO70" s="311"/>
      <c r="NVP70" s="311"/>
      <c r="NVQ70" s="311"/>
      <c r="NVR70" s="311"/>
      <c r="NVS70" s="311"/>
      <c r="NVT70" s="311"/>
      <c r="NVU70" s="311"/>
      <c r="NVV70" s="311"/>
      <c r="NVW70" s="311"/>
      <c r="NVX70" s="311"/>
      <c r="NVY70" s="311"/>
      <c r="NVZ70" s="311"/>
      <c r="NWA70" s="311"/>
      <c r="NWB70" s="311"/>
      <c r="NWC70" s="311"/>
      <c r="NWD70" s="311"/>
      <c r="NWE70" s="311"/>
      <c r="NWF70" s="311"/>
      <c r="NWG70" s="311"/>
      <c r="NWH70" s="311"/>
      <c r="NWI70" s="311"/>
      <c r="NWJ70" s="311"/>
      <c r="NWK70" s="311"/>
      <c r="NWL70" s="311"/>
      <c r="NWM70" s="311"/>
      <c r="NWN70" s="311"/>
      <c r="NWO70" s="311"/>
      <c r="NWP70" s="311"/>
      <c r="NWQ70" s="311"/>
      <c r="NWR70" s="311"/>
      <c r="NWS70" s="311"/>
      <c r="NWT70" s="311"/>
      <c r="NWU70" s="311"/>
      <c r="NWV70" s="311"/>
      <c r="NWW70" s="311"/>
      <c r="NWX70" s="311"/>
      <c r="NWY70" s="311"/>
      <c r="NWZ70" s="311"/>
      <c r="NXA70" s="311"/>
      <c r="NXB70" s="311"/>
      <c r="NXC70" s="311"/>
      <c r="NXD70" s="311"/>
      <c r="NXE70" s="311"/>
      <c r="NXF70" s="311"/>
      <c r="NXG70" s="311"/>
      <c r="NXH70" s="311"/>
      <c r="NXI70" s="311"/>
      <c r="NXJ70" s="311"/>
      <c r="NXK70" s="311"/>
      <c r="NXL70" s="311"/>
      <c r="NXM70" s="311"/>
      <c r="NXN70" s="311"/>
      <c r="NXO70" s="311"/>
      <c r="NXP70" s="311"/>
      <c r="NXQ70" s="311"/>
      <c r="NXR70" s="311"/>
      <c r="NXS70" s="311"/>
      <c r="NXT70" s="311"/>
      <c r="NXU70" s="311"/>
      <c r="NXV70" s="311"/>
      <c r="NXW70" s="311"/>
      <c r="NXX70" s="311"/>
      <c r="NXY70" s="311"/>
      <c r="NXZ70" s="311"/>
      <c r="NYA70" s="311"/>
      <c r="NYB70" s="311"/>
      <c r="NYC70" s="311"/>
      <c r="NYD70" s="311"/>
      <c r="NYE70" s="311"/>
      <c r="NYF70" s="311"/>
      <c r="NYG70" s="311"/>
      <c r="NYH70" s="311"/>
      <c r="NYI70" s="311"/>
      <c r="NYJ70" s="311"/>
      <c r="NYK70" s="311"/>
      <c r="NYL70" s="311"/>
      <c r="NYM70" s="311"/>
      <c r="NYN70" s="311"/>
      <c r="NYO70" s="311"/>
      <c r="NYP70" s="311"/>
      <c r="NYQ70" s="311"/>
      <c r="NYR70" s="311"/>
      <c r="NYS70" s="311"/>
      <c r="NYT70" s="311"/>
      <c r="NYU70" s="311"/>
      <c r="NYV70" s="311"/>
      <c r="NYW70" s="311"/>
      <c r="NYX70" s="311"/>
      <c r="NYY70" s="311"/>
      <c r="NYZ70" s="311"/>
      <c r="NZA70" s="311"/>
      <c r="NZB70" s="311"/>
      <c r="NZC70" s="311"/>
      <c r="NZD70" s="311"/>
      <c r="NZE70" s="311"/>
      <c r="NZF70" s="311"/>
      <c r="NZG70" s="311"/>
      <c r="NZH70" s="311"/>
      <c r="NZI70" s="311"/>
      <c r="NZJ70" s="311"/>
      <c r="NZK70" s="311"/>
      <c r="NZL70" s="311"/>
      <c r="NZM70" s="311"/>
      <c r="NZN70" s="311"/>
      <c r="NZO70" s="311"/>
      <c r="NZP70" s="311"/>
      <c r="NZQ70" s="311"/>
      <c r="NZR70" s="311"/>
      <c r="NZS70" s="311"/>
      <c r="NZT70" s="311"/>
      <c r="NZU70" s="311"/>
      <c r="NZV70" s="311"/>
      <c r="NZW70" s="311"/>
      <c r="NZX70" s="311"/>
      <c r="NZY70" s="311"/>
      <c r="NZZ70" s="311"/>
      <c r="OAA70" s="311"/>
      <c r="OAB70" s="311"/>
      <c r="OAC70" s="311"/>
      <c r="OAD70" s="311"/>
      <c r="OAE70" s="311"/>
      <c r="OAF70" s="311"/>
      <c r="OAG70" s="311"/>
      <c r="OAH70" s="311"/>
      <c r="OAI70" s="311"/>
      <c r="OAJ70" s="311"/>
      <c r="OAK70" s="311"/>
      <c r="OAL70" s="311"/>
      <c r="OAM70" s="311"/>
      <c r="OAN70" s="311"/>
      <c r="OAO70" s="311"/>
      <c r="OAP70" s="311"/>
      <c r="OAQ70" s="311"/>
      <c r="OAR70" s="311"/>
      <c r="OAS70" s="311"/>
      <c r="OAT70" s="311"/>
      <c r="OAU70" s="311"/>
      <c r="OAV70" s="311"/>
      <c r="OAW70" s="311"/>
      <c r="OAX70" s="311"/>
      <c r="OAY70" s="311"/>
      <c r="OAZ70" s="311"/>
      <c r="OBA70" s="311"/>
      <c r="OBB70" s="311"/>
      <c r="OBC70" s="311"/>
      <c r="OBD70" s="311"/>
      <c r="OBE70" s="311"/>
      <c r="OBF70" s="311"/>
      <c r="OBG70" s="311"/>
      <c r="OBH70" s="311"/>
      <c r="OBI70" s="311"/>
      <c r="OBJ70" s="311"/>
      <c r="OBK70" s="311"/>
      <c r="OBL70" s="311"/>
      <c r="OBM70" s="311"/>
      <c r="OBN70" s="311"/>
      <c r="OBO70" s="311"/>
      <c r="OBP70" s="311"/>
      <c r="OBQ70" s="311"/>
      <c r="OBR70" s="311"/>
      <c r="OBS70" s="311"/>
      <c r="OBT70" s="311"/>
      <c r="OBU70" s="311"/>
      <c r="OBV70" s="311"/>
      <c r="OBW70" s="311"/>
      <c r="OBX70" s="311"/>
      <c r="OBY70" s="311"/>
      <c r="OBZ70" s="311"/>
      <c r="OCA70" s="311"/>
      <c r="OCB70" s="311"/>
      <c r="OCC70" s="311"/>
      <c r="OCD70" s="311"/>
      <c r="OCE70" s="311"/>
      <c r="OCF70" s="311"/>
      <c r="OCG70" s="311"/>
      <c r="OCH70" s="311"/>
      <c r="OCI70" s="311"/>
      <c r="OCJ70" s="311"/>
      <c r="OCK70" s="311"/>
      <c r="OCL70" s="311"/>
      <c r="OCM70" s="311"/>
      <c r="OCN70" s="311"/>
      <c r="OCO70" s="311"/>
      <c r="OCP70" s="311"/>
      <c r="OCQ70" s="311"/>
      <c r="OCR70" s="311"/>
      <c r="OCS70" s="311"/>
      <c r="OCT70" s="311"/>
      <c r="OCU70" s="311"/>
      <c r="OCV70" s="311"/>
      <c r="OCW70" s="311"/>
      <c r="OCX70" s="311"/>
      <c r="OCY70" s="311"/>
      <c r="OCZ70" s="311"/>
      <c r="ODA70" s="311"/>
      <c r="ODB70" s="311"/>
      <c r="ODC70" s="311"/>
      <c r="ODD70" s="311"/>
      <c r="ODE70" s="311"/>
      <c r="ODF70" s="311"/>
      <c r="ODG70" s="311"/>
      <c r="ODH70" s="311"/>
      <c r="ODI70" s="311"/>
      <c r="ODJ70" s="311"/>
      <c r="ODK70" s="311"/>
      <c r="ODL70" s="311"/>
      <c r="ODM70" s="311"/>
      <c r="ODN70" s="311"/>
      <c r="ODO70" s="311"/>
      <c r="ODP70" s="311"/>
      <c r="ODQ70" s="311"/>
      <c r="ODR70" s="311"/>
      <c r="ODS70" s="311"/>
      <c r="ODT70" s="311"/>
      <c r="ODU70" s="311"/>
      <c r="ODV70" s="311"/>
      <c r="ODW70" s="311"/>
      <c r="ODX70" s="311"/>
      <c r="ODY70" s="311"/>
      <c r="ODZ70" s="311"/>
      <c r="OEA70" s="311"/>
      <c r="OEB70" s="311"/>
      <c r="OEC70" s="311"/>
      <c r="OED70" s="311"/>
      <c r="OEE70" s="311"/>
      <c r="OEF70" s="311"/>
      <c r="OEG70" s="311"/>
      <c r="OEH70" s="311"/>
      <c r="OEI70" s="311"/>
      <c r="OEJ70" s="311"/>
      <c r="OEK70" s="311"/>
      <c r="OEL70" s="311"/>
      <c r="OEM70" s="311"/>
      <c r="OEN70" s="311"/>
      <c r="OEO70" s="311"/>
      <c r="OEP70" s="311"/>
      <c r="OEQ70" s="311"/>
      <c r="OER70" s="311"/>
      <c r="OES70" s="311"/>
      <c r="OET70" s="311"/>
      <c r="OEU70" s="311"/>
      <c r="OEV70" s="311"/>
      <c r="OEW70" s="311"/>
      <c r="OEX70" s="311"/>
      <c r="OEY70" s="311"/>
      <c r="OEZ70" s="311"/>
      <c r="OFA70" s="311"/>
      <c r="OFB70" s="311"/>
      <c r="OFC70" s="311"/>
      <c r="OFD70" s="311"/>
      <c r="OFE70" s="311"/>
      <c r="OFF70" s="311"/>
      <c r="OFG70" s="311"/>
      <c r="OFH70" s="311"/>
      <c r="OFI70" s="311"/>
      <c r="OFJ70" s="311"/>
      <c r="OFK70" s="311"/>
      <c r="OFL70" s="311"/>
      <c r="OFM70" s="311"/>
      <c r="OFN70" s="311"/>
      <c r="OFO70" s="311"/>
      <c r="OFP70" s="311"/>
      <c r="OFQ70" s="311"/>
      <c r="OFR70" s="311"/>
      <c r="OFS70" s="311"/>
      <c r="OFT70" s="311"/>
      <c r="OFU70" s="311"/>
      <c r="OFV70" s="311"/>
      <c r="OFW70" s="311"/>
      <c r="OFX70" s="311"/>
      <c r="OFY70" s="311"/>
      <c r="OFZ70" s="311"/>
      <c r="OGA70" s="311"/>
      <c r="OGB70" s="311"/>
      <c r="OGC70" s="311"/>
      <c r="OGD70" s="311"/>
      <c r="OGE70" s="311"/>
      <c r="OGF70" s="311"/>
      <c r="OGG70" s="311"/>
      <c r="OGH70" s="311"/>
      <c r="OGI70" s="311"/>
      <c r="OGJ70" s="311"/>
      <c r="OGK70" s="311"/>
      <c r="OGL70" s="311"/>
      <c r="OGM70" s="311"/>
      <c r="OGN70" s="311"/>
      <c r="OGO70" s="311"/>
      <c r="OGP70" s="311"/>
      <c r="OGQ70" s="311"/>
      <c r="OGR70" s="311"/>
      <c r="OGS70" s="311"/>
      <c r="OGT70" s="311"/>
      <c r="OGU70" s="311"/>
      <c r="OGV70" s="311"/>
      <c r="OGW70" s="311"/>
      <c r="OGX70" s="311"/>
      <c r="OGY70" s="311"/>
      <c r="OGZ70" s="311"/>
      <c r="OHA70" s="311"/>
      <c r="OHB70" s="311"/>
      <c r="OHC70" s="311"/>
      <c r="OHD70" s="311"/>
      <c r="OHE70" s="311"/>
      <c r="OHF70" s="311"/>
      <c r="OHG70" s="311"/>
      <c r="OHH70" s="311"/>
      <c r="OHI70" s="311"/>
      <c r="OHJ70" s="311"/>
      <c r="OHK70" s="311"/>
      <c r="OHL70" s="311"/>
      <c r="OHM70" s="311"/>
      <c r="OHN70" s="311"/>
      <c r="OHO70" s="311"/>
      <c r="OHP70" s="311"/>
      <c r="OHQ70" s="311"/>
      <c r="OHR70" s="311"/>
      <c r="OHS70" s="311"/>
      <c r="OHT70" s="311"/>
      <c r="OHU70" s="311"/>
      <c r="OHV70" s="311"/>
      <c r="OHW70" s="311"/>
      <c r="OHX70" s="311"/>
      <c r="OHY70" s="311"/>
      <c r="OHZ70" s="311"/>
      <c r="OIA70" s="311"/>
      <c r="OIB70" s="311"/>
      <c r="OIC70" s="311"/>
      <c r="OID70" s="311"/>
      <c r="OIE70" s="311"/>
      <c r="OIF70" s="311"/>
      <c r="OIG70" s="311"/>
      <c r="OIH70" s="311"/>
      <c r="OII70" s="311"/>
      <c r="OIJ70" s="311"/>
      <c r="OIK70" s="311"/>
      <c r="OIL70" s="311"/>
      <c r="OIM70" s="311"/>
      <c r="OIN70" s="311"/>
      <c r="OIO70" s="311"/>
      <c r="OIP70" s="311"/>
      <c r="OIQ70" s="311"/>
      <c r="OIR70" s="311"/>
      <c r="OIS70" s="311"/>
      <c r="OIT70" s="311"/>
      <c r="OIU70" s="311"/>
      <c r="OIV70" s="311"/>
      <c r="OIW70" s="311"/>
      <c r="OIX70" s="311"/>
      <c r="OIY70" s="311"/>
      <c r="OIZ70" s="311"/>
      <c r="OJA70" s="311"/>
      <c r="OJB70" s="311"/>
      <c r="OJC70" s="311"/>
      <c r="OJD70" s="311"/>
      <c r="OJE70" s="311"/>
      <c r="OJF70" s="311"/>
      <c r="OJG70" s="311"/>
      <c r="OJH70" s="311"/>
      <c r="OJI70" s="311"/>
      <c r="OJJ70" s="311"/>
      <c r="OJK70" s="311"/>
      <c r="OJL70" s="311"/>
      <c r="OJM70" s="311"/>
      <c r="OJN70" s="311"/>
      <c r="OJO70" s="311"/>
      <c r="OJP70" s="311"/>
      <c r="OJQ70" s="311"/>
      <c r="OJR70" s="311"/>
      <c r="OJS70" s="311"/>
      <c r="OJT70" s="311"/>
      <c r="OJU70" s="311"/>
      <c r="OJV70" s="311"/>
      <c r="OJW70" s="311"/>
      <c r="OJX70" s="311"/>
      <c r="OJY70" s="311"/>
      <c r="OJZ70" s="311"/>
      <c r="OKA70" s="311"/>
      <c r="OKB70" s="311"/>
      <c r="OKC70" s="311"/>
      <c r="OKD70" s="311"/>
      <c r="OKE70" s="311"/>
      <c r="OKF70" s="311"/>
      <c r="OKG70" s="311"/>
      <c r="OKH70" s="311"/>
      <c r="OKI70" s="311"/>
      <c r="OKJ70" s="311"/>
      <c r="OKK70" s="311"/>
      <c r="OKL70" s="311"/>
      <c r="OKM70" s="311"/>
      <c r="OKN70" s="311"/>
      <c r="OKO70" s="311"/>
      <c r="OKP70" s="311"/>
      <c r="OKQ70" s="311"/>
      <c r="OKR70" s="311"/>
      <c r="OKS70" s="311"/>
      <c r="OKT70" s="311"/>
      <c r="OKU70" s="311"/>
      <c r="OKV70" s="311"/>
      <c r="OKW70" s="311"/>
      <c r="OKX70" s="311"/>
      <c r="OKY70" s="311"/>
      <c r="OKZ70" s="311"/>
      <c r="OLA70" s="311"/>
      <c r="OLB70" s="311"/>
      <c r="OLC70" s="311"/>
      <c r="OLD70" s="311"/>
      <c r="OLE70" s="311"/>
      <c r="OLF70" s="311"/>
      <c r="OLG70" s="311"/>
      <c r="OLH70" s="311"/>
      <c r="OLI70" s="311"/>
      <c r="OLJ70" s="311"/>
      <c r="OLK70" s="311"/>
      <c r="OLL70" s="311"/>
      <c r="OLM70" s="311"/>
      <c r="OLN70" s="311"/>
      <c r="OLO70" s="311"/>
      <c r="OLP70" s="311"/>
      <c r="OLQ70" s="311"/>
      <c r="OLR70" s="311"/>
      <c r="OLS70" s="311"/>
      <c r="OLT70" s="311"/>
      <c r="OLU70" s="311"/>
      <c r="OLV70" s="311"/>
      <c r="OLW70" s="311"/>
      <c r="OLX70" s="311"/>
      <c r="OLY70" s="311"/>
      <c r="OLZ70" s="311"/>
      <c r="OMA70" s="311"/>
      <c r="OMB70" s="311"/>
      <c r="OMC70" s="311"/>
      <c r="OMD70" s="311"/>
      <c r="OME70" s="311"/>
      <c r="OMF70" s="311"/>
      <c r="OMG70" s="311"/>
      <c r="OMH70" s="311"/>
      <c r="OMI70" s="311"/>
      <c r="OMJ70" s="311"/>
      <c r="OMK70" s="311"/>
      <c r="OML70" s="311"/>
      <c r="OMM70" s="311"/>
      <c r="OMN70" s="311"/>
      <c r="OMO70" s="311"/>
      <c r="OMP70" s="311"/>
      <c r="OMQ70" s="311"/>
      <c r="OMR70" s="311"/>
      <c r="OMS70" s="311"/>
      <c r="OMT70" s="311"/>
      <c r="OMU70" s="311"/>
      <c r="OMV70" s="311"/>
      <c r="OMW70" s="311"/>
      <c r="OMX70" s="311"/>
      <c r="OMY70" s="311"/>
      <c r="OMZ70" s="311"/>
      <c r="ONA70" s="311"/>
      <c r="ONB70" s="311"/>
      <c r="ONC70" s="311"/>
      <c r="OND70" s="311"/>
      <c r="ONE70" s="311"/>
      <c r="ONF70" s="311"/>
      <c r="ONG70" s="311"/>
      <c r="ONH70" s="311"/>
      <c r="ONI70" s="311"/>
      <c r="ONJ70" s="311"/>
      <c r="ONK70" s="311"/>
      <c r="ONL70" s="311"/>
      <c r="ONM70" s="311"/>
      <c r="ONN70" s="311"/>
      <c r="ONO70" s="311"/>
      <c r="ONP70" s="311"/>
      <c r="ONQ70" s="311"/>
      <c r="ONR70" s="311"/>
      <c r="ONS70" s="311"/>
      <c r="ONT70" s="311"/>
      <c r="ONU70" s="311"/>
      <c r="ONV70" s="311"/>
      <c r="ONW70" s="311"/>
      <c r="ONX70" s="311"/>
      <c r="ONY70" s="311"/>
      <c r="ONZ70" s="311"/>
      <c r="OOA70" s="311"/>
      <c r="OOB70" s="311"/>
      <c r="OOC70" s="311"/>
      <c r="OOD70" s="311"/>
      <c r="OOE70" s="311"/>
      <c r="OOF70" s="311"/>
      <c r="OOG70" s="311"/>
      <c r="OOH70" s="311"/>
      <c r="OOI70" s="311"/>
      <c r="OOJ70" s="311"/>
      <c r="OOK70" s="311"/>
      <c r="OOL70" s="311"/>
      <c r="OOM70" s="311"/>
      <c r="OON70" s="311"/>
      <c r="OOO70" s="311"/>
      <c r="OOP70" s="311"/>
      <c r="OOQ70" s="311"/>
      <c r="OOR70" s="311"/>
      <c r="OOS70" s="311"/>
      <c r="OOT70" s="311"/>
      <c r="OOU70" s="311"/>
      <c r="OOV70" s="311"/>
      <c r="OOW70" s="311"/>
      <c r="OOX70" s="311"/>
      <c r="OOY70" s="311"/>
      <c r="OOZ70" s="311"/>
      <c r="OPA70" s="311"/>
      <c r="OPB70" s="311"/>
      <c r="OPC70" s="311"/>
      <c r="OPD70" s="311"/>
      <c r="OPE70" s="311"/>
      <c r="OPF70" s="311"/>
      <c r="OPG70" s="311"/>
      <c r="OPH70" s="311"/>
      <c r="OPI70" s="311"/>
      <c r="OPJ70" s="311"/>
      <c r="OPK70" s="311"/>
      <c r="OPL70" s="311"/>
      <c r="OPM70" s="311"/>
      <c r="OPN70" s="311"/>
      <c r="OPO70" s="311"/>
      <c r="OPP70" s="311"/>
      <c r="OPQ70" s="311"/>
      <c r="OPR70" s="311"/>
      <c r="OPS70" s="311"/>
      <c r="OPT70" s="311"/>
      <c r="OPU70" s="311"/>
      <c r="OPV70" s="311"/>
      <c r="OPW70" s="311"/>
      <c r="OPX70" s="311"/>
      <c r="OPY70" s="311"/>
      <c r="OPZ70" s="311"/>
      <c r="OQA70" s="311"/>
      <c r="OQB70" s="311"/>
      <c r="OQC70" s="311"/>
      <c r="OQD70" s="311"/>
      <c r="OQE70" s="311"/>
      <c r="OQF70" s="311"/>
      <c r="OQG70" s="311"/>
      <c r="OQH70" s="311"/>
      <c r="OQI70" s="311"/>
      <c r="OQJ70" s="311"/>
      <c r="OQK70" s="311"/>
      <c r="OQL70" s="311"/>
      <c r="OQM70" s="311"/>
      <c r="OQN70" s="311"/>
      <c r="OQO70" s="311"/>
      <c r="OQP70" s="311"/>
      <c r="OQQ70" s="311"/>
      <c r="OQR70" s="311"/>
      <c r="OQS70" s="311"/>
      <c r="OQT70" s="311"/>
      <c r="OQU70" s="311"/>
      <c r="OQV70" s="311"/>
      <c r="OQW70" s="311"/>
      <c r="OQX70" s="311"/>
      <c r="OQY70" s="311"/>
      <c r="OQZ70" s="311"/>
      <c r="ORA70" s="311"/>
      <c r="ORB70" s="311"/>
      <c r="ORC70" s="311"/>
      <c r="ORD70" s="311"/>
      <c r="ORE70" s="311"/>
      <c r="ORF70" s="311"/>
      <c r="ORG70" s="311"/>
      <c r="ORH70" s="311"/>
      <c r="ORI70" s="311"/>
      <c r="ORJ70" s="311"/>
      <c r="ORK70" s="311"/>
      <c r="ORL70" s="311"/>
      <c r="ORM70" s="311"/>
      <c r="ORN70" s="311"/>
      <c r="ORO70" s="311"/>
      <c r="ORP70" s="311"/>
      <c r="ORQ70" s="311"/>
      <c r="ORR70" s="311"/>
      <c r="ORS70" s="311"/>
      <c r="ORT70" s="311"/>
      <c r="ORU70" s="311"/>
      <c r="ORV70" s="311"/>
      <c r="ORW70" s="311"/>
      <c r="ORX70" s="311"/>
      <c r="ORY70" s="311"/>
      <c r="ORZ70" s="311"/>
      <c r="OSA70" s="311"/>
      <c r="OSB70" s="311"/>
      <c r="OSC70" s="311"/>
      <c r="OSD70" s="311"/>
      <c r="OSE70" s="311"/>
      <c r="OSF70" s="311"/>
      <c r="OSG70" s="311"/>
      <c r="OSH70" s="311"/>
      <c r="OSI70" s="311"/>
      <c r="OSJ70" s="311"/>
      <c r="OSK70" s="311"/>
      <c r="OSL70" s="311"/>
      <c r="OSM70" s="311"/>
      <c r="OSN70" s="311"/>
      <c r="OSO70" s="311"/>
      <c r="OSP70" s="311"/>
      <c r="OSQ70" s="311"/>
      <c r="OSR70" s="311"/>
      <c r="OSS70" s="311"/>
      <c r="OST70" s="311"/>
      <c r="OSU70" s="311"/>
      <c r="OSV70" s="311"/>
      <c r="OSW70" s="311"/>
      <c r="OSX70" s="311"/>
      <c r="OSY70" s="311"/>
      <c r="OSZ70" s="311"/>
      <c r="OTA70" s="311"/>
      <c r="OTB70" s="311"/>
      <c r="OTC70" s="311"/>
      <c r="OTD70" s="311"/>
      <c r="OTE70" s="311"/>
      <c r="OTF70" s="311"/>
      <c r="OTG70" s="311"/>
      <c r="OTH70" s="311"/>
      <c r="OTI70" s="311"/>
      <c r="OTJ70" s="311"/>
      <c r="OTK70" s="311"/>
      <c r="OTL70" s="311"/>
      <c r="OTM70" s="311"/>
      <c r="OTN70" s="311"/>
      <c r="OTO70" s="311"/>
      <c r="OTP70" s="311"/>
      <c r="OTQ70" s="311"/>
      <c r="OTR70" s="311"/>
      <c r="OTS70" s="311"/>
      <c r="OTT70" s="311"/>
      <c r="OTU70" s="311"/>
      <c r="OTV70" s="311"/>
      <c r="OTW70" s="311"/>
      <c r="OTX70" s="311"/>
      <c r="OTY70" s="311"/>
      <c r="OTZ70" s="311"/>
      <c r="OUA70" s="311"/>
      <c r="OUB70" s="311"/>
      <c r="OUC70" s="311"/>
      <c r="OUD70" s="311"/>
      <c r="OUE70" s="311"/>
      <c r="OUF70" s="311"/>
      <c r="OUG70" s="311"/>
      <c r="OUH70" s="311"/>
      <c r="OUI70" s="311"/>
      <c r="OUJ70" s="311"/>
      <c r="OUK70" s="311"/>
      <c r="OUL70" s="311"/>
      <c r="OUM70" s="311"/>
      <c r="OUN70" s="311"/>
      <c r="OUO70" s="311"/>
      <c r="OUP70" s="311"/>
      <c r="OUQ70" s="311"/>
      <c r="OUR70" s="311"/>
      <c r="OUS70" s="311"/>
      <c r="OUT70" s="311"/>
      <c r="OUU70" s="311"/>
      <c r="OUV70" s="311"/>
      <c r="OUW70" s="311"/>
      <c r="OUX70" s="311"/>
      <c r="OUY70" s="311"/>
      <c r="OUZ70" s="311"/>
      <c r="OVA70" s="311"/>
      <c r="OVB70" s="311"/>
      <c r="OVC70" s="311"/>
      <c r="OVD70" s="311"/>
      <c r="OVE70" s="311"/>
      <c r="OVF70" s="311"/>
      <c r="OVG70" s="311"/>
      <c r="OVH70" s="311"/>
      <c r="OVI70" s="311"/>
      <c r="OVJ70" s="311"/>
      <c r="OVK70" s="311"/>
      <c r="OVL70" s="311"/>
      <c r="OVM70" s="311"/>
      <c r="OVN70" s="311"/>
      <c r="OVO70" s="311"/>
      <c r="OVP70" s="311"/>
      <c r="OVQ70" s="311"/>
      <c r="OVR70" s="311"/>
      <c r="OVS70" s="311"/>
      <c r="OVT70" s="311"/>
      <c r="OVU70" s="311"/>
      <c r="OVV70" s="311"/>
      <c r="OVW70" s="311"/>
      <c r="OVX70" s="311"/>
      <c r="OVY70" s="311"/>
      <c r="OVZ70" s="311"/>
      <c r="OWA70" s="311"/>
      <c r="OWB70" s="311"/>
      <c r="OWC70" s="311"/>
      <c r="OWD70" s="311"/>
      <c r="OWE70" s="311"/>
      <c r="OWF70" s="311"/>
      <c r="OWG70" s="311"/>
      <c r="OWH70" s="311"/>
      <c r="OWI70" s="311"/>
      <c r="OWJ70" s="311"/>
      <c r="OWK70" s="311"/>
      <c r="OWL70" s="311"/>
      <c r="OWM70" s="311"/>
      <c r="OWN70" s="311"/>
      <c r="OWO70" s="311"/>
      <c r="OWP70" s="311"/>
      <c r="OWQ70" s="311"/>
      <c r="OWR70" s="311"/>
      <c r="OWS70" s="311"/>
      <c r="OWT70" s="311"/>
      <c r="OWU70" s="311"/>
      <c r="OWV70" s="311"/>
      <c r="OWW70" s="311"/>
      <c r="OWX70" s="311"/>
      <c r="OWY70" s="311"/>
      <c r="OWZ70" s="311"/>
      <c r="OXA70" s="311"/>
      <c r="OXB70" s="311"/>
      <c r="OXC70" s="311"/>
      <c r="OXD70" s="311"/>
      <c r="OXE70" s="311"/>
      <c r="OXF70" s="311"/>
      <c r="OXG70" s="311"/>
      <c r="OXH70" s="311"/>
      <c r="OXI70" s="311"/>
      <c r="OXJ70" s="311"/>
      <c r="OXK70" s="311"/>
      <c r="OXL70" s="311"/>
      <c r="OXM70" s="311"/>
      <c r="OXN70" s="311"/>
      <c r="OXO70" s="311"/>
      <c r="OXP70" s="311"/>
      <c r="OXQ70" s="311"/>
      <c r="OXR70" s="311"/>
      <c r="OXS70" s="311"/>
      <c r="OXT70" s="311"/>
      <c r="OXU70" s="311"/>
      <c r="OXV70" s="311"/>
      <c r="OXW70" s="311"/>
      <c r="OXX70" s="311"/>
      <c r="OXY70" s="311"/>
      <c r="OXZ70" s="311"/>
      <c r="OYA70" s="311"/>
      <c r="OYB70" s="311"/>
      <c r="OYC70" s="311"/>
      <c r="OYD70" s="311"/>
      <c r="OYE70" s="311"/>
      <c r="OYF70" s="311"/>
      <c r="OYG70" s="311"/>
      <c r="OYH70" s="311"/>
      <c r="OYI70" s="311"/>
      <c r="OYJ70" s="311"/>
      <c r="OYK70" s="311"/>
      <c r="OYL70" s="311"/>
      <c r="OYM70" s="311"/>
      <c r="OYN70" s="311"/>
      <c r="OYO70" s="311"/>
      <c r="OYP70" s="311"/>
      <c r="OYQ70" s="311"/>
      <c r="OYR70" s="311"/>
      <c r="OYS70" s="311"/>
      <c r="OYT70" s="311"/>
      <c r="OYU70" s="311"/>
      <c r="OYV70" s="311"/>
      <c r="OYW70" s="311"/>
      <c r="OYX70" s="311"/>
      <c r="OYY70" s="311"/>
      <c r="OYZ70" s="311"/>
      <c r="OZA70" s="311"/>
      <c r="OZB70" s="311"/>
      <c r="OZC70" s="311"/>
      <c r="OZD70" s="311"/>
      <c r="OZE70" s="311"/>
      <c r="OZF70" s="311"/>
      <c r="OZG70" s="311"/>
      <c r="OZH70" s="311"/>
      <c r="OZI70" s="311"/>
      <c r="OZJ70" s="311"/>
      <c r="OZK70" s="311"/>
      <c r="OZL70" s="311"/>
      <c r="OZM70" s="311"/>
      <c r="OZN70" s="311"/>
      <c r="OZO70" s="311"/>
      <c r="OZP70" s="311"/>
      <c r="OZQ70" s="311"/>
      <c r="OZR70" s="311"/>
      <c r="OZS70" s="311"/>
      <c r="OZT70" s="311"/>
      <c r="OZU70" s="311"/>
      <c r="OZV70" s="311"/>
      <c r="OZW70" s="311"/>
      <c r="OZX70" s="311"/>
      <c r="OZY70" s="311"/>
      <c r="OZZ70" s="311"/>
      <c r="PAA70" s="311"/>
      <c r="PAB70" s="311"/>
      <c r="PAC70" s="311"/>
      <c r="PAD70" s="311"/>
      <c r="PAE70" s="311"/>
      <c r="PAF70" s="311"/>
      <c r="PAG70" s="311"/>
      <c r="PAH70" s="311"/>
      <c r="PAI70" s="311"/>
      <c r="PAJ70" s="311"/>
      <c r="PAK70" s="311"/>
      <c r="PAL70" s="311"/>
      <c r="PAM70" s="311"/>
      <c r="PAN70" s="311"/>
      <c r="PAO70" s="311"/>
      <c r="PAP70" s="311"/>
      <c r="PAQ70" s="311"/>
      <c r="PAR70" s="311"/>
      <c r="PAS70" s="311"/>
      <c r="PAT70" s="311"/>
      <c r="PAU70" s="311"/>
      <c r="PAV70" s="311"/>
      <c r="PAW70" s="311"/>
      <c r="PAX70" s="311"/>
      <c r="PAY70" s="311"/>
      <c r="PAZ70" s="311"/>
      <c r="PBA70" s="311"/>
      <c r="PBB70" s="311"/>
      <c r="PBC70" s="311"/>
      <c r="PBD70" s="311"/>
      <c r="PBE70" s="311"/>
      <c r="PBF70" s="311"/>
      <c r="PBG70" s="311"/>
      <c r="PBH70" s="311"/>
      <c r="PBI70" s="311"/>
      <c r="PBJ70" s="311"/>
      <c r="PBK70" s="311"/>
      <c r="PBL70" s="311"/>
      <c r="PBM70" s="311"/>
      <c r="PBN70" s="311"/>
      <c r="PBO70" s="311"/>
      <c r="PBP70" s="311"/>
      <c r="PBQ70" s="311"/>
      <c r="PBR70" s="311"/>
      <c r="PBS70" s="311"/>
      <c r="PBT70" s="311"/>
      <c r="PBU70" s="311"/>
      <c r="PBV70" s="311"/>
      <c r="PBW70" s="311"/>
      <c r="PBX70" s="311"/>
      <c r="PBY70" s="311"/>
      <c r="PBZ70" s="311"/>
      <c r="PCA70" s="311"/>
      <c r="PCB70" s="311"/>
      <c r="PCC70" s="311"/>
      <c r="PCD70" s="311"/>
      <c r="PCE70" s="311"/>
      <c r="PCF70" s="311"/>
      <c r="PCG70" s="311"/>
      <c r="PCH70" s="311"/>
      <c r="PCI70" s="311"/>
      <c r="PCJ70" s="311"/>
      <c r="PCK70" s="311"/>
      <c r="PCL70" s="311"/>
      <c r="PCM70" s="311"/>
      <c r="PCN70" s="311"/>
      <c r="PCO70" s="311"/>
      <c r="PCP70" s="311"/>
      <c r="PCQ70" s="311"/>
      <c r="PCR70" s="311"/>
      <c r="PCS70" s="311"/>
      <c r="PCT70" s="311"/>
      <c r="PCU70" s="311"/>
      <c r="PCV70" s="311"/>
      <c r="PCW70" s="311"/>
      <c r="PCX70" s="311"/>
      <c r="PCY70" s="311"/>
      <c r="PCZ70" s="311"/>
      <c r="PDA70" s="311"/>
      <c r="PDB70" s="311"/>
      <c r="PDC70" s="311"/>
      <c r="PDD70" s="311"/>
      <c r="PDE70" s="311"/>
      <c r="PDF70" s="311"/>
      <c r="PDG70" s="311"/>
      <c r="PDH70" s="311"/>
      <c r="PDI70" s="311"/>
      <c r="PDJ70" s="311"/>
      <c r="PDK70" s="311"/>
      <c r="PDL70" s="311"/>
      <c r="PDM70" s="311"/>
      <c r="PDN70" s="311"/>
      <c r="PDO70" s="311"/>
      <c r="PDP70" s="311"/>
      <c r="PDQ70" s="311"/>
      <c r="PDR70" s="311"/>
      <c r="PDS70" s="311"/>
      <c r="PDT70" s="311"/>
      <c r="PDU70" s="311"/>
      <c r="PDV70" s="311"/>
      <c r="PDW70" s="311"/>
      <c r="PDX70" s="311"/>
      <c r="PDY70" s="311"/>
      <c r="PDZ70" s="311"/>
      <c r="PEA70" s="311"/>
      <c r="PEB70" s="311"/>
      <c r="PEC70" s="311"/>
      <c r="PED70" s="311"/>
      <c r="PEE70" s="311"/>
      <c r="PEF70" s="311"/>
      <c r="PEG70" s="311"/>
      <c r="PEH70" s="311"/>
      <c r="PEI70" s="311"/>
      <c r="PEJ70" s="311"/>
      <c r="PEK70" s="311"/>
      <c r="PEL70" s="311"/>
      <c r="PEM70" s="311"/>
      <c r="PEN70" s="311"/>
      <c r="PEO70" s="311"/>
      <c r="PEP70" s="311"/>
      <c r="PEQ70" s="311"/>
      <c r="PER70" s="311"/>
      <c r="PES70" s="311"/>
      <c r="PET70" s="311"/>
      <c r="PEU70" s="311"/>
      <c r="PEV70" s="311"/>
      <c r="PEW70" s="311"/>
      <c r="PEX70" s="311"/>
      <c r="PEY70" s="311"/>
      <c r="PEZ70" s="311"/>
      <c r="PFA70" s="311"/>
      <c r="PFB70" s="311"/>
      <c r="PFC70" s="311"/>
      <c r="PFD70" s="311"/>
      <c r="PFE70" s="311"/>
      <c r="PFF70" s="311"/>
      <c r="PFG70" s="311"/>
      <c r="PFH70" s="311"/>
      <c r="PFI70" s="311"/>
      <c r="PFJ70" s="311"/>
      <c r="PFK70" s="311"/>
      <c r="PFL70" s="311"/>
      <c r="PFM70" s="311"/>
      <c r="PFN70" s="311"/>
      <c r="PFO70" s="311"/>
      <c r="PFP70" s="311"/>
      <c r="PFQ70" s="311"/>
      <c r="PFR70" s="311"/>
      <c r="PFS70" s="311"/>
      <c r="PFT70" s="311"/>
      <c r="PFU70" s="311"/>
      <c r="PFV70" s="311"/>
      <c r="PFW70" s="311"/>
      <c r="PFX70" s="311"/>
      <c r="PFY70" s="311"/>
      <c r="PFZ70" s="311"/>
      <c r="PGA70" s="311"/>
      <c r="PGB70" s="311"/>
      <c r="PGC70" s="311"/>
      <c r="PGD70" s="311"/>
      <c r="PGE70" s="311"/>
      <c r="PGF70" s="311"/>
      <c r="PGG70" s="311"/>
      <c r="PGH70" s="311"/>
      <c r="PGI70" s="311"/>
      <c r="PGJ70" s="311"/>
      <c r="PGK70" s="311"/>
      <c r="PGL70" s="311"/>
      <c r="PGM70" s="311"/>
      <c r="PGN70" s="311"/>
      <c r="PGO70" s="311"/>
      <c r="PGP70" s="311"/>
      <c r="PGQ70" s="311"/>
      <c r="PGR70" s="311"/>
      <c r="PGS70" s="311"/>
      <c r="PGT70" s="311"/>
      <c r="PGU70" s="311"/>
      <c r="PGV70" s="311"/>
      <c r="PGW70" s="311"/>
      <c r="PGX70" s="311"/>
      <c r="PGY70" s="311"/>
      <c r="PGZ70" s="311"/>
      <c r="PHA70" s="311"/>
      <c r="PHB70" s="311"/>
      <c r="PHC70" s="311"/>
      <c r="PHD70" s="311"/>
      <c r="PHE70" s="311"/>
      <c r="PHF70" s="311"/>
      <c r="PHG70" s="311"/>
      <c r="PHH70" s="311"/>
      <c r="PHI70" s="311"/>
      <c r="PHJ70" s="311"/>
      <c r="PHK70" s="311"/>
      <c r="PHL70" s="311"/>
      <c r="PHM70" s="311"/>
      <c r="PHN70" s="311"/>
      <c r="PHO70" s="311"/>
      <c r="PHP70" s="311"/>
      <c r="PHQ70" s="311"/>
      <c r="PHR70" s="311"/>
      <c r="PHS70" s="311"/>
      <c r="PHT70" s="311"/>
      <c r="PHU70" s="311"/>
      <c r="PHV70" s="311"/>
      <c r="PHW70" s="311"/>
      <c r="PHX70" s="311"/>
      <c r="PHY70" s="311"/>
      <c r="PHZ70" s="311"/>
      <c r="PIA70" s="311"/>
      <c r="PIB70" s="311"/>
      <c r="PIC70" s="311"/>
      <c r="PID70" s="311"/>
      <c r="PIE70" s="311"/>
      <c r="PIF70" s="311"/>
      <c r="PIG70" s="311"/>
      <c r="PIH70" s="311"/>
      <c r="PII70" s="311"/>
      <c r="PIJ70" s="311"/>
      <c r="PIK70" s="311"/>
      <c r="PIL70" s="311"/>
      <c r="PIM70" s="311"/>
      <c r="PIN70" s="311"/>
      <c r="PIO70" s="311"/>
      <c r="PIP70" s="311"/>
      <c r="PIQ70" s="311"/>
      <c r="PIR70" s="311"/>
      <c r="PIS70" s="311"/>
      <c r="PIT70" s="311"/>
      <c r="PIU70" s="311"/>
      <c r="PIV70" s="311"/>
      <c r="PIW70" s="311"/>
      <c r="PIX70" s="311"/>
      <c r="PIY70" s="311"/>
      <c r="PIZ70" s="311"/>
      <c r="PJA70" s="311"/>
      <c r="PJB70" s="311"/>
      <c r="PJC70" s="311"/>
      <c r="PJD70" s="311"/>
      <c r="PJE70" s="311"/>
      <c r="PJF70" s="311"/>
      <c r="PJG70" s="311"/>
      <c r="PJH70" s="311"/>
      <c r="PJI70" s="311"/>
      <c r="PJJ70" s="311"/>
      <c r="PJK70" s="311"/>
      <c r="PJL70" s="311"/>
      <c r="PJM70" s="311"/>
      <c r="PJN70" s="311"/>
      <c r="PJO70" s="311"/>
      <c r="PJP70" s="311"/>
      <c r="PJQ70" s="311"/>
      <c r="PJR70" s="311"/>
      <c r="PJS70" s="311"/>
      <c r="PJT70" s="311"/>
      <c r="PJU70" s="311"/>
      <c r="PJV70" s="311"/>
      <c r="PJW70" s="311"/>
      <c r="PJX70" s="311"/>
      <c r="PJY70" s="311"/>
      <c r="PJZ70" s="311"/>
      <c r="PKA70" s="311"/>
      <c r="PKB70" s="311"/>
      <c r="PKC70" s="311"/>
      <c r="PKD70" s="311"/>
      <c r="PKE70" s="311"/>
      <c r="PKF70" s="311"/>
      <c r="PKG70" s="311"/>
      <c r="PKH70" s="311"/>
      <c r="PKI70" s="311"/>
      <c r="PKJ70" s="311"/>
      <c r="PKK70" s="311"/>
      <c r="PKL70" s="311"/>
      <c r="PKM70" s="311"/>
      <c r="PKN70" s="311"/>
      <c r="PKO70" s="311"/>
      <c r="PKP70" s="311"/>
      <c r="PKQ70" s="311"/>
      <c r="PKR70" s="311"/>
      <c r="PKS70" s="311"/>
      <c r="PKT70" s="311"/>
      <c r="PKU70" s="311"/>
      <c r="PKV70" s="311"/>
      <c r="PKW70" s="311"/>
      <c r="PKX70" s="311"/>
      <c r="PKY70" s="311"/>
      <c r="PKZ70" s="311"/>
      <c r="PLA70" s="311"/>
      <c r="PLB70" s="311"/>
      <c r="PLC70" s="311"/>
      <c r="PLD70" s="311"/>
      <c r="PLE70" s="311"/>
      <c r="PLF70" s="311"/>
      <c r="PLG70" s="311"/>
      <c r="PLH70" s="311"/>
      <c r="PLI70" s="311"/>
      <c r="PLJ70" s="311"/>
      <c r="PLK70" s="311"/>
      <c r="PLL70" s="311"/>
      <c r="PLM70" s="311"/>
      <c r="PLN70" s="311"/>
      <c r="PLO70" s="311"/>
      <c r="PLP70" s="311"/>
      <c r="PLQ70" s="311"/>
      <c r="PLR70" s="311"/>
      <c r="PLS70" s="311"/>
      <c r="PLT70" s="311"/>
      <c r="PLU70" s="311"/>
      <c r="PLV70" s="311"/>
      <c r="PLW70" s="311"/>
      <c r="PLX70" s="311"/>
      <c r="PLY70" s="311"/>
      <c r="PLZ70" s="311"/>
      <c r="PMA70" s="311"/>
      <c r="PMB70" s="311"/>
      <c r="PMC70" s="311"/>
      <c r="PMD70" s="311"/>
      <c r="PME70" s="311"/>
      <c r="PMF70" s="311"/>
      <c r="PMG70" s="311"/>
      <c r="PMH70" s="311"/>
      <c r="PMI70" s="311"/>
      <c r="PMJ70" s="311"/>
      <c r="PMK70" s="311"/>
      <c r="PML70" s="311"/>
      <c r="PMM70" s="311"/>
      <c r="PMN70" s="311"/>
      <c r="PMO70" s="311"/>
      <c r="PMP70" s="311"/>
      <c r="PMQ70" s="311"/>
      <c r="PMR70" s="311"/>
      <c r="PMS70" s="311"/>
      <c r="PMT70" s="311"/>
      <c r="PMU70" s="311"/>
      <c r="PMV70" s="311"/>
      <c r="PMW70" s="311"/>
      <c r="PMX70" s="311"/>
      <c r="PMY70" s="311"/>
      <c r="PMZ70" s="311"/>
      <c r="PNA70" s="311"/>
      <c r="PNB70" s="311"/>
      <c r="PNC70" s="311"/>
      <c r="PND70" s="311"/>
      <c r="PNE70" s="311"/>
      <c r="PNF70" s="311"/>
      <c r="PNG70" s="311"/>
      <c r="PNH70" s="311"/>
      <c r="PNI70" s="311"/>
      <c r="PNJ70" s="311"/>
      <c r="PNK70" s="311"/>
      <c r="PNL70" s="311"/>
      <c r="PNM70" s="311"/>
      <c r="PNN70" s="311"/>
      <c r="PNO70" s="311"/>
      <c r="PNP70" s="311"/>
      <c r="PNQ70" s="311"/>
      <c r="PNR70" s="311"/>
      <c r="PNS70" s="311"/>
      <c r="PNT70" s="311"/>
      <c r="PNU70" s="311"/>
      <c r="PNV70" s="311"/>
      <c r="PNW70" s="311"/>
      <c r="PNX70" s="311"/>
      <c r="PNY70" s="311"/>
      <c r="PNZ70" s="311"/>
      <c r="POA70" s="311"/>
      <c r="POB70" s="311"/>
      <c r="POC70" s="311"/>
      <c r="POD70" s="311"/>
      <c r="POE70" s="311"/>
      <c r="POF70" s="311"/>
      <c r="POG70" s="311"/>
      <c r="POH70" s="311"/>
      <c r="POI70" s="311"/>
      <c r="POJ70" s="311"/>
      <c r="POK70" s="311"/>
      <c r="POL70" s="311"/>
      <c r="POM70" s="311"/>
      <c r="PON70" s="311"/>
      <c r="POO70" s="311"/>
      <c r="POP70" s="311"/>
      <c r="POQ70" s="311"/>
      <c r="POR70" s="311"/>
      <c r="POS70" s="311"/>
      <c r="POT70" s="311"/>
      <c r="POU70" s="311"/>
      <c r="POV70" s="311"/>
      <c r="POW70" s="311"/>
      <c r="POX70" s="311"/>
      <c r="POY70" s="311"/>
      <c r="POZ70" s="311"/>
      <c r="PPA70" s="311"/>
      <c r="PPB70" s="311"/>
      <c r="PPC70" s="311"/>
      <c r="PPD70" s="311"/>
      <c r="PPE70" s="311"/>
      <c r="PPF70" s="311"/>
      <c r="PPG70" s="311"/>
      <c r="PPH70" s="311"/>
      <c r="PPI70" s="311"/>
      <c r="PPJ70" s="311"/>
      <c r="PPK70" s="311"/>
      <c r="PPL70" s="311"/>
      <c r="PPM70" s="311"/>
      <c r="PPN70" s="311"/>
      <c r="PPO70" s="311"/>
      <c r="PPP70" s="311"/>
      <c r="PPQ70" s="311"/>
      <c r="PPR70" s="311"/>
      <c r="PPS70" s="311"/>
      <c r="PPT70" s="311"/>
      <c r="PPU70" s="311"/>
      <c r="PPV70" s="311"/>
      <c r="PPW70" s="311"/>
      <c r="PPX70" s="311"/>
      <c r="PPY70" s="311"/>
      <c r="PPZ70" s="311"/>
      <c r="PQA70" s="311"/>
      <c r="PQB70" s="311"/>
      <c r="PQC70" s="311"/>
      <c r="PQD70" s="311"/>
      <c r="PQE70" s="311"/>
      <c r="PQF70" s="311"/>
      <c r="PQG70" s="311"/>
      <c r="PQH70" s="311"/>
      <c r="PQI70" s="311"/>
      <c r="PQJ70" s="311"/>
      <c r="PQK70" s="311"/>
      <c r="PQL70" s="311"/>
      <c r="PQM70" s="311"/>
      <c r="PQN70" s="311"/>
      <c r="PQO70" s="311"/>
      <c r="PQP70" s="311"/>
      <c r="PQQ70" s="311"/>
      <c r="PQR70" s="311"/>
      <c r="PQS70" s="311"/>
      <c r="PQT70" s="311"/>
      <c r="PQU70" s="311"/>
      <c r="PQV70" s="311"/>
      <c r="PQW70" s="311"/>
      <c r="PQX70" s="311"/>
      <c r="PQY70" s="311"/>
      <c r="PQZ70" s="311"/>
      <c r="PRA70" s="311"/>
      <c r="PRB70" s="311"/>
      <c r="PRC70" s="311"/>
      <c r="PRD70" s="311"/>
      <c r="PRE70" s="311"/>
      <c r="PRF70" s="311"/>
      <c r="PRG70" s="311"/>
      <c r="PRH70" s="311"/>
      <c r="PRI70" s="311"/>
      <c r="PRJ70" s="311"/>
      <c r="PRK70" s="311"/>
      <c r="PRL70" s="311"/>
      <c r="PRM70" s="311"/>
      <c r="PRN70" s="311"/>
      <c r="PRO70" s="311"/>
      <c r="PRP70" s="311"/>
      <c r="PRQ70" s="311"/>
      <c r="PRR70" s="311"/>
      <c r="PRS70" s="311"/>
      <c r="PRT70" s="311"/>
      <c r="PRU70" s="311"/>
      <c r="PRV70" s="311"/>
      <c r="PRW70" s="311"/>
      <c r="PRX70" s="311"/>
      <c r="PRY70" s="311"/>
      <c r="PRZ70" s="311"/>
      <c r="PSA70" s="311"/>
      <c r="PSB70" s="311"/>
      <c r="PSC70" s="311"/>
      <c r="PSD70" s="311"/>
      <c r="PSE70" s="311"/>
      <c r="PSF70" s="311"/>
      <c r="PSG70" s="311"/>
      <c r="PSH70" s="311"/>
      <c r="PSI70" s="311"/>
      <c r="PSJ70" s="311"/>
      <c r="PSK70" s="311"/>
      <c r="PSL70" s="311"/>
      <c r="PSM70" s="311"/>
      <c r="PSN70" s="311"/>
      <c r="PSO70" s="311"/>
      <c r="PSP70" s="311"/>
      <c r="PSQ70" s="311"/>
      <c r="PSR70" s="311"/>
      <c r="PSS70" s="311"/>
      <c r="PST70" s="311"/>
      <c r="PSU70" s="311"/>
      <c r="PSV70" s="311"/>
      <c r="PSW70" s="311"/>
      <c r="PSX70" s="311"/>
      <c r="PSY70" s="311"/>
      <c r="PSZ70" s="311"/>
      <c r="PTA70" s="311"/>
      <c r="PTB70" s="311"/>
      <c r="PTC70" s="311"/>
      <c r="PTD70" s="311"/>
      <c r="PTE70" s="311"/>
      <c r="PTF70" s="311"/>
      <c r="PTG70" s="311"/>
      <c r="PTH70" s="311"/>
      <c r="PTI70" s="311"/>
      <c r="PTJ70" s="311"/>
      <c r="PTK70" s="311"/>
      <c r="PTL70" s="311"/>
      <c r="PTM70" s="311"/>
      <c r="PTN70" s="311"/>
      <c r="PTO70" s="311"/>
      <c r="PTP70" s="311"/>
      <c r="PTQ70" s="311"/>
      <c r="PTR70" s="311"/>
      <c r="PTS70" s="311"/>
      <c r="PTT70" s="311"/>
      <c r="PTU70" s="311"/>
      <c r="PTV70" s="311"/>
      <c r="PTW70" s="311"/>
      <c r="PTX70" s="311"/>
      <c r="PTY70" s="311"/>
      <c r="PTZ70" s="311"/>
      <c r="PUA70" s="311"/>
      <c r="PUB70" s="311"/>
      <c r="PUC70" s="311"/>
      <c r="PUD70" s="311"/>
      <c r="PUE70" s="311"/>
      <c r="PUF70" s="311"/>
      <c r="PUG70" s="311"/>
      <c r="PUH70" s="311"/>
      <c r="PUI70" s="311"/>
      <c r="PUJ70" s="311"/>
      <c r="PUK70" s="311"/>
      <c r="PUL70" s="311"/>
      <c r="PUM70" s="311"/>
      <c r="PUN70" s="311"/>
      <c r="PUO70" s="311"/>
      <c r="PUP70" s="311"/>
      <c r="PUQ70" s="311"/>
      <c r="PUR70" s="311"/>
      <c r="PUS70" s="311"/>
      <c r="PUT70" s="311"/>
      <c r="PUU70" s="311"/>
      <c r="PUV70" s="311"/>
      <c r="PUW70" s="311"/>
      <c r="PUX70" s="311"/>
      <c r="PUY70" s="311"/>
      <c r="PUZ70" s="311"/>
      <c r="PVA70" s="311"/>
      <c r="PVB70" s="311"/>
      <c r="PVC70" s="311"/>
      <c r="PVD70" s="311"/>
      <c r="PVE70" s="311"/>
      <c r="PVF70" s="311"/>
      <c r="PVG70" s="311"/>
      <c r="PVH70" s="311"/>
      <c r="PVI70" s="311"/>
      <c r="PVJ70" s="311"/>
      <c r="PVK70" s="311"/>
      <c r="PVL70" s="311"/>
      <c r="PVM70" s="311"/>
      <c r="PVN70" s="311"/>
      <c r="PVO70" s="311"/>
      <c r="PVP70" s="311"/>
      <c r="PVQ70" s="311"/>
      <c r="PVR70" s="311"/>
      <c r="PVS70" s="311"/>
      <c r="PVT70" s="311"/>
      <c r="PVU70" s="311"/>
      <c r="PVV70" s="311"/>
      <c r="PVW70" s="311"/>
      <c r="PVX70" s="311"/>
      <c r="PVY70" s="311"/>
      <c r="PVZ70" s="311"/>
      <c r="PWA70" s="311"/>
      <c r="PWB70" s="311"/>
      <c r="PWC70" s="311"/>
      <c r="PWD70" s="311"/>
      <c r="PWE70" s="311"/>
      <c r="PWF70" s="311"/>
      <c r="PWG70" s="311"/>
      <c r="PWH70" s="311"/>
      <c r="PWI70" s="311"/>
      <c r="PWJ70" s="311"/>
      <c r="PWK70" s="311"/>
      <c r="PWL70" s="311"/>
      <c r="PWM70" s="311"/>
      <c r="PWN70" s="311"/>
      <c r="PWO70" s="311"/>
      <c r="PWP70" s="311"/>
      <c r="PWQ70" s="311"/>
      <c r="PWR70" s="311"/>
      <c r="PWS70" s="311"/>
      <c r="PWT70" s="311"/>
      <c r="PWU70" s="311"/>
      <c r="PWV70" s="311"/>
      <c r="PWW70" s="311"/>
      <c r="PWX70" s="311"/>
      <c r="PWY70" s="311"/>
      <c r="PWZ70" s="311"/>
      <c r="PXA70" s="311"/>
      <c r="PXB70" s="311"/>
      <c r="PXC70" s="311"/>
      <c r="PXD70" s="311"/>
      <c r="PXE70" s="311"/>
      <c r="PXF70" s="311"/>
      <c r="PXG70" s="311"/>
      <c r="PXH70" s="311"/>
      <c r="PXI70" s="311"/>
      <c r="PXJ70" s="311"/>
      <c r="PXK70" s="311"/>
      <c r="PXL70" s="311"/>
      <c r="PXM70" s="311"/>
      <c r="PXN70" s="311"/>
      <c r="PXO70" s="311"/>
      <c r="PXP70" s="311"/>
      <c r="PXQ70" s="311"/>
      <c r="PXR70" s="311"/>
      <c r="PXS70" s="311"/>
      <c r="PXT70" s="311"/>
      <c r="PXU70" s="311"/>
      <c r="PXV70" s="311"/>
      <c r="PXW70" s="311"/>
      <c r="PXX70" s="311"/>
      <c r="PXY70" s="311"/>
      <c r="PXZ70" s="311"/>
      <c r="PYA70" s="311"/>
      <c r="PYB70" s="311"/>
      <c r="PYC70" s="311"/>
      <c r="PYD70" s="311"/>
      <c r="PYE70" s="311"/>
      <c r="PYF70" s="311"/>
      <c r="PYG70" s="311"/>
      <c r="PYH70" s="311"/>
      <c r="PYI70" s="311"/>
      <c r="PYJ70" s="311"/>
      <c r="PYK70" s="311"/>
      <c r="PYL70" s="311"/>
      <c r="PYM70" s="311"/>
      <c r="PYN70" s="311"/>
      <c r="PYO70" s="311"/>
      <c r="PYP70" s="311"/>
      <c r="PYQ70" s="311"/>
      <c r="PYR70" s="311"/>
      <c r="PYS70" s="311"/>
      <c r="PYT70" s="311"/>
      <c r="PYU70" s="311"/>
      <c r="PYV70" s="311"/>
      <c r="PYW70" s="311"/>
      <c r="PYX70" s="311"/>
      <c r="PYY70" s="311"/>
      <c r="PYZ70" s="311"/>
      <c r="PZA70" s="311"/>
      <c r="PZB70" s="311"/>
      <c r="PZC70" s="311"/>
      <c r="PZD70" s="311"/>
      <c r="PZE70" s="311"/>
      <c r="PZF70" s="311"/>
      <c r="PZG70" s="311"/>
      <c r="PZH70" s="311"/>
      <c r="PZI70" s="311"/>
      <c r="PZJ70" s="311"/>
      <c r="PZK70" s="311"/>
      <c r="PZL70" s="311"/>
      <c r="PZM70" s="311"/>
      <c r="PZN70" s="311"/>
      <c r="PZO70" s="311"/>
      <c r="PZP70" s="311"/>
      <c r="PZQ70" s="311"/>
      <c r="PZR70" s="311"/>
      <c r="PZS70" s="311"/>
      <c r="PZT70" s="311"/>
      <c r="PZU70" s="311"/>
      <c r="PZV70" s="311"/>
      <c r="PZW70" s="311"/>
      <c r="PZX70" s="311"/>
      <c r="PZY70" s="311"/>
      <c r="PZZ70" s="311"/>
      <c r="QAA70" s="311"/>
      <c r="QAB70" s="311"/>
      <c r="QAC70" s="311"/>
      <c r="QAD70" s="311"/>
      <c r="QAE70" s="311"/>
      <c r="QAF70" s="311"/>
      <c r="QAG70" s="311"/>
      <c r="QAH70" s="311"/>
      <c r="QAI70" s="311"/>
      <c r="QAJ70" s="311"/>
      <c r="QAK70" s="311"/>
      <c r="QAL70" s="311"/>
      <c r="QAM70" s="311"/>
      <c r="QAN70" s="311"/>
      <c r="QAO70" s="311"/>
      <c r="QAP70" s="311"/>
      <c r="QAQ70" s="311"/>
      <c r="QAR70" s="311"/>
      <c r="QAS70" s="311"/>
      <c r="QAT70" s="311"/>
      <c r="QAU70" s="311"/>
      <c r="QAV70" s="311"/>
      <c r="QAW70" s="311"/>
      <c r="QAX70" s="311"/>
      <c r="QAY70" s="311"/>
      <c r="QAZ70" s="311"/>
      <c r="QBA70" s="311"/>
      <c r="QBB70" s="311"/>
      <c r="QBC70" s="311"/>
      <c r="QBD70" s="311"/>
      <c r="QBE70" s="311"/>
      <c r="QBF70" s="311"/>
      <c r="QBG70" s="311"/>
      <c r="QBH70" s="311"/>
      <c r="QBI70" s="311"/>
      <c r="QBJ70" s="311"/>
      <c r="QBK70" s="311"/>
      <c r="QBL70" s="311"/>
      <c r="QBM70" s="311"/>
      <c r="QBN70" s="311"/>
      <c r="QBO70" s="311"/>
      <c r="QBP70" s="311"/>
      <c r="QBQ70" s="311"/>
      <c r="QBR70" s="311"/>
      <c r="QBS70" s="311"/>
      <c r="QBT70" s="311"/>
      <c r="QBU70" s="311"/>
      <c r="QBV70" s="311"/>
      <c r="QBW70" s="311"/>
      <c r="QBX70" s="311"/>
      <c r="QBY70" s="311"/>
      <c r="QBZ70" s="311"/>
      <c r="QCA70" s="311"/>
      <c r="QCB70" s="311"/>
      <c r="QCC70" s="311"/>
      <c r="QCD70" s="311"/>
      <c r="QCE70" s="311"/>
      <c r="QCF70" s="311"/>
      <c r="QCG70" s="311"/>
      <c r="QCH70" s="311"/>
      <c r="QCI70" s="311"/>
      <c r="QCJ70" s="311"/>
      <c r="QCK70" s="311"/>
      <c r="QCL70" s="311"/>
      <c r="QCM70" s="311"/>
      <c r="QCN70" s="311"/>
      <c r="QCO70" s="311"/>
      <c r="QCP70" s="311"/>
      <c r="QCQ70" s="311"/>
      <c r="QCR70" s="311"/>
      <c r="QCS70" s="311"/>
      <c r="QCT70" s="311"/>
      <c r="QCU70" s="311"/>
      <c r="QCV70" s="311"/>
      <c r="QCW70" s="311"/>
      <c r="QCX70" s="311"/>
      <c r="QCY70" s="311"/>
      <c r="QCZ70" s="311"/>
      <c r="QDA70" s="311"/>
      <c r="QDB70" s="311"/>
      <c r="QDC70" s="311"/>
      <c r="QDD70" s="311"/>
      <c r="QDE70" s="311"/>
      <c r="QDF70" s="311"/>
      <c r="QDG70" s="311"/>
      <c r="QDH70" s="311"/>
      <c r="QDI70" s="311"/>
      <c r="QDJ70" s="311"/>
      <c r="QDK70" s="311"/>
      <c r="QDL70" s="311"/>
      <c r="QDM70" s="311"/>
      <c r="QDN70" s="311"/>
      <c r="QDO70" s="311"/>
      <c r="QDP70" s="311"/>
      <c r="QDQ70" s="311"/>
      <c r="QDR70" s="311"/>
      <c r="QDS70" s="311"/>
      <c r="QDT70" s="311"/>
      <c r="QDU70" s="311"/>
      <c r="QDV70" s="311"/>
      <c r="QDW70" s="311"/>
      <c r="QDX70" s="311"/>
      <c r="QDY70" s="311"/>
      <c r="QDZ70" s="311"/>
      <c r="QEA70" s="311"/>
      <c r="QEB70" s="311"/>
      <c r="QEC70" s="311"/>
      <c r="QED70" s="311"/>
      <c r="QEE70" s="311"/>
      <c r="QEF70" s="311"/>
      <c r="QEG70" s="311"/>
      <c r="QEH70" s="311"/>
      <c r="QEI70" s="311"/>
      <c r="QEJ70" s="311"/>
      <c r="QEK70" s="311"/>
      <c r="QEL70" s="311"/>
      <c r="QEM70" s="311"/>
      <c r="QEN70" s="311"/>
      <c r="QEO70" s="311"/>
      <c r="QEP70" s="311"/>
      <c r="QEQ70" s="311"/>
      <c r="QER70" s="311"/>
      <c r="QES70" s="311"/>
      <c r="QET70" s="311"/>
      <c r="QEU70" s="311"/>
      <c r="QEV70" s="311"/>
      <c r="QEW70" s="311"/>
      <c r="QEX70" s="311"/>
      <c r="QEY70" s="311"/>
      <c r="QEZ70" s="311"/>
      <c r="QFA70" s="311"/>
      <c r="QFB70" s="311"/>
      <c r="QFC70" s="311"/>
      <c r="QFD70" s="311"/>
      <c r="QFE70" s="311"/>
      <c r="QFF70" s="311"/>
      <c r="QFG70" s="311"/>
      <c r="QFH70" s="311"/>
      <c r="QFI70" s="311"/>
      <c r="QFJ70" s="311"/>
      <c r="QFK70" s="311"/>
      <c r="QFL70" s="311"/>
      <c r="QFM70" s="311"/>
      <c r="QFN70" s="311"/>
      <c r="QFO70" s="311"/>
      <c r="QFP70" s="311"/>
      <c r="QFQ70" s="311"/>
      <c r="QFR70" s="311"/>
      <c r="QFS70" s="311"/>
      <c r="QFT70" s="311"/>
      <c r="QFU70" s="311"/>
      <c r="QFV70" s="311"/>
      <c r="QFW70" s="311"/>
      <c r="QFX70" s="311"/>
      <c r="QFY70" s="311"/>
      <c r="QFZ70" s="311"/>
      <c r="QGA70" s="311"/>
      <c r="QGB70" s="311"/>
      <c r="QGC70" s="311"/>
      <c r="QGD70" s="311"/>
      <c r="QGE70" s="311"/>
      <c r="QGF70" s="311"/>
      <c r="QGG70" s="311"/>
      <c r="QGH70" s="311"/>
      <c r="QGI70" s="311"/>
      <c r="QGJ70" s="311"/>
      <c r="QGK70" s="311"/>
      <c r="QGL70" s="311"/>
      <c r="QGM70" s="311"/>
      <c r="QGN70" s="311"/>
      <c r="QGO70" s="311"/>
      <c r="QGP70" s="311"/>
      <c r="QGQ70" s="311"/>
      <c r="QGR70" s="311"/>
      <c r="QGS70" s="311"/>
      <c r="QGT70" s="311"/>
      <c r="QGU70" s="311"/>
      <c r="QGV70" s="311"/>
      <c r="QGW70" s="311"/>
      <c r="QGX70" s="311"/>
      <c r="QGY70" s="311"/>
      <c r="QGZ70" s="311"/>
      <c r="QHA70" s="311"/>
      <c r="QHB70" s="311"/>
      <c r="QHC70" s="311"/>
      <c r="QHD70" s="311"/>
      <c r="QHE70" s="311"/>
      <c r="QHF70" s="311"/>
      <c r="QHG70" s="311"/>
      <c r="QHH70" s="311"/>
      <c r="QHI70" s="311"/>
      <c r="QHJ70" s="311"/>
      <c r="QHK70" s="311"/>
      <c r="QHL70" s="311"/>
      <c r="QHM70" s="311"/>
      <c r="QHN70" s="311"/>
      <c r="QHO70" s="311"/>
      <c r="QHP70" s="311"/>
      <c r="QHQ70" s="311"/>
      <c r="QHR70" s="311"/>
      <c r="QHS70" s="311"/>
      <c r="QHT70" s="311"/>
      <c r="QHU70" s="311"/>
      <c r="QHV70" s="311"/>
      <c r="QHW70" s="311"/>
      <c r="QHX70" s="311"/>
      <c r="QHY70" s="311"/>
      <c r="QHZ70" s="311"/>
      <c r="QIA70" s="311"/>
      <c r="QIB70" s="311"/>
      <c r="QIC70" s="311"/>
      <c r="QID70" s="311"/>
      <c r="QIE70" s="311"/>
      <c r="QIF70" s="311"/>
      <c r="QIG70" s="311"/>
      <c r="QIH70" s="311"/>
      <c r="QII70" s="311"/>
      <c r="QIJ70" s="311"/>
      <c r="QIK70" s="311"/>
      <c r="QIL70" s="311"/>
      <c r="QIM70" s="311"/>
      <c r="QIN70" s="311"/>
      <c r="QIO70" s="311"/>
      <c r="QIP70" s="311"/>
      <c r="QIQ70" s="311"/>
      <c r="QIR70" s="311"/>
      <c r="QIS70" s="311"/>
      <c r="QIT70" s="311"/>
      <c r="QIU70" s="311"/>
      <c r="QIV70" s="311"/>
      <c r="QIW70" s="311"/>
      <c r="QIX70" s="311"/>
      <c r="QIY70" s="311"/>
      <c r="QIZ70" s="311"/>
      <c r="QJA70" s="311"/>
      <c r="QJB70" s="311"/>
      <c r="QJC70" s="311"/>
      <c r="QJD70" s="311"/>
      <c r="QJE70" s="311"/>
      <c r="QJF70" s="311"/>
      <c r="QJG70" s="311"/>
      <c r="QJH70" s="311"/>
      <c r="QJI70" s="311"/>
      <c r="QJJ70" s="311"/>
      <c r="QJK70" s="311"/>
      <c r="QJL70" s="311"/>
      <c r="QJM70" s="311"/>
      <c r="QJN70" s="311"/>
      <c r="QJO70" s="311"/>
      <c r="QJP70" s="311"/>
      <c r="QJQ70" s="311"/>
      <c r="QJR70" s="311"/>
      <c r="QJS70" s="311"/>
      <c r="QJT70" s="311"/>
      <c r="QJU70" s="311"/>
      <c r="QJV70" s="311"/>
      <c r="QJW70" s="311"/>
      <c r="QJX70" s="311"/>
      <c r="QJY70" s="311"/>
      <c r="QJZ70" s="311"/>
      <c r="QKA70" s="311"/>
      <c r="QKB70" s="311"/>
      <c r="QKC70" s="311"/>
      <c r="QKD70" s="311"/>
      <c r="QKE70" s="311"/>
      <c r="QKF70" s="311"/>
      <c r="QKG70" s="311"/>
      <c r="QKH70" s="311"/>
      <c r="QKI70" s="311"/>
      <c r="QKJ70" s="311"/>
      <c r="QKK70" s="311"/>
      <c r="QKL70" s="311"/>
      <c r="QKM70" s="311"/>
      <c r="QKN70" s="311"/>
      <c r="QKO70" s="311"/>
      <c r="QKP70" s="311"/>
      <c r="QKQ70" s="311"/>
      <c r="QKR70" s="311"/>
      <c r="QKS70" s="311"/>
      <c r="QKT70" s="311"/>
      <c r="QKU70" s="311"/>
      <c r="QKV70" s="311"/>
      <c r="QKW70" s="311"/>
      <c r="QKX70" s="311"/>
      <c r="QKY70" s="311"/>
      <c r="QKZ70" s="311"/>
      <c r="QLA70" s="311"/>
      <c r="QLB70" s="311"/>
      <c r="QLC70" s="311"/>
      <c r="QLD70" s="311"/>
      <c r="QLE70" s="311"/>
      <c r="QLF70" s="311"/>
      <c r="QLG70" s="311"/>
      <c r="QLH70" s="311"/>
      <c r="QLI70" s="311"/>
      <c r="QLJ70" s="311"/>
      <c r="QLK70" s="311"/>
      <c r="QLL70" s="311"/>
      <c r="QLM70" s="311"/>
      <c r="QLN70" s="311"/>
      <c r="QLO70" s="311"/>
      <c r="QLP70" s="311"/>
      <c r="QLQ70" s="311"/>
      <c r="QLR70" s="311"/>
      <c r="QLS70" s="311"/>
      <c r="QLT70" s="311"/>
      <c r="QLU70" s="311"/>
      <c r="QLV70" s="311"/>
      <c r="QLW70" s="311"/>
      <c r="QLX70" s="311"/>
      <c r="QLY70" s="311"/>
      <c r="QLZ70" s="311"/>
      <c r="QMA70" s="311"/>
      <c r="QMB70" s="311"/>
      <c r="QMC70" s="311"/>
      <c r="QMD70" s="311"/>
      <c r="QME70" s="311"/>
      <c r="QMF70" s="311"/>
      <c r="QMG70" s="311"/>
      <c r="QMH70" s="311"/>
      <c r="QMI70" s="311"/>
      <c r="QMJ70" s="311"/>
      <c r="QMK70" s="311"/>
      <c r="QML70" s="311"/>
      <c r="QMM70" s="311"/>
      <c r="QMN70" s="311"/>
      <c r="QMO70" s="311"/>
      <c r="QMP70" s="311"/>
      <c r="QMQ70" s="311"/>
      <c r="QMR70" s="311"/>
      <c r="QMS70" s="311"/>
      <c r="QMT70" s="311"/>
      <c r="QMU70" s="311"/>
      <c r="QMV70" s="311"/>
      <c r="QMW70" s="311"/>
      <c r="QMX70" s="311"/>
      <c r="QMY70" s="311"/>
      <c r="QMZ70" s="311"/>
      <c r="QNA70" s="311"/>
      <c r="QNB70" s="311"/>
      <c r="QNC70" s="311"/>
      <c r="QND70" s="311"/>
      <c r="QNE70" s="311"/>
      <c r="QNF70" s="311"/>
      <c r="QNG70" s="311"/>
      <c r="QNH70" s="311"/>
      <c r="QNI70" s="311"/>
      <c r="QNJ70" s="311"/>
      <c r="QNK70" s="311"/>
      <c r="QNL70" s="311"/>
      <c r="QNM70" s="311"/>
      <c r="QNN70" s="311"/>
      <c r="QNO70" s="311"/>
      <c r="QNP70" s="311"/>
      <c r="QNQ70" s="311"/>
      <c r="QNR70" s="311"/>
      <c r="QNS70" s="311"/>
      <c r="QNT70" s="311"/>
      <c r="QNU70" s="311"/>
      <c r="QNV70" s="311"/>
      <c r="QNW70" s="311"/>
      <c r="QNX70" s="311"/>
      <c r="QNY70" s="311"/>
      <c r="QNZ70" s="311"/>
      <c r="QOA70" s="311"/>
      <c r="QOB70" s="311"/>
      <c r="QOC70" s="311"/>
      <c r="QOD70" s="311"/>
      <c r="QOE70" s="311"/>
      <c r="QOF70" s="311"/>
      <c r="QOG70" s="311"/>
      <c r="QOH70" s="311"/>
      <c r="QOI70" s="311"/>
      <c r="QOJ70" s="311"/>
      <c r="QOK70" s="311"/>
      <c r="QOL70" s="311"/>
      <c r="QOM70" s="311"/>
      <c r="QON70" s="311"/>
      <c r="QOO70" s="311"/>
      <c r="QOP70" s="311"/>
      <c r="QOQ70" s="311"/>
      <c r="QOR70" s="311"/>
      <c r="QOS70" s="311"/>
      <c r="QOT70" s="311"/>
      <c r="QOU70" s="311"/>
      <c r="QOV70" s="311"/>
      <c r="QOW70" s="311"/>
      <c r="QOX70" s="311"/>
      <c r="QOY70" s="311"/>
      <c r="QOZ70" s="311"/>
      <c r="QPA70" s="311"/>
      <c r="QPB70" s="311"/>
      <c r="QPC70" s="311"/>
      <c r="QPD70" s="311"/>
      <c r="QPE70" s="311"/>
      <c r="QPF70" s="311"/>
      <c r="QPG70" s="311"/>
      <c r="QPH70" s="311"/>
      <c r="QPI70" s="311"/>
      <c r="QPJ70" s="311"/>
      <c r="QPK70" s="311"/>
      <c r="QPL70" s="311"/>
      <c r="QPM70" s="311"/>
      <c r="QPN70" s="311"/>
      <c r="QPO70" s="311"/>
      <c r="QPP70" s="311"/>
      <c r="QPQ70" s="311"/>
      <c r="QPR70" s="311"/>
      <c r="QPS70" s="311"/>
      <c r="QPT70" s="311"/>
      <c r="QPU70" s="311"/>
      <c r="QPV70" s="311"/>
      <c r="QPW70" s="311"/>
      <c r="QPX70" s="311"/>
      <c r="QPY70" s="311"/>
      <c r="QPZ70" s="311"/>
      <c r="QQA70" s="311"/>
      <c r="QQB70" s="311"/>
      <c r="QQC70" s="311"/>
      <c r="QQD70" s="311"/>
      <c r="QQE70" s="311"/>
      <c r="QQF70" s="311"/>
      <c r="QQG70" s="311"/>
      <c r="QQH70" s="311"/>
      <c r="QQI70" s="311"/>
      <c r="QQJ70" s="311"/>
      <c r="QQK70" s="311"/>
      <c r="QQL70" s="311"/>
      <c r="QQM70" s="311"/>
      <c r="QQN70" s="311"/>
      <c r="QQO70" s="311"/>
      <c r="QQP70" s="311"/>
      <c r="QQQ70" s="311"/>
      <c r="QQR70" s="311"/>
      <c r="QQS70" s="311"/>
      <c r="QQT70" s="311"/>
      <c r="QQU70" s="311"/>
      <c r="QQV70" s="311"/>
      <c r="QQW70" s="311"/>
      <c r="QQX70" s="311"/>
      <c r="QQY70" s="311"/>
      <c r="QQZ70" s="311"/>
      <c r="QRA70" s="311"/>
      <c r="QRB70" s="311"/>
      <c r="QRC70" s="311"/>
      <c r="QRD70" s="311"/>
      <c r="QRE70" s="311"/>
      <c r="QRF70" s="311"/>
      <c r="QRG70" s="311"/>
      <c r="QRH70" s="311"/>
      <c r="QRI70" s="311"/>
      <c r="QRJ70" s="311"/>
      <c r="QRK70" s="311"/>
      <c r="QRL70" s="311"/>
      <c r="QRM70" s="311"/>
      <c r="QRN70" s="311"/>
      <c r="QRO70" s="311"/>
      <c r="QRP70" s="311"/>
      <c r="QRQ70" s="311"/>
      <c r="QRR70" s="311"/>
      <c r="QRS70" s="311"/>
      <c r="QRT70" s="311"/>
      <c r="QRU70" s="311"/>
      <c r="QRV70" s="311"/>
      <c r="QRW70" s="311"/>
      <c r="QRX70" s="311"/>
      <c r="QRY70" s="311"/>
      <c r="QRZ70" s="311"/>
      <c r="QSA70" s="311"/>
      <c r="QSB70" s="311"/>
      <c r="QSC70" s="311"/>
      <c r="QSD70" s="311"/>
      <c r="QSE70" s="311"/>
      <c r="QSF70" s="311"/>
      <c r="QSG70" s="311"/>
      <c r="QSH70" s="311"/>
      <c r="QSI70" s="311"/>
      <c r="QSJ70" s="311"/>
      <c r="QSK70" s="311"/>
      <c r="QSL70" s="311"/>
      <c r="QSM70" s="311"/>
      <c r="QSN70" s="311"/>
      <c r="QSO70" s="311"/>
      <c r="QSP70" s="311"/>
      <c r="QSQ70" s="311"/>
      <c r="QSR70" s="311"/>
      <c r="QSS70" s="311"/>
      <c r="QST70" s="311"/>
      <c r="QSU70" s="311"/>
      <c r="QSV70" s="311"/>
      <c r="QSW70" s="311"/>
      <c r="QSX70" s="311"/>
      <c r="QSY70" s="311"/>
      <c r="QSZ70" s="311"/>
      <c r="QTA70" s="311"/>
      <c r="QTB70" s="311"/>
      <c r="QTC70" s="311"/>
      <c r="QTD70" s="311"/>
      <c r="QTE70" s="311"/>
      <c r="QTF70" s="311"/>
      <c r="QTG70" s="311"/>
      <c r="QTH70" s="311"/>
      <c r="QTI70" s="311"/>
      <c r="QTJ70" s="311"/>
      <c r="QTK70" s="311"/>
      <c r="QTL70" s="311"/>
      <c r="QTM70" s="311"/>
      <c r="QTN70" s="311"/>
      <c r="QTO70" s="311"/>
      <c r="QTP70" s="311"/>
      <c r="QTQ70" s="311"/>
      <c r="QTR70" s="311"/>
      <c r="QTS70" s="311"/>
      <c r="QTT70" s="311"/>
      <c r="QTU70" s="311"/>
      <c r="QTV70" s="311"/>
      <c r="QTW70" s="311"/>
      <c r="QTX70" s="311"/>
      <c r="QTY70" s="311"/>
      <c r="QTZ70" s="311"/>
      <c r="QUA70" s="311"/>
      <c r="QUB70" s="311"/>
      <c r="QUC70" s="311"/>
      <c r="QUD70" s="311"/>
      <c r="QUE70" s="311"/>
      <c r="QUF70" s="311"/>
      <c r="QUG70" s="311"/>
      <c r="QUH70" s="311"/>
      <c r="QUI70" s="311"/>
      <c r="QUJ70" s="311"/>
      <c r="QUK70" s="311"/>
      <c r="QUL70" s="311"/>
      <c r="QUM70" s="311"/>
      <c r="QUN70" s="311"/>
      <c r="QUO70" s="311"/>
      <c r="QUP70" s="311"/>
      <c r="QUQ70" s="311"/>
      <c r="QUR70" s="311"/>
      <c r="QUS70" s="311"/>
      <c r="QUT70" s="311"/>
      <c r="QUU70" s="311"/>
      <c r="QUV70" s="311"/>
      <c r="QUW70" s="311"/>
      <c r="QUX70" s="311"/>
      <c r="QUY70" s="311"/>
      <c r="QUZ70" s="311"/>
      <c r="QVA70" s="311"/>
      <c r="QVB70" s="311"/>
      <c r="QVC70" s="311"/>
      <c r="QVD70" s="311"/>
      <c r="QVE70" s="311"/>
      <c r="QVF70" s="311"/>
      <c r="QVG70" s="311"/>
      <c r="QVH70" s="311"/>
      <c r="QVI70" s="311"/>
      <c r="QVJ70" s="311"/>
      <c r="QVK70" s="311"/>
      <c r="QVL70" s="311"/>
      <c r="QVM70" s="311"/>
      <c r="QVN70" s="311"/>
      <c r="QVO70" s="311"/>
      <c r="QVP70" s="311"/>
      <c r="QVQ70" s="311"/>
      <c r="QVR70" s="311"/>
      <c r="QVS70" s="311"/>
      <c r="QVT70" s="311"/>
      <c r="QVU70" s="311"/>
      <c r="QVV70" s="311"/>
      <c r="QVW70" s="311"/>
      <c r="QVX70" s="311"/>
      <c r="QVY70" s="311"/>
      <c r="QVZ70" s="311"/>
      <c r="QWA70" s="311"/>
      <c r="QWB70" s="311"/>
      <c r="QWC70" s="311"/>
      <c r="QWD70" s="311"/>
      <c r="QWE70" s="311"/>
      <c r="QWF70" s="311"/>
      <c r="QWG70" s="311"/>
      <c r="QWH70" s="311"/>
      <c r="QWI70" s="311"/>
      <c r="QWJ70" s="311"/>
      <c r="QWK70" s="311"/>
      <c r="QWL70" s="311"/>
      <c r="QWM70" s="311"/>
      <c r="QWN70" s="311"/>
      <c r="QWO70" s="311"/>
      <c r="QWP70" s="311"/>
      <c r="QWQ70" s="311"/>
      <c r="QWR70" s="311"/>
      <c r="QWS70" s="311"/>
      <c r="QWT70" s="311"/>
      <c r="QWU70" s="311"/>
      <c r="QWV70" s="311"/>
      <c r="QWW70" s="311"/>
      <c r="QWX70" s="311"/>
      <c r="QWY70" s="311"/>
      <c r="QWZ70" s="311"/>
      <c r="QXA70" s="311"/>
      <c r="QXB70" s="311"/>
      <c r="QXC70" s="311"/>
      <c r="QXD70" s="311"/>
      <c r="QXE70" s="311"/>
      <c r="QXF70" s="311"/>
      <c r="QXG70" s="311"/>
      <c r="QXH70" s="311"/>
      <c r="QXI70" s="311"/>
      <c r="QXJ70" s="311"/>
      <c r="QXK70" s="311"/>
      <c r="QXL70" s="311"/>
      <c r="QXM70" s="311"/>
      <c r="QXN70" s="311"/>
      <c r="QXO70" s="311"/>
      <c r="QXP70" s="311"/>
      <c r="QXQ70" s="311"/>
      <c r="QXR70" s="311"/>
      <c r="QXS70" s="311"/>
      <c r="QXT70" s="311"/>
      <c r="QXU70" s="311"/>
      <c r="QXV70" s="311"/>
      <c r="QXW70" s="311"/>
      <c r="QXX70" s="311"/>
      <c r="QXY70" s="311"/>
      <c r="QXZ70" s="311"/>
      <c r="QYA70" s="311"/>
      <c r="QYB70" s="311"/>
      <c r="QYC70" s="311"/>
      <c r="QYD70" s="311"/>
      <c r="QYE70" s="311"/>
      <c r="QYF70" s="311"/>
      <c r="QYG70" s="311"/>
      <c r="QYH70" s="311"/>
      <c r="QYI70" s="311"/>
      <c r="QYJ70" s="311"/>
      <c r="QYK70" s="311"/>
      <c r="QYL70" s="311"/>
      <c r="QYM70" s="311"/>
      <c r="QYN70" s="311"/>
      <c r="QYO70" s="311"/>
      <c r="QYP70" s="311"/>
      <c r="QYQ70" s="311"/>
      <c r="QYR70" s="311"/>
      <c r="QYS70" s="311"/>
      <c r="QYT70" s="311"/>
      <c r="QYU70" s="311"/>
      <c r="QYV70" s="311"/>
      <c r="QYW70" s="311"/>
      <c r="QYX70" s="311"/>
      <c r="QYY70" s="311"/>
      <c r="QYZ70" s="311"/>
      <c r="QZA70" s="311"/>
      <c r="QZB70" s="311"/>
      <c r="QZC70" s="311"/>
      <c r="QZD70" s="311"/>
      <c r="QZE70" s="311"/>
      <c r="QZF70" s="311"/>
      <c r="QZG70" s="311"/>
      <c r="QZH70" s="311"/>
      <c r="QZI70" s="311"/>
      <c r="QZJ70" s="311"/>
      <c r="QZK70" s="311"/>
      <c r="QZL70" s="311"/>
      <c r="QZM70" s="311"/>
      <c r="QZN70" s="311"/>
      <c r="QZO70" s="311"/>
      <c r="QZP70" s="311"/>
      <c r="QZQ70" s="311"/>
      <c r="QZR70" s="311"/>
      <c r="QZS70" s="311"/>
      <c r="QZT70" s="311"/>
      <c r="QZU70" s="311"/>
      <c r="QZV70" s="311"/>
      <c r="QZW70" s="311"/>
      <c r="QZX70" s="311"/>
      <c r="QZY70" s="311"/>
      <c r="QZZ70" s="311"/>
      <c r="RAA70" s="311"/>
      <c r="RAB70" s="311"/>
      <c r="RAC70" s="311"/>
      <c r="RAD70" s="311"/>
      <c r="RAE70" s="311"/>
      <c r="RAF70" s="311"/>
      <c r="RAG70" s="311"/>
      <c r="RAH70" s="311"/>
      <c r="RAI70" s="311"/>
      <c r="RAJ70" s="311"/>
      <c r="RAK70" s="311"/>
      <c r="RAL70" s="311"/>
      <c r="RAM70" s="311"/>
      <c r="RAN70" s="311"/>
      <c r="RAO70" s="311"/>
      <c r="RAP70" s="311"/>
      <c r="RAQ70" s="311"/>
      <c r="RAR70" s="311"/>
      <c r="RAS70" s="311"/>
      <c r="RAT70" s="311"/>
      <c r="RAU70" s="311"/>
      <c r="RAV70" s="311"/>
      <c r="RAW70" s="311"/>
      <c r="RAX70" s="311"/>
      <c r="RAY70" s="311"/>
      <c r="RAZ70" s="311"/>
      <c r="RBA70" s="311"/>
      <c r="RBB70" s="311"/>
      <c r="RBC70" s="311"/>
      <c r="RBD70" s="311"/>
      <c r="RBE70" s="311"/>
      <c r="RBF70" s="311"/>
      <c r="RBG70" s="311"/>
      <c r="RBH70" s="311"/>
      <c r="RBI70" s="311"/>
      <c r="RBJ70" s="311"/>
      <c r="RBK70" s="311"/>
      <c r="RBL70" s="311"/>
      <c r="RBM70" s="311"/>
      <c r="RBN70" s="311"/>
      <c r="RBO70" s="311"/>
      <c r="RBP70" s="311"/>
      <c r="RBQ70" s="311"/>
      <c r="RBR70" s="311"/>
      <c r="RBS70" s="311"/>
      <c r="RBT70" s="311"/>
      <c r="RBU70" s="311"/>
      <c r="RBV70" s="311"/>
      <c r="RBW70" s="311"/>
      <c r="RBX70" s="311"/>
      <c r="RBY70" s="311"/>
      <c r="RBZ70" s="311"/>
      <c r="RCA70" s="311"/>
      <c r="RCB70" s="311"/>
      <c r="RCC70" s="311"/>
      <c r="RCD70" s="311"/>
      <c r="RCE70" s="311"/>
      <c r="RCF70" s="311"/>
      <c r="RCG70" s="311"/>
      <c r="RCH70" s="311"/>
      <c r="RCI70" s="311"/>
      <c r="RCJ70" s="311"/>
      <c r="RCK70" s="311"/>
      <c r="RCL70" s="311"/>
      <c r="RCM70" s="311"/>
      <c r="RCN70" s="311"/>
      <c r="RCO70" s="311"/>
      <c r="RCP70" s="311"/>
      <c r="RCQ70" s="311"/>
      <c r="RCR70" s="311"/>
      <c r="RCS70" s="311"/>
      <c r="RCT70" s="311"/>
      <c r="RCU70" s="311"/>
      <c r="RCV70" s="311"/>
      <c r="RCW70" s="311"/>
      <c r="RCX70" s="311"/>
      <c r="RCY70" s="311"/>
      <c r="RCZ70" s="311"/>
      <c r="RDA70" s="311"/>
      <c r="RDB70" s="311"/>
      <c r="RDC70" s="311"/>
      <c r="RDD70" s="311"/>
      <c r="RDE70" s="311"/>
      <c r="RDF70" s="311"/>
      <c r="RDG70" s="311"/>
      <c r="RDH70" s="311"/>
      <c r="RDI70" s="311"/>
      <c r="RDJ70" s="311"/>
      <c r="RDK70" s="311"/>
      <c r="RDL70" s="311"/>
      <c r="RDM70" s="311"/>
      <c r="RDN70" s="311"/>
      <c r="RDO70" s="311"/>
      <c r="RDP70" s="311"/>
      <c r="RDQ70" s="311"/>
      <c r="RDR70" s="311"/>
      <c r="RDS70" s="311"/>
      <c r="RDT70" s="311"/>
      <c r="RDU70" s="311"/>
      <c r="RDV70" s="311"/>
      <c r="RDW70" s="311"/>
      <c r="RDX70" s="311"/>
      <c r="RDY70" s="311"/>
      <c r="RDZ70" s="311"/>
      <c r="REA70" s="311"/>
      <c r="REB70" s="311"/>
      <c r="REC70" s="311"/>
      <c r="RED70" s="311"/>
      <c r="REE70" s="311"/>
      <c r="REF70" s="311"/>
      <c r="REG70" s="311"/>
      <c r="REH70" s="311"/>
      <c r="REI70" s="311"/>
      <c r="REJ70" s="311"/>
      <c r="REK70" s="311"/>
      <c r="REL70" s="311"/>
      <c r="REM70" s="311"/>
      <c r="REN70" s="311"/>
      <c r="REO70" s="311"/>
      <c r="REP70" s="311"/>
      <c r="REQ70" s="311"/>
      <c r="RER70" s="311"/>
      <c r="RES70" s="311"/>
      <c r="RET70" s="311"/>
      <c r="REU70" s="311"/>
      <c r="REV70" s="311"/>
      <c r="REW70" s="311"/>
      <c r="REX70" s="311"/>
      <c r="REY70" s="311"/>
      <c r="REZ70" s="311"/>
      <c r="RFA70" s="311"/>
      <c r="RFB70" s="311"/>
      <c r="RFC70" s="311"/>
      <c r="RFD70" s="311"/>
      <c r="RFE70" s="311"/>
      <c r="RFF70" s="311"/>
      <c r="RFG70" s="311"/>
      <c r="RFH70" s="311"/>
      <c r="RFI70" s="311"/>
      <c r="RFJ70" s="311"/>
      <c r="RFK70" s="311"/>
      <c r="RFL70" s="311"/>
      <c r="RFM70" s="311"/>
      <c r="RFN70" s="311"/>
      <c r="RFO70" s="311"/>
      <c r="RFP70" s="311"/>
      <c r="RFQ70" s="311"/>
      <c r="RFR70" s="311"/>
      <c r="RFS70" s="311"/>
      <c r="RFT70" s="311"/>
      <c r="RFU70" s="311"/>
      <c r="RFV70" s="311"/>
      <c r="RFW70" s="311"/>
      <c r="RFX70" s="311"/>
      <c r="RFY70" s="311"/>
      <c r="RFZ70" s="311"/>
      <c r="RGA70" s="311"/>
      <c r="RGB70" s="311"/>
      <c r="RGC70" s="311"/>
      <c r="RGD70" s="311"/>
      <c r="RGE70" s="311"/>
      <c r="RGF70" s="311"/>
      <c r="RGG70" s="311"/>
      <c r="RGH70" s="311"/>
      <c r="RGI70" s="311"/>
      <c r="RGJ70" s="311"/>
      <c r="RGK70" s="311"/>
      <c r="RGL70" s="311"/>
      <c r="RGM70" s="311"/>
      <c r="RGN70" s="311"/>
      <c r="RGO70" s="311"/>
      <c r="RGP70" s="311"/>
      <c r="RGQ70" s="311"/>
      <c r="RGR70" s="311"/>
      <c r="RGS70" s="311"/>
      <c r="RGT70" s="311"/>
      <c r="RGU70" s="311"/>
      <c r="RGV70" s="311"/>
      <c r="RGW70" s="311"/>
      <c r="RGX70" s="311"/>
      <c r="RGY70" s="311"/>
      <c r="RGZ70" s="311"/>
      <c r="RHA70" s="311"/>
      <c r="RHB70" s="311"/>
      <c r="RHC70" s="311"/>
      <c r="RHD70" s="311"/>
      <c r="RHE70" s="311"/>
      <c r="RHF70" s="311"/>
      <c r="RHG70" s="311"/>
      <c r="RHH70" s="311"/>
      <c r="RHI70" s="311"/>
      <c r="RHJ70" s="311"/>
      <c r="RHK70" s="311"/>
      <c r="RHL70" s="311"/>
      <c r="RHM70" s="311"/>
      <c r="RHN70" s="311"/>
      <c r="RHO70" s="311"/>
      <c r="RHP70" s="311"/>
      <c r="RHQ70" s="311"/>
      <c r="RHR70" s="311"/>
      <c r="RHS70" s="311"/>
      <c r="RHT70" s="311"/>
      <c r="RHU70" s="311"/>
      <c r="RHV70" s="311"/>
      <c r="RHW70" s="311"/>
      <c r="RHX70" s="311"/>
      <c r="RHY70" s="311"/>
      <c r="RHZ70" s="311"/>
      <c r="RIA70" s="311"/>
      <c r="RIB70" s="311"/>
      <c r="RIC70" s="311"/>
      <c r="RID70" s="311"/>
      <c r="RIE70" s="311"/>
      <c r="RIF70" s="311"/>
      <c r="RIG70" s="311"/>
      <c r="RIH70" s="311"/>
      <c r="RII70" s="311"/>
      <c r="RIJ70" s="311"/>
      <c r="RIK70" s="311"/>
      <c r="RIL70" s="311"/>
      <c r="RIM70" s="311"/>
      <c r="RIN70" s="311"/>
      <c r="RIO70" s="311"/>
      <c r="RIP70" s="311"/>
      <c r="RIQ70" s="311"/>
      <c r="RIR70" s="311"/>
      <c r="RIS70" s="311"/>
      <c r="RIT70" s="311"/>
      <c r="RIU70" s="311"/>
      <c r="RIV70" s="311"/>
      <c r="RIW70" s="311"/>
      <c r="RIX70" s="311"/>
      <c r="RIY70" s="311"/>
      <c r="RIZ70" s="311"/>
      <c r="RJA70" s="311"/>
      <c r="RJB70" s="311"/>
      <c r="RJC70" s="311"/>
      <c r="RJD70" s="311"/>
      <c r="RJE70" s="311"/>
      <c r="RJF70" s="311"/>
      <c r="RJG70" s="311"/>
      <c r="RJH70" s="311"/>
      <c r="RJI70" s="311"/>
      <c r="RJJ70" s="311"/>
      <c r="RJK70" s="311"/>
      <c r="RJL70" s="311"/>
      <c r="RJM70" s="311"/>
      <c r="RJN70" s="311"/>
      <c r="RJO70" s="311"/>
      <c r="RJP70" s="311"/>
      <c r="RJQ70" s="311"/>
      <c r="RJR70" s="311"/>
      <c r="RJS70" s="311"/>
      <c r="RJT70" s="311"/>
      <c r="RJU70" s="311"/>
      <c r="RJV70" s="311"/>
      <c r="RJW70" s="311"/>
      <c r="RJX70" s="311"/>
      <c r="RJY70" s="311"/>
      <c r="RJZ70" s="311"/>
      <c r="RKA70" s="311"/>
      <c r="RKB70" s="311"/>
      <c r="RKC70" s="311"/>
      <c r="RKD70" s="311"/>
      <c r="RKE70" s="311"/>
      <c r="RKF70" s="311"/>
      <c r="RKG70" s="311"/>
      <c r="RKH70" s="311"/>
      <c r="RKI70" s="311"/>
      <c r="RKJ70" s="311"/>
      <c r="RKK70" s="311"/>
      <c r="RKL70" s="311"/>
      <c r="RKM70" s="311"/>
      <c r="RKN70" s="311"/>
      <c r="RKO70" s="311"/>
      <c r="RKP70" s="311"/>
      <c r="RKQ70" s="311"/>
      <c r="RKR70" s="311"/>
      <c r="RKS70" s="311"/>
      <c r="RKT70" s="311"/>
      <c r="RKU70" s="311"/>
      <c r="RKV70" s="311"/>
      <c r="RKW70" s="311"/>
      <c r="RKX70" s="311"/>
      <c r="RKY70" s="311"/>
      <c r="RKZ70" s="311"/>
      <c r="RLA70" s="311"/>
      <c r="RLB70" s="311"/>
      <c r="RLC70" s="311"/>
      <c r="RLD70" s="311"/>
      <c r="RLE70" s="311"/>
      <c r="RLF70" s="311"/>
      <c r="RLG70" s="311"/>
      <c r="RLH70" s="311"/>
      <c r="RLI70" s="311"/>
      <c r="RLJ70" s="311"/>
      <c r="RLK70" s="311"/>
      <c r="RLL70" s="311"/>
      <c r="RLM70" s="311"/>
      <c r="RLN70" s="311"/>
      <c r="RLO70" s="311"/>
      <c r="RLP70" s="311"/>
      <c r="RLQ70" s="311"/>
      <c r="RLR70" s="311"/>
      <c r="RLS70" s="311"/>
      <c r="RLT70" s="311"/>
      <c r="RLU70" s="311"/>
      <c r="RLV70" s="311"/>
      <c r="RLW70" s="311"/>
      <c r="RLX70" s="311"/>
      <c r="RLY70" s="311"/>
      <c r="RLZ70" s="311"/>
      <c r="RMA70" s="311"/>
      <c r="RMB70" s="311"/>
      <c r="RMC70" s="311"/>
      <c r="RMD70" s="311"/>
      <c r="RME70" s="311"/>
      <c r="RMF70" s="311"/>
      <c r="RMG70" s="311"/>
      <c r="RMH70" s="311"/>
      <c r="RMI70" s="311"/>
      <c r="RMJ70" s="311"/>
      <c r="RMK70" s="311"/>
      <c r="RML70" s="311"/>
      <c r="RMM70" s="311"/>
      <c r="RMN70" s="311"/>
      <c r="RMO70" s="311"/>
      <c r="RMP70" s="311"/>
      <c r="RMQ70" s="311"/>
      <c r="RMR70" s="311"/>
      <c r="RMS70" s="311"/>
      <c r="RMT70" s="311"/>
      <c r="RMU70" s="311"/>
      <c r="RMV70" s="311"/>
      <c r="RMW70" s="311"/>
      <c r="RMX70" s="311"/>
      <c r="RMY70" s="311"/>
      <c r="RMZ70" s="311"/>
      <c r="RNA70" s="311"/>
      <c r="RNB70" s="311"/>
      <c r="RNC70" s="311"/>
      <c r="RND70" s="311"/>
      <c r="RNE70" s="311"/>
      <c r="RNF70" s="311"/>
      <c r="RNG70" s="311"/>
      <c r="RNH70" s="311"/>
      <c r="RNI70" s="311"/>
      <c r="RNJ70" s="311"/>
      <c r="RNK70" s="311"/>
      <c r="RNL70" s="311"/>
      <c r="RNM70" s="311"/>
      <c r="RNN70" s="311"/>
      <c r="RNO70" s="311"/>
      <c r="RNP70" s="311"/>
      <c r="RNQ70" s="311"/>
      <c r="RNR70" s="311"/>
      <c r="RNS70" s="311"/>
      <c r="RNT70" s="311"/>
      <c r="RNU70" s="311"/>
      <c r="RNV70" s="311"/>
      <c r="RNW70" s="311"/>
      <c r="RNX70" s="311"/>
      <c r="RNY70" s="311"/>
      <c r="RNZ70" s="311"/>
      <c r="ROA70" s="311"/>
      <c r="ROB70" s="311"/>
      <c r="ROC70" s="311"/>
      <c r="ROD70" s="311"/>
      <c r="ROE70" s="311"/>
      <c r="ROF70" s="311"/>
      <c r="ROG70" s="311"/>
      <c r="ROH70" s="311"/>
      <c r="ROI70" s="311"/>
      <c r="ROJ70" s="311"/>
      <c r="ROK70" s="311"/>
      <c r="ROL70" s="311"/>
      <c r="ROM70" s="311"/>
      <c r="RON70" s="311"/>
      <c r="ROO70" s="311"/>
      <c r="ROP70" s="311"/>
      <c r="ROQ70" s="311"/>
      <c r="ROR70" s="311"/>
      <c r="ROS70" s="311"/>
      <c r="ROT70" s="311"/>
      <c r="ROU70" s="311"/>
      <c r="ROV70" s="311"/>
      <c r="ROW70" s="311"/>
      <c r="ROX70" s="311"/>
      <c r="ROY70" s="311"/>
      <c r="ROZ70" s="311"/>
      <c r="RPA70" s="311"/>
      <c r="RPB70" s="311"/>
      <c r="RPC70" s="311"/>
      <c r="RPD70" s="311"/>
      <c r="RPE70" s="311"/>
      <c r="RPF70" s="311"/>
      <c r="RPG70" s="311"/>
      <c r="RPH70" s="311"/>
      <c r="RPI70" s="311"/>
      <c r="RPJ70" s="311"/>
      <c r="RPK70" s="311"/>
      <c r="RPL70" s="311"/>
      <c r="RPM70" s="311"/>
      <c r="RPN70" s="311"/>
      <c r="RPO70" s="311"/>
      <c r="RPP70" s="311"/>
      <c r="RPQ70" s="311"/>
      <c r="RPR70" s="311"/>
      <c r="RPS70" s="311"/>
      <c r="RPT70" s="311"/>
      <c r="RPU70" s="311"/>
      <c r="RPV70" s="311"/>
      <c r="RPW70" s="311"/>
      <c r="RPX70" s="311"/>
      <c r="RPY70" s="311"/>
      <c r="RPZ70" s="311"/>
      <c r="RQA70" s="311"/>
      <c r="RQB70" s="311"/>
      <c r="RQC70" s="311"/>
      <c r="RQD70" s="311"/>
      <c r="RQE70" s="311"/>
      <c r="RQF70" s="311"/>
      <c r="RQG70" s="311"/>
      <c r="RQH70" s="311"/>
      <c r="RQI70" s="311"/>
      <c r="RQJ70" s="311"/>
      <c r="RQK70" s="311"/>
      <c r="RQL70" s="311"/>
      <c r="RQM70" s="311"/>
      <c r="RQN70" s="311"/>
      <c r="RQO70" s="311"/>
      <c r="RQP70" s="311"/>
      <c r="RQQ70" s="311"/>
      <c r="RQR70" s="311"/>
      <c r="RQS70" s="311"/>
      <c r="RQT70" s="311"/>
      <c r="RQU70" s="311"/>
      <c r="RQV70" s="311"/>
      <c r="RQW70" s="311"/>
      <c r="RQX70" s="311"/>
      <c r="RQY70" s="311"/>
      <c r="RQZ70" s="311"/>
      <c r="RRA70" s="311"/>
      <c r="RRB70" s="311"/>
      <c r="RRC70" s="311"/>
      <c r="RRD70" s="311"/>
      <c r="RRE70" s="311"/>
      <c r="RRF70" s="311"/>
      <c r="RRG70" s="311"/>
      <c r="RRH70" s="311"/>
      <c r="RRI70" s="311"/>
      <c r="RRJ70" s="311"/>
      <c r="RRK70" s="311"/>
      <c r="RRL70" s="311"/>
      <c r="RRM70" s="311"/>
      <c r="RRN70" s="311"/>
      <c r="RRO70" s="311"/>
      <c r="RRP70" s="311"/>
      <c r="RRQ70" s="311"/>
      <c r="RRR70" s="311"/>
      <c r="RRS70" s="311"/>
      <c r="RRT70" s="311"/>
      <c r="RRU70" s="311"/>
      <c r="RRV70" s="311"/>
      <c r="RRW70" s="311"/>
      <c r="RRX70" s="311"/>
      <c r="RRY70" s="311"/>
      <c r="RRZ70" s="311"/>
      <c r="RSA70" s="311"/>
      <c r="RSB70" s="311"/>
      <c r="RSC70" s="311"/>
      <c r="RSD70" s="311"/>
      <c r="RSE70" s="311"/>
      <c r="RSF70" s="311"/>
      <c r="RSG70" s="311"/>
      <c r="RSH70" s="311"/>
      <c r="RSI70" s="311"/>
      <c r="RSJ70" s="311"/>
      <c r="RSK70" s="311"/>
      <c r="RSL70" s="311"/>
      <c r="RSM70" s="311"/>
      <c r="RSN70" s="311"/>
      <c r="RSO70" s="311"/>
      <c r="RSP70" s="311"/>
      <c r="RSQ70" s="311"/>
      <c r="RSR70" s="311"/>
      <c r="RSS70" s="311"/>
      <c r="RST70" s="311"/>
      <c r="RSU70" s="311"/>
      <c r="RSV70" s="311"/>
      <c r="RSW70" s="311"/>
      <c r="RSX70" s="311"/>
      <c r="RSY70" s="311"/>
      <c r="RSZ70" s="311"/>
      <c r="RTA70" s="311"/>
      <c r="RTB70" s="311"/>
      <c r="RTC70" s="311"/>
      <c r="RTD70" s="311"/>
      <c r="RTE70" s="311"/>
      <c r="RTF70" s="311"/>
      <c r="RTG70" s="311"/>
      <c r="RTH70" s="311"/>
      <c r="RTI70" s="311"/>
      <c r="RTJ70" s="311"/>
      <c r="RTK70" s="311"/>
      <c r="RTL70" s="311"/>
      <c r="RTM70" s="311"/>
      <c r="RTN70" s="311"/>
      <c r="RTO70" s="311"/>
      <c r="RTP70" s="311"/>
      <c r="RTQ70" s="311"/>
      <c r="RTR70" s="311"/>
      <c r="RTS70" s="311"/>
      <c r="RTT70" s="311"/>
      <c r="RTU70" s="311"/>
      <c r="RTV70" s="311"/>
      <c r="RTW70" s="311"/>
      <c r="RTX70" s="311"/>
      <c r="RTY70" s="311"/>
      <c r="RTZ70" s="311"/>
      <c r="RUA70" s="311"/>
      <c r="RUB70" s="311"/>
      <c r="RUC70" s="311"/>
      <c r="RUD70" s="311"/>
      <c r="RUE70" s="311"/>
      <c r="RUF70" s="311"/>
      <c r="RUG70" s="311"/>
      <c r="RUH70" s="311"/>
      <c r="RUI70" s="311"/>
      <c r="RUJ70" s="311"/>
      <c r="RUK70" s="311"/>
      <c r="RUL70" s="311"/>
      <c r="RUM70" s="311"/>
      <c r="RUN70" s="311"/>
      <c r="RUO70" s="311"/>
      <c r="RUP70" s="311"/>
      <c r="RUQ70" s="311"/>
      <c r="RUR70" s="311"/>
      <c r="RUS70" s="311"/>
      <c r="RUT70" s="311"/>
      <c r="RUU70" s="311"/>
      <c r="RUV70" s="311"/>
      <c r="RUW70" s="311"/>
      <c r="RUX70" s="311"/>
      <c r="RUY70" s="311"/>
      <c r="RUZ70" s="311"/>
      <c r="RVA70" s="311"/>
      <c r="RVB70" s="311"/>
      <c r="RVC70" s="311"/>
      <c r="RVD70" s="311"/>
      <c r="RVE70" s="311"/>
      <c r="RVF70" s="311"/>
      <c r="RVG70" s="311"/>
      <c r="RVH70" s="311"/>
      <c r="RVI70" s="311"/>
      <c r="RVJ70" s="311"/>
      <c r="RVK70" s="311"/>
      <c r="RVL70" s="311"/>
      <c r="RVM70" s="311"/>
      <c r="RVN70" s="311"/>
      <c r="RVO70" s="311"/>
      <c r="RVP70" s="311"/>
      <c r="RVQ70" s="311"/>
      <c r="RVR70" s="311"/>
      <c r="RVS70" s="311"/>
      <c r="RVT70" s="311"/>
      <c r="RVU70" s="311"/>
      <c r="RVV70" s="311"/>
      <c r="RVW70" s="311"/>
      <c r="RVX70" s="311"/>
      <c r="RVY70" s="311"/>
      <c r="RVZ70" s="311"/>
      <c r="RWA70" s="311"/>
      <c r="RWB70" s="311"/>
      <c r="RWC70" s="311"/>
      <c r="RWD70" s="311"/>
      <c r="RWE70" s="311"/>
      <c r="RWF70" s="311"/>
      <c r="RWG70" s="311"/>
      <c r="RWH70" s="311"/>
      <c r="RWI70" s="311"/>
      <c r="RWJ70" s="311"/>
      <c r="RWK70" s="311"/>
      <c r="RWL70" s="311"/>
      <c r="RWM70" s="311"/>
      <c r="RWN70" s="311"/>
      <c r="RWO70" s="311"/>
      <c r="RWP70" s="311"/>
      <c r="RWQ70" s="311"/>
      <c r="RWR70" s="311"/>
      <c r="RWS70" s="311"/>
      <c r="RWT70" s="311"/>
      <c r="RWU70" s="311"/>
      <c r="RWV70" s="311"/>
      <c r="RWW70" s="311"/>
      <c r="RWX70" s="311"/>
      <c r="RWY70" s="311"/>
      <c r="RWZ70" s="311"/>
      <c r="RXA70" s="311"/>
      <c r="RXB70" s="311"/>
      <c r="RXC70" s="311"/>
      <c r="RXD70" s="311"/>
      <c r="RXE70" s="311"/>
      <c r="RXF70" s="311"/>
      <c r="RXG70" s="311"/>
      <c r="RXH70" s="311"/>
      <c r="RXI70" s="311"/>
      <c r="RXJ70" s="311"/>
      <c r="RXK70" s="311"/>
      <c r="RXL70" s="311"/>
      <c r="RXM70" s="311"/>
      <c r="RXN70" s="311"/>
      <c r="RXO70" s="311"/>
      <c r="RXP70" s="311"/>
      <c r="RXQ70" s="311"/>
      <c r="RXR70" s="311"/>
      <c r="RXS70" s="311"/>
      <c r="RXT70" s="311"/>
      <c r="RXU70" s="311"/>
      <c r="RXV70" s="311"/>
      <c r="RXW70" s="311"/>
      <c r="RXX70" s="311"/>
      <c r="RXY70" s="311"/>
      <c r="RXZ70" s="311"/>
      <c r="RYA70" s="311"/>
      <c r="RYB70" s="311"/>
      <c r="RYC70" s="311"/>
      <c r="RYD70" s="311"/>
      <c r="RYE70" s="311"/>
      <c r="RYF70" s="311"/>
      <c r="RYG70" s="311"/>
      <c r="RYH70" s="311"/>
      <c r="RYI70" s="311"/>
      <c r="RYJ70" s="311"/>
      <c r="RYK70" s="311"/>
      <c r="RYL70" s="311"/>
      <c r="RYM70" s="311"/>
      <c r="RYN70" s="311"/>
      <c r="RYO70" s="311"/>
      <c r="RYP70" s="311"/>
      <c r="RYQ70" s="311"/>
      <c r="RYR70" s="311"/>
      <c r="RYS70" s="311"/>
      <c r="RYT70" s="311"/>
      <c r="RYU70" s="311"/>
      <c r="RYV70" s="311"/>
      <c r="RYW70" s="311"/>
      <c r="RYX70" s="311"/>
      <c r="RYY70" s="311"/>
      <c r="RYZ70" s="311"/>
      <c r="RZA70" s="311"/>
      <c r="RZB70" s="311"/>
      <c r="RZC70" s="311"/>
      <c r="RZD70" s="311"/>
      <c r="RZE70" s="311"/>
      <c r="RZF70" s="311"/>
      <c r="RZG70" s="311"/>
      <c r="RZH70" s="311"/>
      <c r="RZI70" s="311"/>
      <c r="RZJ70" s="311"/>
      <c r="RZK70" s="311"/>
      <c r="RZL70" s="311"/>
      <c r="RZM70" s="311"/>
      <c r="RZN70" s="311"/>
      <c r="RZO70" s="311"/>
      <c r="RZP70" s="311"/>
      <c r="RZQ70" s="311"/>
      <c r="RZR70" s="311"/>
      <c r="RZS70" s="311"/>
      <c r="RZT70" s="311"/>
      <c r="RZU70" s="311"/>
      <c r="RZV70" s="311"/>
      <c r="RZW70" s="311"/>
      <c r="RZX70" s="311"/>
      <c r="RZY70" s="311"/>
      <c r="RZZ70" s="311"/>
      <c r="SAA70" s="311"/>
      <c r="SAB70" s="311"/>
      <c r="SAC70" s="311"/>
      <c r="SAD70" s="311"/>
      <c r="SAE70" s="311"/>
      <c r="SAF70" s="311"/>
      <c r="SAG70" s="311"/>
      <c r="SAH70" s="311"/>
      <c r="SAI70" s="311"/>
      <c r="SAJ70" s="311"/>
      <c r="SAK70" s="311"/>
      <c r="SAL70" s="311"/>
      <c r="SAM70" s="311"/>
      <c r="SAN70" s="311"/>
      <c r="SAO70" s="311"/>
      <c r="SAP70" s="311"/>
      <c r="SAQ70" s="311"/>
      <c r="SAR70" s="311"/>
      <c r="SAS70" s="311"/>
      <c r="SAT70" s="311"/>
      <c r="SAU70" s="311"/>
      <c r="SAV70" s="311"/>
      <c r="SAW70" s="311"/>
      <c r="SAX70" s="311"/>
      <c r="SAY70" s="311"/>
      <c r="SAZ70" s="311"/>
      <c r="SBA70" s="311"/>
      <c r="SBB70" s="311"/>
      <c r="SBC70" s="311"/>
      <c r="SBD70" s="311"/>
      <c r="SBE70" s="311"/>
      <c r="SBF70" s="311"/>
      <c r="SBG70" s="311"/>
      <c r="SBH70" s="311"/>
      <c r="SBI70" s="311"/>
      <c r="SBJ70" s="311"/>
      <c r="SBK70" s="311"/>
      <c r="SBL70" s="311"/>
      <c r="SBM70" s="311"/>
      <c r="SBN70" s="311"/>
      <c r="SBO70" s="311"/>
      <c r="SBP70" s="311"/>
      <c r="SBQ70" s="311"/>
      <c r="SBR70" s="311"/>
      <c r="SBS70" s="311"/>
      <c r="SBT70" s="311"/>
      <c r="SBU70" s="311"/>
      <c r="SBV70" s="311"/>
      <c r="SBW70" s="311"/>
      <c r="SBX70" s="311"/>
      <c r="SBY70" s="311"/>
      <c r="SBZ70" s="311"/>
      <c r="SCA70" s="311"/>
      <c r="SCB70" s="311"/>
      <c r="SCC70" s="311"/>
      <c r="SCD70" s="311"/>
      <c r="SCE70" s="311"/>
      <c r="SCF70" s="311"/>
      <c r="SCG70" s="311"/>
      <c r="SCH70" s="311"/>
      <c r="SCI70" s="311"/>
      <c r="SCJ70" s="311"/>
      <c r="SCK70" s="311"/>
      <c r="SCL70" s="311"/>
      <c r="SCM70" s="311"/>
      <c r="SCN70" s="311"/>
      <c r="SCO70" s="311"/>
      <c r="SCP70" s="311"/>
      <c r="SCQ70" s="311"/>
      <c r="SCR70" s="311"/>
      <c r="SCS70" s="311"/>
      <c r="SCT70" s="311"/>
      <c r="SCU70" s="311"/>
      <c r="SCV70" s="311"/>
      <c r="SCW70" s="311"/>
      <c r="SCX70" s="311"/>
      <c r="SCY70" s="311"/>
      <c r="SCZ70" s="311"/>
      <c r="SDA70" s="311"/>
      <c r="SDB70" s="311"/>
      <c r="SDC70" s="311"/>
      <c r="SDD70" s="311"/>
      <c r="SDE70" s="311"/>
      <c r="SDF70" s="311"/>
      <c r="SDG70" s="311"/>
      <c r="SDH70" s="311"/>
      <c r="SDI70" s="311"/>
      <c r="SDJ70" s="311"/>
      <c r="SDK70" s="311"/>
      <c r="SDL70" s="311"/>
      <c r="SDM70" s="311"/>
      <c r="SDN70" s="311"/>
      <c r="SDO70" s="311"/>
      <c r="SDP70" s="311"/>
      <c r="SDQ70" s="311"/>
      <c r="SDR70" s="311"/>
      <c r="SDS70" s="311"/>
      <c r="SDT70" s="311"/>
      <c r="SDU70" s="311"/>
      <c r="SDV70" s="311"/>
      <c r="SDW70" s="311"/>
      <c r="SDX70" s="311"/>
      <c r="SDY70" s="311"/>
      <c r="SDZ70" s="311"/>
      <c r="SEA70" s="311"/>
      <c r="SEB70" s="311"/>
      <c r="SEC70" s="311"/>
      <c r="SED70" s="311"/>
      <c r="SEE70" s="311"/>
      <c r="SEF70" s="311"/>
      <c r="SEG70" s="311"/>
      <c r="SEH70" s="311"/>
      <c r="SEI70" s="311"/>
      <c r="SEJ70" s="311"/>
      <c r="SEK70" s="311"/>
      <c r="SEL70" s="311"/>
      <c r="SEM70" s="311"/>
      <c r="SEN70" s="311"/>
      <c r="SEO70" s="311"/>
      <c r="SEP70" s="311"/>
      <c r="SEQ70" s="311"/>
      <c r="SER70" s="311"/>
      <c r="SES70" s="311"/>
      <c r="SET70" s="311"/>
      <c r="SEU70" s="311"/>
      <c r="SEV70" s="311"/>
      <c r="SEW70" s="311"/>
      <c r="SEX70" s="311"/>
      <c r="SEY70" s="311"/>
      <c r="SEZ70" s="311"/>
      <c r="SFA70" s="311"/>
      <c r="SFB70" s="311"/>
      <c r="SFC70" s="311"/>
      <c r="SFD70" s="311"/>
      <c r="SFE70" s="311"/>
      <c r="SFF70" s="311"/>
      <c r="SFG70" s="311"/>
      <c r="SFH70" s="311"/>
      <c r="SFI70" s="311"/>
      <c r="SFJ70" s="311"/>
      <c r="SFK70" s="311"/>
      <c r="SFL70" s="311"/>
      <c r="SFM70" s="311"/>
      <c r="SFN70" s="311"/>
      <c r="SFO70" s="311"/>
      <c r="SFP70" s="311"/>
      <c r="SFQ70" s="311"/>
      <c r="SFR70" s="311"/>
      <c r="SFS70" s="311"/>
      <c r="SFT70" s="311"/>
      <c r="SFU70" s="311"/>
      <c r="SFV70" s="311"/>
      <c r="SFW70" s="311"/>
      <c r="SFX70" s="311"/>
      <c r="SFY70" s="311"/>
      <c r="SFZ70" s="311"/>
      <c r="SGA70" s="311"/>
      <c r="SGB70" s="311"/>
      <c r="SGC70" s="311"/>
      <c r="SGD70" s="311"/>
      <c r="SGE70" s="311"/>
      <c r="SGF70" s="311"/>
      <c r="SGG70" s="311"/>
      <c r="SGH70" s="311"/>
      <c r="SGI70" s="311"/>
      <c r="SGJ70" s="311"/>
      <c r="SGK70" s="311"/>
      <c r="SGL70" s="311"/>
      <c r="SGM70" s="311"/>
      <c r="SGN70" s="311"/>
      <c r="SGO70" s="311"/>
      <c r="SGP70" s="311"/>
      <c r="SGQ70" s="311"/>
      <c r="SGR70" s="311"/>
      <c r="SGS70" s="311"/>
      <c r="SGT70" s="311"/>
      <c r="SGU70" s="311"/>
      <c r="SGV70" s="311"/>
      <c r="SGW70" s="311"/>
      <c r="SGX70" s="311"/>
      <c r="SGY70" s="311"/>
      <c r="SGZ70" s="311"/>
      <c r="SHA70" s="311"/>
      <c r="SHB70" s="311"/>
      <c r="SHC70" s="311"/>
      <c r="SHD70" s="311"/>
      <c r="SHE70" s="311"/>
      <c r="SHF70" s="311"/>
      <c r="SHG70" s="311"/>
      <c r="SHH70" s="311"/>
      <c r="SHI70" s="311"/>
      <c r="SHJ70" s="311"/>
      <c r="SHK70" s="311"/>
      <c r="SHL70" s="311"/>
      <c r="SHM70" s="311"/>
      <c r="SHN70" s="311"/>
      <c r="SHO70" s="311"/>
      <c r="SHP70" s="311"/>
      <c r="SHQ70" s="311"/>
      <c r="SHR70" s="311"/>
      <c r="SHS70" s="311"/>
      <c r="SHT70" s="311"/>
      <c r="SHU70" s="311"/>
      <c r="SHV70" s="311"/>
      <c r="SHW70" s="311"/>
      <c r="SHX70" s="311"/>
      <c r="SHY70" s="311"/>
      <c r="SHZ70" s="311"/>
      <c r="SIA70" s="311"/>
      <c r="SIB70" s="311"/>
      <c r="SIC70" s="311"/>
      <c r="SID70" s="311"/>
      <c r="SIE70" s="311"/>
      <c r="SIF70" s="311"/>
      <c r="SIG70" s="311"/>
      <c r="SIH70" s="311"/>
      <c r="SII70" s="311"/>
      <c r="SIJ70" s="311"/>
      <c r="SIK70" s="311"/>
      <c r="SIL70" s="311"/>
      <c r="SIM70" s="311"/>
      <c r="SIN70" s="311"/>
      <c r="SIO70" s="311"/>
      <c r="SIP70" s="311"/>
      <c r="SIQ70" s="311"/>
      <c r="SIR70" s="311"/>
      <c r="SIS70" s="311"/>
      <c r="SIT70" s="311"/>
      <c r="SIU70" s="311"/>
      <c r="SIV70" s="311"/>
      <c r="SIW70" s="311"/>
      <c r="SIX70" s="311"/>
      <c r="SIY70" s="311"/>
      <c r="SIZ70" s="311"/>
      <c r="SJA70" s="311"/>
      <c r="SJB70" s="311"/>
      <c r="SJC70" s="311"/>
      <c r="SJD70" s="311"/>
      <c r="SJE70" s="311"/>
      <c r="SJF70" s="311"/>
      <c r="SJG70" s="311"/>
      <c r="SJH70" s="311"/>
      <c r="SJI70" s="311"/>
      <c r="SJJ70" s="311"/>
      <c r="SJK70" s="311"/>
      <c r="SJL70" s="311"/>
      <c r="SJM70" s="311"/>
      <c r="SJN70" s="311"/>
      <c r="SJO70" s="311"/>
      <c r="SJP70" s="311"/>
      <c r="SJQ70" s="311"/>
      <c r="SJR70" s="311"/>
      <c r="SJS70" s="311"/>
      <c r="SJT70" s="311"/>
      <c r="SJU70" s="311"/>
      <c r="SJV70" s="311"/>
      <c r="SJW70" s="311"/>
      <c r="SJX70" s="311"/>
      <c r="SJY70" s="311"/>
      <c r="SJZ70" s="311"/>
      <c r="SKA70" s="311"/>
      <c r="SKB70" s="311"/>
      <c r="SKC70" s="311"/>
      <c r="SKD70" s="311"/>
      <c r="SKE70" s="311"/>
      <c r="SKF70" s="311"/>
      <c r="SKG70" s="311"/>
      <c r="SKH70" s="311"/>
      <c r="SKI70" s="311"/>
      <c r="SKJ70" s="311"/>
      <c r="SKK70" s="311"/>
      <c r="SKL70" s="311"/>
      <c r="SKM70" s="311"/>
      <c r="SKN70" s="311"/>
      <c r="SKO70" s="311"/>
      <c r="SKP70" s="311"/>
      <c r="SKQ70" s="311"/>
      <c r="SKR70" s="311"/>
      <c r="SKS70" s="311"/>
      <c r="SKT70" s="311"/>
      <c r="SKU70" s="311"/>
      <c r="SKV70" s="311"/>
      <c r="SKW70" s="311"/>
      <c r="SKX70" s="311"/>
      <c r="SKY70" s="311"/>
      <c r="SKZ70" s="311"/>
      <c r="SLA70" s="311"/>
      <c r="SLB70" s="311"/>
      <c r="SLC70" s="311"/>
      <c r="SLD70" s="311"/>
      <c r="SLE70" s="311"/>
      <c r="SLF70" s="311"/>
      <c r="SLG70" s="311"/>
      <c r="SLH70" s="311"/>
      <c r="SLI70" s="311"/>
      <c r="SLJ70" s="311"/>
      <c r="SLK70" s="311"/>
      <c r="SLL70" s="311"/>
      <c r="SLM70" s="311"/>
      <c r="SLN70" s="311"/>
      <c r="SLO70" s="311"/>
      <c r="SLP70" s="311"/>
      <c r="SLQ70" s="311"/>
      <c r="SLR70" s="311"/>
      <c r="SLS70" s="311"/>
      <c r="SLT70" s="311"/>
      <c r="SLU70" s="311"/>
      <c r="SLV70" s="311"/>
      <c r="SLW70" s="311"/>
      <c r="SLX70" s="311"/>
      <c r="SLY70" s="311"/>
      <c r="SLZ70" s="311"/>
      <c r="SMA70" s="311"/>
      <c r="SMB70" s="311"/>
      <c r="SMC70" s="311"/>
      <c r="SMD70" s="311"/>
      <c r="SME70" s="311"/>
      <c r="SMF70" s="311"/>
      <c r="SMG70" s="311"/>
      <c r="SMH70" s="311"/>
      <c r="SMI70" s="311"/>
      <c r="SMJ70" s="311"/>
      <c r="SMK70" s="311"/>
      <c r="SML70" s="311"/>
      <c r="SMM70" s="311"/>
      <c r="SMN70" s="311"/>
      <c r="SMO70" s="311"/>
      <c r="SMP70" s="311"/>
      <c r="SMQ70" s="311"/>
      <c r="SMR70" s="311"/>
      <c r="SMS70" s="311"/>
      <c r="SMT70" s="311"/>
      <c r="SMU70" s="311"/>
      <c r="SMV70" s="311"/>
      <c r="SMW70" s="311"/>
      <c r="SMX70" s="311"/>
      <c r="SMY70" s="311"/>
      <c r="SMZ70" s="311"/>
      <c r="SNA70" s="311"/>
      <c r="SNB70" s="311"/>
      <c r="SNC70" s="311"/>
      <c r="SND70" s="311"/>
      <c r="SNE70" s="311"/>
      <c r="SNF70" s="311"/>
      <c r="SNG70" s="311"/>
      <c r="SNH70" s="311"/>
      <c r="SNI70" s="311"/>
      <c r="SNJ70" s="311"/>
      <c r="SNK70" s="311"/>
      <c r="SNL70" s="311"/>
      <c r="SNM70" s="311"/>
      <c r="SNN70" s="311"/>
      <c r="SNO70" s="311"/>
      <c r="SNP70" s="311"/>
      <c r="SNQ70" s="311"/>
      <c r="SNR70" s="311"/>
      <c r="SNS70" s="311"/>
      <c r="SNT70" s="311"/>
      <c r="SNU70" s="311"/>
      <c r="SNV70" s="311"/>
      <c r="SNW70" s="311"/>
      <c r="SNX70" s="311"/>
      <c r="SNY70" s="311"/>
      <c r="SNZ70" s="311"/>
      <c r="SOA70" s="311"/>
      <c r="SOB70" s="311"/>
      <c r="SOC70" s="311"/>
      <c r="SOD70" s="311"/>
      <c r="SOE70" s="311"/>
      <c r="SOF70" s="311"/>
      <c r="SOG70" s="311"/>
      <c r="SOH70" s="311"/>
      <c r="SOI70" s="311"/>
      <c r="SOJ70" s="311"/>
      <c r="SOK70" s="311"/>
      <c r="SOL70" s="311"/>
      <c r="SOM70" s="311"/>
      <c r="SON70" s="311"/>
      <c r="SOO70" s="311"/>
      <c r="SOP70" s="311"/>
      <c r="SOQ70" s="311"/>
      <c r="SOR70" s="311"/>
      <c r="SOS70" s="311"/>
      <c r="SOT70" s="311"/>
      <c r="SOU70" s="311"/>
      <c r="SOV70" s="311"/>
      <c r="SOW70" s="311"/>
      <c r="SOX70" s="311"/>
      <c r="SOY70" s="311"/>
      <c r="SOZ70" s="311"/>
      <c r="SPA70" s="311"/>
      <c r="SPB70" s="311"/>
      <c r="SPC70" s="311"/>
      <c r="SPD70" s="311"/>
      <c r="SPE70" s="311"/>
      <c r="SPF70" s="311"/>
      <c r="SPG70" s="311"/>
      <c r="SPH70" s="311"/>
      <c r="SPI70" s="311"/>
      <c r="SPJ70" s="311"/>
      <c r="SPK70" s="311"/>
      <c r="SPL70" s="311"/>
      <c r="SPM70" s="311"/>
      <c r="SPN70" s="311"/>
      <c r="SPO70" s="311"/>
      <c r="SPP70" s="311"/>
      <c r="SPQ70" s="311"/>
      <c r="SPR70" s="311"/>
      <c r="SPS70" s="311"/>
      <c r="SPT70" s="311"/>
      <c r="SPU70" s="311"/>
      <c r="SPV70" s="311"/>
      <c r="SPW70" s="311"/>
      <c r="SPX70" s="311"/>
      <c r="SPY70" s="311"/>
      <c r="SPZ70" s="311"/>
      <c r="SQA70" s="311"/>
      <c r="SQB70" s="311"/>
      <c r="SQC70" s="311"/>
      <c r="SQD70" s="311"/>
      <c r="SQE70" s="311"/>
      <c r="SQF70" s="311"/>
      <c r="SQG70" s="311"/>
      <c r="SQH70" s="311"/>
      <c r="SQI70" s="311"/>
      <c r="SQJ70" s="311"/>
      <c r="SQK70" s="311"/>
      <c r="SQL70" s="311"/>
      <c r="SQM70" s="311"/>
      <c r="SQN70" s="311"/>
      <c r="SQO70" s="311"/>
      <c r="SQP70" s="311"/>
      <c r="SQQ70" s="311"/>
      <c r="SQR70" s="311"/>
      <c r="SQS70" s="311"/>
      <c r="SQT70" s="311"/>
      <c r="SQU70" s="311"/>
      <c r="SQV70" s="311"/>
      <c r="SQW70" s="311"/>
      <c r="SQX70" s="311"/>
      <c r="SQY70" s="311"/>
      <c r="SQZ70" s="311"/>
      <c r="SRA70" s="311"/>
      <c r="SRB70" s="311"/>
      <c r="SRC70" s="311"/>
      <c r="SRD70" s="311"/>
      <c r="SRE70" s="311"/>
      <c r="SRF70" s="311"/>
      <c r="SRG70" s="311"/>
      <c r="SRH70" s="311"/>
      <c r="SRI70" s="311"/>
      <c r="SRJ70" s="311"/>
      <c r="SRK70" s="311"/>
      <c r="SRL70" s="311"/>
      <c r="SRM70" s="311"/>
      <c r="SRN70" s="311"/>
      <c r="SRO70" s="311"/>
      <c r="SRP70" s="311"/>
      <c r="SRQ70" s="311"/>
      <c r="SRR70" s="311"/>
      <c r="SRS70" s="311"/>
      <c r="SRT70" s="311"/>
      <c r="SRU70" s="311"/>
      <c r="SRV70" s="311"/>
      <c r="SRW70" s="311"/>
      <c r="SRX70" s="311"/>
      <c r="SRY70" s="311"/>
      <c r="SRZ70" s="311"/>
      <c r="SSA70" s="311"/>
      <c r="SSB70" s="311"/>
      <c r="SSC70" s="311"/>
      <c r="SSD70" s="311"/>
      <c r="SSE70" s="311"/>
      <c r="SSF70" s="311"/>
      <c r="SSG70" s="311"/>
      <c r="SSH70" s="311"/>
      <c r="SSI70" s="311"/>
      <c r="SSJ70" s="311"/>
      <c r="SSK70" s="311"/>
      <c r="SSL70" s="311"/>
      <c r="SSM70" s="311"/>
      <c r="SSN70" s="311"/>
      <c r="SSO70" s="311"/>
      <c r="SSP70" s="311"/>
      <c r="SSQ70" s="311"/>
      <c r="SSR70" s="311"/>
      <c r="SSS70" s="311"/>
      <c r="SST70" s="311"/>
      <c r="SSU70" s="311"/>
      <c r="SSV70" s="311"/>
      <c r="SSW70" s="311"/>
      <c r="SSX70" s="311"/>
      <c r="SSY70" s="311"/>
      <c r="SSZ70" s="311"/>
      <c r="STA70" s="311"/>
      <c r="STB70" s="311"/>
      <c r="STC70" s="311"/>
      <c r="STD70" s="311"/>
      <c r="STE70" s="311"/>
      <c r="STF70" s="311"/>
      <c r="STG70" s="311"/>
      <c r="STH70" s="311"/>
      <c r="STI70" s="311"/>
      <c r="STJ70" s="311"/>
      <c r="STK70" s="311"/>
      <c r="STL70" s="311"/>
      <c r="STM70" s="311"/>
      <c r="STN70" s="311"/>
      <c r="STO70" s="311"/>
      <c r="STP70" s="311"/>
      <c r="STQ70" s="311"/>
      <c r="STR70" s="311"/>
      <c r="STS70" s="311"/>
      <c r="STT70" s="311"/>
      <c r="STU70" s="311"/>
      <c r="STV70" s="311"/>
      <c r="STW70" s="311"/>
      <c r="STX70" s="311"/>
      <c r="STY70" s="311"/>
      <c r="STZ70" s="311"/>
      <c r="SUA70" s="311"/>
      <c r="SUB70" s="311"/>
      <c r="SUC70" s="311"/>
      <c r="SUD70" s="311"/>
      <c r="SUE70" s="311"/>
      <c r="SUF70" s="311"/>
      <c r="SUG70" s="311"/>
      <c r="SUH70" s="311"/>
      <c r="SUI70" s="311"/>
      <c r="SUJ70" s="311"/>
      <c r="SUK70" s="311"/>
      <c r="SUL70" s="311"/>
      <c r="SUM70" s="311"/>
      <c r="SUN70" s="311"/>
      <c r="SUO70" s="311"/>
      <c r="SUP70" s="311"/>
      <c r="SUQ70" s="311"/>
      <c r="SUR70" s="311"/>
      <c r="SUS70" s="311"/>
      <c r="SUT70" s="311"/>
      <c r="SUU70" s="311"/>
      <c r="SUV70" s="311"/>
      <c r="SUW70" s="311"/>
      <c r="SUX70" s="311"/>
      <c r="SUY70" s="311"/>
      <c r="SUZ70" s="311"/>
      <c r="SVA70" s="311"/>
      <c r="SVB70" s="311"/>
      <c r="SVC70" s="311"/>
      <c r="SVD70" s="311"/>
      <c r="SVE70" s="311"/>
      <c r="SVF70" s="311"/>
      <c r="SVG70" s="311"/>
      <c r="SVH70" s="311"/>
      <c r="SVI70" s="311"/>
      <c r="SVJ70" s="311"/>
      <c r="SVK70" s="311"/>
      <c r="SVL70" s="311"/>
      <c r="SVM70" s="311"/>
      <c r="SVN70" s="311"/>
      <c r="SVO70" s="311"/>
      <c r="SVP70" s="311"/>
      <c r="SVQ70" s="311"/>
      <c r="SVR70" s="311"/>
      <c r="SVS70" s="311"/>
      <c r="SVT70" s="311"/>
      <c r="SVU70" s="311"/>
      <c r="SVV70" s="311"/>
      <c r="SVW70" s="311"/>
      <c r="SVX70" s="311"/>
      <c r="SVY70" s="311"/>
      <c r="SVZ70" s="311"/>
      <c r="SWA70" s="311"/>
      <c r="SWB70" s="311"/>
      <c r="SWC70" s="311"/>
      <c r="SWD70" s="311"/>
      <c r="SWE70" s="311"/>
      <c r="SWF70" s="311"/>
      <c r="SWG70" s="311"/>
      <c r="SWH70" s="311"/>
      <c r="SWI70" s="311"/>
      <c r="SWJ70" s="311"/>
      <c r="SWK70" s="311"/>
      <c r="SWL70" s="311"/>
      <c r="SWM70" s="311"/>
      <c r="SWN70" s="311"/>
      <c r="SWO70" s="311"/>
      <c r="SWP70" s="311"/>
      <c r="SWQ70" s="311"/>
      <c r="SWR70" s="311"/>
      <c r="SWS70" s="311"/>
      <c r="SWT70" s="311"/>
      <c r="SWU70" s="311"/>
      <c r="SWV70" s="311"/>
      <c r="SWW70" s="311"/>
      <c r="SWX70" s="311"/>
      <c r="SWY70" s="311"/>
      <c r="SWZ70" s="311"/>
      <c r="SXA70" s="311"/>
      <c r="SXB70" s="311"/>
      <c r="SXC70" s="311"/>
      <c r="SXD70" s="311"/>
      <c r="SXE70" s="311"/>
      <c r="SXF70" s="311"/>
      <c r="SXG70" s="311"/>
      <c r="SXH70" s="311"/>
      <c r="SXI70" s="311"/>
      <c r="SXJ70" s="311"/>
      <c r="SXK70" s="311"/>
      <c r="SXL70" s="311"/>
      <c r="SXM70" s="311"/>
      <c r="SXN70" s="311"/>
      <c r="SXO70" s="311"/>
      <c r="SXP70" s="311"/>
      <c r="SXQ70" s="311"/>
      <c r="SXR70" s="311"/>
      <c r="SXS70" s="311"/>
      <c r="SXT70" s="311"/>
      <c r="SXU70" s="311"/>
      <c r="SXV70" s="311"/>
      <c r="SXW70" s="311"/>
      <c r="SXX70" s="311"/>
      <c r="SXY70" s="311"/>
      <c r="SXZ70" s="311"/>
      <c r="SYA70" s="311"/>
      <c r="SYB70" s="311"/>
      <c r="SYC70" s="311"/>
      <c r="SYD70" s="311"/>
      <c r="SYE70" s="311"/>
      <c r="SYF70" s="311"/>
      <c r="SYG70" s="311"/>
      <c r="SYH70" s="311"/>
      <c r="SYI70" s="311"/>
      <c r="SYJ70" s="311"/>
      <c r="SYK70" s="311"/>
      <c r="SYL70" s="311"/>
      <c r="SYM70" s="311"/>
      <c r="SYN70" s="311"/>
      <c r="SYO70" s="311"/>
      <c r="SYP70" s="311"/>
      <c r="SYQ70" s="311"/>
      <c r="SYR70" s="311"/>
      <c r="SYS70" s="311"/>
      <c r="SYT70" s="311"/>
      <c r="SYU70" s="311"/>
      <c r="SYV70" s="311"/>
      <c r="SYW70" s="311"/>
      <c r="SYX70" s="311"/>
      <c r="SYY70" s="311"/>
      <c r="SYZ70" s="311"/>
      <c r="SZA70" s="311"/>
      <c r="SZB70" s="311"/>
      <c r="SZC70" s="311"/>
      <c r="SZD70" s="311"/>
      <c r="SZE70" s="311"/>
      <c r="SZF70" s="311"/>
      <c r="SZG70" s="311"/>
      <c r="SZH70" s="311"/>
      <c r="SZI70" s="311"/>
      <c r="SZJ70" s="311"/>
      <c r="SZK70" s="311"/>
      <c r="SZL70" s="311"/>
      <c r="SZM70" s="311"/>
      <c r="SZN70" s="311"/>
      <c r="SZO70" s="311"/>
      <c r="SZP70" s="311"/>
      <c r="SZQ70" s="311"/>
      <c r="SZR70" s="311"/>
      <c r="SZS70" s="311"/>
      <c r="SZT70" s="311"/>
      <c r="SZU70" s="311"/>
      <c r="SZV70" s="311"/>
      <c r="SZW70" s="311"/>
      <c r="SZX70" s="311"/>
      <c r="SZY70" s="311"/>
      <c r="SZZ70" s="311"/>
      <c r="TAA70" s="311"/>
      <c r="TAB70" s="311"/>
      <c r="TAC70" s="311"/>
      <c r="TAD70" s="311"/>
      <c r="TAE70" s="311"/>
      <c r="TAF70" s="311"/>
      <c r="TAG70" s="311"/>
      <c r="TAH70" s="311"/>
      <c r="TAI70" s="311"/>
      <c r="TAJ70" s="311"/>
      <c r="TAK70" s="311"/>
      <c r="TAL70" s="311"/>
      <c r="TAM70" s="311"/>
      <c r="TAN70" s="311"/>
      <c r="TAO70" s="311"/>
      <c r="TAP70" s="311"/>
      <c r="TAQ70" s="311"/>
      <c r="TAR70" s="311"/>
      <c r="TAS70" s="311"/>
      <c r="TAT70" s="311"/>
      <c r="TAU70" s="311"/>
      <c r="TAV70" s="311"/>
      <c r="TAW70" s="311"/>
      <c r="TAX70" s="311"/>
      <c r="TAY70" s="311"/>
      <c r="TAZ70" s="311"/>
      <c r="TBA70" s="311"/>
      <c r="TBB70" s="311"/>
      <c r="TBC70" s="311"/>
      <c r="TBD70" s="311"/>
      <c r="TBE70" s="311"/>
      <c r="TBF70" s="311"/>
      <c r="TBG70" s="311"/>
      <c r="TBH70" s="311"/>
      <c r="TBI70" s="311"/>
      <c r="TBJ70" s="311"/>
      <c r="TBK70" s="311"/>
      <c r="TBL70" s="311"/>
      <c r="TBM70" s="311"/>
      <c r="TBN70" s="311"/>
      <c r="TBO70" s="311"/>
      <c r="TBP70" s="311"/>
      <c r="TBQ70" s="311"/>
      <c r="TBR70" s="311"/>
      <c r="TBS70" s="311"/>
      <c r="TBT70" s="311"/>
      <c r="TBU70" s="311"/>
      <c r="TBV70" s="311"/>
      <c r="TBW70" s="311"/>
      <c r="TBX70" s="311"/>
      <c r="TBY70" s="311"/>
      <c r="TBZ70" s="311"/>
      <c r="TCA70" s="311"/>
      <c r="TCB70" s="311"/>
      <c r="TCC70" s="311"/>
      <c r="TCD70" s="311"/>
      <c r="TCE70" s="311"/>
      <c r="TCF70" s="311"/>
      <c r="TCG70" s="311"/>
      <c r="TCH70" s="311"/>
      <c r="TCI70" s="311"/>
      <c r="TCJ70" s="311"/>
      <c r="TCK70" s="311"/>
      <c r="TCL70" s="311"/>
      <c r="TCM70" s="311"/>
      <c r="TCN70" s="311"/>
      <c r="TCO70" s="311"/>
      <c r="TCP70" s="311"/>
      <c r="TCQ70" s="311"/>
      <c r="TCR70" s="311"/>
      <c r="TCS70" s="311"/>
      <c r="TCT70" s="311"/>
      <c r="TCU70" s="311"/>
      <c r="TCV70" s="311"/>
      <c r="TCW70" s="311"/>
      <c r="TCX70" s="311"/>
      <c r="TCY70" s="311"/>
      <c r="TCZ70" s="311"/>
      <c r="TDA70" s="311"/>
      <c r="TDB70" s="311"/>
      <c r="TDC70" s="311"/>
      <c r="TDD70" s="311"/>
      <c r="TDE70" s="311"/>
      <c r="TDF70" s="311"/>
      <c r="TDG70" s="311"/>
      <c r="TDH70" s="311"/>
      <c r="TDI70" s="311"/>
      <c r="TDJ70" s="311"/>
      <c r="TDK70" s="311"/>
      <c r="TDL70" s="311"/>
      <c r="TDM70" s="311"/>
      <c r="TDN70" s="311"/>
      <c r="TDO70" s="311"/>
      <c r="TDP70" s="311"/>
      <c r="TDQ70" s="311"/>
      <c r="TDR70" s="311"/>
      <c r="TDS70" s="311"/>
      <c r="TDT70" s="311"/>
      <c r="TDU70" s="311"/>
      <c r="TDV70" s="311"/>
      <c r="TDW70" s="311"/>
      <c r="TDX70" s="311"/>
      <c r="TDY70" s="311"/>
      <c r="TDZ70" s="311"/>
      <c r="TEA70" s="311"/>
      <c r="TEB70" s="311"/>
      <c r="TEC70" s="311"/>
      <c r="TED70" s="311"/>
      <c r="TEE70" s="311"/>
      <c r="TEF70" s="311"/>
      <c r="TEG70" s="311"/>
      <c r="TEH70" s="311"/>
      <c r="TEI70" s="311"/>
      <c r="TEJ70" s="311"/>
      <c r="TEK70" s="311"/>
      <c r="TEL70" s="311"/>
      <c r="TEM70" s="311"/>
      <c r="TEN70" s="311"/>
      <c r="TEO70" s="311"/>
      <c r="TEP70" s="311"/>
      <c r="TEQ70" s="311"/>
      <c r="TER70" s="311"/>
      <c r="TES70" s="311"/>
      <c r="TET70" s="311"/>
      <c r="TEU70" s="311"/>
      <c r="TEV70" s="311"/>
      <c r="TEW70" s="311"/>
      <c r="TEX70" s="311"/>
      <c r="TEY70" s="311"/>
      <c r="TEZ70" s="311"/>
      <c r="TFA70" s="311"/>
      <c r="TFB70" s="311"/>
      <c r="TFC70" s="311"/>
      <c r="TFD70" s="311"/>
      <c r="TFE70" s="311"/>
      <c r="TFF70" s="311"/>
      <c r="TFG70" s="311"/>
      <c r="TFH70" s="311"/>
      <c r="TFI70" s="311"/>
      <c r="TFJ70" s="311"/>
      <c r="TFK70" s="311"/>
      <c r="TFL70" s="311"/>
      <c r="TFM70" s="311"/>
      <c r="TFN70" s="311"/>
      <c r="TFO70" s="311"/>
      <c r="TFP70" s="311"/>
      <c r="TFQ70" s="311"/>
      <c r="TFR70" s="311"/>
      <c r="TFS70" s="311"/>
      <c r="TFT70" s="311"/>
      <c r="TFU70" s="311"/>
      <c r="TFV70" s="311"/>
      <c r="TFW70" s="311"/>
      <c r="TFX70" s="311"/>
      <c r="TFY70" s="311"/>
      <c r="TFZ70" s="311"/>
      <c r="TGA70" s="311"/>
      <c r="TGB70" s="311"/>
      <c r="TGC70" s="311"/>
      <c r="TGD70" s="311"/>
      <c r="TGE70" s="311"/>
      <c r="TGF70" s="311"/>
      <c r="TGG70" s="311"/>
      <c r="TGH70" s="311"/>
      <c r="TGI70" s="311"/>
      <c r="TGJ70" s="311"/>
      <c r="TGK70" s="311"/>
      <c r="TGL70" s="311"/>
      <c r="TGM70" s="311"/>
      <c r="TGN70" s="311"/>
      <c r="TGO70" s="311"/>
      <c r="TGP70" s="311"/>
      <c r="TGQ70" s="311"/>
      <c r="TGR70" s="311"/>
      <c r="TGS70" s="311"/>
      <c r="TGT70" s="311"/>
      <c r="TGU70" s="311"/>
      <c r="TGV70" s="311"/>
      <c r="TGW70" s="311"/>
      <c r="TGX70" s="311"/>
      <c r="TGY70" s="311"/>
      <c r="TGZ70" s="311"/>
      <c r="THA70" s="311"/>
      <c r="THB70" s="311"/>
      <c r="THC70" s="311"/>
      <c r="THD70" s="311"/>
      <c r="THE70" s="311"/>
      <c r="THF70" s="311"/>
      <c r="THG70" s="311"/>
      <c r="THH70" s="311"/>
      <c r="THI70" s="311"/>
      <c r="THJ70" s="311"/>
      <c r="THK70" s="311"/>
      <c r="THL70" s="311"/>
      <c r="THM70" s="311"/>
      <c r="THN70" s="311"/>
      <c r="THO70" s="311"/>
      <c r="THP70" s="311"/>
      <c r="THQ70" s="311"/>
      <c r="THR70" s="311"/>
      <c r="THS70" s="311"/>
      <c r="THT70" s="311"/>
      <c r="THU70" s="311"/>
      <c r="THV70" s="311"/>
      <c r="THW70" s="311"/>
      <c r="THX70" s="311"/>
      <c r="THY70" s="311"/>
      <c r="THZ70" s="311"/>
      <c r="TIA70" s="311"/>
      <c r="TIB70" s="311"/>
      <c r="TIC70" s="311"/>
      <c r="TID70" s="311"/>
      <c r="TIE70" s="311"/>
      <c r="TIF70" s="311"/>
      <c r="TIG70" s="311"/>
      <c r="TIH70" s="311"/>
      <c r="TII70" s="311"/>
      <c r="TIJ70" s="311"/>
      <c r="TIK70" s="311"/>
      <c r="TIL70" s="311"/>
      <c r="TIM70" s="311"/>
      <c r="TIN70" s="311"/>
      <c r="TIO70" s="311"/>
      <c r="TIP70" s="311"/>
      <c r="TIQ70" s="311"/>
      <c r="TIR70" s="311"/>
      <c r="TIS70" s="311"/>
      <c r="TIT70" s="311"/>
      <c r="TIU70" s="311"/>
      <c r="TIV70" s="311"/>
      <c r="TIW70" s="311"/>
      <c r="TIX70" s="311"/>
      <c r="TIY70" s="311"/>
      <c r="TIZ70" s="311"/>
      <c r="TJA70" s="311"/>
      <c r="TJB70" s="311"/>
      <c r="TJC70" s="311"/>
      <c r="TJD70" s="311"/>
      <c r="TJE70" s="311"/>
      <c r="TJF70" s="311"/>
      <c r="TJG70" s="311"/>
      <c r="TJH70" s="311"/>
      <c r="TJI70" s="311"/>
      <c r="TJJ70" s="311"/>
      <c r="TJK70" s="311"/>
      <c r="TJL70" s="311"/>
      <c r="TJM70" s="311"/>
      <c r="TJN70" s="311"/>
      <c r="TJO70" s="311"/>
      <c r="TJP70" s="311"/>
      <c r="TJQ70" s="311"/>
      <c r="TJR70" s="311"/>
      <c r="TJS70" s="311"/>
      <c r="TJT70" s="311"/>
      <c r="TJU70" s="311"/>
      <c r="TJV70" s="311"/>
      <c r="TJW70" s="311"/>
      <c r="TJX70" s="311"/>
      <c r="TJY70" s="311"/>
      <c r="TJZ70" s="311"/>
      <c r="TKA70" s="311"/>
      <c r="TKB70" s="311"/>
      <c r="TKC70" s="311"/>
      <c r="TKD70" s="311"/>
      <c r="TKE70" s="311"/>
      <c r="TKF70" s="311"/>
      <c r="TKG70" s="311"/>
      <c r="TKH70" s="311"/>
      <c r="TKI70" s="311"/>
      <c r="TKJ70" s="311"/>
      <c r="TKK70" s="311"/>
      <c r="TKL70" s="311"/>
      <c r="TKM70" s="311"/>
      <c r="TKN70" s="311"/>
      <c r="TKO70" s="311"/>
      <c r="TKP70" s="311"/>
      <c r="TKQ70" s="311"/>
      <c r="TKR70" s="311"/>
      <c r="TKS70" s="311"/>
      <c r="TKT70" s="311"/>
      <c r="TKU70" s="311"/>
      <c r="TKV70" s="311"/>
      <c r="TKW70" s="311"/>
      <c r="TKX70" s="311"/>
      <c r="TKY70" s="311"/>
      <c r="TKZ70" s="311"/>
      <c r="TLA70" s="311"/>
      <c r="TLB70" s="311"/>
      <c r="TLC70" s="311"/>
      <c r="TLD70" s="311"/>
      <c r="TLE70" s="311"/>
      <c r="TLF70" s="311"/>
      <c r="TLG70" s="311"/>
      <c r="TLH70" s="311"/>
      <c r="TLI70" s="311"/>
      <c r="TLJ70" s="311"/>
      <c r="TLK70" s="311"/>
      <c r="TLL70" s="311"/>
      <c r="TLM70" s="311"/>
      <c r="TLN70" s="311"/>
      <c r="TLO70" s="311"/>
      <c r="TLP70" s="311"/>
      <c r="TLQ70" s="311"/>
      <c r="TLR70" s="311"/>
      <c r="TLS70" s="311"/>
      <c r="TLT70" s="311"/>
      <c r="TLU70" s="311"/>
      <c r="TLV70" s="311"/>
      <c r="TLW70" s="311"/>
      <c r="TLX70" s="311"/>
      <c r="TLY70" s="311"/>
      <c r="TLZ70" s="311"/>
      <c r="TMA70" s="311"/>
      <c r="TMB70" s="311"/>
      <c r="TMC70" s="311"/>
      <c r="TMD70" s="311"/>
      <c r="TME70" s="311"/>
      <c r="TMF70" s="311"/>
      <c r="TMG70" s="311"/>
      <c r="TMH70" s="311"/>
      <c r="TMI70" s="311"/>
      <c r="TMJ70" s="311"/>
      <c r="TMK70" s="311"/>
      <c r="TML70" s="311"/>
      <c r="TMM70" s="311"/>
      <c r="TMN70" s="311"/>
      <c r="TMO70" s="311"/>
      <c r="TMP70" s="311"/>
      <c r="TMQ70" s="311"/>
      <c r="TMR70" s="311"/>
      <c r="TMS70" s="311"/>
      <c r="TMT70" s="311"/>
      <c r="TMU70" s="311"/>
      <c r="TMV70" s="311"/>
      <c r="TMW70" s="311"/>
      <c r="TMX70" s="311"/>
      <c r="TMY70" s="311"/>
      <c r="TMZ70" s="311"/>
      <c r="TNA70" s="311"/>
      <c r="TNB70" s="311"/>
      <c r="TNC70" s="311"/>
      <c r="TND70" s="311"/>
      <c r="TNE70" s="311"/>
      <c r="TNF70" s="311"/>
      <c r="TNG70" s="311"/>
      <c r="TNH70" s="311"/>
      <c r="TNI70" s="311"/>
      <c r="TNJ70" s="311"/>
      <c r="TNK70" s="311"/>
      <c r="TNL70" s="311"/>
      <c r="TNM70" s="311"/>
      <c r="TNN70" s="311"/>
      <c r="TNO70" s="311"/>
      <c r="TNP70" s="311"/>
      <c r="TNQ70" s="311"/>
      <c r="TNR70" s="311"/>
      <c r="TNS70" s="311"/>
      <c r="TNT70" s="311"/>
      <c r="TNU70" s="311"/>
      <c r="TNV70" s="311"/>
      <c r="TNW70" s="311"/>
      <c r="TNX70" s="311"/>
      <c r="TNY70" s="311"/>
      <c r="TNZ70" s="311"/>
      <c r="TOA70" s="311"/>
      <c r="TOB70" s="311"/>
      <c r="TOC70" s="311"/>
      <c r="TOD70" s="311"/>
      <c r="TOE70" s="311"/>
      <c r="TOF70" s="311"/>
      <c r="TOG70" s="311"/>
      <c r="TOH70" s="311"/>
      <c r="TOI70" s="311"/>
      <c r="TOJ70" s="311"/>
      <c r="TOK70" s="311"/>
      <c r="TOL70" s="311"/>
      <c r="TOM70" s="311"/>
      <c r="TON70" s="311"/>
      <c r="TOO70" s="311"/>
      <c r="TOP70" s="311"/>
      <c r="TOQ70" s="311"/>
      <c r="TOR70" s="311"/>
      <c r="TOS70" s="311"/>
      <c r="TOT70" s="311"/>
      <c r="TOU70" s="311"/>
      <c r="TOV70" s="311"/>
      <c r="TOW70" s="311"/>
      <c r="TOX70" s="311"/>
      <c r="TOY70" s="311"/>
      <c r="TOZ70" s="311"/>
      <c r="TPA70" s="311"/>
      <c r="TPB70" s="311"/>
      <c r="TPC70" s="311"/>
      <c r="TPD70" s="311"/>
      <c r="TPE70" s="311"/>
      <c r="TPF70" s="311"/>
      <c r="TPG70" s="311"/>
      <c r="TPH70" s="311"/>
      <c r="TPI70" s="311"/>
      <c r="TPJ70" s="311"/>
      <c r="TPK70" s="311"/>
      <c r="TPL70" s="311"/>
      <c r="TPM70" s="311"/>
      <c r="TPN70" s="311"/>
      <c r="TPO70" s="311"/>
      <c r="TPP70" s="311"/>
      <c r="TPQ70" s="311"/>
      <c r="TPR70" s="311"/>
      <c r="TPS70" s="311"/>
      <c r="TPT70" s="311"/>
      <c r="TPU70" s="311"/>
      <c r="TPV70" s="311"/>
      <c r="TPW70" s="311"/>
      <c r="TPX70" s="311"/>
      <c r="TPY70" s="311"/>
      <c r="TPZ70" s="311"/>
      <c r="TQA70" s="311"/>
      <c r="TQB70" s="311"/>
      <c r="TQC70" s="311"/>
      <c r="TQD70" s="311"/>
      <c r="TQE70" s="311"/>
      <c r="TQF70" s="311"/>
      <c r="TQG70" s="311"/>
      <c r="TQH70" s="311"/>
      <c r="TQI70" s="311"/>
      <c r="TQJ70" s="311"/>
      <c r="TQK70" s="311"/>
      <c r="TQL70" s="311"/>
      <c r="TQM70" s="311"/>
      <c r="TQN70" s="311"/>
      <c r="TQO70" s="311"/>
      <c r="TQP70" s="311"/>
      <c r="TQQ70" s="311"/>
      <c r="TQR70" s="311"/>
      <c r="TQS70" s="311"/>
      <c r="TQT70" s="311"/>
      <c r="TQU70" s="311"/>
      <c r="TQV70" s="311"/>
      <c r="TQW70" s="311"/>
      <c r="TQX70" s="311"/>
      <c r="TQY70" s="311"/>
      <c r="TQZ70" s="311"/>
      <c r="TRA70" s="311"/>
      <c r="TRB70" s="311"/>
      <c r="TRC70" s="311"/>
      <c r="TRD70" s="311"/>
      <c r="TRE70" s="311"/>
      <c r="TRF70" s="311"/>
      <c r="TRG70" s="311"/>
      <c r="TRH70" s="311"/>
      <c r="TRI70" s="311"/>
      <c r="TRJ70" s="311"/>
      <c r="TRK70" s="311"/>
      <c r="TRL70" s="311"/>
      <c r="TRM70" s="311"/>
      <c r="TRN70" s="311"/>
      <c r="TRO70" s="311"/>
      <c r="TRP70" s="311"/>
      <c r="TRQ70" s="311"/>
      <c r="TRR70" s="311"/>
      <c r="TRS70" s="311"/>
      <c r="TRT70" s="311"/>
      <c r="TRU70" s="311"/>
      <c r="TRV70" s="311"/>
      <c r="TRW70" s="311"/>
      <c r="TRX70" s="311"/>
      <c r="TRY70" s="311"/>
      <c r="TRZ70" s="311"/>
      <c r="TSA70" s="311"/>
      <c r="TSB70" s="311"/>
      <c r="TSC70" s="311"/>
      <c r="TSD70" s="311"/>
      <c r="TSE70" s="311"/>
      <c r="TSF70" s="311"/>
      <c r="TSG70" s="311"/>
      <c r="TSH70" s="311"/>
      <c r="TSI70" s="311"/>
      <c r="TSJ70" s="311"/>
      <c r="TSK70" s="311"/>
      <c r="TSL70" s="311"/>
      <c r="TSM70" s="311"/>
      <c r="TSN70" s="311"/>
      <c r="TSO70" s="311"/>
      <c r="TSP70" s="311"/>
      <c r="TSQ70" s="311"/>
      <c r="TSR70" s="311"/>
      <c r="TSS70" s="311"/>
      <c r="TST70" s="311"/>
      <c r="TSU70" s="311"/>
      <c r="TSV70" s="311"/>
      <c r="TSW70" s="311"/>
      <c r="TSX70" s="311"/>
      <c r="TSY70" s="311"/>
      <c r="TSZ70" s="311"/>
      <c r="TTA70" s="311"/>
      <c r="TTB70" s="311"/>
      <c r="TTC70" s="311"/>
      <c r="TTD70" s="311"/>
      <c r="TTE70" s="311"/>
      <c r="TTF70" s="311"/>
      <c r="TTG70" s="311"/>
      <c r="TTH70" s="311"/>
      <c r="TTI70" s="311"/>
      <c r="TTJ70" s="311"/>
      <c r="TTK70" s="311"/>
      <c r="TTL70" s="311"/>
      <c r="TTM70" s="311"/>
      <c r="TTN70" s="311"/>
      <c r="TTO70" s="311"/>
      <c r="TTP70" s="311"/>
      <c r="TTQ70" s="311"/>
      <c r="TTR70" s="311"/>
      <c r="TTS70" s="311"/>
      <c r="TTT70" s="311"/>
      <c r="TTU70" s="311"/>
      <c r="TTV70" s="311"/>
      <c r="TTW70" s="311"/>
      <c r="TTX70" s="311"/>
      <c r="TTY70" s="311"/>
      <c r="TTZ70" s="311"/>
      <c r="TUA70" s="311"/>
      <c r="TUB70" s="311"/>
      <c r="TUC70" s="311"/>
      <c r="TUD70" s="311"/>
      <c r="TUE70" s="311"/>
      <c r="TUF70" s="311"/>
      <c r="TUG70" s="311"/>
      <c r="TUH70" s="311"/>
      <c r="TUI70" s="311"/>
      <c r="TUJ70" s="311"/>
      <c r="TUK70" s="311"/>
      <c r="TUL70" s="311"/>
      <c r="TUM70" s="311"/>
      <c r="TUN70" s="311"/>
      <c r="TUO70" s="311"/>
      <c r="TUP70" s="311"/>
      <c r="TUQ70" s="311"/>
      <c r="TUR70" s="311"/>
      <c r="TUS70" s="311"/>
      <c r="TUT70" s="311"/>
      <c r="TUU70" s="311"/>
      <c r="TUV70" s="311"/>
      <c r="TUW70" s="311"/>
      <c r="TUX70" s="311"/>
      <c r="TUY70" s="311"/>
      <c r="TUZ70" s="311"/>
      <c r="TVA70" s="311"/>
      <c r="TVB70" s="311"/>
      <c r="TVC70" s="311"/>
      <c r="TVD70" s="311"/>
      <c r="TVE70" s="311"/>
      <c r="TVF70" s="311"/>
      <c r="TVG70" s="311"/>
      <c r="TVH70" s="311"/>
      <c r="TVI70" s="311"/>
      <c r="TVJ70" s="311"/>
      <c r="TVK70" s="311"/>
      <c r="TVL70" s="311"/>
      <c r="TVM70" s="311"/>
      <c r="TVN70" s="311"/>
      <c r="TVO70" s="311"/>
      <c r="TVP70" s="311"/>
      <c r="TVQ70" s="311"/>
      <c r="TVR70" s="311"/>
      <c r="TVS70" s="311"/>
      <c r="TVT70" s="311"/>
      <c r="TVU70" s="311"/>
      <c r="TVV70" s="311"/>
      <c r="TVW70" s="311"/>
      <c r="TVX70" s="311"/>
      <c r="TVY70" s="311"/>
      <c r="TVZ70" s="311"/>
      <c r="TWA70" s="311"/>
      <c r="TWB70" s="311"/>
      <c r="TWC70" s="311"/>
      <c r="TWD70" s="311"/>
      <c r="TWE70" s="311"/>
      <c r="TWF70" s="311"/>
      <c r="TWG70" s="311"/>
      <c r="TWH70" s="311"/>
      <c r="TWI70" s="311"/>
      <c r="TWJ70" s="311"/>
      <c r="TWK70" s="311"/>
      <c r="TWL70" s="311"/>
      <c r="TWM70" s="311"/>
      <c r="TWN70" s="311"/>
      <c r="TWO70" s="311"/>
      <c r="TWP70" s="311"/>
      <c r="TWQ70" s="311"/>
      <c r="TWR70" s="311"/>
      <c r="TWS70" s="311"/>
      <c r="TWT70" s="311"/>
      <c r="TWU70" s="311"/>
      <c r="TWV70" s="311"/>
      <c r="TWW70" s="311"/>
      <c r="TWX70" s="311"/>
      <c r="TWY70" s="311"/>
      <c r="TWZ70" s="311"/>
      <c r="TXA70" s="311"/>
      <c r="TXB70" s="311"/>
      <c r="TXC70" s="311"/>
      <c r="TXD70" s="311"/>
      <c r="TXE70" s="311"/>
      <c r="TXF70" s="311"/>
      <c r="TXG70" s="311"/>
      <c r="TXH70" s="311"/>
      <c r="TXI70" s="311"/>
      <c r="TXJ70" s="311"/>
      <c r="TXK70" s="311"/>
      <c r="TXL70" s="311"/>
      <c r="TXM70" s="311"/>
      <c r="TXN70" s="311"/>
      <c r="TXO70" s="311"/>
      <c r="TXP70" s="311"/>
      <c r="TXQ70" s="311"/>
      <c r="TXR70" s="311"/>
      <c r="TXS70" s="311"/>
      <c r="TXT70" s="311"/>
      <c r="TXU70" s="311"/>
      <c r="TXV70" s="311"/>
      <c r="TXW70" s="311"/>
      <c r="TXX70" s="311"/>
      <c r="TXY70" s="311"/>
      <c r="TXZ70" s="311"/>
      <c r="TYA70" s="311"/>
      <c r="TYB70" s="311"/>
      <c r="TYC70" s="311"/>
      <c r="TYD70" s="311"/>
      <c r="TYE70" s="311"/>
      <c r="TYF70" s="311"/>
      <c r="TYG70" s="311"/>
      <c r="TYH70" s="311"/>
      <c r="TYI70" s="311"/>
      <c r="TYJ70" s="311"/>
      <c r="TYK70" s="311"/>
      <c r="TYL70" s="311"/>
      <c r="TYM70" s="311"/>
      <c r="TYN70" s="311"/>
      <c r="TYO70" s="311"/>
      <c r="TYP70" s="311"/>
      <c r="TYQ70" s="311"/>
      <c r="TYR70" s="311"/>
      <c r="TYS70" s="311"/>
      <c r="TYT70" s="311"/>
      <c r="TYU70" s="311"/>
      <c r="TYV70" s="311"/>
      <c r="TYW70" s="311"/>
      <c r="TYX70" s="311"/>
      <c r="TYY70" s="311"/>
      <c r="TYZ70" s="311"/>
      <c r="TZA70" s="311"/>
      <c r="TZB70" s="311"/>
      <c r="TZC70" s="311"/>
      <c r="TZD70" s="311"/>
      <c r="TZE70" s="311"/>
      <c r="TZF70" s="311"/>
      <c r="TZG70" s="311"/>
      <c r="TZH70" s="311"/>
      <c r="TZI70" s="311"/>
      <c r="TZJ70" s="311"/>
      <c r="TZK70" s="311"/>
      <c r="TZL70" s="311"/>
      <c r="TZM70" s="311"/>
      <c r="TZN70" s="311"/>
      <c r="TZO70" s="311"/>
      <c r="TZP70" s="311"/>
      <c r="TZQ70" s="311"/>
      <c r="TZR70" s="311"/>
      <c r="TZS70" s="311"/>
      <c r="TZT70" s="311"/>
      <c r="TZU70" s="311"/>
      <c r="TZV70" s="311"/>
      <c r="TZW70" s="311"/>
      <c r="TZX70" s="311"/>
      <c r="TZY70" s="311"/>
      <c r="TZZ70" s="311"/>
      <c r="UAA70" s="311"/>
      <c r="UAB70" s="311"/>
      <c r="UAC70" s="311"/>
      <c r="UAD70" s="311"/>
      <c r="UAE70" s="311"/>
      <c r="UAF70" s="311"/>
      <c r="UAG70" s="311"/>
      <c r="UAH70" s="311"/>
      <c r="UAI70" s="311"/>
      <c r="UAJ70" s="311"/>
      <c r="UAK70" s="311"/>
      <c r="UAL70" s="311"/>
      <c r="UAM70" s="311"/>
      <c r="UAN70" s="311"/>
      <c r="UAO70" s="311"/>
      <c r="UAP70" s="311"/>
      <c r="UAQ70" s="311"/>
      <c r="UAR70" s="311"/>
      <c r="UAS70" s="311"/>
      <c r="UAT70" s="311"/>
      <c r="UAU70" s="311"/>
      <c r="UAV70" s="311"/>
      <c r="UAW70" s="311"/>
      <c r="UAX70" s="311"/>
      <c r="UAY70" s="311"/>
      <c r="UAZ70" s="311"/>
      <c r="UBA70" s="311"/>
      <c r="UBB70" s="311"/>
      <c r="UBC70" s="311"/>
      <c r="UBD70" s="311"/>
      <c r="UBE70" s="311"/>
      <c r="UBF70" s="311"/>
      <c r="UBG70" s="311"/>
      <c r="UBH70" s="311"/>
      <c r="UBI70" s="311"/>
      <c r="UBJ70" s="311"/>
      <c r="UBK70" s="311"/>
      <c r="UBL70" s="311"/>
      <c r="UBM70" s="311"/>
      <c r="UBN70" s="311"/>
      <c r="UBO70" s="311"/>
      <c r="UBP70" s="311"/>
      <c r="UBQ70" s="311"/>
      <c r="UBR70" s="311"/>
      <c r="UBS70" s="311"/>
      <c r="UBT70" s="311"/>
      <c r="UBU70" s="311"/>
      <c r="UBV70" s="311"/>
      <c r="UBW70" s="311"/>
      <c r="UBX70" s="311"/>
      <c r="UBY70" s="311"/>
      <c r="UBZ70" s="311"/>
      <c r="UCA70" s="311"/>
      <c r="UCB70" s="311"/>
      <c r="UCC70" s="311"/>
      <c r="UCD70" s="311"/>
      <c r="UCE70" s="311"/>
      <c r="UCF70" s="311"/>
      <c r="UCG70" s="311"/>
      <c r="UCH70" s="311"/>
      <c r="UCI70" s="311"/>
      <c r="UCJ70" s="311"/>
      <c r="UCK70" s="311"/>
      <c r="UCL70" s="311"/>
      <c r="UCM70" s="311"/>
      <c r="UCN70" s="311"/>
      <c r="UCO70" s="311"/>
      <c r="UCP70" s="311"/>
      <c r="UCQ70" s="311"/>
      <c r="UCR70" s="311"/>
      <c r="UCS70" s="311"/>
      <c r="UCT70" s="311"/>
      <c r="UCU70" s="311"/>
      <c r="UCV70" s="311"/>
      <c r="UCW70" s="311"/>
      <c r="UCX70" s="311"/>
      <c r="UCY70" s="311"/>
      <c r="UCZ70" s="311"/>
      <c r="UDA70" s="311"/>
      <c r="UDB70" s="311"/>
      <c r="UDC70" s="311"/>
      <c r="UDD70" s="311"/>
      <c r="UDE70" s="311"/>
      <c r="UDF70" s="311"/>
      <c r="UDG70" s="311"/>
      <c r="UDH70" s="311"/>
      <c r="UDI70" s="311"/>
      <c r="UDJ70" s="311"/>
      <c r="UDK70" s="311"/>
      <c r="UDL70" s="311"/>
      <c r="UDM70" s="311"/>
      <c r="UDN70" s="311"/>
      <c r="UDO70" s="311"/>
      <c r="UDP70" s="311"/>
      <c r="UDQ70" s="311"/>
      <c r="UDR70" s="311"/>
      <c r="UDS70" s="311"/>
      <c r="UDT70" s="311"/>
      <c r="UDU70" s="311"/>
      <c r="UDV70" s="311"/>
      <c r="UDW70" s="311"/>
      <c r="UDX70" s="311"/>
      <c r="UDY70" s="311"/>
      <c r="UDZ70" s="311"/>
      <c r="UEA70" s="311"/>
      <c r="UEB70" s="311"/>
      <c r="UEC70" s="311"/>
      <c r="UED70" s="311"/>
      <c r="UEE70" s="311"/>
      <c r="UEF70" s="311"/>
      <c r="UEG70" s="311"/>
      <c r="UEH70" s="311"/>
      <c r="UEI70" s="311"/>
      <c r="UEJ70" s="311"/>
      <c r="UEK70" s="311"/>
      <c r="UEL70" s="311"/>
      <c r="UEM70" s="311"/>
      <c r="UEN70" s="311"/>
      <c r="UEO70" s="311"/>
      <c r="UEP70" s="311"/>
      <c r="UEQ70" s="311"/>
      <c r="UER70" s="311"/>
      <c r="UES70" s="311"/>
      <c r="UET70" s="311"/>
      <c r="UEU70" s="311"/>
      <c r="UEV70" s="311"/>
      <c r="UEW70" s="311"/>
      <c r="UEX70" s="311"/>
      <c r="UEY70" s="311"/>
      <c r="UEZ70" s="311"/>
      <c r="UFA70" s="311"/>
      <c r="UFB70" s="311"/>
      <c r="UFC70" s="311"/>
      <c r="UFD70" s="311"/>
      <c r="UFE70" s="311"/>
      <c r="UFF70" s="311"/>
      <c r="UFG70" s="311"/>
      <c r="UFH70" s="311"/>
      <c r="UFI70" s="311"/>
      <c r="UFJ70" s="311"/>
      <c r="UFK70" s="311"/>
      <c r="UFL70" s="311"/>
      <c r="UFM70" s="311"/>
      <c r="UFN70" s="311"/>
      <c r="UFO70" s="311"/>
      <c r="UFP70" s="311"/>
      <c r="UFQ70" s="311"/>
      <c r="UFR70" s="311"/>
      <c r="UFS70" s="311"/>
      <c r="UFT70" s="311"/>
      <c r="UFU70" s="311"/>
      <c r="UFV70" s="311"/>
      <c r="UFW70" s="311"/>
      <c r="UFX70" s="311"/>
      <c r="UFY70" s="311"/>
      <c r="UFZ70" s="311"/>
      <c r="UGA70" s="311"/>
      <c r="UGB70" s="311"/>
      <c r="UGC70" s="311"/>
      <c r="UGD70" s="311"/>
      <c r="UGE70" s="311"/>
      <c r="UGF70" s="311"/>
      <c r="UGG70" s="311"/>
      <c r="UGH70" s="311"/>
      <c r="UGI70" s="311"/>
      <c r="UGJ70" s="311"/>
      <c r="UGK70" s="311"/>
      <c r="UGL70" s="311"/>
      <c r="UGM70" s="311"/>
      <c r="UGN70" s="311"/>
      <c r="UGO70" s="311"/>
      <c r="UGP70" s="311"/>
      <c r="UGQ70" s="311"/>
      <c r="UGR70" s="311"/>
      <c r="UGS70" s="311"/>
      <c r="UGT70" s="311"/>
      <c r="UGU70" s="311"/>
      <c r="UGV70" s="311"/>
      <c r="UGW70" s="311"/>
      <c r="UGX70" s="311"/>
      <c r="UGY70" s="311"/>
      <c r="UGZ70" s="311"/>
      <c r="UHA70" s="311"/>
      <c r="UHB70" s="311"/>
      <c r="UHC70" s="311"/>
      <c r="UHD70" s="311"/>
      <c r="UHE70" s="311"/>
      <c r="UHF70" s="311"/>
      <c r="UHG70" s="311"/>
      <c r="UHH70" s="311"/>
      <c r="UHI70" s="311"/>
      <c r="UHJ70" s="311"/>
      <c r="UHK70" s="311"/>
      <c r="UHL70" s="311"/>
      <c r="UHM70" s="311"/>
      <c r="UHN70" s="311"/>
      <c r="UHO70" s="311"/>
      <c r="UHP70" s="311"/>
      <c r="UHQ70" s="311"/>
      <c r="UHR70" s="311"/>
      <c r="UHS70" s="311"/>
      <c r="UHT70" s="311"/>
      <c r="UHU70" s="311"/>
      <c r="UHV70" s="311"/>
      <c r="UHW70" s="311"/>
      <c r="UHX70" s="311"/>
      <c r="UHY70" s="311"/>
      <c r="UHZ70" s="311"/>
      <c r="UIA70" s="311"/>
      <c r="UIB70" s="311"/>
      <c r="UIC70" s="311"/>
      <c r="UID70" s="311"/>
      <c r="UIE70" s="311"/>
      <c r="UIF70" s="311"/>
      <c r="UIG70" s="311"/>
      <c r="UIH70" s="311"/>
      <c r="UII70" s="311"/>
      <c r="UIJ70" s="311"/>
      <c r="UIK70" s="311"/>
      <c r="UIL70" s="311"/>
      <c r="UIM70" s="311"/>
      <c r="UIN70" s="311"/>
      <c r="UIO70" s="311"/>
      <c r="UIP70" s="311"/>
      <c r="UIQ70" s="311"/>
      <c r="UIR70" s="311"/>
      <c r="UIS70" s="311"/>
      <c r="UIT70" s="311"/>
      <c r="UIU70" s="311"/>
      <c r="UIV70" s="311"/>
      <c r="UIW70" s="311"/>
      <c r="UIX70" s="311"/>
      <c r="UIY70" s="311"/>
      <c r="UIZ70" s="311"/>
      <c r="UJA70" s="311"/>
      <c r="UJB70" s="311"/>
      <c r="UJC70" s="311"/>
      <c r="UJD70" s="311"/>
      <c r="UJE70" s="311"/>
      <c r="UJF70" s="311"/>
      <c r="UJG70" s="311"/>
      <c r="UJH70" s="311"/>
      <c r="UJI70" s="311"/>
      <c r="UJJ70" s="311"/>
      <c r="UJK70" s="311"/>
      <c r="UJL70" s="311"/>
      <c r="UJM70" s="311"/>
      <c r="UJN70" s="311"/>
      <c r="UJO70" s="311"/>
      <c r="UJP70" s="311"/>
      <c r="UJQ70" s="311"/>
      <c r="UJR70" s="311"/>
      <c r="UJS70" s="311"/>
      <c r="UJT70" s="311"/>
      <c r="UJU70" s="311"/>
      <c r="UJV70" s="311"/>
      <c r="UJW70" s="311"/>
      <c r="UJX70" s="311"/>
      <c r="UJY70" s="311"/>
      <c r="UJZ70" s="311"/>
      <c r="UKA70" s="311"/>
      <c r="UKB70" s="311"/>
      <c r="UKC70" s="311"/>
      <c r="UKD70" s="311"/>
      <c r="UKE70" s="311"/>
      <c r="UKF70" s="311"/>
      <c r="UKG70" s="311"/>
      <c r="UKH70" s="311"/>
      <c r="UKI70" s="311"/>
      <c r="UKJ70" s="311"/>
      <c r="UKK70" s="311"/>
      <c r="UKL70" s="311"/>
      <c r="UKM70" s="311"/>
      <c r="UKN70" s="311"/>
      <c r="UKO70" s="311"/>
      <c r="UKP70" s="311"/>
      <c r="UKQ70" s="311"/>
      <c r="UKR70" s="311"/>
      <c r="UKS70" s="311"/>
      <c r="UKT70" s="311"/>
      <c r="UKU70" s="311"/>
      <c r="UKV70" s="311"/>
      <c r="UKW70" s="311"/>
      <c r="UKX70" s="311"/>
      <c r="UKY70" s="311"/>
      <c r="UKZ70" s="311"/>
      <c r="ULA70" s="311"/>
      <c r="ULB70" s="311"/>
      <c r="ULC70" s="311"/>
      <c r="ULD70" s="311"/>
      <c r="ULE70" s="311"/>
      <c r="ULF70" s="311"/>
      <c r="ULG70" s="311"/>
      <c r="ULH70" s="311"/>
      <c r="ULI70" s="311"/>
      <c r="ULJ70" s="311"/>
      <c r="ULK70" s="311"/>
      <c r="ULL70" s="311"/>
      <c r="ULM70" s="311"/>
      <c r="ULN70" s="311"/>
      <c r="ULO70" s="311"/>
      <c r="ULP70" s="311"/>
      <c r="ULQ70" s="311"/>
      <c r="ULR70" s="311"/>
      <c r="ULS70" s="311"/>
      <c r="ULT70" s="311"/>
      <c r="ULU70" s="311"/>
      <c r="ULV70" s="311"/>
      <c r="ULW70" s="311"/>
      <c r="ULX70" s="311"/>
      <c r="ULY70" s="311"/>
      <c r="ULZ70" s="311"/>
      <c r="UMA70" s="311"/>
      <c r="UMB70" s="311"/>
      <c r="UMC70" s="311"/>
      <c r="UMD70" s="311"/>
      <c r="UME70" s="311"/>
      <c r="UMF70" s="311"/>
      <c r="UMG70" s="311"/>
      <c r="UMH70" s="311"/>
      <c r="UMI70" s="311"/>
      <c r="UMJ70" s="311"/>
      <c r="UMK70" s="311"/>
      <c r="UML70" s="311"/>
      <c r="UMM70" s="311"/>
      <c r="UMN70" s="311"/>
      <c r="UMO70" s="311"/>
      <c r="UMP70" s="311"/>
      <c r="UMQ70" s="311"/>
      <c r="UMR70" s="311"/>
      <c r="UMS70" s="311"/>
      <c r="UMT70" s="311"/>
      <c r="UMU70" s="311"/>
      <c r="UMV70" s="311"/>
      <c r="UMW70" s="311"/>
      <c r="UMX70" s="311"/>
      <c r="UMY70" s="311"/>
      <c r="UMZ70" s="311"/>
      <c r="UNA70" s="311"/>
      <c r="UNB70" s="311"/>
      <c r="UNC70" s="311"/>
      <c r="UND70" s="311"/>
      <c r="UNE70" s="311"/>
      <c r="UNF70" s="311"/>
      <c r="UNG70" s="311"/>
      <c r="UNH70" s="311"/>
      <c r="UNI70" s="311"/>
      <c r="UNJ70" s="311"/>
      <c r="UNK70" s="311"/>
      <c r="UNL70" s="311"/>
      <c r="UNM70" s="311"/>
      <c r="UNN70" s="311"/>
      <c r="UNO70" s="311"/>
      <c r="UNP70" s="311"/>
      <c r="UNQ70" s="311"/>
      <c r="UNR70" s="311"/>
      <c r="UNS70" s="311"/>
      <c r="UNT70" s="311"/>
      <c r="UNU70" s="311"/>
      <c r="UNV70" s="311"/>
      <c r="UNW70" s="311"/>
      <c r="UNX70" s="311"/>
      <c r="UNY70" s="311"/>
      <c r="UNZ70" s="311"/>
      <c r="UOA70" s="311"/>
      <c r="UOB70" s="311"/>
      <c r="UOC70" s="311"/>
      <c r="UOD70" s="311"/>
      <c r="UOE70" s="311"/>
      <c r="UOF70" s="311"/>
      <c r="UOG70" s="311"/>
      <c r="UOH70" s="311"/>
      <c r="UOI70" s="311"/>
      <c r="UOJ70" s="311"/>
      <c r="UOK70" s="311"/>
      <c r="UOL70" s="311"/>
      <c r="UOM70" s="311"/>
      <c r="UON70" s="311"/>
      <c r="UOO70" s="311"/>
      <c r="UOP70" s="311"/>
      <c r="UOQ70" s="311"/>
      <c r="UOR70" s="311"/>
      <c r="UOS70" s="311"/>
      <c r="UOT70" s="311"/>
      <c r="UOU70" s="311"/>
      <c r="UOV70" s="311"/>
      <c r="UOW70" s="311"/>
      <c r="UOX70" s="311"/>
      <c r="UOY70" s="311"/>
      <c r="UOZ70" s="311"/>
      <c r="UPA70" s="311"/>
      <c r="UPB70" s="311"/>
      <c r="UPC70" s="311"/>
      <c r="UPD70" s="311"/>
      <c r="UPE70" s="311"/>
      <c r="UPF70" s="311"/>
      <c r="UPG70" s="311"/>
      <c r="UPH70" s="311"/>
      <c r="UPI70" s="311"/>
      <c r="UPJ70" s="311"/>
      <c r="UPK70" s="311"/>
      <c r="UPL70" s="311"/>
      <c r="UPM70" s="311"/>
      <c r="UPN70" s="311"/>
      <c r="UPO70" s="311"/>
      <c r="UPP70" s="311"/>
      <c r="UPQ70" s="311"/>
      <c r="UPR70" s="311"/>
      <c r="UPS70" s="311"/>
      <c r="UPT70" s="311"/>
      <c r="UPU70" s="311"/>
      <c r="UPV70" s="311"/>
      <c r="UPW70" s="311"/>
      <c r="UPX70" s="311"/>
      <c r="UPY70" s="311"/>
      <c r="UPZ70" s="311"/>
      <c r="UQA70" s="311"/>
      <c r="UQB70" s="311"/>
      <c r="UQC70" s="311"/>
      <c r="UQD70" s="311"/>
      <c r="UQE70" s="311"/>
      <c r="UQF70" s="311"/>
      <c r="UQG70" s="311"/>
      <c r="UQH70" s="311"/>
      <c r="UQI70" s="311"/>
      <c r="UQJ70" s="311"/>
      <c r="UQK70" s="311"/>
      <c r="UQL70" s="311"/>
      <c r="UQM70" s="311"/>
      <c r="UQN70" s="311"/>
      <c r="UQO70" s="311"/>
      <c r="UQP70" s="311"/>
      <c r="UQQ70" s="311"/>
      <c r="UQR70" s="311"/>
      <c r="UQS70" s="311"/>
      <c r="UQT70" s="311"/>
      <c r="UQU70" s="311"/>
      <c r="UQV70" s="311"/>
      <c r="UQW70" s="311"/>
      <c r="UQX70" s="311"/>
      <c r="UQY70" s="311"/>
      <c r="UQZ70" s="311"/>
      <c r="URA70" s="311"/>
      <c r="URB70" s="311"/>
      <c r="URC70" s="311"/>
      <c r="URD70" s="311"/>
      <c r="URE70" s="311"/>
      <c r="URF70" s="311"/>
      <c r="URG70" s="311"/>
      <c r="URH70" s="311"/>
      <c r="URI70" s="311"/>
      <c r="URJ70" s="311"/>
      <c r="URK70" s="311"/>
      <c r="URL70" s="311"/>
      <c r="URM70" s="311"/>
      <c r="URN70" s="311"/>
      <c r="URO70" s="311"/>
      <c r="URP70" s="311"/>
      <c r="URQ70" s="311"/>
      <c r="URR70" s="311"/>
      <c r="URS70" s="311"/>
      <c r="URT70" s="311"/>
      <c r="URU70" s="311"/>
      <c r="URV70" s="311"/>
      <c r="URW70" s="311"/>
      <c r="URX70" s="311"/>
      <c r="URY70" s="311"/>
      <c r="URZ70" s="311"/>
      <c r="USA70" s="311"/>
      <c r="USB70" s="311"/>
      <c r="USC70" s="311"/>
      <c r="USD70" s="311"/>
      <c r="USE70" s="311"/>
      <c r="USF70" s="311"/>
      <c r="USG70" s="311"/>
      <c r="USH70" s="311"/>
      <c r="USI70" s="311"/>
      <c r="USJ70" s="311"/>
      <c r="USK70" s="311"/>
      <c r="USL70" s="311"/>
      <c r="USM70" s="311"/>
      <c r="USN70" s="311"/>
      <c r="USO70" s="311"/>
      <c r="USP70" s="311"/>
      <c r="USQ70" s="311"/>
      <c r="USR70" s="311"/>
      <c r="USS70" s="311"/>
      <c r="UST70" s="311"/>
      <c r="USU70" s="311"/>
      <c r="USV70" s="311"/>
      <c r="USW70" s="311"/>
      <c r="USX70" s="311"/>
      <c r="USY70" s="311"/>
      <c r="USZ70" s="311"/>
      <c r="UTA70" s="311"/>
      <c r="UTB70" s="311"/>
      <c r="UTC70" s="311"/>
      <c r="UTD70" s="311"/>
      <c r="UTE70" s="311"/>
      <c r="UTF70" s="311"/>
      <c r="UTG70" s="311"/>
      <c r="UTH70" s="311"/>
      <c r="UTI70" s="311"/>
      <c r="UTJ70" s="311"/>
      <c r="UTK70" s="311"/>
      <c r="UTL70" s="311"/>
      <c r="UTM70" s="311"/>
      <c r="UTN70" s="311"/>
      <c r="UTO70" s="311"/>
      <c r="UTP70" s="311"/>
      <c r="UTQ70" s="311"/>
      <c r="UTR70" s="311"/>
      <c r="UTS70" s="311"/>
      <c r="UTT70" s="311"/>
      <c r="UTU70" s="311"/>
      <c r="UTV70" s="311"/>
      <c r="UTW70" s="311"/>
      <c r="UTX70" s="311"/>
      <c r="UTY70" s="311"/>
      <c r="UTZ70" s="311"/>
      <c r="UUA70" s="311"/>
      <c r="UUB70" s="311"/>
      <c r="UUC70" s="311"/>
      <c r="UUD70" s="311"/>
      <c r="UUE70" s="311"/>
      <c r="UUF70" s="311"/>
      <c r="UUG70" s="311"/>
      <c r="UUH70" s="311"/>
      <c r="UUI70" s="311"/>
      <c r="UUJ70" s="311"/>
      <c r="UUK70" s="311"/>
      <c r="UUL70" s="311"/>
      <c r="UUM70" s="311"/>
      <c r="UUN70" s="311"/>
      <c r="UUO70" s="311"/>
      <c r="UUP70" s="311"/>
      <c r="UUQ70" s="311"/>
      <c r="UUR70" s="311"/>
      <c r="UUS70" s="311"/>
      <c r="UUT70" s="311"/>
      <c r="UUU70" s="311"/>
      <c r="UUV70" s="311"/>
      <c r="UUW70" s="311"/>
      <c r="UUX70" s="311"/>
      <c r="UUY70" s="311"/>
      <c r="UUZ70" s="311"/>
      <c r="UVA70" s="311"/>
      <c r="UVB70" s="311"/>
      <c r="UVC70" s="311"/>
      <c r="UVD70" s="311"/>
      <c r="UVE70" s="311"/>
      <c r="UVF70" s="311"/>
      <c r="UVG70" s="311"/>
      <c r="UVH70" s="311"/>
      <c r="UVI70" s="311"/>
      <c r="UVJ70" s="311"/>
      <c r="UVK70" s="311"/>
      <c r="UVL70" s="311"/>
      <c r="UVM70" s="311"/>
      <c r="UVN70" s="311"/>
      <c r="UVO70" s="311"/>
      <c r="UVP70" s="311"/>
      <c r="UVQ70" s="311"/>
      <c r="UVR70" s="311"/>
      <c r="UVS70" s="311"/>
      <c r="UVT70" s="311"/>
      <c r="UVU70" s="311"/>
      <c r="UVV70" s="311"/>
      <c r="UVW70" s="311"/>
      <c r="UVX70" s="311"/>
      <c r="UVY70" s="311"/>
      <c r="UVZ70" s="311"/>
      <c r="UWA70" s="311"/>
      <c r="UWB70" s="311"/>
      <c r="UWC70" s="311"/>
      <c r="UWD70" s="311"/>
      <c r="UWE70" s="311"/>
      <c r="UWF70" s="311"/>
      <c r="UWG70" s="311"/>
      <c r="UWH70" s="311"/>
      <c r="UWI70" s="311"/>
      <c r="UWJ70" s="311"/>
      <c r="UWK70" s="311"/>
      <c r="UWL70" s="311"/>
      <c r="UWM70" s="311"/>
      <c r="UWN70" s="311"/>
      <c r="UWO70" s="311"/>
      <c r="UWP70" s="311"/>
      <c r="UWQ70" s="311"/>
      <c r="UWR70" s="311"/>
      <c r="UWS70" s="311"/>
      <c r="UWT70" s="311"/>
      <c r="UWU70" s="311"/>
      <c r="UWV70" s="311"/>
      <c r="UWW70" s="311"/>
      <c r="UWX70" s="311"/>
      <c r="UWY70" s="311"/>
      <c r="UWZ70" s="311"/>
      <c r="UXA70" s="311"/>
      <c r="UXB70" s="311"/>
      <c r="UXC70" s="311"/>
      <c r="UXD70" s="311"/>
      <c r="UXE70" s="311"/>
      <c r="UXF70" s="311"/>
      <c r="UXG70" s="311"/>
      <c r="UXH70" s="311"/>
      <c r="UXI70" s="311"/>
      <c r="UXJ70" s="311"/>
      <c r="UXK70" s="311"/>
      <c r="UXL70" s="311"/>
      <c r="UXM70" s="311"/>
      <c r="UXN70" s="311"/>
      <c r="UXO70" s="311"/>
      <c r="UXP70" s="311"/>
      <c r="UXQ70" s="311"/>
      <c r="UXR70" s="311"/>
      <c r="UXS70" s="311"/>
      <c r="UXT70" s="311"/>
      <c r="UXU70" s="311"/>
      <c r="UXV70" s="311"/>
      <c r="UXW70" s="311"/>
      <c r="UXX70" s="311"/>
      <c r="UXY70" s="311"/>
      <c r="UXZ70" s="311"/>
      <c r="UYA70" s="311"/>
      <c r="UYB70" s="311"/>
      <c r="UYC70" s="311"/>
      <c r="UYD70" s="311"/>
      <c r="UYE70" s="311"/>
      <c r="UYF70" s="311"/>
      <c r="UYG70" s="311"/>
      <c r="UYH70" s="311"/>
      <c r="UYI70" s="311"/>
      <c r="UYJ70" s="311"/>
      <c r="UYK70" s="311"/>
      <c r="UYL70" s="311"/>
      <c r="UYM70" s="311"/>
      <c r="UYN70" s="311"/>
      <c r="UYO70" s="311"/>
      <c r="UYP70" s="311"/>
      <c r="UYQ70" s="311"/>
      <c r="UYR70" s="311"/>
      <c r="UYS70" s="311"/>
      <c r="UYT70" s="311"/>
      <c r="UYU70" s="311"/>
      <c r="UYV70" s="311"/>
      <c r="UYW70" s="311"/>
      <c r="UYX70" s="311"/>
      <c r="UYY70" s="311"/>
      <c r="UYZ70" s="311"/>
      <c r="UZA70" s="311"/>
      <c r="UZB70" s="311"/>
      <c r="UZC70" s="311"/>
      <c r="UZD70" s="311"/>
      <c r="UZE70" s="311"/>
      <c r="UZF70" s="311"/>
      <c r="UZG70" s="311"/>
      <c r="UZH70" s="311"/>
      <c r="UZI70" s="311"/>
      <c r="UZJ70" s="311"/>
      <c r="UZK70" s="311"/>
      <c r="UZL70" s="311"/>
      <c r="UZM70" s="311"/>
      <c r="UZN70" s="311"/>
      <c r="UZO70" s="311"/>
      <c r="UZP70" s="311"/>
      <c r="UZQ70" s="311"/>
      <c r="UZR70" s="311"/>
      <c r="UZS70" s="311"/>
      <c r="UZT70" s="311"/>
      <c r="UZU70" s="311"/>
      <c r="UZV70" s="311"/>
      <c r="UZW70" s="311"/>
      <c r="UZX70" s="311"/>
      <c r="UZY70" s="311"/>
      <c r="UZZ70" s="311"/>
      <c r="VAA70" s="311"/>
      <c r="VAB70" s="311"/>
      <c r="VAC70" s="311"/>
      <c r="VAD70" s="311"/>
      <c r="VAE70" s="311"/>
      <c r="VAF70" s="311"/>
      <c r="VAG70" s="311"/>
      <c r="VAH70" s="311"/>
      <c r="VAI70" s="311"/>
      <c r="VAJ70" s="311"/>
      <c r="VAK70" s="311"/>
      <c r="VAL70" s="311"/>
      <c r="VAM70" s="311"/>
      <c r="VAN70" s="311"/>
      <c r="VAO70" s="311"/>
      <c r="VAP70" s="311"/>
      <c r="VAQ70" s="311"/>
      <c r="VAR70" s="311"/>
      <c r="VAS70" s="311"/>
      <c r="VAT70" s="311"/>
      <c r="VAU70" s="311"/>
      <c r="VAV70" s="311"/>
      <c r="VAW70" s="311"/>
      <c r="VAX70" s="311"/>
      <c r="VAY70" s="311"/>
      <c r="VAZ70" s="311"/>
      <c r="VBA70" s="311"/>
      <c r="VBB70" s="311"/>
      <c r="VBC70" s="311"/>
      <c r="VBD70" s="311"/>
      <c r="VBE70" s="311"/>
      <c r="VBF70" s="311"/>
      <c r="VBG70" s="311"/>
      <c r="VBH70" s="311"/>
      <c r="VBI70" s="311"/>
      <c r="VBJ70" s="311"/>
      <c r="VBK70" s="311"/>
      <c r="VBL70" s="311"/>
      <c r="VBM70" s="311"/>
      <c r="VBN70" s="311"/>
      <c r="VBO70" s="311"/>
      <c r="VBP70" s="311"/>
      <c r="VBQ70" s="311"/>
      <c r="VBR70" s="311"/>
      <c r="VBS70" s="311"/>
      <c r="VBT70" s="311"/>
      <c r="VBU70" s="311"/>
      <c r="VBV70" s="311"/>
      <c r="VBW70" s="311"/>
      <c r="VBX70" s="311"/>
      <c r="VBY70" s="311"/>
      <c r="VBZ70" s="311"/>
      <c r="VCA70" s="311"/>
      <c r="VCB70" s="311"/>
      <c r="VCC70" s="311"/>
      <c r="VCD70" s="311"/>
      <c r="VCE70" s="311"/>
      <c r="VCF70" s="311"/>
      <c r="VCG70" s="311"/>
      <c r="VCH70" s="311"/>
      <c r="VCI70" s="311"/>
      <c r="VCJ70" s="311"/>
      <c r="VCK70" s="311"/>
      <c r="VCL70" s="311"/>
      <c r="VCM70" s="311"/>
      <c r="VCN70" s="311"/>
      <c r="VCO70" s="311"/>
      <c r="VCP70" s="311"/>
      <c r="VCQ70" s="311"/>
      <c r="VCR70" s="311"/>
      <c r="VCS70" s="311"/>
      <c r="VCT70" s="311"/>
      <c r="VCU70" s="311"/>
      <c r="VCV70" s="311"/>
      <c r="VCW70" s="311"/>
      <c r="VCX70" s="311"/>
      <c r="VCY70" s="311"/>
      <c r="VCZ70" s="311"/>
      <c r="VDA70" s="311"/>
      <c r="VDB70" s="311"/>
      <c r="VDC70" s="311"/>
      <c r="VDD70" s="311"/>
      <c r="VDE70" s="311"/>
      <c r="VDF70" s="311"/>
      <c r="VDG70" s="311"/>
      <c r="VDH70" s="311"/>
      <c r="VDI70" s="311"/>
      <c r="VDJ70" s="311"/>
      <c r="VDK70" s="311"/>
      <c r="VDL70" s="311"/>
      <c r="VDM70" s="311"/>
      <c r="VDN70" s="311"/>
      <c r="VDO70" s="311"/>
      <c r="VDP70" s="311"/>
      <c r="VDQ70" s="311"/>
      <c r="VDR70" s="311"/>
      <c r="VDS70" s="311"/>
      <c r="VDT70" s="311"/>
      <c r="VDU70" s="311"/>
      <c r="VDV70" s="311"/>
      <c r="VDW70" s="311"/>
      <c r="VDX70" s="311"/>
      <c r="VDY70" s="311"/>
      <c r="VDZ70" s="311"/>
      <c r="VEA70" s="311"/>
      <c r="VEB70" s="311"/>
      <c r="VEC70" s="311"/>
      <c r="VED70" s="311"/>
      <c r="VEE70" s="311"/>
      <c r="VEF70" s="311"/>
      <c r="VEG70" s="311"/>
      <c r="VEH70" s="311"/>
      <c r="VEI70" s="311"/>
      <c r="VEJ70" s="311"/>
      <c r="VEK70" s="311"/>
      <c r="VEL70" s="311"/>
      <c r="VEM70" s="311"/>
      <c r="VEN70" s="311"/>
      <c r="VEO70" s="311"/>
      <c r="VEP70" s="311"/>
      <c r="VEQ70" s="311"/>
      <c r="VER70" s="311"/>
      <c r="VES70" s="311"/>
      <c r="VET70" s="311"/>
      <c r="VEU70" s="311"/>
      <c r="VEV70" s="311"/>
      <c r="VEW70" s="311"/>
      <c r="VEX70" s="311"/>
      <c r="VEY70" s="311"/>
      <c r="VEZ70" s="311"/>
      <c r="VFA70" s="311"/>
      <c r="VFB70" s="311"/>
      <c r="VFC70" s="311"/>
      <c r="VFD70" s="311"/>
      <c r="VFE70" s="311"/>
      <c r="VFF70" s="311"/>
      <c r="VFG70" s="311"/>
      <c r="VFH70" s="311"/>
      <c r="VFI70" s="311"/>
      <c r="VFJ70" s="311"/>
      <c r="VFK70" s="311"/>
      <c r="VFL70" s="311"/>
      <c r="VFM70" s="311"/>
      <c r="VFN70" s="311"/>
      <c r="VFO70" s="311"/>
      <c r="VFP70" s="311"/>
      <c r="VFQ70" s="311"/>
      <c r="VFR70" s="311"/>
      <c r="VFS70" s="311"/>
      <c r="VFT70" s="311"/>
      <c r="VFU70" s="311"/>
      <c r="VFV70" s="311"/>
      <c r="VFW70" s="311"/>
      <c r="VFX70" s="311"/>
      <c r="VFY70" s="311"/>
      <c r="VFZ70" s="311"/>
      <c r="VGA70" s="311"/>
      <c r="VGB70" s="311"/>
      <c r="VGC70" s="311"/>
      <c r="VGD70" s="311"/>
      <c r="VGE70" s="311"/>
      <c r="VGF70" s="311"/>
      <c r="VGG70" s="311"/>
      <c r="VGH70" s="311"/>
      <c r="VGI70" s="311"/>
      <c r="VGJ70" s="311"/>
      <c r="VGK70" s="311"/>
      <c r="VGL70" s="311"/>
      <c r="VGM70" s="311"/>
      <c r="VGN70" s="311"/>
      <c r="VGO70" s="311"/>
      <c r="VGP70" s="311"/>
      <c r="VGQ70" s="311"/>
      <c r="VGR70" s="311"/>
      <c r="VGS70" s="311"/>
      <c r="VGT70" s="311"/>
      <c r="VGU70" s="311"/>
      <c r="VGV70" s="311"/>
      <c r="VGW70" s="311"/>
      <c r="VGX70" s="311"/>
      <c r="VGY70" s="311"/>
      <c r="VGZ70" s="311"/>
      <c r="VHA70" s="311"/>
      <c r="VHB70" s="311"/>
      <c r="VHC70" s="311"/>
      <c r="VHD70" s="311"/>
      <c r="VHE70" s="311"/>
      <c r="VHF70" s="311"/>
      <c r="VHG70" s="311"/>
      <c r="VHH70" s="311"/>
      <c r="VHI70" s="311"/>
      <c r="VHJ70" s="311"/>
      <c r="VHK70" s="311"/>
      <c r="VHL70" s="311"/>
      <c r="VHM70" s="311"/>
      <c r="VHN70" s="311"/>
      <c r="VHO70" s="311"/>
      <c r="VHP70" s="311"/>
      <c r="VHQ70" s="311"/>
      <c r="VHR70" s="311"/>
      <c r="VHS70" s="311"/>
      <c r="VHT70" s="311"/>
      <c r="VHU70" s="311"/>
      <c r="VHV70" s="311"/>
      <c r="VHW70" s="311"/>
      <c r="VHX70" s="311"/>
      <c r="VHY70" s="311"/>
      <c r="VHZ70" s="311"/>
      <c r="VIA70" s="311"/>
      <c r="VIB70" s="311"/>
      <c r="VIC70" s="311"/>
      <c r="VID70" s="311"/>
      <c r="VIE70" s="311"/>
      <c r="VIF70" s="311"/>
      <c r="VIG70" s="311"/>
      <c r="VIH70" s="311"/>
      <c r="VII70" s="311"/>
      <c r="VIJ70" s="311"/>
      <c r="VIK70" s="311"/>
      <c r="VIL70" s="311"/>
      <c r="VIM70" s="311"/>
      <c r="VIN70" s="311"/>
      <c r="VIO70" s="311"/>
      <c r="VIP70" s="311"/>
      <c r="VIQ70" s="311"/>
      <c r="VIR70" s="311"/>
      <c r="VIS70" s="311"/>
      <c r="VIT70" s="311"/>
      <c r="VIU70" s="311"/>
      <c r="VIV70" s="311"/>
      <c r="VIW70" s="311"/>
      <c r="VIX70" s="311"/>
      <c r="VIY70" s="311"/>
      <c r="VIZ70" s="311"/>
      <c r="VJA70" s="311"/>
      <c r="VJB70" s="311"/>
      <c r="VJC70" s="311"/>
      <c r="VJD70" s="311"/>
      <c r="VJE70" s="311"/>
      <c r="VJF70" s="311"/>
      <c r="VJG70" s="311"/>
      <c r="VJH70" s="311"/>
      <c r="VJI70" s="311"/>
      <c r="VJJ70" s="311"/>
      <c r="VJK70" s="311"/>
      <c r="VJL70" s="311"/>
      <c r="VJM70" s="311"/>
      <c r="VJN70" s="311"/>
      <c r="VJO70" s="311"/>
      <c r="VJP70" s="311"/>
      <c r="VJQ70" s="311"/>
      <c r="VJR70" s="311"/>
      <c r="VJS70" s="311"/>
      <c r="VJT70" s="311"/>
      <c r="VJU70" s="311"/>
      <c r="VJV70" s="311"/>
      <c r="VJW70" s="311"/>
      <c r="VJX70" s="311"/>
      <c r="VJY70" s="311"/>
      <c r="VJZ70" s="311"/>
      <c r="VKA70" s="311"/>
      <c r="VKB70" s="311"/>
      <c r="VKC70" s="311"/>
      <c r="VKD70" s="311"/>
      <c r="VKE70" s="311"/>
      <c r="VKF70" s="311"/>
      <c r="VKG70" s="311"/>
      <c r="VKH70" s="311"/>
      <c r="VKI70" s="311"/>
      <c r="VKJ70" s="311"/>
      <c r="VKK70" s="311"/>
      <c r="VKL70" s="311"/>
      <c r="VKM70" s="311"/>
      <c r="VKN70" s="311"/>
      <c r="VKO70" s="311"/>
      <c r="VKP70" s="311"/>
      <c r="VKQ70" s="311"/>
      <c r="VKR70" s="311"/>
      <c r="VKS70" s="311"/>
      <c r="VKT70" s="311"/>
      <c r="VKU70" s="311"/>
      <c r="VKV70" s="311"/>
      <c r="VKW70" s="311"/>
      <c r="VKX70" s="311"/>
      <c r="VKY70" s="311"/>
      <c r="VKZ70" s="311"/>
      <c r="VLA70" s="311"/>
      <c r="VLB70" s="311"/>
      <c r="VLC70" s="311"/>
      <c r="VLD70" s="311"/>
      <c r="VLE70" s="311"/>
      <c r="VLF70" s="311"/>
      <c r="VLG70" s="311"/>
      <c r="VLH70" s="311"/>
      <c r="VLI70" s="311"/>
      <c r="VLJ70" s="311"/>
      <c r="VLK70" s="311"/>
      <c r="VLL70" s="311"/>
      <c r="VLM70" s="311"/>
      <c r="VLN70" s="311"/>
      <c r="VLO70" s="311"/>
      <c r="VLP70" s="311"/>
      <c r="VLQ70" s="311"/>
      <c r="VLR70" s="311"/>
      <c r="VLS70" s="311"/>
      <c r="VLT70" s="311"/>
      <c r="VLU70" s="311"/>
      <c r="VLV70" s="311"/>
      <c r="VLW70" s="311"/>
      <c r="VLX70" s="311"/>
      <c r="VLY70" s="311"/>
      <c r="VLZ70" s="311"/>
      <c r="VMA70" s="311"/>
      <c r="VMB70" s="311"/>
      <c r="VMC70" s="311"/>
      <c r="VMD70" s="311"/>
      <c r="VME70" s="311"/>
      <c r="VMF70" s="311"/>
      <c r="VMG70" s="311"/>
      <c r="VMH70" s="311"/>
      <c r="VMI70" s="311"/>
      <c r="VMJ70" s="311"/>
      <c r="VMK70" s="311"/>
      <c r="VML70" s="311"/>
      <c r="VMM70" s="311"/>
      <c r="VMN70" s="311"/>
      <c r="VMO70" s="311"/>
      <c r="VMP70" s="311"/>
      <c r="VMQ70" s="311"/>
      <c r="VMR70" s="311"/>
      <c r="VMS70" s="311"/>
      <c r="VMT70" s="311"/>
      <c r="VMU70" s="311"/>
      <c r="VMV70" s="311"/>
      <c r="VMW70" s="311"/>
      <c r="VMX70" s="311"/>
      <c r="VMY70" s="311"/>
      <c r="VMZ70" s="311"/>
      <c r="VNA70" s="311"/>
      <c r="VNB70" s="311"/>
      <c r="VNC70" s="311"/>
      <c r="VND70" s="311"/>
      <c r="VNE70" s="311"/>
      <c r="VNF70" s="311"/>
      <c r="VNG70" s="311"/>
      <c r="VNH70" s="311"/>
      <c r="VNI70" s="311"/>
      <c r="VNJ70" s="311"/>
      <c r="VNK70" s="311"/>
      <c r="VNL70" s="311"/>
      <c r="VNM70" s="311"/>
      <c r="VNN70" s="311"/>
      <c r="VNO70" s="311"/>
      <c r="VNP70" s="311"/>
      <c r="VNQ70" s="311"/>
      <c r="VNR70" s="311"/>
      <c r="VNS70" s="311"/>
      <c r="VNT70" s="311"/>
      <c r="VNU70" s="311"/>
      <c r="VNV70" s="311"/>
      <c r="VNW70" s="311"/>
      <c r="VNX70" s="311"/>
      <c r="VNY70" s="311"/>
      <c r="VNZ70" s="311"/>
      <c r="VOA70" s="311"/>
      <c r="VOB70" s="311"/>
      <c r="VOC70" s="311"/>
      <c r="VOD70" s="311"/>
      <c r="VOE70" s="311"/>
      <c r="VOF70" s="311"/>
      <c r="VOG70" s="311"/>
      <c r="VOH70" s="311"/>
      <c r="VOI70" s="311"/>
      <c r="VOJ70" s="311"/>
      <c r="VOK70" s="311"/>
      <c r="VOL70" s="311"/>
      <c r="VOM70" s="311"/>
      <c r="VON70" s="311"/>
      <c r="VOO70" s="311"/>
      <c r="VOP70" s="311"/>
      <c r="VOQ70" s="311"/>
      <c r="VOR70" s="311"/>
      <c r="VOS70" s="311"/>
      <c r="VOT70" s="311"/>
      <c r="VOU70" s="311"/>
      <c r="VOV70" s="311"/>
      <c r="VOW70" s="311"/>
      <c r="VOX70" s="311"/>
      <c r="VOY70" s="311"/>
      <c r="VOZ70" s="311"/>
      <c r="VPA70" s="311"/>
      <c r="VPB70" s="311"/>
      <c r="VPC70" s="311"/>
      <c r="VPD70" s="311"/>
      <c r="VPE70" s="311"/>
      <c r="VPF70" s="311"/>
      <c r="VPG70" s="311"/>
      <c r="VPH70" s="311"/>
      <c r="VPI70" s="311"/>
      <c r="VPJ70" s="311"/>
      <c r="VPK70" s="311"/>
      <c r="VPL70" s="311"/>
      <c r="VPM70" s="311"/>
      <c r="VPN70" s="311"/>
      <c r="VPO70" s="311"/>
      <c r="VPP70" s="311"/>
      <c r="VPQ70" s="311"/>
      <c r="VPR70" s="311"/>
      <c r="VPS70" s="311"/>
      <c r="VPT70" s="311"/>
      <c r="VPU70" s="311"/>
      <c r="VPV70" s="311"/>
      <c r="VPW70" s="311"/>
      <c r="VPX70" s="311"/>
      <c r="VPY70" s="311"/>
      <c r="VPZ70" s="311"/>
      <c r="VQA70" s="311"/>
      <c r="VQB70" s="311"/>
      <c r="VQC70" s="311"/>
      <c r="VQD70" s="311"/>
      <c r="VQE70" s="311"/>
      <c r="VQF70" s="311"/>
      <c r="VQG70" s="311"/>
      <c r="VQH70" s="311"/>
      <c r="VQI70" s="311"/>
      <c r="VQJ70" s="311"/>
      <c r="VQK70" s="311"/>
      <c r="VQL70" s="311"/>
      <c r="VQM70" s="311"/>
      <c r="VQN70" s="311"/>
      <c r="VQO70" s="311"/>
      <c r="VQP70" s="311"/>
      <c r="VQQ70" s="311"/>
      <c r="VQR70" s="311"/>
      <c r="VQS70" s="311"/>
      <c r="VQT70" s="311"/>
      <c r="VQU70" s="311"/>
      <c r="VQV70" s="311"/>
      <c r="VQW70" s="311"/>
      <c r="VQX70" s="311"/>
      <c r="VQY70" s="311"/>
      <c r="VQZ70" s="311"/>
      <c r="VRA70" s="311"/>
      <c r="VRB70" s="311"/>
      <c r="VRC70" s="311"/>
      <c r="VRD70" s="311"/>
      <c r="VRE70" s="311"/>
      <c r="VRF70" s="311"/>
      <c r="VRG70" s="311"/>
      <c r="VRH70" s="311"/>
      <c r="VRI70" s="311"/>
      <c r="VRJ70" s="311"/>
      <c r="VRK70" s="311"/>
      <c r="VRL70" s="311"/>
      <c r="VRM70" s="311"/>
      <c r="VRN70" s="311"/>
      <c r="VRO70" s="311"/>
      <c r="VRP70" s="311"/>
      <c r="VRQ70" s="311"/>
      <c r="VRR70" s="311"/>
      <c r="VRS70" s="311"/>
      <c r="VRT70" s="311"/>
      <c r="VRU70" s="311"/>
      <c r="VRV70" s="311"/>
      <c r="VRW70" s="311"/>
      <c r="VRX70" s="311"/>
      <c r="VRY70" s="311"/>
      <c r="VRZ70" s="311"/>
      <c r="VSA70" s="311"/>
      <c r="VSB70" s="311"/>
      <c r="VSC70" s="311"/>
      <c r="VSD70" s="311"/>
      <c r="VSE70" s="311"/>
      <c r="VSF70" s="311"/>
      <c r="VSG70" s="311"/>
      <c r="VSH70" s="311"/>
      <c r="VSI70" s="311"/>
      <c r="VSJ70" s="311"/>
      <c r="VSK70" s="311"/>
      <c r="VSL70" s="311"/>
      <c r="VSM70" s="311"/>
      <c r="VSN70" s="311"/>
      <c r="VSO70" s="311"/>
      <c r="VSP70" s="311"/>
      <c r="VSQ70" s="311"/>
      <c r="VSR70" s="311"/>
      <c r="VSS70" s="311"/>
      <c r="VST70" s="311"/>
      <c r="VSU70" s="311"/>
      <c r="VSV70" s="311"/>
      <c r="VSW70" s="311"/>
      <c r="VSX70" s="311"/>
      <c r="VSY70" s="311"/>
      <c r="VSZ70" s="311"/>
      <c r="VTA70" s="311"/>
      <c r="VTB70" s="311"/>
      <c r="VTC70" s="311"/>
      <c r="VTD70" s="311"/>
      <c r="VTE70" s="311"/>
      <c r="VTF70" s="311"/>
      <c r="VTG70" s="311"/>
      <c r="VTH70" s="311"/>
      <c r="VTI70" s="311"/>
      <c r="VTJ70" s="311"/>
      <c r="VTK70" s="311"/>
      <c r="VTL70" s="311"/>
      <c r="VTM70" s="311"/>
      <c r="VTN70" s="311"/>
      <c r="VTO70" s="311"/>
      <c r="VTP70" s="311"/>
      <c r="VTQ70" s="311"/>
      <c r="VTR70" s="311"/>
      <c r="VTS70" s="311"/>
      <c r="VTT70" s="311"/>
      <c r="VTU70" s="311"/>
      <c r="VTV70" s="311"/>
      <c r="VTW70" s="311"/>
      <c r="VTX70" s="311"/>
      <c r="VTY70" s="311"/>
      <c r="VTZ70" s="311"/>
      <c r="VUA70" s="311"/>
      <c r="VUB70" s="311"/>
      <c r="VUC70" s="311"/>
      <c r="VUD70" s="311"/>
      <c r="VUE70" s="311"/>
      <c r="VUF70" s="311"/>
      <c r="VUG70" s="311"/>
      <c r="VUH70" s="311"/>
      <c r="VUI70" s="311"/>
      <c r="VUJ70" s="311"/>
      <c r="VUK70" s="311"/>
      <c r="VUL70" s="311"/>
      <c r="VUM70" s="311"/>
      <c r="VUN70" s="311"/>
      <c r="VUO70" s="311"/>
      <c r="VUP70" s="311"/>
      <c r="VUQ70" s="311"/>
      <c r="VUR70" s="311"/>
      <c r="VUS70" s="311"/>
      <c r="VUT70" s="311"/>
      <c r="VUU70" s="311"/>
      <c r="VUV70" s="311"/>
      <c r="VUW70" s="311"/>
      <c r="VUX70" s="311"/>
      <c r="VUY70" s="311"/>
      <c r="VUZ70" s="311"/>
      <c r="VVA70" s="311"/>
      <c r="VVB70" s="311"/>
      <c r="VVC70" s="311"/>
      <c r="VVD70" s="311"/>
      <c r="VVE70" s="311"/>
      <c r="VVF70" s="311"/>
      <c r="VVG70" s="311"/>
      <c r="VVH70" s="311"/>
      <c r="VVI70" s="311"/>
      <c r="VVJ70" s="311"/>
      <c r="VVK70" s="311"/>
      <c r="VVL70" s="311"/>
      <c r="VVM70" s="311"/>
      <c r="VVN70" s="311"/>
      <c r="VVO70" s="311"/>
      <c r="VVP70" s="311"/>
      <c r="VVQ70" s="311"/>
      <c r="VVR70" s="311"/>
      <c r="VVS70" s="311"/>
      <c r="VVT70" s="311"/>
      <c r="VVU70" s="311"/>
      <c r="VVV70" s="311"/>
      <c r="VVW70" s="311"/>
      <c r="VVX70" s="311"/>
      <c r="VVY70" s="311"/>
      <c r="VVZ70" s="311"/>
      <c r="VWA70" s="311"/>
      <c r="VWB70" s="311"/>
      <c r="VWC70" s="311"/>
      <c r="VWD70" s="311"/>
      <c r="VWE70" s="311"/>
      <c r="VWF70" s="311"/>
      <c r="VWG70" s="311"/>
      <c r="VWH70" s="311"/>
      <c r="VWI70" s="311"/>
      <c r="VWJ70" s="311"/>
      <c r="VWK70" s="311"/>
      <c r="VWL70" s="311"/>
      <c r="VWM70" s="311"/>
      <c r="VWN70" s="311"/>
      <c r="VWO70" s="311"/>
      <c r="VWP70" s="311"/>
      <c r="VWQ70" s="311"/>
      <c r="VWR70" s="311"/>
      <c r="VWS70" s="311"/>
      <c r="VWT70" s="311"/>
      <c r="VWU70" s="311"/>
      <c r="VWV70" s="311"/>
      <c r="VWW70" s="311"/>
      <c r="VWX70" s="311"/>
      <c r="VWY70" s="311"/>
      <c r="VWZ70" s="311"/>
      <c r="VXA70" s="311"/>
      <c r="VXB70" s="311"/>
      <c r="VXC70" s="311"/>
      <c r="VXD70" s="311"/>
      <c r="VXE70" s="311"/>
      <c r="VXF70" s="311"/>
      <c r="VXG70" s="311"/>
      <c r="VXH70" s="311"/>
      <c r="VXI70" s="311"/>
      <c r="VXJ70" s="311"/>
      <c r="VXK70" s="311"/>
      <c r="VXL70" s="311"/>
      <c r="VXM70" s="311"/>
      <c r="VXN70" s="311"/>
      <c r="VXO70" s="311"/>
      <c r="VXP70" s="311"/>
      <c r="VXQ70" s="311"/>
      <c r="VXR70" s="311"/>
      <c r="VXS70" s="311"/>
      <c r="VXT70" s="311"/>
      <c r="VXU70" s="311"/>
      <c r="VXV70" s="311"/>
      <c r="VXW70" s="311"/>
      <c r="VXX70" s="311"/>
      <c r="VXY70" s="311"/>
      <c r="VXZ70" s="311"/>
      <c r="VYA70" s="311"/>
      <c r="VYB70" s="311"/>
      <c r="VYC70" s="311"/>
      <c r="VYD70" s="311"/>
      <c r="VYE70" s="311"/>
      <c r="VYF70" s="311"/>
      <c r="VYG70" s="311"/>
      <c r="VYH70" s="311"/>
      <c r="VYI70" s="311"/>
      <c r="VYJ70" s="311"/>
      <c r="VYK70" s="311"/>
      <c r="VYL70" s="311"/>
      <c r="VYM70" s="311"/>
      <c r="VYN70" s="311"/>
      <c r="VYO70" s="311"/>
      <c r="VYP70" s="311"/>
      <c r="VYQ70" s="311"/>
      <c r="VYR70" s="311"/>
      <c r="VYS70" s="311"/>
      <c r="VYT70" s="311"/>
      <c r="VYU70" s="311"/>
      <c r="VYV70" s="311"/>
      <c r="VYW70" s="311"/>
      <c r="VYX70" s="311"/>
      <c r="VYY70" s="311"/>
      <c r="VYZ70" s="311"/>
      <c r="VZA70" s="311"/>
      <c r="VZB70" s="311"/>
      <c r="VZC70" s="311"/>
      <c r="VZD70" s="311"/>
      <c r="VZE70" s="311"/>
      <c r="VZF70" s="311"/>
      <c r="VZG70" s="311"/>
      <c r="VZH70" s="311"/>
      <c r="VZI70" s="311"/>
      <c r="VZJ70" s="311"/>
      <c r="VZK70" s="311"/>
      <c r="VZL70" s="311"/>
      <c r="VZM70" s="311"/>
      <c r="VZN70" s="311"/>
      <c r="VZO70" s="311"/>
      <c r="VZP70" s="311"/>
      <c r="VZQ70" s="311"/>
      <c r="VZR70" s="311"/>
      <c r="VZS70" s="311"/>
      <c r="VZT70" s="311"/>
      <c r="VZU70" s="311"/>
      <c r="VZV70" s="311"/>
      <c r="VZW70" s="311"/>
      <c r="VZX70" s="311"/>
      <c r="VZY70" s="311"/>
      <c r="VZZ70" s="311"/>
      <c r="WAA70" s="311"/>
      <c r="WAB70" s="311"/>
      <c r="WAC70" s="311"/>
      <c r="WAD70" s="311"/>
      <c r="WAE70" s="311"/>
      <c r="WAF70" s="311"/>
      <c r="WAG70" s="311"/>
      <c r="WAH70" s="311"/>
      <c r="WAI70" s="311"/>
      <c r="WAJ70" s="311"/>
      <c r="WAK70" s="311"/>
      <c r="WAL70" s="311"/>
      <c r="WAM70" s="311"/>
      <c r="WAN70" s="311"/>
      <c r="WAO70" s="311"/>
      <c r="WAP70" s="311"/>
      <c r="WAQ70" s="311"/>
      <c r="WAR70" s="311"/>
      <c r="WAS70" s="311"/>
      <c r="WAT70" s="311"/>
      <c r="WAU70" s="311"/>
      <c r="WAV70" s="311"/>
      <c r="WAW70" s="311"/>
      <c r="WAX70" s="311"/>
      <c r="WAY70" s="311"/>
      <c r="WAZ70" s="311"/>
      <c r="WBA70" s="311"/>
      <c r="WBB70" s="311"/>
      <c r="WBC70" s="311"/>
      <c r="WBD70" s="311"/>
      <c r="WBE70" s="311"/>
      <c r="WBF70" s="311"/>
      <c r="WBG70" s="311"/>
      <c r="WBH70" s="311"/>
      <c r="WBI70" s="311"/>
      <c r="WBJ70" s="311"/>
      <c r="WBK70" s="311"/>
      <c r="WBL70" s="311"/>
      <c r="WBM70" s="311"/>
      <c r="WBN70" s="311"/>
      <c r="WBO70" s="311"/>
      <c r="WBP70" s="311"/>
      <c r="WBQ70" s="311"/>
      <c r="WBR70" s="311"/>
      <c r="WBS70" s="311"/>
      <c r="WBT70" s="311"/>
      <c r="WBU70" s="311"/>
      <c r="WBV70" s="311"/>
      <c r="WBW70" s="311"/>
      <c r="WBX70" s="311"/>
      <c r="WBY70" s="311"/>
      <c r="WBZ70" s="311"/>
      <c r="WCA70" s="311"/>
      <c r="WCB70" s="311"/>
      <c r="WCC70" s="311"/>
      <c r="WCD70" s="311"/>
      <c r="WCE70" s="311"/>
      <c r="WCF70" s="311"/>
      <c r="WCG70" s="311"/>
      <c r="WCH70" s="311"/>
      <c r="WCI70" s="311"/>
      <c r="WCJ70" s="311"/>
      <c r="WCK70" s="311"/>
      <c r="WCL70" s="311"/>
      <c r="WCM70" s="311"/>
      <c r="WCN70" s="311"/>
      <c r="WCO70" s="311"/>
      <c r="WCP70" s="311"/>
      <c r="WCQ70" s="311"/>
      <c r="WCR70" s="311"/>
      <c r="WCS70" s="311"/>
      <c r="WCT70" s="311"/>
      <c r="WCU70" s="311"/>
      <c r="WCV70" s="311"/>
      <c r="WCW70" s="311"/>
      <c r="WCX70" s="311"/>
      <c r="WCY70" s="311"/>
      <c r="WCZ70" s="311"/>
      <c r="WDA70" s="311"/>
      <c r="WDB70" s="311"/>
      <c r="WDC70" s="311"/>
      <c r="WDD70" s="311"/>
      <c r="WDE70" s="311"/>
      <c r="WDF70" s="311"/>
      <c r="WDG70" s="311"/>
      <c r="WDH70" s="311"/>
      <c r="WDI70" s="311"/>
      <c r="WDJ70" s="311"/>
      <c r="WDK70" s="311"/>
      <c r="WDL70" s="311"/>
      <c r="WDM70" s="311"/>
      <c r="WDN70" s="311"/>
      <c r="WDO70" s="311"/>
      <c r="WDP70" s="311"/>
      <c r="WDQ70" s="311"/>
      <c r="WDR70" s="311"/>
      <c r="WDS70" s="311"/>
      <c r="WDT70" s="311"/>
      <c r="WDU70" s="311"/>
      <c r="WDV70" s="311"/>
      <c r="WDW70" s="311"/>
      <c r="WDX70" s="311"/>
      <c r="WDY70" s="311"/>
      <c r="WDZ70" s="311"/>
      <c r="WEA70" s="311"/>
      <c r="WEB70" s="311"/>
      <c r="WEC70" s="311"/>
      <c r="WED70" s="311"/>
      <c r="WEE70" s="311"/>
      <c r="WEF70" s="311"/>
      <c r="WEG70" s="311"/>
      <c r="WEH70" s="311"/>
      <c r="WEI70" s="311"/>
      <c r="WEJ70" s="311"/>
      <c r="WEK70" s="311"/>
      <c r="WEL70" s="311"/>
      <c r="WEM70" s="311"/>
      <c r="WEN70" s="311"/>
      <c r="WEO70" s="311"/>
      <c r="WEP70" s="311"/>
      <c r="WEQ70" s="311"/>
      <c r="WER70" s="311"/>
      <c r="WES70" s="311"/>
      <c r="WET70" s="311"/>
      <c r="WEU70" s="311"/>
      <c r="WEV70" s="311"/>
      <c r="WEW70" s="311"/>
      <c r="WEX70" s="311"/>
      <c r="WEY70" s="311"/>
      <c r="WEZ70" s="311"/>
      <c r="WFA70" s="311"/>
      <c r="WFB70" s="311"/>
      <c r="WFC70" s="311"/>
      <c r="WFD70" s="311"/>
      <c r="WFE70" s="311"/>
      <c r="WFF70" s="311"/>
      <c r="WFG70" s="311"/>
      <c r="WFH70" s="311"/>
      <c r="WFI70" s="311"/>
      <c r="WFJ70" s="311"/>
      <c r="WFK70" s="311"/>
      <c r="WFL70" s="311"/>
      <c r="WFM70" s="311"/>
      <c r="WFN70" s="311"/>
      <c r="WFO70" s="311"/>
      <c r="WFP70" s="311"/>
      <c r="WFQ70" s="311"/>
      <c r="WFR70" s="311"/>
      <c r="WFS70" s="311"/>
      <c r="WFT70" s="311"/>
      <c r="WFU70" s="311"/>
      <c r="WFV70" s="311"/>
      <c r="WFW70" s="311"/>
      <c r="WFX70" s="311"/>
      <c r="WFY70" s="311"/>
      <c r="WFZ70" s="311"/>
      <c r="WGA70" s="311"/>
      <c r="WGB70" s="311"/>
      <c r="WGC70" s="311"/>
      <c r="WGD70" s="311"/>
      <c r="WGE70" s="311"/>
      <c r="WGF70" s="311"/>
      <c r="WGG70" s="311"/>
      <c r="WGH70" s="311"/>
      <c r="WGI70" s="311"/>
      <c r="WGJ70" s="311"/>
      <c r="WGK70" s="311"/>
      <c r="WGL70" s="311"/>
      <c r="WGM70" s="311"/>
      <c r="WGN70" s="311"/>
      <c r="WGO70" s="311"/>
      <c r="WGP70" s="311"/>
      <c r="WGQ70" s="311"/>
      <c r="WGR70" s="311"/>
      <c r="WGS70" s="311"/>
      <c r="WGT70" s="311"/>
      <c r="WGU70" s="311"/>
      <c r="WGV70" s="311"/>
      <c r="WGW70" s="311"/>
      <c r="WGX70" s="311"/>
      <c r="WGY70" s="311"/>
      <c r="WGZ70" s="311"/>
      <c r="WHA70" s="311"/>
      <c r="WHB70" s="311"/>
      <c r="WHC70" s="311"/>
      <c r="WHD70" s="311"/>
      <c r="WHE70" s="311"/>
      <c r="WHF70" s="311"/>
      <c r="WHG70" s="311"/>
      <c r="WHH70" s="311"/>
      <c r="WHI70" s="311"/>
      <c r="WHJ70" s="311"/>
      <c r="WHK70" s="311"/>
      <c r="WHL70" s="311"/>
      <c r="WHM70" s="311"/>
      <c r="WHN70" s="311"/>
      <c r="WHO70" s="311"/>
      <c r="WHP70" s="311"/>
      <c r="WHQ70" s="311"/>
      <c r="WHR70" s="311"/>
      <c r="WHS70" s="311"/>
      <c r="WHT70" s="311"/>
      <c r="WHU70" s="311"/>
      <c r="WHV70" s="311"/>
      <c r="WHW70" s="311"/>
      <c r="WHX70" s="311"/>
      <c r="WHY70" s="311"/>
      <c r="WHZ70" s="311"/>
      <c r="WIA70" s="311"/>
      <c r="WIB70" s="311"/>
      <c r="WIC70" s="311"/>
      <c r="WID70" s="311"/>
      <c r="WIE70" s="311"/>
      <c r="WIF70" s="311"/>
      <c r="WIG70" s="311"/>
      <c r="WIH70" s="311"/>
      <c r="WII70" s="311"/>
      <c r="WIJ70" s="311"/>
      <c r="WIK70" s="311"/>
      <c r="WIL70" s="311"/>
      <c r="WIM70" s="311"/>
      <c r="WIN70" s="311"/>
      <c r="WIO70" s="311"/>
      <c r="WIP70" s="311"/>
      <c r="WIQ70" s="311"/>
      <c r="WIR70" s="311"/>
      <c r="WIS70" s="311"/>
      <c r="WIT70" s="311"/>
      <c r="WIU70" s="311"/>
      <c r="WIV70" s="311"/>
      <c r="WIW70" s="311"/>
      <c r="WIX70" s="311"/>
      <c r="WIY70" s="311"/>
      <c r="WIZ70" s="311"/>
      <c r="WJA70" s="311"/>
      <c r="WJB70" s="311"/>
      <c r="WJC70" s="311"/>
      <c r="WJD70" s="311"/>
      <c r="WJE70" s="311"/>
      <c r="WJF70" s="311"/>
      <c r="WJG70" s="311"/>
      <c r="WJH70" s="311"/>
      <c r="WJI70" s="311"/>
      <c r="WJJ70" s="311"/>
      <c r="WJK70" s="311"/>
      <c r="WJL70" s="311"/>
      <c r="WJM70" s="311"/>
      <c r="WJN70" s="311"/>
      <c r="WJO70" s="311"/>
      <c r="WJP70" s="311"/>
      <c r="WJQ70" s="311"/>
      <c r="WJR70" s="311"/>
      <c r="WJS70" s="311"/>
      <c r="WJT70" s="311"/>
      <c r="WJU70" s="311"/>
      <c r="WJV70" s="311"/>
      <c r="WJW70" s="311"/>
      <c r="WJX70" s="311"/>
      <c r="WJY70" s="311"/>
      <c r="WJZ70" s="311"/>
      <c r="WKA70" s="311"/>
      <c r="WKB70" s="311"/>
      <c r="WKC70" s="311"/>
      <c r="WKD70" s="311"/>
      <c r="WKE70" s="311"/>
      <c r="WKF70" s="311"/>
      <c r="WKG70" s="311"/>
      <c r="WKH70" s="311"/>
      <c r="WKI70" s="311"/>
      <c r="WKJ70" s="311"/>
      <c r="WKK70" s="311"/>
      <c r="WKL70" s="311"/>
      <c r="WKM70" s="311"/>
      <c r="WKN70" s="311"/>
      <c r="WKO70" s="311"/>
      <c r="WKP70" s="311"/>
      <c r="WKQ70" s="311"/>
      <c r="WKR70" s="311"/>
      <c r="WKS70" s="311"/>
      <c r="WKT70" s="311"/>
      <c r="WKU70" s="311"/>
      <c r="WKV70" s="311"/>
      <c r="WKW70" s="311"/>
      <c r="WKX70" s="311"/>
      <c r="WKY70" s="311"/>
      <c r="WKZ70" s="311"/>
      <c r="WLA70" s="311"/>
      <c r="WLB70" s="311"/>
      <c r="WLC70" s="311"/>
      <c r="WLD70" s="311"/>
      <c r="WLE70" s="311"/>
      <c r="WLF70" s="311"/>
      <c r="WLG70" s="311"/>
      <c r="WLH70" s="311"/>
      <c r="WLI70" s="311"/>
      <c r="WLJ70" s="311"/>
      <c r="WLK70" s="311"/>
      <c r="WLL70" s="311"/>
      <c r="WLM70" s="311"/>
      <c r="WLN70" s="311"/>
      <c r="WLO70" s="311"/>
      <c r="WLP70" s="311"/>
      <c r="WLQ70" s="311"/>
      <c r="WLR70" s="311"/>
      <c r="WLS70" s="311"/>
      <c r="WLT70" s="311"/>
      <c r="WLU70" s="311"/>
      <c r="WLV70" s="311"/>
      <c r="WLW70" s="311"/>
      <c r="WLX70" s="311"/>
      <c r="WLY70" s="311"/>
      <c r="WLZ70" s="311"/>
      <c r="WMA70" s="311"/>
      <c r="WMB70" s="311"/>
      <c r="WMC70" s="311"/>
      <c r="WMD70" s="311"/>
      <c r="WME70" s="311"/>
      <c r="WMF70" s="311"/>
      <c r="WMG70" s="311"/>
      <c r="WMH70" s="311"/>
      <c r="WMI70" s="311"/>
      <c r="WMJ70" s="311"/>
      <c r="WMK70" s="311"/>
      <c r="WML70" s="311"/>
      <c r="WMM70" s="311"/>
      <c r="WMN70" s="311"/>
      <c r="WMO70" s="311"/>
      <c r="WMP70" s="311"/>
      <c r="WMQ70" s="311"/>
      <c r="WMR70" s="311"/>
      <c r="WMS70" s="311"/>
      <c r="WMT70" s="311"/>
      <c r="WMU70" s="311"/>
      <c r="WMV70" s="311"/>
      <c r="WMW70" s="311"/>
      <c r="WMX70" s="311"/>
      <c r="WMY70" s="311"/>
      <c r="WMZ70" s="311"/>
      <c r="WNA70" s="311"/>
      <c r="WNB70" s="311"/>
      <c r="WNC70" s="311"/>
      <c r="WND70" s="311"/>
      <c r="WNE70" s="311"/>
      <c r="WNF70" s="311"/>
      <c r="WNG70" s="311"/>
      <c r="WNH70" s="311"/>
      <c r="WNI70" s="311"/>
      <c r="WNJ70" s="311"/>
      <c r="WNK70" s="311"/>
      <c r="WNL70" s="311"/>
      <c r="WNM70" s="311"/>
      <c r="WNN70" s="311"/>
      <c r="WNO70" s="311"/>
      <c r="WNP70" s="311"/>
      <c r="WNQ70" s="311"/>
      <c r="WNR70" s="311"/>
      <c r="WNS70" s="311"/>
      <c r="WNT70" s="311"/>
      <c r="WNU70" s="311"/>
      <c r="WNV70" s="311"/>
      <c r="WNW70" s="311"/>
      <c r="WNX70" s="311"/>
      <c r="WNY70" s="311"/>
      <c r="WNZ70" s="311"/>
      <c r="WOA70" s="311"/>
      <c r="WOB70" s="311"/>
      <c r="WOC70" s="311"/>
      <c r="WOD70" s="311"/>
      <c r="WOE70" s="311"/>
      <c r="WOF70" s="311"/>
      <c r="WOG70" s="311"/>
      <c r="WOH70" s="311"/>
      <c r="WOI70" s="311"/>
      <c r="WOJ70" s="311"/>
      <c r="WOK70" s="311"/>
      <c r="WOL70" s="311"/>
      <c r="WOM70" s="311"/>
      <c r="WON70" s="311"/>
      <c r="WOO70" s="311"/>
      <c r="WOP70" s="311"/>
      <c r="WOQ70" s="311"/>
      <c r="WOR70" s="311"/>
      <c r="WOS70" s="311"/>
      <c r="WOT70" s="311"/>
      <c r="WOU70" s="311"/>
      <c r="WOV70" s="311"/>
      <c r="WOW70" s="311"/>
      <c r="WOX70" s="311"/>
      <c r="WOY70" s="311"/>
      <c r="WOZ70" s="311"/>
      <c r="WPA70" s="311"/>
      <c r="WPB70" s="311"/>
      <c r="WPC70" s="311"/>
      <c r="WPD70" s="311"/>
      <c r="WPE70" s="311"/>
      <c r="WPF70" s="311"/>
      <c r="WPG70" s="311"/>
      <c r="WPH70" s="311"/>
      <c r="WPI70" s="311"/>
      <c r="WPJ70" s="311"/>
      <c r="WPK70" s="311"/>
      <c r="WPL70" s="311"/>
      <c r="WPM70" s="311"/>
      <c r="WPN70" s="311"/>
      <c r="WPO70" s="311"/>
      <c r="WPP70" s="311"/>
      <c r="WPQ70" s="311"/>
      <c r="WPR70" s="311"/>
      <c r="WPS70" s="311"/>
      <c r="WPT70" s="311"/>
      <c r="WPU70" s="311"/>
      <c r="WPV70" s="311"/>
      <c r="WPW70" s="311"/>
      <c r="WPX70" s="311"/>
      <c r="WPY70" s="311"/>
      <c r="WPZ70" s="311"/>
      <c r="WQA70" s="311"/>
      <c r="WQB70" s="311"/>
      <c r="WQC70" s="311"/>
      <c r="WQD70" s="311"/>
      <c r="WQE70" s="311"/>
      <c r="WQF70" s="311"/>
      <c r="WQG70" s="311"/>
      <c r="WQH70" s="311"/>
      <c r="WQI70" s="311"/>
      <c r="WQJ70" s="311"/>
      <c r="WQK70" s="311"/>
      <c r="WQL70" s="311"/>
      <c r="WQM70" s="311"/>
      <c r="WQN70" s="311"/>
      <c r="WQO70" s="311"/>
      <c r="WQP70" s="311"/>
      <c r="WQQ70" s="311"/>
      <c r="WQR70" s="311"/>
      <c r="WQS70" s="311"/>
      <c r="WQT70" s="311"/>
      <c r="WQU70" s="311"/>
      <c r="WQV70" s="311"/>
      <c r="WQW70" s="311"/>
      <c r="WQX70" s="311"/>
      <c r="WQY70" s="311"/>
      <c r="WQZ70" s="311"/>
      <c r="WRA70" s="311"/>
      <c r="WRB70" s="311"/>
      <c r="WRC70" s="311"/>
      <c r="WRD70" s="311"/>
      <c r="WRE70" s="311"/>
      <c r="WRF70" s="311"/>
      <c r="WRG70" s="311"/>
      <c r="WRH70" s="311"/>
      <c r="WRI70" s="311"/>
      <c r="WRJ70" s="311"/>
      <c r="WRK70" s="311"/>
      <c r="WRL70" s="311"/>
      <c r="WRM70" s="311"/>
      <c r="WRN70" s="311"/>
      <c r="WRO70" s="311"/>
      <c r="WRP70" s="311"/>
      <c r="WRQ70" s="311"/>
      <c r="WRR70" s="311"/>
      <c r="WRS70" s="311"/>
      <c r="WRT70" s="311"/>
      <c r="WRU70" s="311"/>
      <c r="WRV70" s="311"/>
      <c r="WRW70" s="311"/>
      <c r="WRX70" s="311"/>
      <c r="WRY70" s="311"/>
      <c r="WRZ70" s="311"/>
      <c r="WSA70" s="311"/>
      <c r="WSB70" s="311"/>
      <c r="WSC70" s="311"/>
      <c r="WSD70" s="311"/>
      <c r="WSE70" s="311"/>
      <c r="WSF70" s="311"/>
      <c r="WSG70" s="311"/>
      <c r="WSH70" s="311"/>
      <c r="WSI70" s="311"/>
      <c r="WSJ70" s="311"/>
      <c r="WSK70" s="311"/>
      <c r="WSL70" s="311"/>
      <c r="WSM70" s="311"/>
      <c r="WSN70" s="311"/>
      <c r="WSO70" s="311"/>
      <c r="WSP70" s="311"/>
      <c r="WSQ70" s="311"/>
      <c r="WSR70" s="311"/>
      <c r="WSS70" s="311"/>
      <c r="WST70" s="311"/>
      <c r="WSU70" s="311"/>
      <c r="WSV70" s="311"/>
      <c r="WSW70" s="311"/>
      <c r="WSX70" s="311"/>
      <c r="WSY70" s="311"/>
      <c r="WSZ70" s="311"/>
      <c r="WTA70" s="311"/>
      <c r="WTB70" s="311"/>
      <c r="WTC70" s="311"/>
      <c r="WTD70" s="311"/>
      <c r="WTE70" s="311"/>
      <c r="WTF70" s="311"/>
      <c r="WTG70" s="311"/>
      <c r="WTH70" s="311"/>
      <c r="WTI70" s="311"/>
      <c r="WTJ70" s="311"/>
      <c r="WTK70" s="311"/>
      <c r="WTL70" s="311"/>
      <c r="WTM70" s="311"/>
      <c r="WTN70" s="311"/>
      <c r="WTO70" s="311"/>
      <c r="WTP70" s="311"/>
      <c r="WTQ70" s="311"/>
      <c r="WTR70" s="311"/>
      <c r="WTS70" s="311"/>
      <c r="WTT70" s="311"/>
      <c r="WTU70" s="311"/>
      <c r="WTV70" s="311"/>
      <c r="WTW70" s="311"/>
      <c r="WTX70" s="311"/>
      <c r="WTY70" s="311"/>
      <c r="WTZ70" s="311"/>
      <c r="WUA70" s="311"/>
      <c r="WUB70" s="311"/>
      <c r="WUC70" s="311"/>
      <c r="WUD70" s="311"/>
      <c r="WUE70" s="311"/>
      <c r="WUF70" s="311"/>
      <c r="WUG70" s="311"/>
      <c r="WUH70" s="311"/>
      <c r="WUI70" s="311"/>
      <c r="WUJ70" s="311"/>
      <c r="WUK70" s="311"/>
      <c r="WUL70" s="311"/>
      <c r="WUM70" s="311"/>
      <c r="WUN70" s="311"/>
      <c r="WUO70" s="311"/>
      <c r="WUP70" s="311"/>
      <c r="WUQ70" s="311"/>
      <c r="WUR70" s="311"/>
      <c r="WUS70" s="311"/>
      <c r="WUT70" s="311"/>
      <c r="WUU70" s="311"/>
      <c r="WUV70" s="311"/>
      <c r="WUW70" s="311"/>
      <c r="WUX70" s="311"/>
      <c r="WUY70" s="311"/>
      <c r="WUZ70" s="311"/>
      <c r="WVA70" s="311"/>
      <c r="WVB70" s="311"/>
      <c r="WVC70" s="311"/>
      <c r="WVD70" s="311"/>
      <c r="WVE70" s="311"/>
      <c r="WVF70" s="311"/>
      <c r="WVG70" s="311"/>
      <c r="WVH70" s="311"/>
      <c r="WVI70" s="311"/>
      <c r="WVJ70" s="311"/>
      <c r="WVK70" s="311"/>
      <c r="WVL70" s="311"/>
      <c r="WVM70" s="311"/>
      <c r="WVN70" s="311"/>
      <c r="WVO70" s="311"/>
      <c r="WVP70" s="311"/>
      <c r="WVQ70" s="311"/>
      <c r="WVR70" s="311"/>
      <c r="WVS70" s="311"/>
      <c r="WVT70" s="311"/>
      <c r="WVU70" s="311"/>
      <c r="WVV70" s="311"/>
      <c r="WVW70" s="311"/>
      <c r="WVX70" s="311"/>
      <c r="WVY70" s="311"/>
      <c r="WVZ70" s="311"/>
      <c r="WWA70" s="311"/>
      <c r="WWB70" s="311"/>
      <c r="WWC70" s="311"/>
      <c r="WWD70" s="311"/>
      <c r="WWE70" s="311"/>
      <c r="WWF70" s="311"/>
      <c r="WWG70" s="311"/>
      <c r="WWH70" s="311"/>
      <c r="WWI70" s="311"/>
      <c r="WWJ70" s="311"/>
      <c r="WWK70" s="311"/>
      <c r="WWL70" s="311"/>
      <c r="WWM70" s="311"/>
      <c r="WWN70" s="311"/>
      <c r="WWO70" s="311"/>
      <c r="WWP70" s="311"/>
      <c r="WWQ70" s="311"/>
      <c r="WWR70" s="311"/>
      <c r="WWS70" s="311"/>
      <c r="WWT70" s="311"/>
      <c r="WWU70" s="311"/>
      <c r="WWV70" s="311"/>
      <c r="WWW70" s="311"/>
      <c r="WWX70" s="311"/>
      <c r="WWY70" s="311"/>
      <c r="WWZ70" s="311"/>
      <c r="WXA70" s="311"/>
      <c r="WXB70" s="311"/>
      <c r="WXC70" s="311"/>
      <c r="WXD70" s="311"/>
      <c r="WXE70" s="311"/>
      <c r="WXF70" s="311"/>
      <c r="WXG70" s="311"/>
      <c r="WXH70" s="311"/>
      <c r="WXI70" s="311"/>
      <c r="WXJ70" s="311"/>
      <c r="WXK70" s="311"/>
      <c r="WXL70" s="311"/>
      <c r="WXM70" s="311"/>
      <c r="WXN70" s="311"/>
      <c r="WXO70" s="311"/>
      <c r="WXP70" s="311"/>
      <c r="WXQ70" s="311"/>
      <c r="WXR70" s="311"/>
      <c r="WXS70" s="311"/>
      <c r="WXT70" s="311"/>
      <c r="WXU70" s="311"/>
      <c r="WXV70" s="311"/>
      <c r="WXW70" s="311"/>
      <c r="WXX70" s="311"/>
      <c r="WXY70" s="311"/>
      <c r="WXZ70" s="311"/>
      <c r="WYA70" s="311"/>
      <c r="WYB70" s="311"/>
      <c r="WYC70" s="311"/>
      <c r="WYD70" s="311"/>
      <c r="WYE70" s="311"/>
      <c r="WYF70" s="311"/>
      <c r="WYG70" s="311"/>
      <c r="WYH70" s="311"/>
      <c r="WYI70" s="311"/>
      <c r="WYJ70" s="311"/>
      <c r="WYK70" s="311"/>
      <c r="WYL70" s="311"/>
      <c r="WYM70" s="311"/>
      <c r="WYN70" s="311"/>
      <c r="WYO70" s="311"/>
      <c r="WYP70" s="311"/>
      <c r="WYQ70" s="311"/>
      <c r="WYR70" s="311"/>
      <c r="WYS70" s="311"/>
      <c r="WYT70" s="311"/>
      <c r="WYU70" s="311"/>
      <c r="WYV70" s="311"/>
      <c r="WYW70" s="311"/>
      <c r="WYX70" s="311"/>
      <c r="WYY70" s="311"/>
      <c r="WYZ70" s="311"/>
      <c r="WZA70" s="311"/>
      <c r="WZB70" s="311"/>
      <c r="WZC70" s="311"/>
      <c r="WZD70" s="311"/>
      <c r="WZE70" s="311"/>
      <c r="WZF70" s="311"/>
      <c r="WZG70" s="311"/>
      <c r="WZH70" s="311"/>
      <c r="WZI70" s="311"/>
      <c r="WZJ70" s="311"/>
      <c r="WZK70" s="311"/>
      <c r="WZL70" s="311"/>
      <c r="WZM70" s="311"/>
      <c r="WZN70" s="311"/>
      <c r="WZO70" s="311"/>
      <c r="WZP70" s="311"/>
      <c r="WZQ70" s="311"/>
      <c r="WZR70" s="311"/>
      <c r="WZS70" s="311"/>
      <c r="WZT70" s="311"/>
      <c r="WZU70" s="311"/>
      <c r="WZV70" s="311"/>
      <c r="WZW70" s="311"/>
      <c r="WZX70" s="311"/>
      <c r="WZY70" s="311"/>
      <c r="WZZ70" s="311"/>
      <c r="XAA70" s="311"/>
      <c r="XAB70" s="311"/>
      <c r="XAC70" s="311"/>
      <c r="XAD70" s="311"/>
      <c r="XAE70" s="311"/>
      <c r="XAF70" s="311"/>
      <c r="XAG70" s="311"/>
      <c r="XAH70" s="311"/>
      <c r="XAI70" s="311"/>
      <c r="XAJ70" s="311"/>
      <c r="XAK70" s="311"/>
      <c r="XAL70" s="311"/>
      <c r="XAM70" s="311"/>
      <c r="XAN70" s="311"/>
      <c r="XAO70" s="311"/>
      <c r="XAP70" s="311"/>
      <c r="XAQ70" s="311"/>
      <c r="XAR70" s="311"/>
      <c r="XAS70" s="311"/>
      <c r="XAT70" s="311"/>
      <c r="XAU70" s="311"/>
      <c r="XAV70" s="311"/>
      <c r="XAW70" s="311"/>
      <c r="XAX70" s="311"/>
      <c r="XAY70" s="311"/>
      <c r="XAZ70" s="311"/>
      <c r="XBA70" s="311"/>
      <c r="XBB70" s="311"/>
      <c r="XBC70" s="311"/>
      <c r="XBD70" s="311"/>
      <c r="XBE70" s="311"/>
      <c r="XBF70" s="311"/>
      <c r="XBG70" s="311"/>
      <c r="XBH70" s="311"/>
      <c r="XBI70" s="311"/>
      <c r="XBJ70" s="311"/>
      <c r="XBK70" s="311"/>
      <c r="XBL70" s="311"/>
      <c r="XBM70" s="311"/>
      <c r="XBN70" s="311"/>
      <c r="XBO70" s="311"/>
      <c r="XBP70" s="311"/>
      <c r="XBQ70" s="311"/>
      <c r="XBR70" s="311"/>
      <c r="XBS70" s="311"/>
      <c r="XBT70" s="311"/>
      <c r="XBU70" s="311"/>
      <c r="XBV70" s="311"/>
      <c r="XBW70" s="311"/>
      <c r="XBX70" s="311"/>
      <c r="XBY70" s="311"/>
      <c r="XBZ70" s="311"/>
      <c r="XCA70" s="311"/>
      <c r="XCB70" s="311"/>
      <c r="XCC70" s="311"/>
      <c r="XCD70" s="311"/>
      <c r="XCE70" s="311"/>
      <c r="XCF70" s="311"/>
      <c r="XCG70" s="311"/>
      <c r="XCH70" s="311"/>
      <c r="XCI70" s="311"/>
      <c r="XCJ70" s="311"/>
      <c r="XCK70" s="311"/>
      <c r="XCL70" s="311"/>
      <c r="XCM70" s="311"/>
      <c r="XCN70" s="311"/>
      <c r="XCO70" s="311"/>
      <c r="XCP70" s="311"/>
      <c r="XCQ70" s="311"/>
      <c r="XCR70" s="311"/>
      <c r="XCS70" s="311"/>
      <c r="XCT70" s="311"/>
      <c r="XCU70" s="311"/>
      <c r="XCV70" s="311"/>
      <c r="XCW70" s="311"/>
      <c r="XCX70" s="311"/>
      <c r="XCY70" s="311"/>
      <c r="XCZ70" s="311"/>
      <c r="XDA70" s="311"/>
      <c r="XDB70" s="311"/>
      <c r="XDC70" s="311"/>
      <c r="XDD70" s="311"/>
      <c r="XDE70" s="311"/>
      <c r="XDF70" s="311"/>
      <c r="XDG70" s="311"/>
      <c r="XDH70" s="311"/>
      <c r="XDI70" s="311"/>
      <c r="XDJ70" s="311"/>
      <c r="XDK70" s="311"/>
      <c r="XDL70" s="311"/>
      <c r="XDM70" s="311"/>
      <c r="XDN70" s="311"/>
      <c r="XDO70" s="311"/>
      <c r="XDP70" s="311"/>
      <c r="XDQ70" s="311"/>
      <c r="XDR70" s="311"/>
      <c r="XDS70" s="311"/>
      <c r="XDT70" s="311"/>
      <c r="XDU70" s="311"/>
      <c r="XDV70" s="311"/>
      <c r="XDW70" s="311"/>
      <c r="XDX70" s="311"/>
      <c r="XDY70" s="311"/>
      <c r="XDZ70" s="311"/>
      <c r="XEA70" s="311"/>
      <c r="XEB70" s="311"/>
      <c r="XEC70" s="311"/>
      <c r="XED70" s="311"/>
      <c r="XEE70" s="311"/>
      <c r="XEF70" s="311"/>
      <c r="XEG70" s="311"/>
      <c r="XEH70" s="311"/>
      <c r="XEI70" s="311"/>
      <c r="XEJ70" s="311"/>
      <c r="XEK70" s="311"/>
      <c r="XEL70" s="311"/>
      <c r="XEM70" s="311"/>
      <c r="XEN70" s="311"/>
      <c r="XEO70" s="311"/>
      <c r="XEP70" s="311"/>
      <c r="XEQ70" s="311"/>
      <c r="XER70" s="311"/>
      <c r="XES70" s="311"/>
      <c r="XET70" s="311"/>
      <c r="XEU70" s="311"/>
      <c r="XEV70" s="311"/>
      <c r="XEW70" s="311"/>
      <c r="XEX70" s="311"/>
      <c r="XEY70" s="311"/>
      <c r="XEZ70" s="311"/>
      <c r="XFA70" s="311"/>
      <c r="XFB70" s="311"/>
    </row>
    <row r="71" spans="1:16382" s="5" customFormat="1">
      <c r="A71" s="139" t="s">
        <v>486</v>
      </c>
      <c r="B71" s="37" t="s">
        <v>10</v>
      </c>
      <c r="C71" s="260">
        <f>IF(B71="Yes",3,IF(B71="No",3,IF(B71="N/A",0)))</f>
        <v>3</v>
      </c>
      <c r="D71" s="261">
        <f t="shared" si="4"/>
        <v>0.34482758620689657</v>
      </c>
      <c r="E71" s="132"/>
      <c r="F71" s="312"/>
      <c r="G71" s="311"/>
      <c r="H71" s="311"/>
      <c r="I71" s="311"/>
      <c r="J71" s="311"/>
      <c r="K71" s="311"/>
      <c r="L71" s="140"/>
      <c r="M71" s="140"/>
      <c r="N71" s="140"/>
      <c r="O71" s="140"/>
      <c r="P71" s="140"/>
      <c r="Q71" s="140"/>
      <c r="R71" s="140"/>
      <c r="S71" s="140"/>
    </row>
    <row r="72" spans="1:16382" s="5" customFormat="1" ht="17.25" customHeight="1">
      <c r="A72" s="139" t="s">
        <v>125</v>
      </c>
      <c r="B72" s="37" t="s">
        <v>10</v>
      </c>
      <c r="C72" s="260">
        <f>IF(B72="Yes",3,IF(B72="No",3,IF(B72="N/A",0)))</f>
        <v>3</v>
      </c>
      <c r="D72" s="261">
        <f t="shared" si="4"/>
        <v>0.34482758620689657</v>
      </c>
      <c r="E72" s="132"/>
    </row>
    <row r="73" spans="1:16382" s="5" customFormat="1" ht="17.25" customHeight="1">
      <c r="A73" s="139" t="s">
        <v>126</v>
      </c>
      <c r="B73" s="550" t="s">
        <v>460</v>
      </c>
      <c r="C73" s="260">
        <f>IF(B73="Yes",3,IF(B73="No",3,IF(B73="N/A",0)))</f>
        <v>0</v>
      </c>
      <c r="D73" s="261">
        <f t="shared" si="4"/>
        <v>0</v>
      </c>
      <c r="E73" s="470"/>
    </row>
    <row r="74" spans="1:16382" s="5" customFormat="1" ht="41.4">
      <c r="A74" s="139" t="s">
        <v>127</v>
      </c>
      <c r="B74" s="37" t="s">
        <v>10</v>
      </c>
      <c r="C74" s="260">
        <f>IF(B74="Yes",4,IF(B74="No",4,IF(B74="N/A",0)))</f>
        <v>4</v>
      </c>
      <c r="D74" s="261">
        <f t="shared" si="4"/>
        <v>0.45977011494252873</v>
      </c>
      <c r="E74" s="132"/>
    </row>
    <row r="75" spans="1:16382" s="5" customFormat="1" ht="21" customHeight="1">
      <c r="A75" s="139" t="s">
        <v>128</v>
      </c>
      <c r="B75" s="37" t="s">
        <v>10</v>
      </c>
      <c r="C75" s="260">
        <f t="shared" ref="C75:C81" si="5">IF(B75="Yes",3,IF(B75="No",3,IF(B75="N/A",0)))</f>
        <v>3</v>
      </c>
      <c r="D75" s="261">
        <f t="shared" si="4"/>
        <v>0.34482758620689657</v>
      </c>
      <c r="E75" s="132"/>
    </row>
    <row r="76" spans="1:16382" s="5" customFormat="1" ht="16.5" customHeight="1">
      <c r="A76" s="139" t="s">
        <v>375</v>
      </c>
      <c r="B76" s="37" t="s">
        <v>10</v>
      </c>
      <c r="C76" s="260">
        <f t="shared" si="5"/>
        <v>3</v>
      </c>
      <c r="D76" s="261">
        <f t="shared" si="4"/>
        <v>0.34482758620689657</v>
      </c>
      <c r="E76" s="132"/>
    </row>
    <row r="77" spans="1:16382" s="76" customFormat="1">
      <c r="A77" s="139" t="s">
        <v>441</v>
      </c>
      <c r="B77" s="37" t="s">
        <v>10</v>
      </c>
      <c r="C77" s="260">
        <f t="shared" si="5"/>
        <v>3</v>
      </c>
      <c r="D77" s="261">
        <f t="shared" si="4"/>
        <v>0.34482758620689657</v>
      </c>
      <c r="E77" s="307"/>
      <c r="F77" s="311"/>
      <c r="G77" s="311"/>
      <c r="H77" s="311"/>
      <c r="I77" s="311"/>
      <c r="J77" s="311"/>
      <c r="K77" s="311"/>
      <c r="L77" s="311"/>
      <c r="M77" s="311"/>
      <c r="N77" s="311"/>
      <c r="O77" s="311"/>
      <c r="P77" s="311"/>
      <c r="Q77" s="311"/>
      <c r="R77" s="311"/>
      <c r="S77" s="311"/>
      <c r="T77" s="311"/>
      <c r="U77" s="311"/>
      <c r="V77" s="311"/>
      <c r="W77" s="311"/>
      <c r="X77" s="311"/>
      <c r="Y77" s="311"/>
      <c r="Z77" s="311"/>
      <c r="AA77" s="311"/>
      <c r="AB77" s="311"/>
      <c r="AC77" s="311"/>
      <c r="AD77" s="311"/>
      <c r="AE77" s="311"/>
      <c r="AF77" s="311"/>
      <c r="AG77" s="311"/>
      <c r="AH77" s="311"/>
      <c r="AI77" s="311"/>
      <c r="AJ77" s="311"/>
      <c r="AK77" s="311"/>
      <c r="AL77" s="311"/>
      <c r="AM77" s="311"/>
      <c r="AN77" s="311"/>
      <c r="AO77" s="311"/>
      <c r="AP77" s="311"/>
      <c r="AQ77" s="311"/>
      <c r="AR77" s="311"/>
      <c r="AS77" s="311"/>
      <c r="AT77" s="311"/>
      <c r="AU77" s="311"/>
      <c r="AV77" s="311"/>
      <c r="AW77" s="311"/>
      <c r="AX77" s="311"/>
      <c r="AY77" s="311"/>
      <c r="AZ77" s="311"/>
      <c r="BA77" s="311"/>
      <c r="BB77" s="311"/>
      <c r="BC77" s="311"/>
      <c r="BD77" s="311"/>
      <c r="BE77" s="311"/>
      <c r="BF77" s="311"/>
      <c r="BG77" s="311"/>
      <c r="BH77" s="311"/>
      <c r="BI77" s="311"/>
      <c r="BJ77" s="311"/>
      <c r="BK77" s="311"/>
      <c r="BL77" s="311"/>
      <c r="BM77" s="311"/>
      <c r="BN77" s="311"/>
      <c r="BO77" s="311"/>
      <c r="BP77" s="311"/>
      <c r="BQ77" s="311"/>
      <c r="BR77" s="311"/>
      <c r="BS77" s="311"/>
      <c r="BT77" s="311"/>
      <c r="BU77" s="311"/>
      <c r="BV77" s="311"/>
      <c r="BW77" s="311"/>
      <c r="BX77" s="311"/>
      <c r="BY77" s="311"/>
      <c r="BZ77" s="311"/>
      <c r="CA77" s="311"/>
      <c r="CB77" s="311"/>
      <c r="CC77" s="311"/>
      <c r="CD77" s="311"/>
      <c r="CE77" s="311"/>
      <c r="CF77" s="311"/>
      <c r="CG77" s="311"/>
      <c r="CH77" s="311"/>
      <c r="CI77" s="311"/>
      <c r="CJ77" s="311"/>
      <c r="CK77" s="311"/>
      <c r="CL77" s="311"/>
      <c r="CM77" s="311"/>
      <c r="CN77" s="311"/>
      <c r="CO77" s="311"/>
      <c r="CP77" s="311"/>
      <c r="CQ77" s="311"/>
      <c r="CR77" s="311"/>
      <c r="CS77" s="311"/>
      <c r="CT77" s="311"/>
      <c r="CU77" s="311"/>
      <c r="CV77" s="311"/>
      <c r="CW77" s="311"/>
      <c r="CX77" s="311"/>
      <c r="CY77" s="311"/>
      <c r="CZ77" s="311"/>
      <c r="DA77" s="311"/>
      <c r="DB77" s="311"/>
      <c r="DC77" s="311"/>
      <c r="DD77" s="311"/>
      <c r="DE77" s="311"/>
      <c r="DF77" s="311"/>
      <c r="DG77" s="311"/>
      <c r="DH77" s="311"/>
      <c r="DI77" s="311"/>
      <c r="DJ77" s="311"/>
      <c r="DK77" s="311"/>
      <c r="DL77" s="311"/>
      <c r="DM77" s="311"/>
      <c r="DN77" s="311"/>
      <c r="DO77" s="311"/>
      <c r="DP77" s="311"/>
      <c r="DQ77" s="311"/>
      <c r="DR77" s="311"/>
      <c r="DS77" s="311"/>
      <c r="DT77" s="311"/>
      <c r="DU77" s="311"/>
      <c r="DV77" s="311"/>
      <c r="DW77" s="311"/>
      <c r="DX77" s="311"/>
      <c r="DY77" s="311"/>
      <c r="DZ77" s="311"/>
      <c r="EA77" s="311"/>
      <c r="EB77" s="311"/>
      <c r="EC77" s="311"/>
      <c r="ED77" s="311"/>
      <c r="EE77" s="311"/>
      <c r="EF77" s="311"/>
      <c r="EG77" s="311"/>
      <c r="EH77" s="311"/>
      <c r="EI77" s="311"/>
      <c r="EJ77" s="311"/>
      <c r="EK77" s="311"/>
      <c r="EL77" s="311"/>
      <c r="EM77" s="311"/>
      <c r="EN77" s="311"/>
      <c r="EO77" s="311"/>
      <c r="EP77" s="311"/>
      <c r="EQ77" s="311"/>
      <c r="ER77" s="311"/>
      <c r="ES77" s="311"/>
      <c r="ET77" s="311"/>
      <c r="EU77" s="311"/>
      <c r="EV77" s="311"/>
      <c r="EW77" s="311"/>
      <c r="EX77" s="311"/>
      <c r="EY77" s="311"/>
      <c r="EZ77" s="311"/>
      <c r="FA77" s="311"/>
      <c r="FB77" s="311"/>
      <c r="FC77" s="311"/>
      <c r="FD77" s="311"/>
      <c r="FE77" s="311"/>
      <c r="FF77" s="311"/>
      <c r="FG77" s="311"/>
      <c r="FH77" s="311"/>
      <c r="FI77" s="311"/>
      <c r="FJ77" s="311"/>
      <c r="FK77" s="311"/>
      <c r="FL77" s="311"/>
      <c r="FM77" s="311"/>
      <c r="FN77" s="311"/>
      <c r="FO77" s="311"/>
      <c r="FP77" s="311"/>
      <c r="FQ77" s="311"/>
      <c r="FR77" s="311"/>
      <c r="FS77" s="311"/>
      <c r="FT77" s="311"/>
      <c r="FU77" s="311"/>
      <c r="FV77" s="311"/>
      <c r="FW77" s="311"/>
      <c r="FX77" s="311"/>
      <c r="FY77" s="311"/>
      <c r="FZ77" s="311"/>
      <c r="GA77" s="311"/>
      <c r="GB77" s="311"/>
      <c r="GC77" s="311"/>
      <c r="GD77" s="311"/>
      <c r="GE77" s="311"/>
      <c r="GF77" s="311"/>
      <c r="GG77" s="311"/>
      <c r="GH77" s="311"/>
      <c r="GI77" s="311"/>
      <c r="GJ77" s="311"/>
      <c r="GK77" s="311"/>
      <c r="GL77" s="311"/>
      <c r="GM77" s="311"/>
      <c r="GN77" s="311"/>
      <c r="GO77" s="311"/>
      <c r="GP77" s="311"/>
      <c r="GQ77" s="311"/>
      <c r="GR77" s="311"/>
      <c r="GS77" s="311"/>
      <c r="GT77" s="311"/>
      <c r="GU77" s="311"/>
      <c r="GV77" s="311"/>
      <c r="GW77" s="311"/>
      <c r="GX77" s="311"/>
      <c r="GY77" s="311"/>
      <c r="GZ77" s="311"/>
      <c r="HA77" s="311"/>
      <c r="HB77" s="311"/>
      <c r="HC77" s="311"/>
      <c r="HD77" s="311"/>
      <c r="HE77" s="311"/>
      <c r="HF77" s="311"/>
      <c r="HG77" s="311"/>
      <c r="HH77" s="311"/>
      <c r="HI77" s="311"/>
      <c r="HJ77" s="311"/>
      <c r="HK77" s="311"/>
      <c r="HL77" s="311"/>
      <c r="HM77" s="311"/>
      <c r="HN77" s="311"/>
      <c r="HO77" s="311"/>
      <c r="HP77" s="311"/>
      <c r="HQ77" s="311"/>
      <c r="HR77" s="311"/>
      <c r="HS77" s="311"/>
      <c r="HT77" s="311"/>
      <c r="HU77" s="311"/>
      <c r="HV77" s="311"/>
      <c r="HW77" s="311"/>
      <c r="HX77" s="311"/>
      <c r="HY77" s="311"/>
      <c r="HZ77" s="311"/>
      <c r="IA77" s="311"/>
      <c r="IB77" s="311"/>
      <c r="IC77" s="311"/>
      <c r="ID77" s="311"/>
      <c r="IE77" s="311"/>
      <c r="IF77" s="311"/>
      <c r="IG77" s="311"/>
      <c r="IH77" s="311"/>
      <c r="II77" s="311"/>
      <c r="IJ77" s="311"/>
      <c r="IK77" s="311"/>
      <c r="IL77" s="311"/>
      <c r="IM77" s="311"/>
      <c r="IN77" s="311"/>
      <c r="IO77" s="311"/>
      <c r="IP77" s="311"/>
      <c r="IQ77" s="311"/>
      <c r="IR77" s="311"/>
      <c r="IS77" s="311"/>
      <c r="IT77" s="311"/>
      <c r="IU77" s="311"/>
      <c r="IV77" s="311"/>
      <c r="IW77" s="311"/>
      <c r="IX77" s="311"/>
      <c r="IY77" s="311"/>
      <c r="IZ77" s="311"/>
      <c r="JA77" s="311"/>
      <c r="JB77" s="311"/>
      <c r="JC77" s="311"/>
      <c r="JD77" s="311"/>
      <c r="JE77" s="311"/>
      <c r="JF77" s="311"/>
      <c r="JG77" s="311"/>
      <c r="JH77" s="311"/>
      <c r="JI77" s="311"/>
      <c r="JJ77" s="311"/>
      <c r="JK77" s="311"/>
      <c r="JL77" s="311"/>
      <c r="JM77" s="311"/>
      <c r="JN77" s="311"/>
      <c r="JO77" s="311"/>
      <c r="JP77" s="311"/>
      <c r="JQ77" s="311"/>
      <c r="JR77" s="311"/>
      <c r="JS77" s="311"/>
      <c r="JT77" s="311"/>
      <c r="JU77" s="311"/>
      <c r="JV77" s="311"/>
      <c r="JW77" s="311"/>
      <c r="JX77" s="311"/>
      <c r="JY77" s="311"/>
      <c r="JZ77" s="311"/>
      <c r="KA77" s="311"/>
      <c r="KB77" s="311"/>
      <c r="KC77" s="311"/>
      <c r="KD77" s="311"/>
      <c r="KE77" s="311"/>
      <c r="KF77" s="311"/>
      <c r="KG77" s="311"/>
      <c r="KH77" s="311"/>
      <c r="KI77" s="311"/>
      <c r="KJ77" s="311"/>
      <c r="KK77" s="311"/>
      <c r="KL77" s="311"/>
      <c r="KM77" s="311"/>
      <c r="KN77" s="311"/>
      <c r="KO77" s="311"/>
      <c r="KP77" s="311"/>
      <c r="KQ77" s="311"/>
      <c r="KR77" s="311"/>
      <c r="KS77" s="311"/>
      <c r="KT77" s="311"/>
      <c r="KU77" s="311"/>
      <c r="KV77" s="311"/>
      <c r="KW77" s="311"/>
      <c r="KX77" s="311"/>
      <c r="KY77" s="311"/>
      <c r="KZ77" s="311"/>
      <c r="LA77" s="311"/>
      <c r="LB77" s="311"/>
      <c r="LC77" s="311"/>
      <c r="LD77" s="311"/>
      <c r="LE77" s="311"/>
      <c r="LF77" s="311"/>
      <c r="LG77" s="311"/>
      <c r="LH77" s="311"/>
      <c r="LI77" s="311"/>
      <c r="LJ77" s="311"/>
      <c r="LK77" s="311"/>
      <c r="LL77" s="311"/>
      <c r="LM77" s="311"/>
      <c r="LN77" s="311"/>
      <c r="LO77" s="311"/>
      <c r="LP77" s="311"/>
      <c r="LQ77" s="311"/>
      <c r="LR77" s="311"/>
      <c r="LS77" s="311"/>
      <c r="LT77" s="311"/>
      <c r="LU77" s="311"/>
      <c r="LV77" s="311"/>
      <c r="LW77" s="311"/>
      <c r="LX77" s="311"/>
      <c r="LY77" s="311"/>
      <c r="LZ77" s="311"/>
      <c r="MA77" s="311"/>
      <c r="MB77" s="311"/>
      <c r="MC77" s="311"/>
      <c r="MD77" s="311"/>
      <c r="ME77" s="311"/>
      <c r="MF77" s="311"/>
      <c r="MG77" s="311"/>
      <c r="MH77" s="311"/>
      <c r="MI77" s="311"/>
      <c r="MJ77" s="311"/>
      <c r="MK77" s="311"/>
      <c r="ML77" s="311"/>
      <c r="MM77" s="311"/>
      <c r="MN77" s="311"/>
      <c r="MO77" s="311"/>
      <c r="MP77" s="311"/>
      <c r="MQ77" s="311"/>
      <c r="MR77" s="311"/>
      <c r="MS77" s="311"/>
      <c r="MT77" s="311"/>
      <c r="MU77" s="311"/>
      <c r="MV77" s="311"/>
      <c r="MW77" s="311"/>
      <c r="MX77" s="311"/>
      <c r="MY77" s="311"/>
      <c r="MZ77" s="311"/>
      <c r="NA77" s="311"/>
      <c r="NB77" s="311"/>
      <c r="NC77" s="311"/>
      <c r="ND77" s="311"/>
      <c r="NE77" s="311"/>
      <c r="NF77" s="311"/>
      <c r="NG77" s="311"/>
      <c r="NH77" s="311"/>
      <c r="NI77" s="311"/>
      <c r="NJ77" s="311"/>
      <c r="NK77" s="311"/>
      <c r="NL77" s="311"/>
      <c r="NM77" s="311"/>
      <c r="NN77" s="311"/>
      <c r="NO77" s="311"/>
      <c r="NP77" s="311"/>
      <c r="NQ77" s="311"/>
      <c r="NR77" s="311"/>
      <c r="NS77" s="311"/>
      <c r="NT77" s="311"/>
      <c r="NU77" s="311"/>
      <c r="NV77" s="311"/>
      <c r="NW77" s="311"/>
      <c r="NX77" s="311"/>
      <c r="NY77" s="311"/>
      <c r="NZ77" s="311"/>
      <c r="OA77" s="311"/>
      <c r="OB77" s="311"/>
      <c r="OC77" s="311"/>
      <c r="OD77" s="311"/>
      <c r="OE77" s="311"/>
      <c r="OF77" s="311"/>
      <c r="OG77" s="311"/>
      <c r="OH77" s="311"/>
      <c r="OI77" s="311"/>
      <c r="OJ77" s="311"/>
      <c r="OK77" s="311"/>
      <c r="OL77" s="311"/>
      <c r="OM77" s="311"/>
      <c r="ON77" s="311"/>
      <c r="OO77" s="311"/>
      <c r="OP77" s="311"/>
      <c r="OQ77" s="311"/>
      <c r="OR77" s="311"/>
      <c r="OS77" s="311"/>
      <c r="OT77" s="311"/>
      <c r="OU77" s="311"/>
      <c r="OV77" s="311"/>
      <c r="OW77" s="311"/>
      <c r="OX77" s="311"/>
      <c r="OY77" s="311"/>
      <c r="OZ77" s="311"/>
      <c r="PA77" s="311"/>
      <c r="PB77" s="311"/>
      <c r="PC77" s="311"/>
      <c r="PD77" s="311"/>
      <c r="PE77" s="311"/>
      <c r="PF77" s="311"/>
      <c r="PG77" s="311"/>
      <c r="PH77" s="311"/>
      <c r="PI77" s="311"/>
      <c r="PJ77" s="311"/>
      <c r="PK77" s="311"/>
      <c r="PL77" s="311"/>
      <c r="PM77" s="311"/>
      <c r="PN77" s="311"/>
      <c r="PO77" s="311"/>
      <c r="PP77" s="311"/>
      <c r="PQ77" s="311"/>
      <c r="PR77" s="311"/>
      <c r="PS77" s="311"/>
      <c r="PT77" s="311"/>
      <c r="PU77" s="311"/>
      <c r="PV77" s="311"/>
      <c r="PW77" s="311"/>
      <c r="PX77" s="311"/>
      <c r="PY77" s="311"/>
      <c r="PZ77" s="311"/>
      <c r="QA77" s="311"/>
      <c r="QB77" s="311"/>
      <c r="QC77" s="311"/>
      <c r="QD77" s="311"/>
      <c r="QE77" s="311"/>
      <c r="QF77" s="311"/>
      <c r="QG77" s="311"/>
      <c r="QH77" s="311"/>
      <c r="QI77" s="311"/>
      <c r="QJ77" s="311"/>
      <c r="QK77" s="311"/>
      <c r="QL77" s="311"/>
      <c r="QM77" s="311"/>
      <c r="QN77" s="311"/>
      <c r="QO77" s="311"/>
      <c r="QP77" s="311"/>
      <c r="QQ77" s="311"/>
      <c r="QR77" s="311"/>
      <c r="QS77" s="311"/>
      <c r="QT77" s="311"/>
      <c r="QU77" s="311"/>
      <c r="QV77" s="311"/>
      <c r="QW77" s="311"/>
      <c r="QX77" s="311"/>
      <c r="QY77" s="311"/>
      <c r="QZ77" s="311"/>
      <c r="RA77" s="311"/>
      <c r="RB77" s="311"/>
      <c r="RC77" s="311"/>
      <c r="RD77" s="311"/>
      <c r="RE77" s="311"/>
      <c r="RF77" s="311"/>
      <c r="RG77" s="311"/>
      <c r="RH77" s="311"/>
      <c r="RI77" s="311"/>
      <c r="RJ77" s="311"/>
      <c r="RK77" s="311"/>
      <c r="RL77" s="311"/>
      <c r="RM77" s="311"/>
      <c r="RN77" s="311"/>
      <c r="RO77" s="311"/>
      <c r="RP77" s="311"/>
      <c r="RQ77" s="311"/>
      <c r="RR77" s="311"/>
      <c r="RS77" s="311"/>
      <c r="RT77" s="311"/>
      <c r="RU77" s="311"/>
      <c r="RV77" s="311"/>
      <c r="RW77" s="311"/>
      <c r="RX77" s="311"/>
      <c r="RY77" s="311"/>
      <c r="RZ77" s="311"/>
      <c r="SA77" s="311"/>
      <c r="SB77" s="311"/>
      <c r="SC77" s="311"/>
      <c r="SD77" s="311"/>
      <c r="SE77" s="311"/>
      <c r="SF77" s="311"/>
      <c r="SG77" s="311"/>
      <c r="SH77" s="311"/>
      <c r="SI77" s="311"/>
      <c r="SJ77" s="311"/>
      <c r="SK77" s="311"/>
      <c r="SL77" s="311"/>
      <c r="SM77" s="311"/>
      <c r="SN77" s="311"/>
      <c r="SO77" s="311"/>
      <c r="SP77" s="311"/>
      <c r="SQ77" s="311"/>
      <c r="SR77" s="311"/>
      <c r="SS77" s="311"/>
      <c r="ST77" s="311"/>
      <c r="SU77" s="311"/>
      <c r="SV77" s="311"/>
      <c r="SW77" s="311"/>
      <c r="SX77" s="311"/>
      <c r="SY77" s="311"/>
      <c r="SZ77" s="311"/>
      <c r="TA77" s="311"/>
      <c r="TB77" s="311"/>
      <c r="TC77" s="311"/>
      <c r="TD77" s="311"/>
      <c r="TE77" s="311"/>
      <c r="TF77" s="311"/>
      <c r="TG77" s="311"/>
      <c r="TH77" s="311"/>
      <c r="TI77" s="311"/>
      <c r="TJ77" s="311"/>
      <c r="TK77" s="311"/>
      <c r="TL77" s="311"/>
      <c r="TM77" s="311"/>
      <c r="TN77" s="311"/>
      <c r="TO77" s="311"/>
      <c r="TP77" s="311"/>
      <c r="TQ77" s="311"/>
      <c r="TR77" s="311"/>
      <c r="TS77" s="311"/>
      <c r="TT77" s="311"/>
      <c r="TU77" s="311"/>
      <c r="TV77" s="311"/>
      <c r="TW77" s="311"/>
      <c r="TX77" s="311"/>
      <c r="TY77" s="311"/>
      <c r="TZ77" s="311"/>
      <c r="UA77" s="311"/>
      <c r="UB77" s="311"/>
      <c r="UC77" s="311"/>
      <c r="UD77" s="311"/>
      <c r="UE77" s="311"/>
      <c r="UF77" s="311"/>
      <c r="UG77" s="311"/>
      <c r="UH77" s="311"/>
      <c r="UI77" s="311"/>
      <c r="UJ77" s="311"/>
      <c r="UK77" s="311"/>
      <c r="UL77" s="311"/>
      <c r="UM77" s="311"/>
      <c r="UN77" s="311"/>
      <c r="UO77" s="311"/>
      <c r="UP77" s="311"/>
      <c r="UQ77" s="311"/>
      <c r="UR77" s="311"/>
      <c r="US77" s="311"/>
      <c r="UT77" s="311"/>
      <c r="UU77" s="311"/>
      <c r="UV77" s="311"/>
      <c r="UW77" s="311"/>
      <c r="UX77" s="311"/>
      <c r="UY77" s="311"/>
      <c r="UZ77" s="311"/>
      <c r="VA77" s="311"/>
      <c r="VB77" s="311"/>
      <c r="VC77" s="311"/>
      <c r="VD77" s="311"/>
      <c r="VE77" s="311"/>
      <c r="VF77" s="311"/>
      <c r="VG77" s="311"/>
      <c r="VH77" s="311"/>
      <c r="VI77" s="311"/>
      <c r="VJ77" s="311"/>
      <c r="VK77" s="311"/>
      <c r="VL77" s="311"/>
      <c r="VM77" s="311"/>
      <c r="VN77" s="311"/>
      <c r="VO77" s="311"/>
      <c r="VP77" s="311"/>
      <c r="VQ77" s="311"/>
      <c r="VR77" s="311"/>
      <c r="VS77" s="311"/>
      <c r="VT77" s="311"/>
      <c r="VU77" s="311"/>
      <c r="VV77" s="311"/>
      <c r="VW77" s="311"/>
      <c r="VX77" s="311"/>
      <c r="VY77" s="311"/>
      <c r="VZ77" s="311"/>
      <c r="WA77" s="311"/>
      <c r="WB77" s="311"/>
      <c r="WC77" s="311"/>
      <c r="WD77" s="311"/>
      <c r="WE77" s="311"/>
      <c r="WF77" s="311"/>
      <c r="WG77" s="311"/>
      <c r="WH77" s="311"/>
      <c r="WI77" s="311"/>
      <c r="WJ77" s="311"/>
      <c r="WK77" s="311"/>
      <c r="WL77" s="311"/>
      <c r="WM77" s="311"/>
      <c r="WN77" s="311"/>
      <c r="WO77" s="311"/>
      <c r="WP77" s="311"/>
      <c r="WQ77" s="311"/>
      <c r="WR77" s="311"/>
      <c r="WS77" s="311"/>
      <c r="WT77" s="311"/>
      <c r="WU77" s="311"/>
      <c r="WV77" s="311"/>
      <c r="WW77" s="311"/>
      <c r="WX77" s="311"/>
      <c r="WY77" s="311"/>
      <c r="WZ77" s="311"/>
      <c r="XA77" s="311"/>
      <c r="XB77" s="311"/>
      <c r="XC77" s="311"/>
      <c r="XD77" s="311"/>
      <c r="XE77" s="311"/>
      <c r="XF77" s="311"/>
      <c r="XG77" s="311"/>
      <c r="XH77" s="311"/>
      <c r="XI77" s="311"/>
      <c r="XJ77" s="311"/>
      <c r="XK77" s="311"/>
      <c r="XL77" s="311"/>
      <c r="XM77" s="311"/>
      <c r="XN77" s="311"/>
      <c r="XO77" s="311"/>
      <c r="XP77" s="311"/>
      <c r="XQ77" s="311"/>
      <c r="XR77" s="311"/>
      <c r="XS77" s="311"/>
      <c r="XT77" s="311"/>
      <c r="XU77" s="311"/>
      <c r="XV77" s="311"/>
      <c r="XW77" s="311"/>
      <c r="XX77" s="311"/>
      <c r="XY77" s="311"/>
      <c r="XZ77" s="311"/>
      <c r="YA77" s="311"/>
      <c r="YB77" s="311"/>
      <c r="YC77" s="311"/>
      <c r="YD77" s="311"/>
      <c r="YE77" s="311"/>
      <c r="YF77" s="311"/>
      <c r="YG77" s="311"/>
      <c r="YH77" s="311"/>
      <c r="YI77" s="311"/>
      <c r="YJ77" s="311"/>
      <c r="YK77" s="311"/>
      <c r="YL77" s="311"/>
      <c r="YM77" s="311"/>
      <c r="YN77" s="311"/>
      <c r="YO77" s="311"/>
      <c r="YP77" s="311"/>
      <c r="YQ77" s="311"/>
      <c r="YR77" s="311"/>
      <c r="YS77" s="311"/>
      <c r="YT77" s="311"/>
      <c r="YU77" s="311"/>
      <c r="YV77" s="311"/>
      <c r="YW77" s="311"/>
      <c r="YX77" s="311"/>
      <c r="YY77" s="311"/>
      <c r="YZ77" s="311"/>
      <c r="ZA77" s="311"/>
      <c r="ZB77" s="311"/>
      <c r="ZC77" s="311"/>
      <c r="ZD77" s="311"/>
      <c r="ZE77" s="311"/>
      <c r="ZF77" s="311"/>
      <c r="ZG77" s="311"/>
      <c r="ZH77" s="311"/>
      <c r="ZI77" s="311"/>
      <c r="ZJ77" s="311"/>
      <c r="ZK77" s="311"/>
      <c r="ZL77" s="311"/>
      <c r="ZM77" s="311"/>
      <c r="ZN77" s="311"/>
      <c r="ZO77" s="311"/>
      <c r="ZP77" s="311"/>
      <c r="ZQ77" s="311"/>
      <c r="ZR77" s="311"/>
      <c r="ZS77" s="311"/>
      <c r="ZT77" s="311"/>
      <c r="ZU77" s="311"/>
      <c r="ZV77" s="311"/>
      <c r="ZW77" s="311"/>
      <c r="ZX77" s="311"/>
      <c r="ZY77" s="311"/>
      <c r="ZZ77" s="311"/>
      <c r="AAA77" s="311"/>
      <c r="AAB77" s="311"/>
      <c r="AAC77" s="311"/>
      <c r="AAD77" s="311"/>
      <c r="AAE77" s="311"/>
      <c r="AAF77" s="311"/>
      <c r="AAG77" s="311"/>
      <c r="AAH77" s="311"/>
      <c r="AAI77" s="311"/>
      <c r="AAJ77" s="311"/>
      <c r="AAK77" s="311"/>
      <c r="AAL77" s="311"/>
      <c r="AAM77" s="311"/>
      <c r="AAN77" s="311"/>
      <c r="AAO77" s="311"/>
      <c r="AAP77" s="311"/>
      <c r="AAQ77" s="311"/>
      <c r="AAR77" s="311"/>
      <c r="AAS77" s="311"/>
      <c r="AAT77" s="311"/>
      <c r="AAU77" s="311"/>
      <c r="AAV77" s="311"/>
      <c r="AAW77" s="311"/>
      <c r="AAX77" s="311"/>
      <c r="AAY77" s="311"/>
      <c r="AAZ77" s="311"/>
      <c r="ABA77" s="311"/>
      <c r="ABB77" s="311"/>
      <c r="ABC77" s="311"/>
      <c r="ABD77" s="311"/>
      <c r="ABE77" s="311"/>
      <c r="ABF77" s="311"/>
      <c r="ABG77" s="311"/>
      <c r="ABH77" s="311"/>
      <c r="ABI77" s="311"/>
      <c r="ABJ77" s="311"/>
      <c r="ABK77" s="311"/>
      <c r="ABL77" s="311"/>
      <c r="ABM77" s="311"/>
      <c r="ABN77" s="311"/>
      <c r="ABO77" s="311"/>
      <c r="ABP77" s="311"/>
      <c r="ABQ77" s="311"/>
      <c r="ABR77" s="311"/>
      <c r="ABS77" s="311"/>
      <c r="ABT77" s="311"/>
      <c r="ABU77" s="311"/>
      <c r="ABV77" s="311"/>
      <c r="ABW77" s="311"/>
      <c r="ABX77" s="311"/>
      <c r="ABY77" s="311"/>
      <c r="ABZ77" s="311"/>
      <c r="ACA77" s="311"/>
      <c r="ACB77" s="311"/>
      <c r="ACC77" s="311"/>
      <c r="ACD77" s="311"/>
      <c r="ACE77" s="311"/>
      <c r="ACF77" s="311"/>
      <c r="ACG77" s="311"/>
      <c r="ACH77" s="311"/>
      <c r="ACI77" s="311"/>
      <c r="ACJ77" s="311"/>
      <c r="ACK77" s="311"/>
      <c r="ACL77" s="311"/>
      <c r="ACM77" s="311"/>
      <c r="ACN77" s="311"/>
      <c r="ACO77" s="311"/>
      <c r="ACP77" s="311"/>
      <c r="ACQ77" s="311"/>
      <c r="ACR77" s="311"/>
      <c r="ACS77" s="311"/>
      <c r="ACT77" s="311"/>
      <c r="ACU77" s="311"/>
      <c r="ACV77" s="311"/>
      <c r="ACW77" s="311"/>
      <c r="ACX77" s="311"/>
      <c r="ACY77" s="311"/>
      <c r="ACZ77" s="311"/>
      <c r="ADA77" s="311"/>
      <c r="ADB77" s="311"/>
      <c r="ADC77" s="311"/>
      <c r="ADD77" s="311"/>
      <c r="ADE77" s="311"/>
      <c r="ADF77" s="311"/>
      <c r="ADG77" s="311"/>
      <c r="ADH77" s="311"/>
      <c r="ADI77" s="311"/>
      <c r="ADJ77" s="311"/>
      <c r="ADK77" s="311"/>
      <c r="ADL77" s="311"/>
      <c r="ADM77" s="311"/>
      <c r="ADN77" s="311"/>
      <c r="ADO77" s="311"/>
      <c r="ADP77" s="311"/>
      <c r="ADQ77" s="311"/>
      <c r="ADR77" s="311"/>
      <c r="ADS77" s="311"/>
      <c r="ADT77" s="311"/>
      <c r="ADU77" s="311"/>
      <c r="ADV77" s="311"/>
      <c r="ADW77" s="311"/>
      <c r="ADX77" s="311"/>
      <c r="ADY77" s="311"/>
      <c r="ADZ77" s="311"/>
      <c r="AEA77" s="311"/>
      <c r="AEB77" s="311"/>
      <c r="AEC77" s="311"/>
      <c r="AED77" s="311"/>
      <c r="AEE77" s="311"/>
      <c r="AEF77" s="311"/>
      <c r="AEG77" s="311"/>
      <c r="AEH77" s="311"/>
      <c r="AEI77" s="311"/>
      <c r="AEJ77" s="311"/>
      <c r="AEK77" s="311"/>
      <c r="AEL77" s="311"/>
      <c r="AEM77" s="311"/>
      <c r="AEN77" s="311"/>
      <c r="AEO77" s="311"/>
      <c r="AEP77" s="311"/>
      <c r="AEQ77" s="311"/>
      <c r="AER77" s="311"/>
      <c r="AES77" s="311"/>
      <c r="AET77" s="311"/>
      <c r="AEU77" s="311"/>
      <c r="AEV77" s="311"/>
      <c r="AEW77" s="311"/>
      <c r="AEX77" s="311"/>
      <c r="AEY77" s="311"/>
      <c r="AEZ77" s="311"/>
      <c r="AFA77" s="311"/>
      <c r="AFB77" s="311"/>
      <c r="AFC77" s="311"/>
      <c r="AFD77" s="311"/>
      <c r="AFE77" s="311"/>
      <c r="AFF77" s="311"/>
      <c r="AFG77" s="311"/>
      <c r="AFH77" s="311"/>
      <c r="AFI77" s="311"/>
      <c r="AFJ77" s="311"/>
      <c r="AFK77" s="311"/>
      <c r="AFL77" s="311"/>
      <c r="AFM77" s="311"/>
      <c r="AFN77" s="311"/>
      <c r="AFO77" s="311"/>
      <c r="AFP77" s="311"/>
      <c r="AFQ77" s="311"/>
      <c r="AFR77" s="311"/>
      <c r="AFS77" s="311"/>
      <c r="AFT77" s="311"/>
      <c r="AFU77" s="311"/>
      <c r="AFV77" s="311"/>
      <c r="AFW77" s="311"/>
      <c r="AFX77" s="311"/>
      <c r="AFY77" s="311"/>
      <c r="AFZ77" s="311"/>
      <c r="AGA77" s="311"/>
      <c r="AGB77" s="311"/>
      <c r="AGC77" s="311"/>
      <c r="AGD77" s="311"/>
      <c r="AGE77" s="311"/>
      <c r="AGF77" s="311"/>
      <c r="AGG77" s="311"/>
      <c r="AGH77" s="311"/>
      <c r="AGI77" s="311"/>
      <c r="AGJ77" s="311"/>
      <c r="AGK77" s="311"/>
      <c r="AGL77" s="311"/>
      <c r="AGM77" s="311"/>
      <c r="AGN77" s="311"/>
      <c r="AGO77" s="311"/>
      <c r="AGP77" s="311"/>
      <c r="AGQ77" s="311"/>
      <c r="AGR77" s="311"/>
      <c r="AGS77" s="311"/>
      <c r="AGT77" s="311"/>
      <c r="AGU77" s="311"/>
      <c r="AGV77" s="311"/>
      <c r="AGW77" s="311"/>
      <c r="AGX77" s="311"/>
      <c r="AGY77" s="311"/>
      <c r="AGZ77" s="311"/>
      <c r="AHA77" s="311"/>
      <c r="AHB77" s="311"/>
      <c r="AHC77" s="311"/>
      <c r="AHD77" s="311"/>
      <c r="AHE77" s="311"/>
      <c r="AHF77" s="311"/>
      <c r="AHG77" s="311"/>
      <c r="AHH77" s="311"/>
      <c r="AHI77" s="311"/>
      <c r="AHJ77" s="311"/>
      <c r="AHK77" s="311"/>
      <c r="AHL77" s="311"/>
      <c r="AHM77" s="311"/>
      <c r="AHN77" s="311"/>
      <c r="AHO77" s="311"/>
      <c r="AHP77" s="311"/>
      <c r="AHQ77" s="311"/>
      <c r="AHR77" s="311"/>
      <c r="AHS77" s="311"/>
      <c r="AHT77" s="311"/>
      <c r="AHU77" s="311"/>
      <c r="AHV77" s="311"/>
      <c r="AHW77" s="311"/>
      <c r="AHX77" s="311"/>
      <c r="AHY77" s="311"/>
      <c r="AHZ77" s="311"/>
      <c r="AIA77" s="311"/>
      <c r="AIB77" s="311"/>
      <c r="AIC77" s="311"/>
      <c r="AID77" s="311"/>
      <c r="AIE77" s="311"/>
      <c r="AIF77" s="311"/>
      <c r="AIG77" s="311"/>
      <c r="AIH77" s="311"/>
      <c r="AII77" s="311"/>
      <c r="AIJ77" s="311"/>
      <c r="AIK77" s="311"/>
      <c r="AIL77" s="311"/>
      <c r="AIM77" s="311"/>
      <c r="AIN77" s="311"/>
      <c r="AIO77" s="311"/>
      <c r="AIP77" s="311"/>
      <c r="AIQ77" s="311"/>
      <c r="AIR77" s="311"/>
      <c r="AIS77" s="311"/>
      <c r="AIT77" s="311"/>
      <c r="AIU77" s="311"/>
      <c r="AIV77" s="311"/>
      <c r="AIW77" s="311"/>
      <c r="AIX77" s="311"/>
      <c r="AIY77" s="311"/>
      <c r="AIZ77" s="311"/>
      <c r="AJA77" s="311"/>
      <c r="AJB77" s="311"/>
      <c r="AJC77" s="311"/>
      <c r="AJD77" s="311"/>
      <c r="AJE77" s="311"/>
      <c r="AJF77" s="311"/>
      <c r="AJG77" s="311"/>
      <c r="AJH77" s="311"/>
      <c r="AJI77" s="311"/>
      <c r="AJJ77" s="311"/>
      <c r="AJK77" s="311"/>
      <c r="AJL77" s="311"/>
      <c r="AJM77" s="311"/>
      <c r="AJN77" s="311"/>
      <c r="AJO77" s="311"/>
      <c r="AJP77" s="311"/>
      <c r="AJQ77" s="311"/>
      <c r="AJR77" s="311"/>
      <c r="AJS77" s="311"/>
      <c r="AJT77" s="311"/>
      <c r="AJU77" s="311"/>
      <c r="AJV77" s="311"/>
      <c r="AJW77" s="311"/>
      <c r="AJX77" s="311"/>
      <c r="AJY77" s="311"/>
      <c r="AJZ77" s="311"/>
      <c r="AKA77" s="311"/>
      <c r="AKB77" s="311"/>
      <c r="AKC77" s="311"/>
      <c r="AKD77" s="311"/>
      <c r="AKE77" s="311"/>
      <c r="AKF77" s="311"/>
      <c r="AKG77" s="311"/>
      <c r="AKH77" s="311"/>
      <c r="AKI77" s="311"/>
      <c r="AKJ77" s="311"/>
      <c r="AKK77" s="311"/>
      <c r="AKL77" s="311"/>
      <c r="AKM77" s="311"/>
      <c r="AKN77" s="311"/>
      <c r="AKO77" s="311"/>
      <c r="AKP77" s="311"/>
      <c r="AKQ77" s="311"/>
      <c r="AKR77" s="311"/>
      <c r="AKS77" s="311"/>
      <c r="AKT77" s="311"/>
      <c r="AKU77" s="311"/>
      <c r="AKV77" s="311"/>
      <c r="AKW77" s="311"/>
      <c r="AKX77" s="311"/>
      <c r="AKY77" s="311"/>
      <c r="AKZ77" s="311"/>
      <c r="ALA77" s="311"/>
      <c r="ALB77" s="311"/>
      <c r="ALC77" s="311"/>
      <c r="ALD77" s="311"/>
      <c r="ALE77" s="311"/>
      <c r="ALF77" s="311"/>
      <c r="ALG77" s="311"/>
      <c r="ALH77" s="311"/>
      <c r="ALI77" s="311"/>
      <c r="ALJ77" s="311"/>
      <c r="ALK77" s="311"/>
      <c r="ALL77" s="311"/>
      <c r="ALM77" s="311"/>
      <c r="ALN77" s="311"/>
      <c r="ALO77" s="311"/>
      <c r="ALP77" s="311"/>
      <c r="ALQ77" s="311"/>
      <c r="ALR77" s="311"/>
      <c r="ALS77" s="311"/>
      <c r="ALT77" s="311"/>
      <c r="ALU77" s="311"/>
      <c r="ALV77" s="311"/>
      <c r="ALW77" s="311"/>
      <c r="ALX77" s="311"/>
      <c r="ALY77" s="311"/>
      <c r="ALZ77" s="311"/>
      <c r="AMA77" s="311"/>
      <c r="AMB77" s="311"/>
      <c r="AMC77" s="311"/>
      <c r="AMD77" s="311"/>
      <c r="AME77" s="311"/>
      <c r="AMF77" s="311"/>
      <c r="AMG77" s="311"/>
      <c r="AMH77" s="311"/>
      <c r="AMI77" s="311"/>
      <c r="AMJ77" s="311"/>
      <c r="AMK77" s="311"/>
      <c r="AML77" s="311"/>
      <c r="AMM77" s="311"/>
      <c r="AMN77" s="311"/>
      <c r="AMO77" s="311"/>
      <c r="AMP77" s="311"/>
      <c r="AMQ77" s="311"/>
      <c r="AMR77" s="311"/>
      <c r="AMS77" s="311"/>
      <c r="AMT77" s="311"/>
      <c r="AMU77" s="311"/>
      <c r="AMV77" s="311"/>
      <c r="AMW77" s="311"/>
      <c r="AMX77" s="311"/>
      <c r="AMY77" s="311"/>
      <c r="AMZ77" s="311"/>
      <c r="ANA77" s="311"/>
      <c r="ANB77" s="311"/>
      <c r="ANC77" s="311"/>
      <c r="AND77" s="311"/>
      <c r="ANE77" s="311"/>
      <c r="ANF77" s="311"/>
      <c r="ANG77" s="311"/>
      <c r="ANH77" s="311"/>
      <c r="ANI77" s="311"/>
      <c r="ANJ77" s="311"/>
      <c r="ANK77" s="311"/>
      <c r="ANL77" s="311"/>
      <c r="ANM77" s="311"/>
      <c r="ANN77" s="311"/>
      <c r="ANO77" s="311"/>
      <c r="ANP77" s="311"/>
      <c r="ANQ77" s="311"/>
      <c r="ANR77" s="311"/>
      <c r="ANS77" s="311"/>
      <c r="ANT77" s="311"/>
      <c r="ANU77" s="311"/>
      <c r="ANV77" s="311"/>
      <c r="ANW77" s="311"/>
      <c r="ANX77" s="311"/>
      <c r="ANY77" s="311"/>
      <c r="ANZ77" s="311"/>
      <c r="AOA77" s="311"/>
      <c r="AOB77" s="311"/>
      <c r="AOC77" s="311"/>
      <c r="AOD77" s="311"/>
      <c r="AOE77" s="311"/>
      <c r="AOF77" s="311"/>
      <c r="AOG77" s="311"/>
      <c r="AOH77" s="311"/>
      <c r="AOI77" s="311"/>
      <c r="AOJ77" s="311"/>
      <c r="AOK77" s="311"/>
      <c r="AOL77" s="311"/>
      <c r="AOM77" s="311"/>
      <c r="AON77" s="311"/>
      <c r="AOO77" s="311"/>
      <c r="AOP77" s="311"/>
      <c r="AOQ77" s="311"/>
      <c r="AOR77" s="311"/>
      <c r="AOS77" s="311"/>
      <c r="AOT77" s="311"/>
      <c r="AOU77" s="311"/>
      <c r="AOV77" s="311"/>
      <c r="AOW77" s="311"/>
      <c r="AOX77" s="311"/>
      <c r="AOY77" s="311"/>
      <c r="AOZ77" s="311"/>
      <c r="APA77" s="311"/>
      <c r="APB77" s="311"/>
      <c r="APC77" s="311"/>
      <c r="APD77" s="311"/>
      <c r="APE77" s="311"/>
      <c r="APF77" s="311"/>
      <c r="APG77" s="311"/>
      <c r="APH77" s="311"/>
      <c r="API77" s="311"/>
      <c r="APJ77" s="311"/>
      <c r="APK77" s="311"/>
      <c r="APL77" s="311"/>
      <c r="APM77" s="311"/>
      <c r="APN77" s="311"/>
      <c r="APO77" s="311"/>
      <c r="APP77" s="311"/>
      <c r="APQ77" s="311"/>
      <c r="APR77" s="311"/>
      <c r="APS77" s="311"/>
      <c r="APT77" s="311"/>
      <c r="APU77" s="311"/>
      <c r="APV77" s="311"/>
      <c r="APW77" s="311"/>
      <c r="APX77" s="311"/>
      <c r="APY77" s="311"/>
      <c r="APZ77" s="311"/>
      <c r="AQA77" s="311"/>
      <c r="AQB77" s="311"/>
      <c r="AQC77" s="311"/>
      <c r="AQD77" s="311"/>
      <c r="AQE77" s="311"/>
      <c r="AQF77" s="311"/>
      <c r="AQG77" s="311"/>
      <c r="AQH77" s="311"/>
      <c r="AQI77" s="311"/>
      <c r="AQJ77" s="311"/>
      <c r="AQK77" s="311"/>
      <c r="AQL77" s="311"/>
      <c r="AQM77" s="311"/>
      <c r="AQN77" s="311"/>
      <c r="AQO77" s="311"/>
      <c r="AQP77" s="311"/>
      <c r="AQQ77" s="311"/>
      <c r="AQR77" s="311"/>
      <c r="AQS77" s="311"/>
      <c r="AQT77" s="311"/>
      <c r="AQU77" s="311"/>
      <c r="AQV77" s="311"/>
      <c r="AQW77" s="311"/>
      <c r="AQX77" s="311"/>
      <c r="AQY77" s="311"/>
      <c r="AQZ77" s="311"/>
      <c r="ARA77" s="311"/>
      <c r="ARB77" s="311"/>
      <c r="ARC77" s="311"/>
      <c r="ARD77" s="311"/>
      <c r="ARE77" s="311"/>
      <c r="ARF77" s="311"/>
      <c r="ARG77" s="311"/>
      <c r="ARH77" s="311"/>
      <c r="ARI77" s="311"/>
      <c r="ARJ77" s="311"/>
      <c r="ARK77" s="311"/>
      <c r="ARL77" s="311"/>
      <c r="ARM77" s="311"/>
      <c r="ARN77" s="311"/>
      <c r="ARO77" s="311"/>
      <c r="ARP77" s="311"/>
      <c r="ARQ77" s="311"/>
      <c r="ARR77" s="311"/>
      <c r="ARS77" s="311"/>
      <c r="ART77" s="311"/>
      <c r="ARU77" s="311"/>
      <c r="ARV77" s="311"/>
      <c r="ARW77" s="311"/>
      <c r="ARX77" s="311"/>
      <c r="ARY77" s="311"/>
      <c r="ARZ77" s="311"/>
      <c r="ASA77" s="311"/>
      <c r="ASB77" s="311"/>
      <c r="ASC77" s="311"/>
      <c r="ASD77" s="311"/>
      <c r="ASE77" s="311"/>
      <c r="ASF77" s="311"/>
      <c r="ASG77" s="311"/>
      <c r="ASH77" s="311"/>
      <c r="ASI77" s="311"/>
      <c r="ASJ77" s="311"/>
      <c r="ASK77" s="311"/>
      <c r="ASL77" s="311"/>
      <c r="ASM77" s="311"/>
      <c r="ASN77" s="311"/>
      <c r="ASO77" s="311"/>
      <c r="ASP77" s="311"/>
      <c r="ASQ77" s="311"/>
      <c r="ASR77" s="311"/>
      <c r="ASS77" s="311"/>
      <c r="AST77" s="311"/>
      <c r="ASU77" s="311"/>
      <c r="ASV77" s="311"/>
      <c r="ASW77" s="311"/>
      <c r="ASX77" s="311"/>
      <c r="ASY77" s="311"/>
      <c r="ASZ77" s="311"/>
      <c r="ATA77" s="311"/>
      <c r="ATB77" s="311"/>
      <c r="ATC77" s="311"/>
      <c r="ATD77" s="311"/>
      <c r="ATE77" s="311"/>
      <c r="ATF77" s="311"/>
      <c r="ATG77" s="311"/>
      <c r="ATH77" s="311"/>
      <c r="ATI77" s="311"/>
      <c r="ATJ77" s="311"/>
      <c r="ATK77" s="311"/>
      <c r="ATL77" s="311"/>
      <c r="ATM77" s="311"/>
      <c r="ATN77" s="311"/>
      <c r="ATO77" s="311"/>
      <c r="ATP77" s="311"/>
      <c r="ATQ77" s="311"/>
      <c r="ATR77" s="311"/>
      <c r="ATS77" s="311"/>
      <c r="ATT77" s="311"/>
      <c r="ATU77" s="311"/>
      <c r="ATV77" s="311"/>
      <c r="ATW77" s="311"/>
      <c r="ATX77" s="311"/>
      <c r="ATY77" s="311"/>
      <c r="ATZ77" s="311"/>
      <c r="AUA77" s="311"/>
      <c r="AUB77" s="311"/>
      <c r="AUC77" s="311"/>
      <c r="AUD77" s="311"/>
      <c r="AUE77" s="311"/>
      <c r="AUF77" s="311"/>
      <c r="AUG77" s="311"/>
      <c r="AUH77" s="311"/>
      <c r="AUI77" s="311"/>
      <c r="AUJ77" s="311"/>
      <c r="AUK77" s="311"/>
      <c r="AUL77" s="311"/>
      <c r="AUM77" s="311"/>
      <c r="AUN77" s="311"/>
      <c r="AUO77" s="311"/>
      <c r="AUP77" s="311"/>
      <c r="AUQ77" s="311"/>
      <c r="AUR77" s="311"/>
      <c r="AUS77" s="311"/>
      <c r="AUT77" s="311"/>
      <c r="AUU77" s="311"/>
      <c r="AUV77" s="311"/>
      <c r="AUW77" s="311"/>
      <c r="AUX77" s="311"/>
      <c r="AUY77" s="311"/>
      <c r="AUZ77" s="311"/>
      <c r="AVA77" s="311"/>
      <c r="AVB77" s="311"/>
      <c r="AVC77" s="311"/>
      <c r="AVD77" s="311"/>
      <c r="AVE77" s="311"/>
      <c r="AVF77" s="311"/>
      <c r="AVG77" s="311"/>
      <c r="AVH77" s="311"/>
      <c r="AVI77" s="311"/>
      <c r="AVJ77" s="311"/>
      <c r="AVK77" s="311"/>
      <c r="AVL77" s="311"/>
      <c r="AVM77" s="311"/>
      <c r="AVN77" s="311"/>
      <c r="AVO77" s="311"/>
      <c r="AVP77" s="311"/>
      <c r="AVQ77" s="311"/>
      <c r="AVR77" s="311"/>
      <c r="AVS77" s="311"/>
      <c r="AVT77" s="311"/>
      <c r="AVU77" s="311"/>
      <c r="AVV77" s="311"/>
      <c r="AVW77" s="311"/>
      <c r="AVX77" s="311"/>
      <c r="AVY77" s="311"/>
      <c r="AVZ77" s="311"/>
      <c r="AWA77" s="311"/>
      <c r="AWB77" s="311"/>
      <c r="AWC77" s="311"/>
      <c r="AWD77" s="311"/>
      <c r="AWE77" s="311"/>
      <c r="AWF77" s="311"/>
      <c r="AWG77" s="311"/>
      <c r="AWH77" s="311"/>
      <c r="AWI77" s="311"/>
      <c r="AWJ77" s="311"/>
      <c r="AWK77" s="311"/>
      <c r="AWL77" s="311"/>
      <c r="AWM77" s="311"/>
      <c r="AWN77" s="311"/>
      <c r="AWO77" s="311"/>
      <c r="AWP77" s="311"/>
      <c r="AWQ77" s="311"/>
      <c r="AWR77" s="311"/>
      <c r="AWS77" s="311"/>
      <c r="AWT77" s="311"/>
      <c r="AWU77" s="311"/>
      <c r="AWV77" s="311"/>
      <c r="AWW77" s="311"/>
      <c r="AWX77" s="311"/>
      <c r="AWY77" s="311"/>
      <c r="AWZ77" s="311"/>
      <c r="AXA77" s="311"/>
      <c r="AXB77" s="311"/>
      <c r="AXC77" s="311"/>
      <c r="AXD77" s="311"/>
      <c r="AXE77" s="311"/>
      <c r="AXF77" s="311"/>
      <c r="AXG77" s="311"/>
      <c r="AXH77" s="311"/>
      <c r="AXI77" s="311"/>
      <c r="AXJ77" s="311"/>
      <c r="AXK77" s="311"/>
      <c r="AXL77" s="311"/>
      <c r="AXM77" s="311"/>
      <c r="AXN77" s="311"/>
      <c r="AXO77" s="311"/>
      <c r="AXP77" s="311"/>
      <c r="AXQ77" s="311"/>
      <c r="AXR77" s="311"/>
      <c r="AXS77" s="311"/>
      <c r="AXT77" s="311"/>
      <c r="AXU77" s="311"/>
      <c r="AXV77" s="311"/>
      <c r="AXW77" s="311"/>
      <c r="AXX77" s="311"/>
      <c r="AXY77" s="311"/>
      <c r="AXZ77" s="311"/>
      <c r="AYA77" s="311"/>
      <c r="AYB77" s="311"/>
      <c r="AYC77" s="311"/>
      <c r="AYD77" s="311"/>
      <c r="AYE77" s="311"/>
      <c r="AYF77" s="311"/>
      <c r="AYG77" s="311"/>
      <c r="AYH77" s="311"/>
      <c r="AYI77" s="311"/>
      <c r="AYJ77" s="311"/>
      <c r="AYK77" s="311"/>
      <c r="AYL77" s="311"/>
      <c r="AYM77" s="311"/>
      <c r="AYN77" s="311"/>
      <c r="AYO77" s="311"/>
      <c r="AYP77" s="311"/>
      <c r="AYQ77" s="311"/>
      <c r="AYR77" s="311"/>
      <c r="AYS77" s="311"/>
      <c r="AYT77" s="311"/>
      <c r="AYU77" s="311"/>
      <c r="AYV77" s="311"/>
      <c r="AYW77" s="311"/>
      <c r="AYX77" s="311"/>
      <c r="AYY77" s="311"/>
      <c r="AYZ77" s="311"/>
      <c r="AZA77" s="311"/>
      <c r="AZB77" s="311"/>
      <c r="AZC77" s="311"/>
      <c r="AZD77" s="311"/>
      <c r="AZE77" s="311"/>
      <c r="AZF77" s="311"/>
      <c r="AZG77" s="311"/>
      <c r="AZH77" s="311"/>
      <c r="AZI77" s="311"/>
      <c r="AZJ77" s="311"/>
      <c r="AZK77" s="311"/>
      <c r="AZL77" s="311"/>
      <c r="AZM77" s="311"/>
      <c r="AZN77" s="311"/>
      <c r="AZO77" s="311"/>
      <c r="AZP77" s="311"/>
      <c r="AZQ77" s="311"/>
      <c r="AZR77" s="311"/>
      <c r="AZS77" s="311"/>
      <c r="AZT77" s="311"/>
      <c r="AZU77" s="311"/>
      <c r="AZV77" s="311"/>
      <c r="AZW77" s="311"/>
      <c r="AZX77" s="311"/>
      <c r="AZY77" s="311"/>
      <c r="AZZ77" s="311"/>
      <c r="BAA77" s="311"/>
      <c r="BAB77" s="311"/>
      <c r="BAC77" s="311"/>
      <c r="BAD77" s="311"/>
      <c r="BAE77" s="311"/>
      <c r="BAF77" s="311"/>
      <c r="BAG77" s="311"/>
      <c r="BAH77" s="311"/>
      <c r="BAI77" s="311"/>
      <c r="BAJ77" s="311"/>
      <c r="BAK77" s="311"/>
      <c r="BAL77" s="311"/>
      <c r="BAM77" s="311"/>
      <c r="BAN77" s="311"/>
      <c r="BAO77" s="311"/>
      <c r="BAP77" s="311"/>
      <c r="BAQ77" s="311"/>
      <c r="BAR77" s="311"/>
      <c r="BAS77" s="311"/>
      <c r="BAT77" s="311"/>
      <c r="BAU77" s="311"/>
      <c r="BAV77" s="311"/>
      <c r="BAW77" s="311"/>
      <c r="BAX77" s="311"/>
      <c r="BAY77" s="311"/>
      <c r="BAZ77" s="311"/>
      <c r="BBA77" s="311"/>
      <c r="BBB77" s="311"/>
      <c r="BBC77" s="311"/>
      <c r="BBD77" s="311"/>
      <c r="BBE77" s="311"/>
      <c r="BBF77" s="311"/>
      <c r="BBG77" s="311"/>
      <c r="BBH77" s="311"/>
      <c r="BBI77" s="311"/>
      <c r="BBJ77" s="311"/>
      <c r="BBK77" s="311"/>
      <c r="BBL77" s="311"/>
      <c r="BBM77" s="311"/>
      <c r="BBN77" s="311"/>
      <c r="BBO77" s="311"/>
      <c r="BBP77" s="311"/>
      <c r="BBQ77" s="311"/>
      <c r="BBR77" s="311"/>
      <c r="BBS77" s="311"/>
      <c r="BBT77" s="311"/>
      <c r="BBU77" s="311"/>
      <c r="BBV77" s="311"/>
      <c r="BBW77" s="311"/>
      <c r="BBX77" s="311"/>
      <c r="BBY77" s="311"/>
      <c r="BBZ77" s="311"/>
      <c r="BCA77" s="311"/>
      <c r="BCB77" s="311"/>
      <c r="BCC77" s="311"/>
      <c r="BCD77" s="311"/>
      <c r="BCE77" s="311"/>
      <c r="BCF77" s="311"/>
      <c r="BCG77" s="311"/>
      <c r="BCH77" s="311"/>
      <c r="BCI77" s="311"/>
      <c r="BCJ77" s="311"/>
      <c r="BCK77" s="311"/>
      <c r="BCL77" s="311"/>
      <c r="BCM77" s="311"/>
      <c r="BCN77" s="311"/>
      <c r="BCO77" s="311"/>
      <c r="BCP77" s="311"/>
      <c r="BCQ77" s="311"/>
      <c r="BCR77" s="311"/>
      <c r="BCS77" s="311"/>
      <c r="BCT77" s="311"/>
      <c r="BCU77" s="311"/>
      <c r="BCV77" s="311"/>
      <c r="BCW77" s="311"/>
      <c r="BCX77" s="311"/>
      <c r="BCY77" s="311"/>
      <c r="BCZ77" s="311"/>
      <c r="BDA77" s="311"/>
      <c r="BDB77" s="311"/>
      <c r="BDC77" s="311"/>
      <c r="BDD77" s="311"/>
      <c r="BDE77" s="311"/>
      <c r="BDF77" s="311"/>
      <c r="BDG77" s="311"/>
      <c r="BDH77" s="311"/>
      <c r="BDI77" s="311"/>
      <c r="BDJ77" s="311"/>
      <c r="BDK77" s="311"/>
      <c r="BDL77" s="311"/>
      <c r="BDM77" s="311"/>
      <c r="BDN77" s="311"/>
      <c r="BDO77" s="311"/>
      <c r="BDP77" s="311"/>
      <c r="BDQ77" s="311"/>
      <c r="BDR77" s="311"/>
      <c r="BDS77" s="311"/>
      <c r="BDT77" s="311"/>
      <c r="BDU77" s="311"/>
      <c r="BDV77" s="311"/>
      <c r="BDW77" s="311"/>
      <c r="BDX77" s="311"/>
      <c r="BDY77" s="311"/>
      <c r="BDZ77" s="311"/>
      <c r="BEA77" s="311"/>
      <c r="BEB77" s="311"/>
      <c r="BEC77" s="311"/>
      <c r="BED77" s="311"/>
      <c r="BEE77" s="311"/>
      <c r="BEF77" s="311"/>
      <c r="BEG77" s="311"/>
      <c r="BEH77" s="311"/>
      <c r="BEI77" s="311"/>
      <c r="BEJ77" s="311"/>
      <c r="BEK77" s="311"/>
      <c r="BEL77" s="311"/>
      <c r="BEM77" s="311"/>
      <c r="BEN77" s="311"/>
      <c r="BEO77" s="311"/>
      <c r="BEP77" s="311"/>
      <c r="BEQ77" s="311"/>
      <c r="BER77" s="311"/>
      <c r="BES77" s="311"/>
      <c r="BET77" s="311"/>
      <c r="BEU77" s="311"/>
      <c r="BEV77" s="311"/>
      <c r="BEW77" s="311"/>
      <c r="BEX77" s="311"/>
      <c r="BEY77" s="311"/>
      <c r="BEZ77" s="311"/>
      <c r="BFA77" s="311"/>
      <c r="BFB77" s="311"/>
      <c r="BFC77" s="311"/>
      <c r="BFD77" s="311"/>
      <c r="BFE77" s="311"/>
      <c r="BFF77" s="311"/>
      <c r="BFG77" s="311"/>
      <c r="BFH77" s="311"/>
      <c r="BFI77" s="311"/>
      <c r="BFJ77" s="311"/>
      <c r="BFK77" s="311"/>
      <c r="BFL77" s="311"/>
      <c r="BFM77" s="311"/>
      <c r="BFN77" s="311"/>
      <c r="BFO77" s="311"/>
      <c r="BFP77" s="311"/>
      <c r="BFQ77" s="311"/>
      <c r="BFR77" s="311"/>
      <c r="BFS77" s="311"/>
      <c r="BFT77" s="311"/>
      <c r="BFU77" s="311"/>
      <c r="BFV77" s="311"/>
      <c r="BFW77" s="311"/>
      <c r="BFX77" s="311"/>
      <c r="BFY77" s="311"/>
      <c r="BFZ77" s="311"/>
      <c r="BGA77" s="311"/>
      <c r="BGB77" s="311"/>
      <c r="BGC77" s="311"/>
      <c r="BGD77" s="311"/>
      <c r="BGE77" s="311"/>
      <c r="BGF77" s="311"/>
      <c r="BGG77" s="311"/>
      <c r="BGH77" s="311"/>
      <c r="BGI77" s="311"/>
      <c r="BGJ77" s="311"/>
      <c r="BGK77" s="311"/>
      <c r="BGL77" s="311"/>
      <c r="BGM77" s="311"/>
      <c r="BGN77" s="311"/>
      <c r="BGO77" s="311"/>
      <c r="BGP77" s="311"/>
      <c r="BGQ77" s="311"/>
      <c r="BGR77" s="311"/>
      <c r="BGS77" s="311"/>
      <c r="BGT77" s="311"/>
      <c r="BGU77" s="311"/>
      <c r="BGV77" s="311"/>
      <c r="BGW77" s="311"/>
      <c r="BGX77" s="311"/>
      <c r="BGY77" s="311"/>
      <c r="BGZ77" s="311"/>
      <c r="BHA77" s="311"/>
      <c r="BHB77" s="311"/>
      <c r="BHC77" s="311"/>
      <c r="BHD77" s="311"/>
      <c r="BHE77" s="311"/>
      <c r="BHF77" s="311"/>
      <c r="BHG77" s="311"/>
      <c r="BHH77" s="311"/>
      <c r="BHI77" s="311"/>
      <c r="BHJ77" s="311"/>
      <c r="BHK77" s="311"/>
      <c r="BHL77" s="311"/>
      <c r="BHM77" s="311"/>
      <c r="BHN77" s="311"/>
      <c r="BHO77" s="311"/>
      <c r="BHP77" s="311"/>
      <c r="BHQ77" s="311"/>
      <c r="BHR77" s="311"/>
      <c r="BHS77" s="311"/>
      <c r="BHT77" s="311"/>
      <c r="BHU77" s="311"/>
      <c r="BHV77" s="311"/>
      <c r="BHW77" s="311"/>
      <c r="BHX77" s="311"/>
      <c r="BHY77" s="311"/>
      <c r="BHZ77" s="311"/>
      <c r="BIA77" s="311"/>
      <c r="BIB77" s="311"/>
      <c r="BIC77" s="311"/>
      <c r="BID77" s="311"/>
      <c r="BIE77" s="311"/>
      <c r="BIF77" s="311"/>
      <c r="BIG77" s="311"/>
      <c r="BIH77" s="311"/>
      <c r="BII77" s="311"/>
      <c r="BIJ77" s="311"/>
      <c r="BIK77" s="311"/>
      <c r="BIL77" s="311"/>
      <c r="BIM77" s="311"/>
      <c r="BIN77" s="311"/>
      <c r="BIO77" s="311"/>
      <c r="BIP77" s="311"/>
      <c r="BIQ77" s="311"/>
      <c r="BIR77" s="311"/>
      <c r="BIS77" s="311"/>
      <c r="BIT77" s="311"/>
      <c r="BIU77" s="311"/>
      <c r="BIV77" s="311"/>
      <c r="BIW77" s="311"/>
      <c r="BIX77" s="311"/>
      <c r="BIY77" s="311"/>
      <c r="BIZ77" s="311"/>
      <c r="BJA77" s="311"/>
      <c r="BJB77" s="311"/>
      <c r="BJC77" s="311"/>
      <c r="BJD77" s="311"/>
      <c r="BJE77" s="311"/>
      <c r="BJF77" s="311"/>
      <c r="BJG77" s="311"/>
      <c r="BJH77" s="311"/>
      <c r="BJI77" s="311"/>
      <c r="BJJ77" s="311"/>
      <c r="BJK77" s="311"/>
      <c r="BJL77" s="311"/>
      <c r="BJM77" s="311"/>
      <c r="BJN77" s="311"/>
      <c r="BJO77" s="311"/>
      <c r="BJP77" s="311"/>
      <c r="BJQ77" s="311"/>
      <c r="BJR77" s="311"/>
      <c r="BJS77" s="311"/>
      <c r="BJT77" s="311"/>
      <c r="BJU77" s="311"/>
      <c r="BJV77" s="311"/>
      <c r="BJW77" s="311"/>
      <c r="BJX77" s="311"/>
      <c r="BJY77" s="311"/>
      <c r="BJZ77" s="311"/>
      <c r="BKA77" s="311"/>
      <c r="BKB77" s="311"/>
      <c r="BKC77" s="311"/>
      <c r="BKD77" s="311"/>
      <c r="BKE77" s="311"/>
      <c r="BKF77" s="311"/>
      <c r="BKG77" s="311"/>
      <c r="BKH77" s="311"/>
      <c r="BKI77" s="311"/>
      <c r="BKJ77" s="311"/>
      <c r="BKK77" s="311"/>
      <c r="BKL77" s="311"/>
      <c r="BKM77" s="311"/>
      <c r="BKN77" s="311"/>
      <c r="BKO77" s="311"/>
      <c r="BKP77" s="311"/>
      <c r="BKQ77" s="311"/>
      <c r="BKR77" s="311"/>
      <c r="BKS77" s="311"/>
      <c r="BKT77" s="311"/>
      <c r="BKU77" s="311"/>
      <c r="BKV77" s="311"/>
      <c r="BKW77" s="311"/>
      <c r="BKX77" s="311"/>
      <c r="BKY77" s="311"/>
      <c r="BKZ77" s="311"/>
      <c r="BLA77" s="311"/>
      <c r="BLB77" s="311"/>
      <c r="BLC77" s="311"/>
      <c r="BLD77" s="311"/>
      <c r="BLE77" s="311"/>
      <c r="BLF77" s="311"/>
      <c r="BLG77" s="311"/>
      <c r="BLH77" s="311"/>
      <c r="BLI77" s="311"/>
      <c r="BLJ77" s="311"/>
      <c r="BLK77" s="311"/>
      <c r="BLL77" s="311"/>
      <c r="BLM77" s="311"/>
      <c r="BLN77" s="311"/>
      <c r="BLO77" s="311"/>
      <c r="BLP77" s="311"/>
      <c r="BLQ77" s="311"/>
      <c r="BLR77" s="311"/>
      <c r="BLS77" s="311"/>
      <c r="BLT77" s="311"/>
      <c r="BLU77" s="311"/>
      <c r="BLV77" s="311"/>
      <c r="BLW77" s="311"/>
      <c r="BLX77" s="311"/>
      <c r="BLY77" s="311"/>
      <c r="BLZ77" s="311"/>
      <c r="BMA77" s="311"/>
      <c r="BMB77" s="311"/>
      <c r="BMC77" s="311"/>
      <c r="BMD77" s="311"/>
      <c r="BME77" s="311"/>
      <c r="BMF77" s="311"/>
      <c r="BMG77" s="311"/>
      <c r="BMH77" s="311"/>
      <c r="BMI77" s="311"/>
      <c r="BMJ77" s="311"/>
      <c r="BMK77" s="311"/>
      <c r="BML77" s="311"/>
      <c r="BMM77" s="311"/>
      <c r="BMN77" s="311"/>
      <c r="BMO77" s="311"/>
      <c r="BMP77" s="311"/>
      <c r="BMQ77" s="311"/>
      <c r="BMR77" s="311"/>
      <c r="BMS77" s="311"/>
      <c r="BMT77" s="311"/>
      <c r="BMU77" s="311"/>
      <c r="BMV77" s="311"/>
      <c r="BMW77" s="311"/>
      <c r="BMX77" s="311"/>
      <c r="BMY77" s="311"/>
      <c r="BMZ77" s="311"/>
      <c r="BNA77" s="311"/>
      <c r="BNB77" s="311"/>
      <c r="BNC77" s="311"/>
      <c r="BND77" s="311"/>
      <c r="BNE77" s="311"/>
      <c r="BNF77" s="311"/>
      <c r="BNG77" s="311"/>
      <c r="BNH77" s="311"/>
      <c r="BNI77" s="311"/>
      <c r="BNJ77" s="311"/>
      <c r="BNK77" s="311"/>
      <c r="BNL77" s="311"/>
      <c r="BNM77" s="311"/>
      <c r="BNN77" s="311"/>
      <c r="BNO77" s="311"/>
      <c r="BNP77" s="311"/>
      <c r="BNQ77" s="311"/>
      <c r="BNR77" s="311"/>
      <c r="BNS77" s="311"/>
      <c r="BNT77" s="311"/>
      <c r="BNU77" s="311"/>
      <c r="BNV77" s="311"/>
      <c r="BNW77" s="311"/>
      <c r="BNX77" s="311"/>
      <c r="BNY77" s="311"/>
      <c r="BNZ77" s="311"/>
      <c r="BOA77" s="311"/>
      <c r="BOB77" s="311"/>
      <c r="BOC77" s="311"/>
      <c r="BOD77" s="311"/>
      <c r="BOE77" s="311"/>
      <c r="BOF77" s="311"/>
      <c r="BOG77" s="311"/>
      <c r="BOH77" s="311"/>
      <c r="BOI77" s="311"/>
      <c r="BOJ77" s="311"/>
      <c r="BOK77" s="311"/>
      <c r="BOL77" s="311"/>
      <c r="BOM77" s="311"/>
      <c r="BON77" s="311"/>
      <c r="BOO77" s="311"/>
      <c r="BOP77" s="311"/>
      <c r="BOQ77" s="311"/>
      <c r="BOR77" s="311"/>
      <c r="BOS77" s="311"/>
      <c r="BOT77" s="311"/>
      <c r="BOU77" s="311"/>
      <c r="BOV77" s="311"/>
      <c r="BOW77" s="311"/>
      <c r="BOX77" s="311"/>
      <c r="BOY77" s="311"/>
      <c r="BOZ77" s="311"/>
      <c r="BPA77" s="311"/>
      <c r="BPB77" s="311"/>
      <c r="BPC77" s="311"/>
      <c r="BPD77" s="311"/>
      <c r="BPE77" s="311"/>
      <c r="BPF77" s="311"/>
      <c r="BPG77" s="311"/>
      <c r="BPH77" s="311"/>
      <c r="BPI77" s="311"/>
      <c r="BPJ77" s="311"/>
      <c r="BPK77" s="311"/>
      <c r="BPL77" s="311"/>
      <c r="BPM77" s="311"/>
      <c r="BPN77" s="311"/>
      <c r="BPO77" s="311"/>
      <c r="BPP77" s="311"/>
      <c r="BPQ77" s="311"/>
      <c r="BPR77" s="311"/>
      <c r="BPS77" s="311"/>
      <c r="BPT77" s="311"/>
      <c r="BPU77" s="311"/>
      <c r="BPV77" s="311"/>
      <c r="BPW77" s="311"/>
      <c r="BPX77" s="311"/>
      <c r="BPY77" s="311"/>
      <c r="BPZ77" s="311"/>
      <c r="BQA77" s="311"/>
      <c r="BQB77" s="311"/>
      <c r="BQC77" s="311"/>
      <c r="BQD77" s="311"/>
      <c r="BQE77" s="311"/>
      <c r="BQF77" s="311"/>
      <c r="BQG77" s="311"/>
      <c r="BQH77" s="311"/>
      <c r="BQI77" s="311"/>
      <c r="BQJ77" s="311"/>
      <c r="BQK77" s="311"/>
      <c r="BQL77" s="311"/>
      <c r="BQM77" s="311"/>
      <c r="BQN77" s="311"/>
      <c r="BQO77" s="311"/>
      <c r="BQP77" s="311"/>
      <c r="BQQ77" s="311"/>
      <c r="BQR77" s="311"/>
      <c r="BQS77" s="311"/>
      <c r="BQT77" s="311"/>
      <c r="BQU77" s="311"/>
      <c r="BQV77" s="311"/>
      <c r="BQW77" s="311"/>
      <c r="BQX77" s="311"/>
      <c r="BQY77" s="311"/>
      <c r="BQZ77" s="311"/>
      <c r="BRA77" s="311"/>
      <c r="BRB77" s="311"/>
      <c r="BRC77" s="311"/>
      <c r="BRD77" s="311"/>
      <c r="BRE77" s="311"/>
      <c r="BRF77" s="311"/>
      <c r="BRG77" s="311"/>
      <c r="BRH77" s="311"/>
      <c r="BRI77" s="311"/>
      <c r="BRJ77" s="311"/>
      <c r="BRK77" s="311"/>
      <c r="BRL77" s="311"/>
      <c r="BRM77" s="311"/>
      <c r="BRN77" s="311"/>
      <c r="BRO77" s="311"/>
      <c r="BRP77" s="311"/>
      <c r="BRQ77" s="311"/>
      <c r="BRR77" s="311"/>
      <c r="BRS77" s="311"/>
      <c r="BRT77" s="311"/>
      <c r="BRU77" s="311"/>
      <c r="BRV77" s="311"/>
      <c r="BRW77" s="311"/>
      <c r="BRX77" s="311"/>
      <c r="BRY77" s="311"/>
      <c r="BRZ77" s="311"/>
      <c r="BSA77" s="311"/>
      <c r="BSB77" s="311"/>
      <c r="BSC77" s="311"/>
      <c r="BSD77" s="311"/>
      <c r="BSE77" s="311"/>
      <c r="BSF77" s="311"/>
      <c r="BSG77" s="311"/>
      <c r="BSH77" s="311"/>
      <c r="BSI77" s="311"/>
      <c r="BSJ77" s="311"/>
      <c r="BSK77" s="311"/>
      <c r="BSL77" s="311"/>
      <c r="BSM77" s="311"/>
      <c r="BSN77" s="311"/>
      <c r="BSO77" s="311"/>
      <c r="BSP77" s="311"/>
      <c r="BSQ77" s="311"/>
      <c r="BSR77" s="311"/>
      <c r="BSS77" s="311"/>
      <c r="BST77" s="311"/>
      <c r="BSU77" s="311"/>
      <c r="BSV77" s="311"/>
      <c r="BSW77" s="311"/>
      <c r="BSX77" s="311"/>
      <c r="BSY77" s="311"/>
      <c r="BSZ77" s="311"/>
      <c r="BTA77" s="311"/>
      <c r="BTB77" s="311"/>
      <c r="BTC77" s="311"/>
      <c r="BTD77" s="311"/>
      <c r="BTE77" s="311"/>
      <c r="BTF77" s="311"/>
      <c r="BTG77" s="311"/>
      <c r="BTH77" s="311"/>
      <c r="BTI77" s="311"/>
      <c r="BTJ77" s="311"/>
      <c r="BTK77" s="311"/>
      <c r="BTL77" s="311"/>
      <c r="BTM77" s="311"/>
      <c r="BTN77" s="311"/>
      <c r="BTO77" s="311"/>
      <c r="BTP77" s="311"/>
      <c r="BTQ77" s="311"/>
      <c r="BTR77" s="311"/>
      <c r="BTS77" s="311"/>
      <c r="BTT77" s="311"/>
      <c r="BTU77" s="311"/>
      <c r="BTV77" s="311"/>
      <c r="BTW77" s="311"/>
      <c r="BTX77" s="311"/>
      <c r="BTY77" s="311"/>
      <c r="BTZ77" s="311"/>
      <c r="BUA77" s="311"/>
      <c r="BUB77" s="311"/>
      <c r="BUC77" s="311"/>
      <c r="BUD77" s="311"/>
      <c r="BUE77" s="311"/>
      <c r="BUF77" s="311"/>
      <c r="BUG77" s="311"/>
      <c r="BUH77" s="311"/>
      <c r="BUI77" s="311"/>
      <c r="BUJ77" s="311"/>
      <c r="BUK77" s="311"/>
      <c r="BUL77" s="311"/>
      <c r="BUM77" s="311"/>
      <c r="BUN77" s="311"/>
      <c r="BUO77" s="311"/>
      <c r="BUP77" s="311"/>
      <c r="BUQ77" s="311"/>
      <c r="BUR77" s="311"/>
      <c r="BUS77" s="311"/>
      <c r="BUT77" s="311"/>
      <c r="BUU77" s="311"/>
      <c r="BUV77" s="311"/>
      <c r="BUW77" s="311"/>
      <c r="BUX77" s="311"/>
      <c r="BUY77" s="311"/>
      <c r="BUZ77" s="311"/>
      <c r="BVA77" s="311"/>
      <c r="BVB77" s="311"/>
      <c r="BVC77" s="311"/>
      <c r="BVD77" s="311"/>
      <c r="BVE77" s="311"/>
      <c r="BVF77" s="311"/>
      <c r="BVG77" s="311"/>
      <c r="BVH77" s="311"/>
      <c r="BVI77" s="311"/>
      <c r="BVJ77" s="311"/>
      <c r="BVK77" s="311"/>
      <c r="BVL77" s="311"/>
      <c r="BVM77" s="311"/>
      <c r="BVN77" s="311"/>
      <c r="BVO77" s="311"/>
      <c r="BVP77" s="311"/>
      <c r="BVQ77" s="311"/>
      <c r="BVR77" s="311"/>
      <c r="BVS77" s="311"/>
      <c r="BVT77" s="311"/>
      <c r="BVU77" s="311"/>
      <c r="BVV77" s="311"/>
      <c r="BVW77" s="311"/>
      <c r="BVX77" s="311"/>
      <c r="BVY77" s="311"/>
      <c r="BVZ77" s="311"/>
      <c r="BWA77" s="311"/>
      <c r="BWB77" s="311"/>
      <c r="BWC77" s="311"/>
      <c r="BWD77" s="311"/>
      <c r="BWE77" s="311"/>
      <c r="BWF77" s="311"/>
      <c r="BWG77" s="311"/>
      <c r="BWH77" s="311"/>
      <c r="BWI77" s="311"/>
      <c r="BWJ77" s="311"/>
      <c r="BWK77" s="311"/>
      <c r="BWL77" s="311"/>
      <c r="BWM77" s="311"/>
      <c r="BWN77" s="311"/>
      <c r="BWO77" s="311"/>
      <c r="BWP77" s="311"/>
      <c r="BWQ77" s="311"/>
      <c r="BWR77" s="311"/>
      <c r="BWS77" s="311"/>
      <c r="BWT77" s="311"/>
      <c r="BWU77" s="311"/>
      <c r="BWV77" s="311"/>
      <c r="BWW77" s="311"/>
      <c r="BWX77" s="311"/>
      <c r="BWY77" s="311"/>
      <c r="BWZ77" s="311"/>
      <c r="BXA77" s="311"/>
      <c r="BXB77" s="311"/>
      <c r="BXC77" s="311"/>
      <c r="BXD77" s="311"/>
      <c r="BXE77" s="311"/>
      <c r="BXF77" s="311"/>
      <c r="BXG77" s="311"/>
      <c r="BXH77" s="311"/>
      <c r="BXI77" s="311"/>
      <c r="BXJ77" s="311"/>
      <c r="BXK77" s="311"/>
      <c r="BXL77" s="311"/>
      <c r="BXM77" s="311"/>
      <c r="BXN77" s="311"/>
      <c r="BXO77" s="311"/>
      <c r="BXP77" s="311"/>
      <c r="BXQ77" s="311"/>
      <c r="BXR77" s="311"/>
      <c r="BXS77" s="311"/>
      <c r="BXT77" s="311"/>
      <c r="BXU77" s="311"/>
      <c r="BXV77" s="311"/>
      <c r="BXW77" s="311"/>
      <c r="BXX77" s="311"/>
      <c r="BXY77" s="311"/>
      <c r="BXZ77" s="311"/>
      <c r="BYA77" s="311"/>
      <c r="BYB77" s="311"/>
      <c r="BYC77" s="311"/>
      <c r="BYD77" s="311"/>
      <c r="BYE77" s="311"/>
      <c r="BYF77" s="311"/>
      <c r="BYG77" s="311"/>
      <c r="BYH77" s="311"/>
      <c r="BYI77" s="311"/>
      <c r="BYJ77" s="311"/>
      <c r="BYK77" s="311"/>
      <c r="BYL77" s="311"/>
      <c r="BYM77" s="311"/>
      <c r="BYN77" s="311"/>
      <c r="BYO77" s="311"/>
      <c r="BYP77" s="311"/>
      <c r="BYQ77" s="311"/>
      <c r="BYR77" s="311"/>
      <c r="BYS77" s="311"/>
      <c r="BYT77" s="311"/>
      <c r="BYU77" s="311"/>
      <c r="BYV77" s="311"/>
      <c r="BYW77" s="311"/>
      <c r="BYX77" s="311"/>
      <c r="BYY77" s="311"/>
      <c r="BYZ77" s="311"/>
      <c r="BZA77" s="311"/>
      <c r="BZB77" s="311"/>
      <c r="BZC77" s="311"/>
      <c r="BZD77" s="311"/>
      <c r="BZE77" s="311"/>
      <c r="BZF77" s="311"/>
      <c r="BZG77" s="311"/>
      <c r="BZH77" s="311"/>
      <c r="BZI77" s="311"/>
      <c r="BZJ77" s="311"/>
      <c r="BZK77" s="311"/>
      <c r="BZL77" s="311"/>
      <c r="BZM77" s="311"/>
      <c r="BZN77" s="311"/>
      <c r="BZO77" s="311"/>
      <c r="BZP77" s="311"/>
      <c r="BZQ77" s="311"/>
      <c r="BZR77" s="311"/>
      <c r="BZS77" s="311"/>
      <c r="BZT77" s="311"/>
      <c r="BZU77" s="311"/>
      <c r="BZV77" s="311"/>
      <c r="BZW77" s="311"/>
      <c r="BZX77" s="311"/>
      <c r="BZY77" s="311"/>
      <c r="BZZ77" s="311"/>
      <c r="CAA77" s="311"/>
      <c r="CAB77" s="311"/>
      <c r="CAC77" s="311"/>
      <c r="CAD77" s="311"/>
      <c r="CAE77" s="311"/>
      <c r="CAF77" s="311"/>
      <c r="CAG77" s="311"/>
      <c r="CAH77" s="311"/>
      <c r="CAI77" s="311"/>
      <c r="CAJ77" s="311"/>
      <c r="CAK77" s="311"/>
      <c r="CAL77" s="311"/>
      <c r="CAM77" s="311"/>
      <c r="CAN77" s="311"/>
      <c r="CAO77" s="311"/>
      <c r="CAP77" s="311"/>
      <c r="CAQ77" s="311"/>
      <c r="CAR77" s="311"/>
      <c r="CAS77" s="311"/>
      <c r="CAT77" s="311"/>
      <c r="CAU77" s="311"/>
      <c r="CAV77" s="311"/>
      <c r="CAW77" s="311"/>
      <c r="CAX77" s="311"/>
      <c r="CAY77" s="311"/>
      <c r="CAZ77" s="311"/>
      <c r="CBA77" s="311"/>
      <c r="CBB77" s="311"/>
      <c r="CBC77" s="311"/>
      <c r="CBD77" s="311"/>
      <c r="CBE77" s="311"/>
      <c r="CBF77" s="311"/>
      <c r="CBG77" s="311"/>
      <c r="CBH77" s="311"/>
      <c r="CBI77" s="311"/>
      <c r="CBJ77" s="311"/>
      <c r="CBK77" s="311"/>
      <c r="CBL77" s="311"/>
      <c r="CBM77" s="311"/>
      <c r="CBN77" s="311"/>
      <c r="CBO77" s="311"/>
      <c r="CBP77" s="311"/>
      <c r="CBQ77" s="311"/>
      <c r="CBR77" s="311"/>
      <c r="CBS77" s="311"/>
      <c r="CBT77" s="311"/>
      <c r="CBU77" s="311"/>
      <c r="CBV77" s="311"/>
      <c r="CBW77" s="311"/>
      <c r="CBX77" s="311"/>
      <c r="CBY77" s="311"/>
      <c r="CBZ77" s="311"/>
      <c r="CCA77" s="311"/>
      <c r="CCB77" s="311"/>
      <c r="CCC77" s="311"/>
      <c r="CCD77" s="311"/>
      <c r="CCE77" s="311"/>
      <c r="CCF77" s="311"/>
      <c r="CCG77" s="311"/>
      <c r="CCH77" s="311"/>
      <c r="CCI77" s="311"/>
      <c r="CCJ77" s="311"/>
      <c r="CCK77" s="311"/>
      <c r="CCL77" s="311"/>
      <c r="CCM77" s="311"/>
      <c r="CCN77" s="311"/>
      <c r="CCO77" s="311"/>
      <c r="CCP77" s="311"/>
      <c r="CCQ77" s="311"/>
      <c r="CCR77" s="311"/>
      <c r="CCS77" s="311"/>
      <c r="CCT77" s="311"/>
      <c r="CCU77" s="311"/>
      <c r="CCV77" s="311"/>
      <c r="CCW77" s="311"/>
      <c r="CCX77" s="311"/>
      <c r="CCY77" s="311"/>
      <c r="CCZ77" s="311"/>
      <c r="CDA77" s="311"/>
      <c r="CDB77" s="311"/>
      <c r="CDC77" s="311"/>
      <c r="CDD77" s="311"/>
      <c r="CDE77" s="311"/>
      <c r="CDF77" s="311"/>
      <c r="CDG77" s="311"/>
      <c r="CDH77" s="311"/>
      <c r="CDI77" s="311"/>
      <c r="CDJ77" s="311"/>
      <c r="CDK77" s="311"/>
      <c r="CDL77" s="311"/>
      <c r="CDM77" s="311"/>
      <c r="CDN77" s="311"/>
      <c r="CDO77" s="311"/>
      <c r="CDP77" s="311"/>
      <c r="CDQ77" s="311"/>
      <c r="CDR77" s="311"/>
      <c r="CDS77" s="311"/>
      <c r="CDT77" s="311"/>
      <c r="CDU77" s="311"/>
      <c r="CDV77" s="311"/>
      <c r="CDW77" s="311"/>
      <c r="CDX77" s="311"/>
      <c r="CDY77" s="311"/>
      <c r="CDZ77" s="311"/>
      <c r="CEA77" s="311"/>
      <c r="CEB77" s="311"/>
      <c r="CEC77" s="311"/>
      <c r="CED77" s="311"/>
      <c r="CEE77" s="311"/>
      <c r="CEF77" s="311"/>
      <c r="CEG77" s="311"/>
      <c r="CEH77" s="311"/>
      <c r="CEI77" s="311"/>
      <c r="CEJ77" s="311"/>
      <c r="CEK77" s="311"/>
      <c r="CEL77" s="311"/>
      <c r="CEM77" s="311"/>
      <c r="CEN77" s="311"/>
      <c r="CEO77" s="311"/>
      <c r="CEP77" s="311"/>
      <c r="CEQ77" s="311"/>
      <c r="CER77" s="311"/>
      <c r="CES77" s="311"/>
      <c r="CET77" s="311"/>
      <c r="CEU77" s="311"/>
      <c r="CEV77" s="311"/>
      <c r="CEW77" s="311"/>
      <c r="CEX77" s="311"/>
      <c r="CEY77" s="311"/>
      <c r="CEZ77" s="311"/>
      <c r="CFA77" s="311"/>
      <c r="CFB77" s="311"/>
      <c r="CFC77" s="311"/>
      <c r="CFD77" s="311"/>
      <c r="CFE77" s="311"/>
      <c r="CFF77" s="311"/>
      <c r="CFG77" s="311"/>
      <c r="CFH77" s="311"/>
      <c r="CFI77" s="311"/>
      <c r="CFJ77" s="311"/>
      <c r="CFK77" s="311"/>
      <c r="CFL77" s="311"/>
      <c r="CFM77" s="311"/>
      <c r="CFN77" s="311"/>
      <c r="CFO77" s="311"/>
      <c r="CFP77" s="311"/>
      <c r="CFQ77" s="311"/>
      <c r="CFR77" s="311"/>
      <c r="CFS77" s="311"/>
      <c r="CFT77" s="311"/>
      <c r="CFU77" s="311"/>
      <c r="CFV77" s="311"/>
      <c r="CFW77" s="311"/>
      <c r="CFX77" s="311"/>
      <c r="CFY77" s="311"/>
      <c r="CFZ77" s="311"/>
      <c r="CGA77" s="311"/>
      <c r="CGB77" s="311"/>
      <c r="CGC77" s="311"/>
      <c r="CGD77" s="311"/>
      <c r="CGE77" s="311"/>
      <c r="CGF77" s="311"/>
      <c r="CGG77" s="311"/>
      <c r="CGH77" s="311"/>
      <c r="CGI77" s="311"/>
      <c r="CGJ77" s="311"/>
      <c r="CGK77" s="311"/>
      <c r="CGL77" s="311"/>
      <c r="CGM77" s="311"/>
      <c r="CGN77" s="311"/>
      <c r="CGO77" s="311"/>
      <c r="CGP77" s="311"/>
      <c r="CGQ77" s="311"/>
      <c r="CGR77" s="311"/>
      <c r="CGS77" s="311"/>
      <c r="CGT77" s="311"/>
      <c r="CGU77" s="311"/>
      <c r="CGV77" s="311"/>
      <c r="CGW77" s="311"/>
      <c r="CGX77" s="311"/>
      <c r="CGY77" s="311"/>
      <c r="CGZ77" s="311"/>
      <c r="CHA77" s="311"/>
      <c r="CHB77" s="311"/>
      <c r="CHC77" s="311"/>
      <c r="CHD77" s="311"/>
      <c r="CHE77" s="311"/>
      <c r="CHF77" s="311"/>
      <c r="CHG77" s="311"/>
      <c r="CHH77" s="311"/>
      <c r="CHI77" s="311"/>
      <c r="CHJ77" s="311"/>
      <c r="CHK77" s="311"/>
      <c r="CHL77" s="311"/>
      <c r="CHM77" s="311"/>
      <c r="CHN77" s="311"/>
      <c r="CHO77" s="311"/>
      <c r="CHP77" s="311"/>
      <c r="CHQ77" s="311"/>
      <c r="CHR77" s="311"/>
      <c r="CHS77" s="311"/>
      <c r="CHT77" s="311"/>
      <c r="CHU77" s="311"/>
      <c r="CHV77" s="311"/>
      <c r="CHW77" s="311"/>
      <c r="CHX77" s="311"/>
      <c r="CHY77" s="311"/>
      <c r="CHZ77" s="311"/>
      <c r="CIA77" s="311"/>
      <c r="CIB77" s="311"/>
      <c r="CIC77" s="311"/>
      <c r="CID77" s="311"/>
      <c r="CIE77" s="311"/>
      <c r="CIF77" s="311"/>
      <c r="CIG77" s="311"/>
      <c r="CIH77" s="311"/>
      <c r="CII77" s="311"/>
      <c r="CIJ77" s="311"/>
      <c r="CIK77" s="311"/>
      <c r="CIL77" s="311"/>
      <c r="CIM77" s="311"/>
      <c r="CIN77" s="311"/>
      <c r="CIO77" s="311"/>
      <c r="CIP77" s="311"/>
      <c r="CIQ77" s="311"/>
      <c r="CIR77" s="311"/>
      <c r="CIS77" s="311"/>
      <c r="CIT77" s="311"/>
      <c r="CIU77" s="311"/>
      <c r="CIV77" s="311"/>
      <c r="CIW77" s="311"/>
      <c r="CIX77" s="311"/>
      <c r="CIY77" s="311"/>
      <c r="CIZ77" s="311"/>
      <c r="CJA77" s="311"/>
      <c r="CJB77" s="311"/>
      <c r="CJC77" s="311"/>
      <c r="CJD77" s="311"/>
      <c r="CJE77" s="311"/>
      <c r="CJF77" s="311"/>
      <c r="CJG77" s="311"/>
      <c r="CJH77" s="311"/>
      <c r="CJI77" s="311"/>
      <c r="CJJ77" s="311"/>
      <c r="CJK77" s="311"/>
      <c r="CJL77" s="311"/>
      <c r="CJM77" s="311"/>
      <c r="CJN77" s="311"/>
      <c r="CJO77" s="311"/>
      <c r="CJP77" s="311"/>
      <c r="CJQ77" s="311"/>
      <c r="CJR77" s="311"/>
      <c r="CJS77" s="311"/>
      <c r="CJT77" s="311"/>
      <c r="CJU77" s="311"/>
      <c r="CJV77" s="311"/>
      <c r="CJW77" s="311"/>
      <c r="CJX77" s="311"/>
      <c r="CJY77" s="311"/>
      <c r="CJZ77" s="311"/>
      <c r="CKA77" s="311"/>
      <c r="CKB77" s="311"/>
      <c r="CKC77" s="311"/>
      <c r="CKD77" s="311"/>
      <c r="CKE77" s="311"/>
      <c r="CKF77" s="311"/>
      <c r="CKG77" s="311"/>
      <c r="CKH77" s="311"/>
      <c r="CKI77" s="311"/>
      <c r="CKJ77" s="311"/>
      <c r="CKK77" s="311"/>
      <c r="CKL77" s="311"/>
      <c r="CKM77" s="311"/>
      <c r="CKN77" s="311"/>
      <c r="CKO77" s="311"/>
      <c r="CKP77" s="311"/>
      <c r="CKQ77" s="311"/>
      <c r="CKR77" s="311"/>
      <c r="CKS77" s="311"/>
      <c r="CKT77" s="311"/>
      <c r="CKU77" s="311"/>
      <c r="CKV77" s="311"/>
      <c r="CKW77" s="311"/>
      <c r="CKX77" s="311"/>
      <c r="CKY77" s="311"/>
      <c r="CKZ77" s="311"/>
      <c r="CLA77" s="311"/>
      <c r="CLB77" s="311"/>
      <c r="CLC77" s="311"/>
      <c r="CLD77" s="311"/>
      <c r="CLE77" s="311"/>
      <c r="CLF77" s="311"/>
      <c r="CLG77" s="311"/>
      <c r="CLH77" s="311"/>
      <c r="CLI77" s="311"/>
      <c r="CLJ77" s="311"/>
      <c r="CLK77" s="311"/>
      <c r="CLL77" s="311"/>
      <c r="CLM77" s="311"/>
      <c r="CLN77" s="311"/>
      <c r="CLO77" s="311"/>
      <c r="CLP77" s="311"/>
      <c r="CLQ77" s="311"/>
      <c r="CLR77" s="311"/>
      <c r="CLS77" s="311"/>
      <c r="CLT77" s="311"/>
      <c r="CLU77" s="311"/>
      <c r="CLV77" s="311"/>
      <c r="CLW77" s="311"/>
      <c r="CLX77" s="311"/>
      <c r="CLY77" s="311"/>
      <c r="CLZ77" s="311"/>
      <c r="CMA77" s="311"/>
      <c r="CMB77" s="311"/>
      <c r="CMC77" s="311"/>
      <c r="CMD77" s="311"/>
      <c r="CME77" s="311"/>
      <c r="CMF77" s="311"/>
      <c r="CMG77" s="311"/>
      <c r="CMH77" s="311"/>
      <c r="CMI77" s="311"/>
      <c r="CMJ77" s="311"/>
      <c r="CMK77" s="311"/>
      <c r="CML77" s="311"/>
      <c r="CMM77" s="311"/>
      <c r="CMN77" s="311"/>
      <c r="CMO77" s="311"/>
      <c r="CMP77" s="311"/>
      <c r="CMQ77" s="311"/>
      <c r="CMR77" s="311"/>
      <c r="CMS77" s="311"/>
      <c r="CMT77" s="311"/>
      <c r="CMU77" s="311"/>
      <c r="CMV77" s="311"/>
      <c r="CMW77" s="311"/>
      <c r="CMX77" s="311"/>
      <c r="CMY77" s="311"/>
      <c r="CMZ77" s="311"/>
      <c r="CNA77" s="311"/>
      <c r="CNB77" s="311"/>
      <c r="CNC77" s="311"/>
      <c r="CND77" s="311"/>
      <c r="CNE77" s="311"/>
      <c r="CNF77" s="311"/>
      <c r="CNG77" s="311"/>
      <c r="CNH77" s="311"/>
      <c r="CNI77" s="311"/>
      <c r="CNJ77" s="311"/>
      <c r="CNK77" s="311"/>
      <c r="CNL77" s="311"/>
      <c r="CNM77" s="311"/>
      <c r="CNN77" s="311"/>
      <c r="CNO77" s="311"/>
      <c r="CNP77" s="311"/>
      <c r="CNQ77" s="311"/>
      <c r="CNR77" s="311"/>
      <c r="CNS77" s="311"/>
      <c r="CNT77" s="311"/>
      <c r="CNU77" s="311"/>
      <c r="CNV77" s="311"/>
      <c r="CNW77" s="311"/>
      <c r="CNX77" s="311"/>
      <c r="CNY77" s="311"/>
      <c r="CNZ77" s="311"/>
      <c r="COA77" s="311"/>
      <c r="COB77" s="311"/>
      <c r="COC77" s="311"/>
      <c r="COD77" s="311"/>
      <c r="COE77" s="311"/>
      <c r="COF77" s="311"/>
      <c r="COG77" s="311"/>
      <c r="COH77" s="311"/>
      <c r="COI77" s="311"/>
      <c r="COJ77" s="311"/>
      <c r="COK77" s="311"/>
      <c r="COL77" s="311"/>
      <c r="COM77" s="311"/>
      <c r="CON77" s="311"/>
      <c r="COO77" s="311"/>
      <c r="COP77" s="311"/>
      <c r="COQ77" s="311"/>
      <c r="COR77" s="311"/>
      <c r="COS77" s="311"/>
      <c r="COT77" s="311"/>
      <c r="COU77" s="311"/>
      <c r="COV77" s="311"/>
      <c r="COW77" s="311"/>
      <c r="COX77" s="311"/>
      <c r="COY77" s="311"/>
      <c r="COZ77" s="311"/>
      <c r="CPA77" s="311"/>
      <c r="CPB77" s="311"/>
      <c r="CPC77" s="311"/>
      <c r="CPD77" s="311"/>
      <c r="CPE77" s="311"/>
      <c r="CPF77" s="311"/>
      <c r="CPG77" s="311"/>
      <c r="CPH77" s="311"/>
      <c r="CPI77" s="311"/>
      <c r="CPJ77" s="311"/>
      <c r="CPK77" s="311"/>
      <c r="CPL77" s="311"/>
      <c r="CPM77" s="311"/>
      <c r="CPN77" s="311"/>
      <c r="CPO77" s="311"/>
      <c r="CPP77" s="311"/>
      <c r="CPQ77" s="311"/>
      <c r="CPR77" s="311"/>
      <c r="CPS77" s="311"/>
      <c r="CPT77" s="311"/>
      <c r="CPU77" s="311"/>
      <c r="CPV77" s="311"/>
      <c r="CPW77" s="311"/>
      <c r="CPX77" s="311"/>
      <c r="CPY77" s="311"/>
      <c r="CPZ77" s="311"/>
      <c r="CQA77" s="311"/>
      <c r="CQB77" s="311"/>
      <c r="CQC77" s="311"/>
      <c r="CQD77" s="311"/>
      <c r="CQE77" s="311"/>
      <c r="CQF77" s="311"/>
      <c r="CQG77" s="311"/>
      <c r="CQH77" s="311"/>
      <c r="CQI77" s="311"/>
      <c r="CQJ77" s="311"/>
      <c r="CQK77" s="311"/>
      <c r="CQL77" s="311"/>
      <c r="CQM77" s="311"/>
      <c r="CQN77" s="311"/>
      <c r="CQO77" s="311"/>
      <c r="CQP77" s="311"/>
      <c r="CQQ77" s="311"/>
      <c r="CQR77" s="311"/>
      <c r="CQS77" s="311"/>
      <c r="CQT77" s="311"/>
      <c r="CQU77" s="311"/>
      <c r="CQV77" s="311"/>
      <c r="CQW77" s="311"/>
      <c r="CQX77" s="311"/>
      <c r="CQY77" s="311"/>
      <c r="CQZ77" s="311"/>
      <c r="CRA77" s="311"/>
      <c r="CRB77" s="311"/>
      <c r="CRC77" s="311"/>
      <c r="CRD77" s="311"/>
      <c r="CRE77" s="311"/>
      <c r="CRF77" s="311"/>
      <c r="CRG77" s="311"/>
      <c r="CRH77" s="311"/>
      <c r="CRI77" s="311"/>
      <c r="CRJ77" s="311"/>
      <c r="CRK77" s="311"/>
      <c r="CRL77" s="311"/>
      <c r="CRM77" s="311"/>
      <c r="CRN77" s="311"/>
      <c r="CRO77" s="311"/>
      <c r="CRP77" s="311"/>
      <c r="CRQ77" s="311"/>
      <c r="CRR77" s="311"/>
      <c r="CRS77" s="311"/>
      <c r="CRT77" s="311"/>
      <c r="CRU77" s="311"/>
      <c r="CRV77" s="311"/>
      <c r="CRW77" s="311"/>
      <c r="CRX77" s="311"/>
      <c r="CRY77" s="311"/>
      <c r="CRZ77" s="311"/>
      <c r="CSA77" s="311"/>
      <c r="CSB77" s="311"/>
      <c r="CSC77" s="311"/>
      <c r="CSD77" s="311"/>
      <c r="CSE77" s="311"/>
      <c r="CSF77" s="311"/>
      <c r="CSG77" s="311"/>
      <c r="CSH77" s="311"/>
      <c r="CSI77" s="311"/>
      <c r="CSJ77" s="311"/>
      <c r="CSK77" s="311"/>
      <c r="CSL77" s="311"/>
      <c r="CSM77" s="311"/>
      <c r="CSN77" s="311"/>
      <c r="CSO77" s="311"/>
      <c r="CSP77" s="311"/>
      <c r="CSQ77" s="311"/>
      <c r="CSR77" s="311"/>
      <c r="CSS77" s="311"/>
      <c r="CST77" s="311"/>
      <c r="CSU77" s="311"/>
      <c r="CSV77" s="311"/>
      <c r="CSW77" s="311"/>
      <c r="CSX77" s="311"/>
      <c r="CSY77" s="311"/>
      <c r="CSZ77" s="311"/>
      <c r="CTA77" s="311"/>
      <c r="CTB77" s="311"/>
      <c r="CTC77" s="311"/>
      <c r="CTD77" s="311"/>
      <c r="CTE77" s="311"/>
      <c r="CTF77" s="311"/>
      <c r="CTG77" s="311"/>
      <c r="CTH77" s="311"/>
      <c r="CTI77" s="311"/>
      <c r="CTJ77" s="311"/>
      <c r="CTK77" s="311"/>
      <c r="CTL77" s="311"/>
      <c r="CTM77" s="311"/>
      <c r="CTN77" s="311"/>
      <c r="CTO77" s="311"/>
      <c r="CTP77" s="311"/>
      <c r="CTQ77" s="311"/>
      <c r="CTR77" s="311"/>
      <c r="CTS77" s="311"/>
      <c r="CTT77" s="311"/>
      <c r="CTU77" s="311"/>
      <c r="CTV77" s="311"/>
      <c r="CTW77" s="311"/>
      <c r="CTX77" s="311"/>
      <c r="CTY77" s="311"/>
      <c r="CTZ77" s="311"/>
      <c r="CUA77" s="311"/>
      <c r="CUB77" s="311"/>
      <c r="CUC77" s="311"/>
      <c r="CUD77" s="311"/>
      <c r="CUE77" s="311"/>
      <c r="CUF77" s="311"/>
      <c r="CUG77" s="311"/>
      <c r="CUH77" s="311"/>
      <c r="CUI77" s="311"/>
      <c r="CUJ77" s="311"/>
      <c r="CUK77" s="311"/>
      <c r="CUL77" s="311"/>
      <c r="CUM77" s="311"/>
      <c r="CUN77" s="311"/>
      <c r="CUO77" s="311"/>
      <c r="CUP77" s="311"/>
      <c r="CUQ77" s="311"/>
      <c r="CUR77" s="311"/>
      <c r="CUS77" s="311"/>
      <c r="CUT77" s="311"/>
      <c r="CUU77" s="311"/>
      <c r="CUV77" s="311"/>
      <c r="CUW77" s="311"/>
      <c r="CUX77" s="311"/>
      <c r="CUY77" s="311"/>
      <c r="CUZ77" s="311"/>
      <c r="CVA77" s="311"/>
      <c r="CVB77" s="311"/>
      <c r="CVC77" s="311"/>
      <c r="CVD77" s="311"/>
      <c r="CVE77" s="311"/>
      <c r="CVF77" s="311"/>
      <c r="CVG77" s="311"/>
      <c r="CVH77" s="311"/>
      <c r="CVI77" s="311"/>
      <c r="CVJ77" s="311"/>
      <c r="CVK77" s="311"/>
      <c r="CVL77" s="311"/>
      <c r="CVM77" s="311"/>
      <c r="CVN77" s="311"/>
      <c r="CVO77" s="311"/>
      <c r="CVP77" s="311"/>
      <c r="CVQ77" s="311"/>
      <c r="CVR77" s="311"/>
      <c r="CVS77" s="311"/>
      <c r="CVT77" s="311"/>
      <c r="CVU77" s="311"/>
      <c r="CVV77" s="311"/>
      <c r="CVW77" s="311"/>
      <c r="CVX77" s="311"/>
      <c r="CVY77" s="311"/>
      <c r="CVZ77" s="311"/>
      <c r="CWA77" s="311"/>
      <c r="CWB77" s="311"/>
      <c r="CWC77" s="311"/>
      <c r="CWD77" s="311"/>
      <c r="CWE77" s="311"/>
      <c r="CWF77" s="311"/>
      <c r="CWG77" s="311"/>
      <c r="CWH77" s="311"/>
      <c r="CWI77" s="311"/>
      <c r="CWJ77" s="311"/>
      <c r="CWK77" s="311"/>
      <c r="CWL77" s="311"/>
      <c r="CWM77" s="311"/>
      <c r="CWN77" s="311"/>
      <c r="CWO77" s="311"/>
      <c r="CWP77" s="311"/>
      <c r="CWQ77" s="311"/>
      <c r="CWR77" s="311"/>
      <c r="CWS77" s="311"/>
      <c r="CWT77" s="311"/>
      <c r="CWU77" s="311"/>
      <c r="CWV77" s="311"/>
      <c r="CWW77" s="311"/>
      <c r="CWX77" s="311"/>
      <c r="CWY77" s="311"/>
      <c r="CWZ77" s="311"/>
      <c r="CXA77" s="311"/>
      <c r="CXB77" s="311"/>
      <c r="CXC77" s="311"/>
      <c r="CXD77" s="311"/>
      <c r="CXE77" s="311"/>
      <c r="CXF77" s="311"/>
      <c r="CXG77" s="311"/>
      <c r="CXH77" s="311"/>
      <c r="CXI77" s="311"/>
      <c r="CXJ77" s="311"/>
      <c r="CXK77" s="311"/>
      <c r="CXL77" s="311"/>
      <c r="CXM77" s="311"/>
      <c r="CXN77" s="311"/>
      <c r="CXO77" s="311"/>
      <c r="CXP77" s="311"/>
      <c r="CXQ77" s="311"/>
      <c r="CXR77" s="311"/>
      <c r="CXS77" s="311"/>
      <c r="CXT77" s="311"/>
      <c r="CXU77" s="311"/>
      <c r="CXV77" s="311"/>
      <c r="CXW77" s="311"/>
      <c r="CXX77" s="311"/>
      <c r="CXY77" s="311"/>
      <c r="CXZ77" s="311"/>
      <c r="CYA77" s="311"/>
      <c r="CYB77" s="311"/>
      <c r="CYC77" s="311"/>
      <c r="CYD77" s="311"/>
      <c r="CYE77" s="311"/>
      <c r="CYF77" s="311"/>
      <c r="CYG77" s="311"/>
      <c r="CYH77" s="311"/>
      <c r="CYI77" s="311"/>
      <c r="CYJ77" s="311"/>
      <c r="CYK77" s="311"/>
      <c r="CYL77" s="311"/>
      <c r="CYM77" s="311"/>
      <c r="CYN77" s="311"/>
      <c r="CYO77" s="311"/>
      <c r="CYP77" s="311"/>
      <c r="CYQ77" s="311"/>
      <c r="CYR77" s="311"/>
      <c r="CYS77" s="311"/>
      <c r="CYT77" s="311"/>
      <c r="CYU77" s="311"/>
      <c r="CYV77" s="311"/>
      <c r="CYW77" s="311"/>
      <c r="CYX77" s="311"/>
      <c r="CYY77" s="311"/>
      <c r="CYZ77" s="311"/>
      <c r="CZA77" s="311"/>
      <c r="CZB77" s="311"/>
      <c r="CZC77" s="311"/>
      <c r="CZD77" s="311"/>
      <c r="CZE77" s="311"/>
      <c r="CZF77" s="311"/>
      <c r="CZG77" s="311"/>
      <c r="CZH77" s="311"/>
      <c r="CZI77" s="311"/>
      <c r="CZJ77" s="311"/>
      <c r="CZK77" s="311"/>
      <c r="CZL77" s="311"/>
      <c r="CZM77" s="311"/>
      <c r="CZN77" s="311"/>
      <c r="CZO77" s="311"/>
      <c r="CZP77" s="311"/>
      <c r="CZQ77" s="311"/>
      <c r="CZR77" s="311"/>
      <c r="CZS77" s="311"/>
      <c r="CZT77" s="311"/>
      <c r="CZU77" s="311"/>
      <c r="CZV77" s="311"/>
      <c r="CZW77" s="311"/>
      <c r="CZX77" s="311"/>
      <c r="CZY77" s="311"/>
      <c r="CZZ77" s="311"/>
      <c r="DAA77" s="311"/>
      <c r="DAB77" s="311"/>
      <c r="DAC77" s="311"/>
      <c r="DAD77" s="311"/>
      <c r="DAE77" s="311"/>
      <c r="DAF77" s="311"/>
      <c r="DAG77" s="311"/>
      <c r="DAH77" s="311"/>
      <c r="DAI77" s="311"/>
      <c r="DAJ77" s="311"/>
      <c r="DAK77" s="311"/>
      <c r="DAL77" s="311"/>
      <c r="DAM77" s="311"/>
      <c r="DAN77" s="311"/>
      <c r="DAO77" s="311"/>
      <c r="DAP77" s="311"/>
      <c r="DAQ77" s="311"/>
      <c r="DAR77" s="311"/>
      <c r="DAS77" s="311"/>
      <c r="DAT77" s="311"/>
      <c r="DAU77" s="311"/>
      <c r="DAV77" s="311"/>
      <c r="DAW77" s="311"/>
      <c r="DAX77" s="311"/>
      <c r="DAY77" s="311"/>
      <c r="DAZ77" s="311"/>
      <c r="DBA77" s="311"/>
      <c r="DBB77" s="311"/>
      <c r="DBC77" s="311"/>
      <c r="DBD77" s="311"/>
      <c r="DBE77" s="311"/>
      <c r="DBF77" s="311"/>
      <c r="DBG77" s="311"/>
      <c r="DBH77" s="311"/>
      <c r="DBI77" s="311"/>
      <c r="DBJ77" s="311"/>
      <c r="DBK77" s="311"/>
      <c r="DBL77" s="311"/>
      <c r="DBM77" s="311"/>
      <c r="DBN77" s="311"/>
      <c r="DBO77" s="311"/>
      <c r="DBP77" s="311"/>
      <c r="DBQ77" s="311"/>
      <c r="DBR77" s="311"/>
      <c r="DBS77" s="311"/>
      <c r="DBT77" s="311"/>
      <c r="DBU77" s="311"/>
      <c r="DBV77" s="311"/>
      <c r="DBW77" s="311"/>
      <c r="DBX77" s="311"/>
      <c r="DBY77" s="311"/>
      <c r="DBZ77" s="311"/>
      <c r="DCA77" s="311"/>
      <c r="DCB77" s="311"/>
      <c r="DCC77" s="311"/>
      <c r="DCD77" s="311"/>
      <c r="DCE77" s="311"/>
      <c r="DCF77" s="311"/>
      <c r="DCG77" s="311"/>
      <c r="DCH77" s="311"/>
      <c r="DCI77" s="311"/>
      <c r="DCJ77" s="311"/>
      <c r="DCK77" s="311"/>
      <c r="DCL77" s="311"/>
      <c r="DCM77" s="311"/>
      <c r="DCN77" s="311"/>
      <c r="DCO77" s="311"/>
      <c r="DCP77" s="311"/>
      <c r="DCQ77" s="311"/>
      <c r="DCR77" s="311"/>
      <c r="DCS77" s="311"/>
      <c r="DCT77" s="311"/>
      <c r="DCU77" s="311"/>
      <c r="DCV77" s="311"/>
      <c r="DCW77" s="311"/>
      <c r="DCX77" s="311"/>
      <c r="DCY77" s="311"/>
      <c r="DCZ77" s="311"/>
      <c r="DDA77" s="311"/>
      <c r="DDB77" s="311"/>
      <c r="DDC77" s="311"/>
      <c r="DDD77" s="311"/>
      <c r="DDE77" s="311"/>
      <c r="DDF77" s="311"/>
      <c r="DDG77" s="311"/>
      <c r="DDH77" s="311"/>
      <c r="DDI77" s="311"/>
      <c r="DDJ77" s="311"/>
      <c r="DDK77" s="311"/>
      <c r="DDL77" s="311"/>
      <c r="DDM77" s="311"/>
      <c r="DDN77" s="311"/>
      <c r="DDO77" s="311"/>
      <c r="DDP77" s="311"/>
      <c r="DDQ77" s="311"/>
      <c r="DDR77" s="311"/>
      <c r="DDS77" s="311"/>
      <c r="DDT77" s="311"/>
      <c r="DDU77" s="311"/>
      <c r="DDV77" s="311"/>
      <c r="DDW77" s="311"/>
      <c r="DDX77" s="311"/>
      <c r="DDY77" s="311"/>
      <c r="DDZ77" s="311"/>
      <c r="DEA77" s="311"/>
      <c r="DEB77" s="311"/>
      <c r="DEC77" s="311"/>
      <c r="DED77" s="311"/>
      <c r="DEE77" s="311"/>
      <c r="DEF77" s="311"/>
      <c r="DEG77" s="311"/>
      <c r="DEH77" s="311"/>
      <c r="DEI77" s="311"/>
      <c r="DEJ77" s="311"/>
      <c r="DEK77" s="311"/>
      <c r="DEL77" s="311"/>
      <c r="DEM77" s="311"/>
      <c r="DEN77" s="311"/>
      <c r="DEO77" s="311"/>
      <c r="DEP77" s="311"/>
      <c r="DEQ77" s="311"/>
      <c r="DER77" s="311"/>
      <c r="DES77" s="311"/>
      <c r="DET77" s="311"/>
      <c r="DEU77" s="311"/>
      <c r="DEV77" s="311"/>
      <c r="DEW77" s="311"/>
      <c r="DEX77" s="311"/>
      <c r="DEY77" s="311"/>
      <c r="DEZ77" s="311"/>
      <c r="DFA77" s="311"/>
      <c r="DFB77" s="311"/>
      <c r="DFC77" s="311"/>
      <c r="DFD77" s="311"/>
      <c r="DFE77" s="311"/>
      <c r="DFF77" s="311"/>
      <c r="DFG77" s="311"/>
      <c r="DFH77" s="311"/>
      <c r="DFI77" s="311"/>
      <c r="DFJ77" s="311"/>
      <c r="DFK77" s="311"/>
      <c r="DFL77" s="311"/>
      <c r="DFM77" s="311"/>
      <c r="DFN77" s="311"/>
      <c r="DFO77" s="311"/>
      <c r="DFP77" s="311"/>
      <c r="DFQ77" s="311"/>
      <c r="DFR77" s="311"/>
      <c r="DFS77" s="311"/>
      <c r="DFT77" s="311"/>
      <c r="DFU77" s="311"/>
      <c r="DFV77" s="311"/>
      <c r="DFW77" s="311"/>
      <c r="DFX77" s="311"/>
      <c r="DFY77" s="311"/>
      <c r="DFZ77" s="311"/>
      <c r="DGA77" s="311"/>
      <c r="DGB77" s="311"/>
      <c r="DGC77" s="311"/>
      <c r="DGD77" s="311"/>
      <c r="DGE77" s="311"/>
      <c r="DGF77" s="311"/>
      <c r="DGG77" s="311"/>
      <c r="DGH77" s="311"/>
      <c r="DGI77" s="311"/>
      <c r="DGJ77" s="311"/>
      <c r="DGK77" s="311"/>
      <c r="DGL77" s="311"/>
      <c r="DGM77" s="311"/>
      <c r="DGN77" s="311"/>
      <c r="DGO77" s="311"/>
      <c r="DGP77" s="311"/>
      <c r="DGQ77" s="311"/>
      <c r="DGR77" s="311"/>
      <c r="DGS77" s="311"/>
      <c r="DGT77" s="311"/>
      <c r="DGU77" s="311"/>
      <c r="DGV77" s="311"/>
      <c r="DGW77" s="311"/>
      <c r="DGX77" s="311"/>
      <c r="DGY77" s="311"/>
      <c r="DGZ77" s="311"/>
      <c r="DHA77" s="311"/>
      <c r="DHB77" s="311"/>
      <c r="DHC77" s="311"/>
      <c r="DHD77" s="311"/>
      <c r="DHE77" s="311"/>
      <c r="DHF77" s="311"/>
      <c r="DHG77" s="311"/>
      <c r="DHH77" s="311"/>
      <c r="DHI77" s="311"/>
      <c r="DHJ77" s="311"/>
      <c r="DHK77" s="311"/>
      <c r="DHL77" s="311"/>
      <c r="DHM77" s="311"/>
      <c r="DHN77" s="311"/>
      <c r="DHO77" s="311"/>
      <c r="DHP77" s="311"/>
      <c r="DHQ77" s="311"/>
      <c r="DHR77" s="311"/>
      <c r="DHS77" s="311"/>
      <c r="DHT77" s="311"/>
      <c r="DHU77" s="311"/>
      <c r="DHV77" s="311"/>
      <c r="DHW77" s="311"/>
      <c r="DHX77" s="311"/>
      <c r="DHY77" s="311"/>
      <c r="DHZ77" s="311"/>
      <c r="DIA77" s="311"/>
      <c r="DIB77" s="311"/>
      <c r="DIC77" s="311"/>
      <c r="DID77" s="311"/>
      <c r="DIE77" s="311"/>
      <c r="DIF77" s="311"/>
      <c r="DIG77" s="311"/>
      <c r="DIH77" s="311"/>
      <c r="DII77" s="311"/>
      <c r="DIJ77" s="311"/>
      <c r="DIK77" s="311"/>
      <c r="DIL77" s="311"/>
      <c r="DIM77" s="311"/>
      <c r="DIN77" s="311"/>
      <c r="DIO77" s="311"/>
      <c r="DIP77" s="311"/>
      <c r="DIQ77" s="311"/>
      <c r="DIR77" s="311"/>
      <c r="DIS77" s="311"/>
      <c r="DIT77" s="311"/>
      <c r="DIU77" s="311"/>
      <c r="DIV77" s="311"/>
      <c r="DIW77" s="311"/>
      <c r="DIX77" s="311"/>
      <c r="DIY77" s="311"/>
      <c r="DIZ77" s="311"/>
      <c r="DJA77" s="311"/>
      <c r="DJB77" s="311"/>
      <c r="DJC77" s="311"/>
      <c r="DJD77" s="311"/>
      <c r="DJE77" s="311"/>
      <c r="DJF77" s="311"/>
      <c r="DJG77" s="311"/>
      <c r="DJH77" s="311"/>
      <c r="DJI77" s="311"/>
      <c r="DJJ77" s="311"/>
      <c r="DJK77" s="311"/>
      <c r="DJL77" s="311"/>
      <c r="DJM77" s="311"/>
      <c r="DJN77" s="311"/>
      <c r="DJO77" s="311"/>
      <c r="DJP77" s="311"/>
      <c r="DJQ77" s="311"/>
      <c r="DJR77" s="311"/>
      <c r="DJS77" s="311"/>
      <c r="DJT77" s="311"/>
      <c r="DJU77" s="311"/>
      <c r="DJV77" s="311"/>
      <c r="DJW77" s="311"/>
      <c r="DJX77" s="311"/>
      <c r="DJY77" s="311"/>
      <c r="DJZ77" s="311"/>
      <c r="DKA77" s="311"/>
      <c r="DKB77" s="311"/>
      <c r="DKC77" s="311"/>
      <c r="DKD77" s="311"/>
      <c r="DKE77" s="311"/>
      <c r="DKF77" s="311"/>
      <c r="DKG77" s="311"/>
      <c r="DKH77" s="311"/>
      <c r="DKI77" s="311"/>
      <c r="DKJ77" s="311"/>
      <c r="DKK77" s="311"/>
      <c r="DKL77" s="311"/>
      <c r="DKM77" s="311"/>
      <c r="DKN77" s="311"/>
      <c r="DKO77" s="311"/>
      <c r="DKP77" s="311"/>
      <c r="DKQ77" s="311"/>
      <c r="DKR77" s="311"/>
      <c r="DKS77" s="311"/>
      <c r="DKT77" s="311"/>
      <c r="DKU77" s="311"/>
      <c r="DKV77" s="311"/>
      <c r="DKW77" s="311"/>
      <c r="DKX77" s="311"/>
      <c r="DKY77" s="311"/>
      <c r="DKZ77" s="311"/>
      <c r="DLA77" s="311"/>
      <c r="DLB77" s="311"/>
      <c r="DLC77" s="311"/>
      <c r="DLD77" s="311"/>
      <c r="DLE77" s="311"/>
      <c r="DLF77" s="311"/>
      <c r="DLG77" s="311"/>
      <c r="DLH77" s="311"/>
      <c r="DLI77" s="311"/>
      <c r="DLJ77" s="311"/>
      <c r="DLK77" s="311"/>
      <c r="DLL77" s="311"/>
      <c r="DLM77" s="311"/>
      <c r="DLN77" s="311"/>
      <c r="DLO77" s="311"/>
      <c r="DLP77" s="311"/>
      <c r="DLQ77" s="311"/>
      <c r="DLR77" s="311"/>
      <c r="DLS77" s="311"/>
      <c r="DLT77" s="311"/>
      <c r="DLU77" s="311"/>
      <c r="DLV77" s="311"/>
      <c r="DLW77" s="311"/>
      <c r="DLX77" s="311"/>
      <c r="DLY77" s="311"/>
      <c r="DLZ77" s="311"/>
      <c r="DMA77" s="311"/>
      <c r="DMB77" s="311"/>
      <c r="DMC77" s="311"/>
      <c r="DMD77" s="311"/>
      <c r="DME77" s="311"/>
      <c r="DMF77" s="311"/>
      <c r="DMG77" s="311"/>
      <c r="DMH77" s="311"/>
      <c r="DMI77" s="311"/>
      <c r="DMJ77" s="311"/>
      <c r="DMK77" s="311"/>
      <c r="DML77" s="311"/>
      <c r="DMM77" s="311"/>
      <c r="DMN77" s="311"/>
      <c r="DMO77" s="311"/>
      <c r="DMP77" s="311"/>
      <c r="DMQ77" s="311"/>
      <c r="DMR77" s="311"/>
      <c r="DMS77" s="311"/>
      <c r="DMT77" s="311"/>
      <c r="DMU77" s="311"/>
      <c r="DMV77" s="311"/>
      <c r="DMW77" s="311"/>
      <c r="DMX77" s="311"/>
      <c r="DMY77" s="311"/>
      <c r="DMZ77" s="311"/>
      <c r="DNA77" s="311"/>
      <c r="DNB77" s="311"/>
      <c r="DNC77" s="311"/>
      <c r="DND77" s="311"/>
      <c r="DNE77" s="311"/>
      <c r="DNF77" s="311"/>
      <c r="DNG77" s="311"/>
      <c r="DNH77" s="311"/>
      <c r="DNI77" s="311"/>
      <c r="DNJ77" s="311"/>
      <c r="DNK77" s="311"/>
      <c r="DNL77" s="311"/>
      <c r="DNM77" s="311"/>
      <c r="DNN77" s="311"/>
      <c r="DNO77" s="311"/>
      <c r="DNP77" s="311"/>
      <c r="DNQ77" s="311"/>
      <c r="DNR77" s="311"/>
      <c r="DNS77" s="311"/>
      <c r="DNT77" s="311"/>
      <c r="DNU77" s="311"/>
      <c r="DNV77" s="311"/>
      <c r="DNW77" s="311"/>
      <c r="DNX77" s="311"/>
      <c r="DNY77" s="311"/>
      <c r="DNZ77" s="311"/>
      <c r="DOA77" s="311"/>
      <c r="DOB77" s="311"/>
      <c r="DOC77" s="311"/>
      <c r="DOD77" s="311"/>
      <c r="DOE77" s="311"/>
      <c r="DOF77" s="311"/>
      <c r="DOG77" s="311"/>
      <c r="DOH77" s="311"/>
      <c r="DOI77" s="311"/>
      <c r="DOJ77" s="311"/>
      <c r="DOK77" s="311"/>
      <c r="DOL77" s="311"/>
      <c r="DOM77" s="311"/>
      <c r="DON77" s="311"/>
      <c r="DOO77" s="311"/>
      <c r="DOP77" s="311"/>
      <c r="DOQ77" s="311"/>
      <c r="DOR77" s="311"/>
      <c r="DOS77" s="311"/>
      <c r="DOT77" s="311"/>
      <c r="DOU77" s="311"/>
      <c r="DOV77" s="311"/>
      <c r="DOW77" s="311"/>
      <c r="DOX77" s="311"/>
      <c r="DOY77" s="311"/>
      <c r="DOZ77" s="311"/>
      <c r="DPA77" s="311"/>
      <c r="DPB77" s="311"/>
      <c r="DPC77" s="311"/>
      <c r="DPD77" s="311"/>
      <c r="DPE77" s="311"/>
      <c r="DPF77" s="311"/>
      <c r="DPG77" s="311"/>
      <c r="DPH77" s="311"/>
      <c r="DPI77" s="311"/>
      <c r="DPJ77" s="311"/>
      <c r="DPK77" s="311"/>
      <c r="DPL77" s="311"/>
      <c r="DPM77" s="311"/>
      <c r="DPN77" s="311"/>
      <c r="DPO77" s="311"/>
      <c r="DPP77" s="311"/>
      <c r="DPQ77" s="311"/>
      <c r="DPR77" s="311"/>
      <c r="DPS77" s="311"/>
      <c r="DPT77" s="311"/>
      <c r="DPU77" s="311"/>
      <c r="DPV77" s="311"/>
      <c r="DPW77" s="311"/>
      <c r="DPX77" s="311"/>
      <c r="DPY77" s="311"/>
      <c r="DPZ77" s="311"/>
      <c r="DQA77" s="311"/>
      <c r="DQB77" s="311"/>
      <c r="DQC77" s="311"/>
      <c r="DQD77" s="311"/>
      <c r="DQE77" s="311"/>
      <c r="DQF77" s="311"/>
      <c r="DQG77" s="311"/>
      <c r="DQH77" s="311"/>
      <c r="DQI77" s="311"/>
      <c r="DQJ77" s="311"/>
      <c r="DQK77" s="311"/>
      <c r="DQL77" s="311"/>
      <c r="DQM77" s="311"/>
      <c r="DQN77" s="311"/>
      <c r="DQO77" s="311"/>
      <c r="DQP77" s="311"/>
      <c r="DQQ77" s="311"/>
      <c r="DQR77" s="311"/>
      <c r="DQS77" s="311"/>
      <c r="DQT77" s="311"/>
      <c r="DQU77" s="311"/>
      <c r="DQV77" s="311"/>
      <c r="DQW77" s="311"/>
      <c r="DQX77" s="311"/>
      <c r="DQY77" s="311"/>
      <c r="DQZ77" s="311"/>
      <c r="DRA77" s="311"/>
      <c r="DRB77" s="311"/>
      <c r="DRC77" s="311"/>
      <c r="DRD77" s="311"/>
      <c r="DRE77" s="311"/>
      <c r="DRF77" s="311"/>
      <c r="DRG77" s="311"/>
      <c r="DRH77" s="311"/>
      <c r="DRI77" s="311"/>
      <c r="DRJ77" s="311"/>
      <c r="DRK77" s="311"/>
      <c r="DRL77" s="311"/>
      <c r="DRM77" s="311"/>
      <c r="DRN77" s="311"/>
      <c r="DRO77" s="311"/>
      <c r="DRP77" s="311"/>
      <c r="DRQ77" s="311"/>
      <c r="DRR77" s="311"/>
      <c r="DRS77" s="311"/>
      <c r="DRT77" s="311"/>
      <c r="DRU77" s="311"/>
      <c r="DRV77" s="311"/>
      <c r="DRW77" s="311"/>
      <c r="DRX77" s="311"/>
      <c r="DRY77" s="311"/>
      <c r="DRZ77" s="311"/>
      <c r="DSA77" s="311"/>
      <c r="DSB77" s="311"/>
      <c r="DSC77" s="311"/>
      <c r="DSD77" s="311"/>
      <c r="DSE77" s="311"/>
      <c r="DSF77" s="311"/>
      <c r="DSG77" s="311"/>
      <c r="DSH77" s="311"/>
      <c r="DSI77" s="311"/>
      <c r="DSJ77" s="311"/>
      <c r="DSK77" s="311"/>
      <c r="DSL77" s="311"/>
      <c r="DSM77" s="311"/>
      <c r="DSN77" s="311"/>
      <c r="DSO77" s="311"/>
      <c r="DSP77" s="311"/>
      <c r="DSQ77" s="311"/>
      <c r="DSR77" s="311"/>
      <c r="DSS77" s="311"/>
      <c r="DST77" s="311"/>
      <c r="DSU77" s="311"/>
      <c r="DSV77" s="311"/>
      <c r="DSW77" s="311"/>
      <c r="DSX77" s="311"/>
      <c r="DSY77" s="311"/>
      <c r="DSZ77" s="311"/>
      <c r="DTA77" s="311"/>
      <c r="DTB77" s="311"/>
      <c r="DTC77" s="311"/>
      <c r="DTD77" s="311"/>
      <c r="DTE77" s="311"/>
      <c r="DTF77" s="311"/>
      <c r="DTG77" s="311"/>
      <c r="DTH77" s="311"/>
      <c r="DTI77" s="311"/>
      <c r="DTJ77" s="311"/>
      <c r="DTK77" s="311"/>
      <c r="DTL77" s="311"/>
      <c r="DTM77" s="311"/>
      <c r="DTN77" s="311"/>
      <c r="DTO77" s="311"/>
      <c r="DTP77" s="311"/>
      <c r="DTQ77" s="311"/>
      <c r="DTR77" s="311"/>
      <c r="DTS77" s="311"/>
      <c r="DTT77" s="311"/>
      <c r="DTU77" s="311"/>
      <c r="DTV77" s="311"/>
      <c r="DTW77" s="311"/>
      <c r="DTX77" s="311"/>
      <c r="DTY77" s="311"/>
      <c r="DTZ77" s="311"/>
      <c r="DUA77" s="311"/>
      <c r="DUB77" s="311"/>
      <c r="DUC77" s="311"/>
      <c r="DUD77" s="311"/>
      <c r="DUE77" s="311"/>
      <c r="DUF77" s="311"/>
      <c r="DUG77" s="311"/>
      <c r="DUH77" s="311"/>
      <c r="DUI77" s="311"/>
      <c r="DUJ77" s="311"/>
      <c r="DUK77" s="311"/>
      <c r="DUL77" s="311"/>
      <c r="DUM77" s="311"/>
      <c r="DUN77" s="311"/>
      <c r="DUO77" s="311"/>
      <c r="DUP77" s="311"/>
      <c r="DUQ77" s="311"/>
      <c r="DUR77" s="311"/>
      <c r="DUS77" s="311"/>
      <c r="DUT77" s="311"/>
      <c r="DUU77" s="311"/>
      <c r="DUV77" s="311"/>
      <c r="DUW77" s="311"/>
      <c r="DUX77" s="311"/>
      <c r="DUY77" s="311"/>
      <c r="DUZ77" s="311"/>
      <c r="DVA77" s="311"/>
      <c r="DVB77" s="311"/>
      <c r="DVC77" s="311"/>
      <c r="DVD77" s="311"/>
      <c r="DVE77" s="311"/>
      <c r="DVF77" s="311"/>
      <c r="DVG77" s="311"/>
      <c r="DVH77" s="311"/>
      <c r="DVI77" s="311"/>
      <c r="DVJ77" s="311"/>
      <c r="DVK77" s="311"/>
      <c r="DVL77" s="311"/>
      <c r="DVM77" s="311"/>
      <c r="DVN77" s="311"/>
      <c r="DVO77" s="311"/>
      <c r="DVP77" s="311"/>
      <c r="DVQ77" s="311"/>
      <c r="DVR77" s="311"/>
      <c r="DVS77" s="311"/>
      <c r="DVT77" s="311"/>
      <c r="DVU77" s="311"/>
      <c r="DVV77" s="311"/>
      <c r="DVW77" s="311"/>
      <c r="DVX77" s="311"/>
      <c r="DVY77" s="311"/>
      <c r="DVZ77" s="311"/>
      <c r="DWA77" s="311"/>
      <c r="DWB77" s="311"/>
      <c r="DWC77" s="311"/>
      <c r="DWD77" s="311"/>
      <c r="DWE77" s="311"/>
      <c r="DWF77" s="311"/>
      <c r="DWG77" s="311"/>
      <c r="DWH77" s="311"/>
      <c r="DWI77" s="311"/>
      <c r="DWJ77" s="311"/>
      <c r="DWK77" s="311"/>
      <c r="DWL77" s="311"/>
      <c r="DWM77" s="311"/>
      <c r="DWN77" s="311"/>
      <c r="DWO77" s="311"/>
      <c r="DWP77" s="311"/>
      <c r="DWQ77" s="311"/>
      <c r="DWR77" s="311"/>
      <c r="DWS77" s="311"/>
      <c r="DWT77" s="311"/>
      <c r="DWU77" s="311"/>
      <c r="DWV77" s="311"/>
      <c r="DWW77" s="311"/>
      <c r="DWX77" s="311"/>
      <c r="DWY77" s="311"/>
      <c r="DWZ77" s="311"/>
      <c r="DXA77" s="311"/>
      <c r="DXB77" s="311"/>
      <c r="DXC77" s="311"/>
      <c r="DXD77" s="311"/>
      <c r="DXE77" s="311"/>
      <c r="DXF77" s="311"/>
      <c r="DXG77" s="311"/>
      <c r="DXH77" s="311"/>
      <c r="DXI77" s="311"/>
      <c r="DXJ77" s="311"/>
      <c r="DXK77" s="311"/>
      <c r="DXL77" s="311"/>
      <c r="DXM77" s="311"/>
      <c r="DXN77" s="311"/>
      <c r="DXO77" s="311"/>
      <c r="DXP77" s="311"/>
      <c r="DXQ77" s="311"/>
      <c r="DXR77" s="311"/>
      <c r="DXS77" s="311"/>
      <c r="DXT77" s="311"/>
      <c r="DXU77" s="311"/>
      <c r="DXV77" s="311"/>
      <c r="DXW77" s="311"/>
      <c r="DXX77" s="311"/>
      <c r="DXY77" s="311"/>
      <c r="DXZ77" s="311"/>
      <c r="DYA77" s="311"/>
      <c r="DYB77" s="311"/>
      <c r="DYC77" s="311"/>
      <c r="DYD77" s="311"/>
      <c r="DYE77" s="311"/>
      <c r="DYF77" s="311"/>
      <c r="DYG77" s="311"/>
      <c r="DYH77" s="311"/>
      <c r="DYI77" s="311"/>
      <c r="DYJ77" s="311"/>
      <c r="DYK77" s="311"/>
      <c r="DYL77" s="311"/>
      <c r="DYM77" s="311"/>
      <c r="DYN77" s="311"/>
      <c r="DYO77" s="311"/>
      <c r="DYP77" s="311"/>
      <c r="DYQ77" s="311"/>
      <c r="DYR77" s="311"/>
      <c r="DYS77" s="311"/>
      <c r="DYT77" s="311"/>
      <c r="DYU77" s="311"/>
      <c r="DYV77" s="311"/>
      <c r="DYW77" s="311"/>
      <c r="DYX77" s="311"/>
      <c r="DYY77" s="311"/>
      <c r="DYZ77" s="311"/>
      <c r="DZA77" s="311"/>
      <c r="DZB77" s="311"/>
      <c r="DZC77" s="311"/>
      <c r="DZD77" s="311"/>
      <c r="DZE77" s="311"/>
      <c r="DZF77" s="311"/>
      <c r="DZG77" s="311"/>
      <c r="DZH77" s="311"/>
      <c r="DZI77" s="311"/>
      <c r="DZJ77" s="311"/>
      <c r="DZK77" s="311"/>
      <c r="DZL77" s="311"/>
      <c r="DZM77" s="311"/>
      <c r="DZN77" s="311"/>
      <c r="DZO77" s="311"/>
      <c r="DZP77" s="311"/>
      <c r="DZQ77" s="311"/>
      <c r="DZR77" s="311"/>
      <c r="DZS77" s="311"/>
      <c r="DZT77" s="311"/>
      <c r="DZU77" s="311"/>
      <c r="DZV77" s="311"/>
      <c r="DZW77" s="311"/>
      <c r="DZX77" s="311"/>
      <c r="DZY77" s="311"/>
      <c r="DZZ77" s="311"/>
      <c r="EAA77" s="311"/>
      <c r="EAB77" s="311"/>
      <c r="EAC77" s="311"/>
      <c r="EAD77" s="311"/>
      <c r="EAE77" s="311"/>
      <c r="EAF77" s="311"/>
      <c r="EAG77" s="311"/>
      <c r="EAH77" s="311"/>
      <c r="EAI77" s="311"/>
      <c r="EAJ77" s="311"/>
      <c r="EAK77" s="311"/>
      <c r="EAL77" s="311"/>
      <c r="EAM77" s="311"/>
      <c r="EAN77" s="311"/>
      <c r="EAO77" s="311"/>
      <c r="EAP77" s="311"/>
      <c r="EAQ77" s="311"/>
      <c r="EAR77" s="311"/>
      <c r="EAS77" s="311"/>
      <c r="EAT77" s="311"/>
      <c r="EAU77" s="311"/>
      <c r="EAV77" s="311"/>
      <c r="EAW77" s="311"/>
      <c r="EAX77" s="311"/>
      <c r="EAY77" s="311"/>
      <c r="EAZ77" s="311"/>
      <c r="EBA77" s="311"/>
      <c r="EBB77" s="311"/>
      <c r="EBC77" s="311"/>
      <c r="EBD77" s="311"/>
      <c r="EBE77" s="311"/>
      <c r="EBF77" s="311"/>
      <c r="EBG77" s="311"/>
      <c r="EBH77" s="311"/>
      <c r="EBI77" s="311"/>
      <c r="EBJ77" s="311"/>
      <c r="EBK77" s="311"/>
      <c r="EBL77" s="311"/>
      <c r="EBM77" s="311"/>
      <c r="EBN77" s="311"/>
      <c r="EBO77" s="311"/>
      <c r="EBP77" s="311"/>
      <c r="EBQ77" s="311"/>
      <c r="EBR77" s="311"/>
      <c r="EBS77" s="311"/>
      <c r="EBT77" s="311"/>
      <c r="EBU77" s="311"/>
      <c r="EBV77" s="311"/>
      <c r="EBW77" s="311"/>
      <c r="EBX77" s="311"/>
      <c r="EBY77" s="311"/>
      <c r="EBZ77" s="311"/>
      <c r="ECA77" s="311"/>
      <c r="ECB77" s="311"/>
      <c r="ECC77" s="311"/>
      <c r="ECD77" s="311"/>
      <c r="ECE77" s="311"/>
      <c r="ECF77" s="311"/>
      <c r="ECG77" s="311"/>
      <c r="ECH77" s="311"/>
      <c r="ECI77" s="311"/>
      <c r="ECJ77" s="311"/>
      <c r="ECK77" s="311"/>
      <c r="ECL77" s="311"/>
      <c r="ECM77" s="311"/>
      <c r="ECN77" s="311"/>
      <c r="ECO77" s="311"/>
      <c r="ECP77" s="311"/>
      <c r="ECQ77" s="311"/>
      <c r="ECR77" s="311"/>
      <c r="ECS77" s="311"/>
      <c r="ECT77" s="311"/>
      <c r="ECU77" s="311"/>
      <c r="ECV77" s="311"/>
      <c r="ECW77" s="311"/>
      <c r="ECX77" s="311"/>
      <c r="ECY77" s="311"/>
      <c r="ECZ77" s="311"/>
      <c r="EDA77" s="311"/>
      <c r="EDB77" s="311"/>
      <c r="EDC77" s="311"/>
      <c r="EDD77" s="311"/>
      <c r="EDE77" s="311"/>
      <c r="EDF77" s="311"/>
      <c r="EDG77" s="311"/>
      <c r="EDH77" s="311"/>
      <c r="EDI77" s="311"/>
      <c r="EDJ77" s="311"/>
      <c r="EDK77" s="311"/>
      <c r="EDL77" s="311"/>
      <c r="EDM77" s="311"/>
      <c r="EDN77" s="311"/>
      <c r="EDO77" s="311"/>
      <c r="EDP77" s="311"/>
      <c r="EDQ77" s="311"/>
      <c r="EDR77" s="311"/>
      <c r="EDS77" s="311"/>
      <c r="EDT77" s="311"/>
      <c r="EDU77" s="311"/>
      <c r="EDV77" s="311"/>
      <c r="EDW77" s="311"/>
      <c r="EDX77" s="311"/>
      <c r="EDY77" s="311"/>
      <c r="EDZ77" s="311"/>
      <c r="EEA77" s="311"/>
      <c r="EEB77" s="311"/>
      <c r="EEC77" s="311"/>
      <c r="EED77" s="311"/>
      <c r="EEE77" s="311"/>
      <c r="EEF77" s="311"/>
      <c r="EEG77" s="311"/>
      <c r="EEH77" s="311"/>
      <c r="EEI77" s="311"/>
      <c r="EEJ77" s="311"/>
      <c r="EEK77" s="311"/>
      <c r="EEL77" s="311"/>
      <c r="EEM77" s="311"/>
      <c r="EEN77" s="311"/>
      <c r="EEO77" s="311"/>
      <c r="EEP77" s="311"/>
      <c r="EEQ77" s="311"/>
      <c r="EER77" s="311"/>
      <c r="EES77" s="311"/>
      <c r="EET77" s="311"/>
      <c r="EEU77" s="311"/>
      <c r="EEV77" s="311"/>
      <c r="EEW77" s="311"/>
      <c r="EEX77" s="311"/>
      <c r="EEY77" s="311"/>
      <c r="EEZ77" s="311"/>
      <c r="EFA77" s="311"/>
      <c r="EFB77" s="311"/>
      <c r="EFC77" s="311"/>
      <c r="EFD77" s="311"/>
      <c r="EFE77" s="311"/>
      <c r="EFF77" s="311"/>
      <c r="EFG77" s="311"/>
      <c r="EFH77" s="311"/>
      <c r="EFI77" s="311"/>
      <c r="EFJ77" s="311"/>
      <c r="EFK77" s="311"/>
      <c r="EFL77" s="311"/>
      <c r="EFM77" s="311"/>
      <c r="EFN77" s="311"/>
      <c r="EFO77" s="311"/>
      <c r="EFP77" s="311"/>
      <c r="EFQ77" s="311"/>
      <c r="EFR77" s="311"/>
      <c r="EFS77" s="311"/>
      <c r="EFT77" s="311"/>
      <c r="EFU77" s="311"/>
      <c r="EFV77" s="311"/>
      <c r="EFW77" s="311"/>
      <c r="EFX77" s="311"/>
      <c r="EFY77" s="311"/>
      <c r="EFZ77" s="311"/>
      <c r="EGA77" s="311"/>
      <c r="EGB77" s="311"/>
      <c r="EGC77" s="311"/>
      <c r="EGD77" s="311"/>
      <c r="EGE77" s="311"/>
      <c r="EGF77" s="311"/>
      <c r="EGG77" s="311"/>
      <c r="EGH77" s="311"/>
      <c r="EGI77" s="311"/>
      <c r="EGJ77" s="311"/>
      <c r="EGK77" s="311"/>
      <c r="EGL77" s="311"/>
      <c r="EGM77" s="311"/>
      <c r="EGN77" s="311"/>
      <c r="EGO77" s="311"/>
      <c r="EGP77" s="311"/>
      <c r="EGQ77" s="311"/>
      <c r="EGR77" s="311"/>
      <c r="EGS77" s="311"/>
      <c r="EGT77" s="311"/>
      <c r="EGU77" s="311"/>
      <c r="EGV77" s="311"/>
      <c r="EGW77" s="311"/>
      <c r="EGX77" s="311"/>
      <c r="EGY77" s="311"/>
      <c r="EGZ77" s="311"/>
      <c r="EHA77" s="311"/>
      <c r="EHB77" s="311"/>
      <c r="EHC77" s="311"/>
      <c r="EHD77" s="311"/>
      <c r="EHE77" s="311"/>
      <c r="EHF77" s="311"/>
      <c r="EHG77" s="311"/>
      <c r="EHH77" s="311"/>
      <c r="EHI77" s="311"/>
      <c r="EHJ77" s="311"/>
      <c r="EHK77" s="311"/>
      <c r="EHL77" s="311"/>
      <c r="EHM77" s="311"/>
      <c r="EHN77" s="311"/>
      <c r="EHO77" s="311"/>
      <c r="EHP77" s="311"/>
      <c r="EHQ77" s="311"/>
      <c r="EHR77" s="311"/>
      <c r="EHS77" s="311"/>
      <c r="EHT77" s="311"/>
      <c r="EHU77" s="311"/>
      <c r="EHV77" s="311"/>
      <c r="EHW77" s="311"/>
      <c r="EHX77" s="311"/>
      <c r="EHY77" s="311"/>
      <c r="EHZ77" s="311"/>
      <c r="EIA77" s="311"/>
      <c r="EIB77" s="311"/>
      <c r="EIC77" s="311"/>
      <c r="EID77" s="311"/>
      <c r="EIE77" s="311"/>
      <c r="EIF77" s="311"/>
      <c r="EIG77" s="311"/>
      <c r="EIH77" s="311"/>
      <c r="EII77" s="311"/>
      <c r="EIJ77" s="311"/>
      <c r="EIK77" s="311"/>
      <c r="EIL77" s="311"/>
      <c r="EIM77" s="311"/>
      <c r="EIN77" s="311"/>
      <c r="EIO77" s="311"/>
      <c r="EIP77" s="311"/>
      <c r="EIQ77" s="311"/>
      <c r="EIR77" s="311"/>
      <c r="EIS77" s="311"/>
      <c r="EIT77" s="311"/>
      <c r="EIU77" s="311"/>
      <c r="EIV77" s="311"/>
      <c r="EIW77" s="311"/>
      <c r="EIX77" s="311"/>
      <c r="EIY77" s="311"/>
      <c r="EIZ77" s="311"/>
      <c r="EJA77" s="311"/>
      <c r="EJB77" s="311"/>
      <c r="EJC77" s="311"/>
      <c r="EJD77" s="311"/>
      <c r="EJE77" s="311"/>
      <c r="EJF77" s="311"/>
      <c r="EJG77" s="311"/>
      <c r="EJH77" s="311"/>
      <c r="EJI77" s="311"/>
      <c r="EJJ77" s="311"/>
      <c r="EJK77" s="311"/>
      <c r="EJL77" s="311"/>
      <c r="EJM77" s="311"/>
      <c r="EJN77" s="311"/>
      <c r="EJO77" s="311"/>
      <c r="EJP77" s="311"/>
      <c r="EJQ77" s="311"/>
      <c r="EJR77" s="311"/>
      <c r="EJS77" s="311"/>
      <c r="EJT77" s="311"/>
      <c r="EJU77" s="311"/>
      <c r="EJV77" s="311"/>
      <c r="EJW77" s="311"/>
      <c r="EJX77" s="311"/>
      <c r="EJY77" s="311"/>
      <c r="EJZ77" s="311"/>
      <c r="EKA77" s="311"/>
      <c r="EKB77" s="311"/>
      <c r="EKC77" s="311"/>
      <c r="EKD77" s="311"/>
      <c r="EKE77" s="311"/>
      <c r="EKF77" s="311"/>
      <c r="EKG77" s="311"/>
      <c r="EKH77" s="311"/>
      <c r="EKI77" s="311"/>
      <c r="EKJ77" s="311"/>
      <c r="EKK77" s="311"/>
      <c r="EKL77" s="311"/>
      <c r="EKM77" s="311"/>
      <c r="EKN77" s="311"/>
      <c r="EKO77" s="311"/>
      <c r="EKP77" s="311"/>
      <c r="EKQ77" s="311"/>
      <c r="EKR77" s="311"/>
      <c r="EKS77" s="311"/>
      <c r="EKT77" s="311"/>
      <c r="EKU77" s="311"/>
      <c r="EKV77" s="311"/>
      <c r="EKW77" s="311"/>
      <c r="EKX77" s="311"/>
      <c r="EKY77" s="311"/>
      <c r="EKZ77" s="311"/>
      <c r="ELA77" s="311"/>
      <c r="ELB77" s="311"/>
      <c r="ELC77" s="311"/>
      <c r="ELD77" s="311"/>
      <c r="ELE77" s="311"/>
      <c r="ELF77" s="311"/>
      <c r="ELG77" s="311"/>
      <c r="ELH77" s="311"/>
      <c r="ELI77" s="311"/>
      <c r="ELJ77" s="311"/>
      <c r="ELK77" s="311"/>
      <c r="ELL77" s="311"/>
      <c r="ELM77" s="311"/>
      <c r="ELN77" s="311"/>
      <c r="ELO77" s="311"/>
      <c r="ELP77" s="311"/>
      <c r="ELQ77" s="311"/>
      <c r="ELR77" s="311"/>
      <c r="ELS77" s="311"/>
      <c r="ELT77" s="311"/>
      <c r="ELU77" s="311"/>
      <c r="ELV77" s="311"/>
      <c r="ELW77" s="311"/>
      <c r="ELX77" s="311"/>
      <c r="ELY77" s="311"/>
      <c r="ELZ77" s="311"/>
      <c r="EMA77" s="311"/>
      <c r="EMB77" s="311"/>
      <c r="EMC77" s="311"/>
      <c r="EMD77" s="311"/>
      <c r="EME77" s="311"/>
      <c r="EMF77" s="311"/>
      <c r="EMG77" s="311"/>
      <c r="EMH77" s="311"/>
      <c r="EMI77" s="311"/>
      <c r="EMJ77" s="311"/>
      <c r="EMK77" s="311"/>
      <c r="EML77" s="311"/>
      <c r="EMM77" s="311"/>
      <c r="EMN77" s="311"/>
      <c r="EMO77" s="311"/>
      <c r="EMP77" s="311"/>
      <c r="EMQ77" s="311"/>
      <c r="EMR77" s="311"/>
      <c r="EMS77" s="311"/>
      <c r="EMT77" s="311"/>
      <c r="EMU77" s="311"/>
      <c r="EMV77" s="311"/>
      <c r="EMW77" s="311"/>
      <c r="EMX77" s="311"/>
      <c r="EMY77" s="311"/>
      <c r="EMZ77" s="311"/>
      <c r="ENA77" s="311"/>
      <c r="ENB77" s="311"/>
      <c r="ENC77" s="311"/>
      <c r="END77" s="311"/>
      <c r="ENE77" s="311"/>
      <c r="ENF77" s="311"/>
      <c r="ENG77" s="311"/>
      <c r="ENH77" s="311"/>
      <c r="ENI77" s="311"/>
      <c r="ENJ77" s="311"/>
      <c r="ENK77" s="311"/>
      <c r="ENL77" s="311"/>
      <c r="ENM77" s="311"/>
      <c r="ENN77" s="311"/>
      <c r="ENO77" s="311"/>
      <c r="ENP77" s="311"/>
      <c r="ENQ77" s="311"/>
      <c r="ENR77" s="311"/>
      <c r="ENS77" s="311"/>
      <c r="ENT77" s="311"/>
      <c r="ENU77" s="311"/>
      <c r="ENV77" s="311"/>
      <c r="ENW77" s="311"/>
      <c r="ENX77" s="311"/>
      <c r="ENY77" s="311"/>
      <c r="ENZ77" s="311"/>
      <c r="EOA77" s="311"/>
      <c r="EOB77" s="311"/>
      <c r="EOC77" s="311"/>
      <c r="EOD77" s="311"/>
      <c r="EOE77" s="311"/>
      <c r="EOF77" s="311"/>
      <c r="EOG77" s="311"/>
      <c r="EOH77" s="311"/>
      <c r="EOI77" s="311"/>
      <c r="EOJ77" s="311"/>
      <c r="EOK77" s="311"/>
      <c r="EOL77" s="311"/>
      <c r="EOM77" s="311"/>
      <c r="EON77" s="311"/>
      <c r="EOO77" s="311"/>
      <c r="EOP77" s="311"/>
      <c r="EOQ77" s="311"/>
      <c r="EOR77" s="311"/>
      <c r="EOS77" s="311"/>
      <c r="EOT77" s="311"/>
      <c r="EOU77" s="311"/>
      <c r="EOV77" s="311"/>
      <c r="EOW77" s="311"/>
      <c r="EOX77" s="311"/>
      <c r="EOY77" s="311"/>
      <c r="EOZ77" s="311"/>
      <c r="EPA77" s="311"/>
      <c r="EPB77" s="311"/>
      <c r="EPC77" s="311"/>
      <c r="EPD77" s="311"/>
      <c r="EPE77" s="311"/>
      <c r="EPF77" s="311"/>
      <c r="EPG77" s="311"/>
      <c r="EPH77" s="311"/>
      <c r="EPI77" s="311"/>
      <c r="EPJ77" s="311"/>
      <c r="EPK77" s="311"/>
      <c r="EPL77" s="311"/>
      <c r="EPM77" s="311"/>
      <c r="EPN77" s="311"/>
      <c r="EPO77" s="311"/>
      <c r="EPP77" s="311"/>
      <c r="EPQ77" s="311"/>
      <c r="EPR77" s="311"/>
      <c r="EPS77" s="311"/>
      <c r="EPT77" s="311"/>
      <c r="EPU77" s="311"/>
      <c r="EPV77" s="311"/>
      <c r="EPW77" s="311"/>
      <c r="EPX77" s="311"/>
      <c r="EPY77" s="311"/>
      <c r="EPZ77" s="311"/>
      <c r="EQA77" s="311"/>
      <c r="EQB77" s="311"/>
      <c r="EQC77" s="311"/>
      <c r="EQD77" s="311"/>
      <c r="EQE77" s="311"/>
      <c r="EQF77" s="311"/>
      <c r="EQG77" s="311"/>
      <c r="EQH77" s="311"/>
      <c r="EQI77" s="311"/>
      <c r="EQJ77" s="311"/>
      <c r="EQK77" s="311"/>
      <c r="EQL77" s="311"/>
      <c r="EQM77" s="311"/>
      <c r="EQN77" s="311"/>
      <c r="EQO77" s="311"/>
      <c r="EQP77" s="311"/>
      <c r="EQQ77" s="311"/>
      <c r="EQR77" s="311"/>
      <c r="EQS77" s="311"/>
      <c r="EQT77" s="311"/>
      <c r="EQU77" s="311"/>
      <c r="EQV77" s="311"/>
      <c r="EQW77" s="311"/>
      <c r="EQX77" s="311"/>
      <c r="EQY77" s="311"/>
      <c r="EQZ77" s="311"/>
      <c r="ERA77" s="311"/>
      <c r="ERB77" s="311"/>
      <c r="ERC77" s="311"/>
      <c r="ERD77" s="311"/>
      <c r="ERE77" s="311"/>
      <c r="ERF77" s="311"/>
      <c r="ERG77" s="311"/>
      <c r="ERH77" s="311"/>
      <c r="ERI77" s="311"/>
      <c r="ERJ77" s="311"/>
      <c r="ERK77" s="311"/>
      <c r="ERL77" s="311"/>
      <c r="ERM77" s="311"/>
      <c r="ERN77" s="311"/>
      <c r="ERO77" s="311"/>
      <c r="ERP77" s="311"/>
      <c r="ERQ77" s="311"/>
      <c r="ERR77" s="311"/>
      <c r="ERS77" s="311"/>
      <c r="ERT77" s="311"/>
      <c r="ERU77" s="311"/>
      <c r="ERV77" s="311"/>
      <c r="ERW77" s="311"/>
      <c r="ERX77" s="311"/>
      <c r="ERY77" s="311"/>
      <c r="ERZ77" s="311"/>
      <c r="ESA77" s="311"/>
      <c r="ESB77" s="311"/>
      <c r="ESC77" s="311"/>
      <c r="ESD77" s="311"/>
      <c r="ESE77" s="311"/>
      <c r="ESF77" s="311"/>
      <c r="ESG77" s="311"/>
      <c r="ESH77" s="311"/>
      <c r="ESI77" s="311"/>
      <c r="ESJ77" s="311"/>
      <c r="ESK77" s="311"/>
      <c r="ESL77" s="311"/>
      <c r="ESM77" s="311"/>
      <c r="ESN77" s="311"/>
      <c r="ESO77" s="311"/>
      <c r="ESP77" s="311"/>
      <c r="ESQ77" s="311"/>
      <c r="ESR77" s="311"/>
      <c r="ESS77" s="311"/>
      <c r="EST77" s="311"/>
      <c r="ESU77" s="311"/>
      <c r="ESV77" s="311"/>
      <c r="ESW77" s="311"/>
      <c r="ESX77" s="311"/>
      <c r="ESY77" s="311"/>
      <c r="ESZ77" s="311"/>
      <c r="ETA77" s="311"/>
      <c r="ETB77" s="311"/>
      <c r="ETC77" s="311"/>
      <c r="ETD77" s="311"/>
      <c r="ETE77" s="311"/>
      <c r="ETF77" s="311"/>
      <c r="ETG77" s="311"/>
      <c r="ETH77" s="311"/>
      <c r="ETI77" s="311"/>
      <c r="ETJ77" s="311"/>
      <c r="ETK77" s="311"/>
      <c r="ETL77" s="311"/>
      <c r="ETM77" s="311"/>
      <c r="ETN77" s="311"/>
      <c r="ETO77" s="311"/>
      <c r="ETP77" s="311"/>
      <c r="ETQ77" s="311"/>
      <c r="ETR77" s="311"/>
      <c r="ETS77" s="311"/>
      <c r="ETT77" s="311"/>
      <c r="ETU77" s="311"/>
      <c r="ETV77" s="311"/>
      <c r="ETW77" s="311"/>
      <c r="ETX77" s="311"/>
      <c r="ETY77" s="311"/>
      <c r="ETZ77" s="311"/>
      <c r="EUA77" s="311"/>
      <c r="EUB77" s="311"/>
      <c r="EUC77" s="311"/>
      <c r="EUD77" s="311"/>
      <c r="EUE77" s="311"/>
      <c r="EUF77" s="311"/>
      <c r="EUG77" s="311"/>
      <c r="EUH77" s="311"/>
      <c r="EUI77" s="311"/>
      <c r="EUJ77" s="311"/>
      <c r="EUK77" s="311"/>
      <c r="EUL77" s="311"/>
      <c r="EUM77" s="311"/>
      <c r="EUN77" s="311"/>
      <c r="EUO77" s="311"/>
      <c r="EUP77" s="311"/>
      <c r="EUQ77" s="311"/>
      <c r="EUR77" s="311"/>
      <c r="EUS77" s="311"/>
      <c r="EUT77" s="311"/>
      <c r="EUU77" s="311"/>
      <c r="EUV77" s="311"/>
      <c r="EUW77" s="311"/>
      <c r="EUX77" s="311"/>
      <c r="EUY77" s="311"/>
      <c r="EUZ77" s="311"/>
      <c r="EVA77" s="311"/>
      <c r="EVB77" s="311"/>
      <c r="EVC77" s="311"/>
      <c r="EVD77" s="311"/>
      <c r="EVE77" s="311"/>
      <c r="EVF77" s="311"/>
      <c r="EVG77" s="311"/>
      <c r="EVH77" s="311"/>
      <c r="EVI77" s="311"/>
      <c r="EVJ77" s="311"/>
      <c r="EVK77" s="311"/>
      <c r="EVL77" s="311"/>
      <c r="EVM77" s="311"/>
      <c r="EVN77" s="311"/>
      <c r="EVO77" s="311"/>
      <c r="EVP77" s="311"/>
      <c r="EVQ77" s="311"/>
      <c r="EVR77" s="311"/>
      <c r="EVS77" s="311"/>
      <c r="EVT77" s="311"/>
      <c r="EVU77" s="311"/>
      <c r="EVV77" s="311"/>
      <c r="EVW77" s="311"/>
      <c r="EVX77" s="311"/>
      <c r="EVY77" s="311"/>
      <c r="EVZ77" s="311"/>
      <c r="EWA77" s="311"/>
      <c r="EWB77" s="311"/>
      <c r="EWC77" s="311"/>
      <c r="EWD77" s="311"/>
      <c r="EWE77" s="311"/>
      <c r="EWF77" s="311"/>
      <c r="EWG77" s="311"/>
      <c r="EWH77" s="311"/>
      <c r="EWI77" s="311"/>
      <c r="EWJ77" s="311"/>
      <c r="EWK77" s="311"/>
      <c r="EWL77" s="311"/>
      <c r="EWM77" s="311"/>
      <c r="EWN77" s="311"/>
      <c r="EWO77" s="311"/>
      <c r="EWP77" s="311"/>
      <c r="EWQ77" s="311"/>
      <c r="EWR77" s="311"/>
      <c r="EWS77" s="311"/>
      <c r="EWT77" s="311"/>
      <c r="EWU77" s="311"/>
      <c r="EWV77" s="311"/>
      <c r="EWW77" s="311"/>
      <c r="EWX77" s="311"/>
      <c r="EWY77" s="311"/>
      <c r="EWZ77" s="311"/>
      <c r="EXA77" s="311"/>
      <c r="EXB77" s="311"/>
      <c r="EXC77" s="311"/>
      <c r="EXD77" s="311"/>
      <c r="EXE77" s="311"/>
      <c r="EXF77" s="311"/>
      <c r="EXG77" s="311"/>
      <c r="EXH77" s="311"/>
      <c r="EXI77" s="311"/>
      <c r="EXJ77" s="311"/>
      <c r="EXK77" s="311"/>
      <c r="EXL77" s="311"/>
      <c r="EXM77" s="311"/>
      <c r="EXN77" s="311"/>
      <c r="EXO77" s="311"/>
      <c r="EXP77" s="311"/>
      <c r="EXQ77" s="311"/>
      <c r="EXR77" s="311"/>
      <c r="EXS77" s="311"/>
      <c r="EXT77" s="311"/>
      <c r="EXU77" s="311"/>
      <c r="EXV77" s="311"/>
      <c r="EXW77" s="311"/>
      <c r="EXX77" s="311"/>
      <c r="EXY77" s="311"/>
      <c r="EXZ77" s="311"/>
      <c r="EYA77" s="311"/>
      <c r="EYB77" s="311"/>
      <c r="EYC77" s="311"/>
      <c r="EYD77" s="311"/>
      <c r="EYE77" s="311"/>
      <c r="EYF77" s="311"/>
      <c r="EYG77" s="311"/>
      <c r="EYH77" s="311"/>
      <c r="EYI77" s="311"/>
      <c r="EYJ77" s="311"/>
      <c r="EYK77" s="311"/>
      <c r="EYL77" s="311"/>
      <c r="EYM77" s="311"/>
      <c r="EYN77" s="311"/>
      <c r="EYO77" s="311"/>
      <c r="EYP77" s="311"/>
      <c r="EYQ77" s="311"/>
      <c r="EYR77" s="311"/>
      <c r="EYS77" s="311"/>
      <c r="EYT77" s="311"/>
      <c r="EYU77" s="311"/>
      <c r="EYV77" s="311"/>
      <c r="EYW77" s="311"/>
      <c r="EYX77" s="311"/>
      <c r="EYY77" s="311"/>
      <c r="EYZ77" s="311"/>
      <c r="EZA77" s="311"/>
      <c r="EZB77" s="311"/>
      <c r="EZC77" s="311"/>
      <c r="EZD77" s="311"/>
      <c r="EZE77" s="311"/>
      <c r="EZF77" s="311"/>
      <c r="EZG77" s="311"/>
      <c r="EZH77" s="311"/>
      <c r="EZI77" s="311"/>
      <c r="EZJ77" s="311"/>
      <c r="EZK77" s="311"/>
      <c r="EZL77" s="311"/>
      <c r="EZM77" s="311"/>
      <c r="EZN77" s="311"/>
      <c r="EZO77" s="311"/>
      <c r="EZP77" s="311"/>
      <c r="EZQ77" s="311"/>
      <c r="EZR77" s="311"/>
      <c r="EZS77" s="311"/>
      <c r="EZT77" s="311"/>
      <c r="EZU77" s="311"/>
      <c r="EZV77" s="311"/>
      <c r="EZW77" s="311"/>
      <c r="EZX77" s="311"/>
      <c r="EZY77" s="311"/>
      <c r="EZZ77" s="311"/>
      <c r="FAA77" s="311"/>
      <c r="FAB77" s="311"/>
      <c r="FAC77" s="311"/>
      <c r="FAD77" s="311"/>
      <c r="FAE77" s="311"/>
      <c r="FAF77" s="311"/>
      <c r="FAG77" s="311"/>
      <c r="FAH77" s="311"/>
      <c r="FAI77" s="311"/>
      <c r="FAJ77" s="311"/>
      <c r="FAK77" s="311"/>
      <c r="FAL77" s="311"/>
      <c r="FAM77" s="311"/>
      <c r="FAN77" s="311"/>
      <c r="FAO77" s="311"/>
      <c r="FAP77" s="311"/>
      <c r="FAQ77" s="311"/>
      <c r="FAR77" s="311"/>
      <c r="FAS77" s="311"/>
      <c r="FAT77" s="311"/>
      <c r="FAU77" s="311"/>
      <c r="FAV77" s="311"/>
      <c r="FAW77" s="311"/>
      <c r="FAX77" s="311"/>
      <c r="FAY77" s="311"/>
      <c r="FAZ77" s="311"/>
      <c r="FBA77" s="311"/>
      <c r="FBB77" s="311"/>
      <c r="FBC77" s="311"/>
      <c r="FBD77" s="311"/>
      <c r="FBE77" s="311"/>
      <c r="FBF77" s="311"/>
      <c r="FBG77" s="311"/>
      <c r="FBH77" s="311"/>
      <c r="FBI77" s="311"/>
      <c r="FBJ77" s="311"/>
      <c r="FBK77" s="311"/>
      <c r="FBL77" s="311"/>
      <c r="FBM77" s="311"/>
      <c r="FBN77" s="311"/>
      <c r="FBO77" s="311"/>
      <c r="FBP77" s="311"/>
      <c r="FBQ77" s="311"/>
      <c r="FBR77" s="311"/>
      <c r="FBS77" s="311"/>
      <c r="FBT77" s="311"/>
      <c r="FBU77" s="311"/>
      <c r="FBV77" s="311"/>
      <c r="FBW77" s="311"/>
      <c r="FBX77" s="311"/>
      <c r="FBY77" s="311"/>
      <c r="FBZ77" s="311"/>
      <c r="FCA77" s="311"/>
      <c r="FCB77" s="311"/>
      <c r="FCC77" s="311"/>
      <c r="FCD77" s="311"/>
      <c r="FCE77" s="311"/>
      <c r="FCF77" s="311"/>
      <c r="FCG77" s="311"/>
      <c r="FCH77" s="311"/>
      <c r="FCI77" s="311"/>
      <c r="FCJ77" s="311"/>
      <c r="FCK77" s="311"/>
      <c r="FCL77" s="311"/>
      <c r="FCM77" s="311"/>
      <c r="FCN77" s="311"/>
      <c r="FCO77" s="311"/>
      <c r="FCP77" s="311"/>
      <c r="FCQ77" s="311"/>
      <c r="FCR77" s="311"/>
      <c r="FCS77" s="311"/>
      <c r="FCT77" s="311"/>
      <c r="FCU77" s="311"/>
      <c r="FCV77" s="311"/>
      <c r="FCW77" s="311"/>
      <c r="FCX77" s="311"/>
      <c r="FCY77" s="311"/>
      <c r="FCZ77" s="311"/>
      <c r="FDA77" s="311"/>
      <c r="FDB77" s="311"/>
      <c r="FDC77" s="311"/>
      <c r="FDD77" s="311"/>
      <c r="FDE77" s="311"/>
      <c r="FDF77" s="311"/>
      <c r="FDG77" s="311"/>
      <c r="FDH77" s="311"/>
      <c r="FDI77" s="311"/>
      <c r="FDJ77" s="311"/>
      <c r="FDK77" s="311"/>
      <c r="FDL77" s="311"/>
      <c r="FDM77" s="311"/>
      <c r="FDN77" s="311"/>
      <c r="FDO77" s="311"/>
      <c r="FDP77" s="311"/>
      <c r="FDQ77" s="311"/>
      <c r="FDR77" s="311"/>
      <c r="FDS77" s="311"/>
      <c r="FDT77" s="311"/>
      <c r="FDU77" s="311"/>
      <c r="FDV77" s="311"/>
      <c r="FDW77" s="311"/>
      <c r="FDX77" s="311"/>
      <c r="FDY77" s="311"/>
      <c r="FDZ77" s="311"/>
      <c r="FEA77" s="311"/>
      <c r="FEB77" s="311"/>
      <c r="FEC77" s="311"/>
      <c r="FED77" s="311"/>
      <c r="FEE77" s="311"/>
      <c r="FEF77" s="311"/>
      <c r="FEG77" s="311"/>
      <c r="FEH77" s="311"/>
      <c r="FEI77" s="311"/>
      <c r="FEJ77" s="311"/>
      <c r="FEK77" s="311"/>
      <c r="FEL77" s="311"/>
      <c r="FEM77" s="311"/>
      <c r="FEN77" s="311"/>
      <c r="FEO77" s="311"/>
      <c r="FEP77" s="311"/>
      <c r="FEQ77" s="311"/>
      <c r="FER77" s="311"/>
      <c r="FES77" s="311"/>
      <c r="FET77" s="311"/>
      <c r="FEU77" s="311"/>
      <c r="FEV77" s="311"/>
      <c r="FEW77" s="311"/>
      <c r="FEX77" s="311"/>
      <c r="FEY77" s="311"/>
      <c r="FEZ77" s="311"/>
      <c r="FFA77" s="311"/>
      <c r="FFB77" s="311"/>
      <c r="FFC77" s="311"/>
      <c r="FFD77" s="311"/>
      <c r="FFE77" s="311"/>
      <c r="FFF77" s="311"/>
      <c r="FFG77" s="311"/>
      <c r="FFH77" s="311"/>
      <c r="FFI77" s="311"/>
      <c r="FFJ77" s="311"/>
      <c r="FFK77" s="311"/>
      <c r="FFL77" s="311"/>
      <c r="FFM77" s="311"/>
      <c r="FFN77" s="311"/>
      <c r="FFO77" s="311"/>
      <c r="FFP77" s="311"/>
      <c r="FFQ77" s="311"/>
      <c r="FFR77" s="311"/>
      <c r="FFS77" s="311"/>
      <c r="FFT77" s="311"/>
      <c r="FFU77" s="311"/>
      <c r="FFV77" s="311"/>
      <c r="FFW77" s="311"/>
      <c r="FFX77" s="311"/>
      <c r="FFY77" s="311"/>
      <c r="FFZ77" s="311"/>
      <c r="FGA77" s="311"/>
      <c r="FGB77" s="311"/>
      <c r="FGC77" s="311"/>
      <c r="FGD77" s="311"/>
      <c r="FGE77" s="311"/>
      <c r="FGF77" s="311"/>
      <c r="FGG77" s="311"/>
      <c r="FGH77" s="311"/>
      <c r="FGI77" s="311"/>
      <c r="FGJ77" s="311"/>
      <c r="FGK77" s="311"/>
      <c r="FGL77" s="311"/>
      <c r="FGM77" s="311"/>
      <c r="FGN77" s="311"/>
      <c r="FGO77" s="311"/>
      <c r="FGP77" s="311"/>
      <c r="FGQ77" s="311"/>
      <c r="FGR77" s="311"/>
      <c r="FGS77" s="311"/>
      <c r="FGT77" s="311"/>
      <c r="FGU77" s="311"/>
      <c r="FGV77" s="311"/>
      <c r="FGW77" s="311"/>
      <c r="FGX77" s="311"/>
      <c r="FGY77" s="311"/>
      <c r="FGZ77" s="311"/>
      <c r="FHA77" s="311"/>
      <c r="FHB77" s="311"/>
      <c r="FHC77" s="311"/>
      <c r="FHD77" s="311"/>
      <c r="FHE77" s="311"/>
      <c r="FHF77" s="311"/>
      <c r="FHG77" s="311"/>
      <c r="FHH77" s="311"/>
      <c r="FHI77" s="311"/>
      <c r="FHJ77" s="311"/>
      <c r="FHK77" s="311"/>
      <c r="FHL77" s="311"/>
      <c r="FHM77" s="311"/>
      <c r="FHN77" s="311"/>
      <c r="FHO77" s="311"/>
      <c r="FHP77" s="311"/>
      <c r="FHQ77" s="311"/>
      <c r="FHR77" s="311"/>
      <c r="FHS77" s="311"/>
      <c r="FHT77" s="311"/>
      <c r="FHU77" s="311"/>
      <c r="FHV77" s="311"/>
      <c r="FHW77" s="311"/>
      <c r="FHX77" s="311"/>
      <c r="FHY77" s="311"/>
      <c r="FHZ77" s="311"/>
      <c r="FIA77" s="311"/>
      <c r="FIB77" s="311"/>
      <c r="FIC77" s="311"/>
      <c r="FID77" s="311"/>
      <c r="FIE77" s="311"/>
      <c r="FIF77" s="311"/>
      <c r="FIG77" s="311"/>
      <c r="FIH77" s="311"/>
      <c r="FII77" s="311"/>
      <c r="FIJ77" s="311"/>
      <c r="FIK77" s="311"/>
      <c r="FIL77" s="311"/>
      <c r="FIM77" s="311"/>
      <c r="FIN77" s="311"/>
      <c r="FIO77" s="311"/>
      <c r="FIP77" s="311"/>
      <c r="FIQ77" s="311"/>
      <c r="FIR77" s="311"/>
      <c r="FIS77" s="311"/>
      <c r="FIT77" s="311"/>
      <c r="FIU77" s="311"/>
      <c r="FIV77" s="311"/>
      <c r="FIW77" s="311"/>
      <c r="FIX77" s="311"/>
      <c r="FIY77" s="311"/>
      <c r="FIZ77" s="311"/>
      <c r="FJA77" s="311"/>
      <c r="FJB77" s="311"/>
      <c r="FJC77" s="311"/>
      <c r="FJD77" s="311"/>
      <c r="FJE77" s="311"/>
      <c r="FJF77" s="311"/>
      <c r="FJG77" s="311"/>
      <c r="FJH77" s="311"/>
      <c r="FJI77" s="311"/>
      <c r="FJJ77" s="311"/>
      <c r="FJK77" s="311"/>
      <c r="FJL77" s="311"/>
      <c r="FJM77" s="311"/>
      <c r="FJN77" s="311"/>
      <c r="FJO77" s="311"/>
      <c r="FJP77" s="311"/>
      <c r="FJQ77" s="311"/>
      <c r="FJR77" s="311"/>
      <c r="FJS77" s="311"/>
      <c r="FJT77" s="311"/>
      <c r="FJU77" s="311"/>
      <c r="FJV77" s="311"/>
      <c r="FJW77" s="311"/>
      <c r="FJX77" s="311"/>
      <c r="FJY77" s="311"/>
      <c r="FJZ77" s="311"/>
      <c r="FKA77" s="311"/>
      <c r="FKB77" s="311"/>
      <c r="FKC77" s="311"/>
      <c r="FKD77" s="311"/>
      <c r="FKE77" s="311"/>
      <c r="FKF77" s="311"/>
      <c r="FKG77" s="311"/>
      <c r="FKH77" s="311"/>
      <c r="FKI77" s="311"/>
      <c r="FKJ77" s="311"/>
      <c r="FKK77" s="311"/>
      <c r="FKL77" s="311"/>
      <c r="FKM77" s="311"/>
      <c r="FKN77" s="311"/>
      <c r="FKO77" s="311"/>
      <c r="FKP77" s="311"/>
      <c r="FKQ77" s="311"/>
      <c r="FKR77" s="311"/>
      <c r="FKS77" s="311"/>
      <c r="FKT77" s="311"/>
      <c r="FKU77" s="311"/>
      <c r="FKV77" s="311"/>
      <c r="FKW77" s="311"/>
      <c r="FKX77" s="311"/>
      <c r="FKY77" s="311"/>
      <c r="FKZ77" s="311"/>
      <c r="FLA77" s="311"/>
      <c r="FLB77" s="311"/>
      <c r="FLC77" s="311"/>
      <c r="FLD77" s="311"/>
      <c r="FLE77" s="311"/>
      <c r="FLF77" s="311"/>
      <c r="FLG77" s="311"/>
      <c r="FLH77" s="311"/>
      <c r="FLI77" s="311"/>
      <c r="FLJ77" s="311"/>
      <c r="FLK77" s="311"/>
      <c r="FLL77" s="311"/>
      <c r="FLM77" s="311"/>
      <c r="FLN77" s="311"/>
      <c r="FLO77" s="311"/>
      <c r="FLP77" s="311"/>
      <c r="FLQ77" s="311"/>
      <c r="FLR77" s="311"/>
      <c r="FLS77" s="311"/>
      <c r="FLT77" s="311"/>
      <c r="FLU77" s="311"/>
      <c r="FLV77" s="311"/>
      <c r="FLW77" s="311"/>
      <c r="FLX77" s="311"/>
      <c r="FLY77" s="311"/>
      <c r="FLZ77" s="311"/>
      <c r="FMA77" s="311"/>
      <c r="FMB77" s="311"/>
      <c r="FMC77" s="311"/>
      <c r="FMD77" s="311"/>
      <c r="FME77" s="311"/>
      <c r="FMF77" s="311"/>
      <c r="FMG77" s="311"/>
      <c r="FMH77" s="311"/>
      <c r="FMI77" s="311"/>
      <c r="FMJ77" s="311"/>
      <c r="FMK77" s="311"/>
      <c r="FML77" s="311"/>
      <c r="FMM77" s="311"/>
      <c r="FMN77" s="311"/>
      <c r="FMO77" s="311"/>
      <c r="FMP77" s="311"/>
      <c r="FMQ77" s="311"/>
      <c r="FMR77" s="311"/>
      <c r="FMS77" s="311"/>
      <c r="FMT77" s="311"/>
      <c r="FMU77" s="311"/>
      <c r="FMV77" s="311"/>
      <c r="FMW77" s="311"/>
      <c r="FMX77" s="311"/>
      <c r="FMY77" s="311"/>
      <c r="FMZ77" s="311"/>
      <c r="FNA77" s="311"/>
      <c r="FNB77" s="311"/>
      <c r="FNC77" s="311"/>
      <c r="FND77" s="311"/>
      <c r="FNE77" s="311"/>
      <c r="FNF77" s="311"/>
      <c r="FNG77" s="311"/>
      <c r="FNH77" s="311"/>
      <c r="FNI77" s="311"/>
      <c r="FNJ77" s="311"/>
      <c r="FNK77" s="311"/>
      <c r="FNL77" s="311"/>
      <c r="FNM77" s="311"/>
      <c r="FNN77" s="311"/>
      <c r="FNO77" s="311"/>
      <c r="FNP77" s="311"/>
      <c r="FNQ77" s="311"/>
      <c r="FNR77" s="311"/>
      <c r="FNS77" s="311"/>
      <c r="FNT77" s="311"/>
      <c r="FNU77" s="311"/>
      <c r="FNV77" s="311"/>
      <c r="FNW77" s="311"/>
      <c r="FNX77" s="311"/>
      <c r="FNY77" s="311"/>
      <c r="FNZ77" s="311"/>
      <c r="FOA77" s="311"/>
      <c r="FOB77" s="311"/>
      <c r="FOC77" s="311"/>
      <c r="FOD77" s="311"/>
      <c r="FOE77" s="311"/>
      <c r="FOF77" s="311"/>
      <c r="FOG77" s="311"/>
      <c r="FOH77" s="311"/>
      <c r="FOI77" s="311"/>
      <c r="FOJ77" s="311"/>
      <c r="FOK77" s="311"/>
      <c r="FOL77" s="311"/>
      <c r="FOM77" s="311"/>
      <c r="FON77" s="311"/>
      <c r="FOO77" s="311"/>
      <c r="FOP77" s="311"/>
      <c r="FOQ77" s="311"/>
      <c r="FOR77" s="311"/>
      <c r="FOS77" s="311"/>
      <c r="FOT77" s="311"/>
      <c r="FOU77" s="311"/>
      <c r="FOV77" s="311"/>
      <c r="FOW77" s="311"/>
      <c r="FOX77" s="311"/>
      <c r="FOY77" s="311"/>
      <c r="FOZ77" s="311"/>
      <c r="FPA77" s="311"/>
      <c r="FPB77" s="311"/>
      <c r="FPC77" s="311"/>
      <c r="FPD77" s="311"/>
      <c r="FPE77" s="311"/>
      <c r="FPF77" s="311"/>
      <c r="FPG77" s="311"/>
      <c r="FPH77" s="311"/>
      <c r="FPI77" s="311"/>
      <c r="FPJ77" s="311"/>
      <c r="FPK77" s="311"/>
      <c r="FPL77" s="311"/>
      <c r="FPM77" s="311"/>
      <c r="FPN77" s="311"/>
      <c r="FPO77" s="311"/>
      <c r="FPP77" s="311"/>
      <c r="FPQ77" s="311"/>
      <c r="FPR77" s="311"/>
      <c r="FPS77" s="311"/>
      <c r="FPT77" s="311"/>
      <c r="FPU77" s="311"/>
      <c r="FPV77" s="311"/>
      <c r="FPW77" s="311"/>
      <c r="FPX77" s="311"/>
      <c r="FPY77" s="311"/>
      <c r="FPZ77" s="311"/>
      <c r="FQA77" s="311"/>
      <c r="FQB77" s="311"/>
      <c r="FQC77" s="311"/>
      <c r="FQD77" s="311"/>
      <c r="FQE77" s="311"/>
      <c r="FQF77" s="311"/>
      <c r="FQG77" s="311"/>
      <c r="FQH77" s="311"/>
      <c r="FQI77" s="311"/>
      <c r="FQJ77" s="311"/>
      <c r="FQK77" s="311"/>
      <c r="FQL77" s="311"/>
      <c r="FQM77" s="311"/>
      <c r="FQN77" s="311"/>
      <c r="FQO77" s="311"/>
      <c r="FQP77" s="311"/>
      <c r="FQQ77" s="311"/>
      <c r="FQR77" s="311"/>
      <c r="FQS77" s="311"/>
      <c r="FQT77" s="311"/>
      <c r="FQU77" s="311"/>
      <c r="FQV77" s="311"/>
      <c r="FQW77" s="311"/>
      <c r="FQX77" s="311"/>
      <c r="FQY77" s="311"/>
      <c r="FQZ77" s="311"/>
      <c r="FRA77" s="311"/>
      <c r="FRB77" s="311"/>
      <c r="FRC77" s="311"/>
      <c r="FRD77" s="311"/>
      <c r="FRE77" s="311"/>
      <c r="FRF77" s="311"/>
      <c r="FRG77" s="311"/>
      <c r="FRH77" s="311"/>
      <c r="FRI77" s="311"/>
      <c r="FRJ77" s="311"/>
      <c r="FRK77" s="311"/>
      <c r="FRL77" s="311"/>
      <c r="FRM77" s="311"/>
      <c r="FRN77" s="311"/>
      <c r="FRO77" s="311"/>
      <c r="FRP77" s="311"/>
      <c r="FRQ77" s="311"/>
      <c r="FRR77" s="311"/>
      <c r="FRS77" s="311"/>
      <c r="FRT77" s="311"/>
      <c r="FRU77" s="311"/>
      <c r="FRV77" s="311"/>
      <c r="FRW77" s="311"/>
      <c r="FRX77" s="311"/>
      <c r="FRY77" s="311"/>
      <c r="FRZ77" s="311"/>
      <c r="FSA77" s="311"/>
      <c r="FSB77" s="311"/>
      <c r="FSC77" s="311"/>
      <c r="FSD77" s="311"/>
      <c r="FSE77" s="311"/>
      <c r="FSF77" s="311"/>
      <c r="FSG77" s="311"/>
      <c r="FSH77" s="311"/>
      <c r="FSI77" s="311"/>
      <c r="FSJ77" s="311"/>
      <c r="FSK77" s="311"/>
      <c r="FSL77" s="311"/>
      <c r="FSM77" s="311"/>
      <c r="FSN77" s="311"/>
      <c r="FSO77" s="311"/>
      <c r="FSP77" s="311"/>
      <c r="FSQ77" s="311"/>
      <c r="FSR77" s="311"/>
      <c r="FSS77" s="311"/>
      <c r="FST77" s="311"/>
      <c r="FSU77" s="311"/>
      <c r="FSV77" s="311"/>
      <c r="FSW77" s="311"/>
      <c r="FSX77" s="311"/>
      <c r="FSY77" s="311"/>
      <c r="FSZ77" s="311"/>
      <c r="FTA77" s="311"/>
      <c r="FTB77" s="311"/>
      <c r="FTC77" s="311"/>
      <c r="FTD77" s="311"/>
      <c r="FTE77" s="311"/>
      <c r="FTF77" s="311"/>
      <c r="FTG77" s="311"/>
      <c r="FTH77" s="311"/>
      <c r="FTI77" s="311"/>
      <c r="FTJ77" s="311"/>
      <c r="FTK77" s="311"/>
      <c r="FTL77" s="311"/>
      <c r="FTM77" s="311"/>
      <c r="FTN77" s="311"/>
      <c r="FTO77" s="311"/>
      <c r="FTP77" s="311"/>
      <c r="FTQ77" s="311"/>
      <c r="FTR77" s="311"/>
      <c r="FTS77" s="311"/>
      <c r="FTT77" s="311"/>
      <c r="FTU77" s="311"/>
      <c r="FTV77" s="311"/>
      <c r="FTW77" s="311"/>
      <c r="FTX77" s="311"/>
      <c r="FTY77" s="311"/>
      <c r="FTZ77" s="311"/>
      <c r="FUA77" s="311"/>
      <c r="FUB77" s="311"/>
      <c r="FUC77" s="311"/>
      <c r="FUD77" s="311"/>
      <c r="FUE77" s="311"/>
      <c r="FUF77" s="311"/>
      <c r="FUG77" s="311"/>
      <c r="FUH77" s="311"/>
      <c r="FUI77" s="311"/>
      <c r="FUJ77" s="311"/>
      <c r="FUK77" s="311"/>
      <c r="FUL77" s="311"/>
      <c r="FUM77" s="311"/>
      <c r="FUN77" s="311"/>
      <c r="FUO77" s="311"/>
      <c r="FUP77" s="311"/>
      <c r="FUQ77" s="311"/>
      <c r="FUR77" s="311"/>
      <c r="FUS77" s="311"/>
      <c r="FUT77" s="311"/>
      <c r="FUU77" s="311"/>
      <c r="FUV77" s="311"/>
      <c r="FUW77" s="311"/>
      <c r="FUX77" s="311"/>
      <c r="FUY77" s="311"/>
      <c r="FUZ77" s="311"/>
      <c r="FVA77" s="311"/>
      <c r="FVB77" s="311"/>
      <c r="FVC77" s="311"/>
      <c r="FVD77" s="311"/>
      <c r="FVE77" s="311"/>
      <c r="FVF77" s="311"/>
      <c r="FVG77" s="311"/>
      <c r="FVH77" s="311"/>
      <c r="FVI77" s="311"/>
      <c r="FVJ77" s="311"/>
      <c r="FVK77" s="311"/>
      <c r="FVL77" s="311"/>
      <c r="FVM77" s="311"/>
      <c r="FVN77" s="311"/>
      <c r="FVO77" s="311"/>
      <c r="FVP77" s="311"/>
      <c r="FVQ77" s="311"/>
      <c r="FVR77" s="311"/>
      <c r="FVS77" s="311"/>
      <c r="FVT77" s="311"/>
      <c r="FVU77" s="311"/>
      <c r="FVV77" s="311"/>
      <c r="FVW77" s="311"/>
      <c r="FVX77" s="311"/>
      <c r="FVY77" s="311"/>
      <c r="FVZ77" s="311"/>
      <c r="FWA77" s="311"/>
      <c r="FWB77" s="311"/>
      <c r="FWC77" s="311"/>
      <c r="FWD77" s="311"/>
      <c r="FWE77" s="311"/>
      <c r="FWF77" s="311"/>
      <c r="FWG77" s="311"/>
      <c r="FWH77" s="311"/>
      <c r="FWI77" s="311"/>
      <c r="FWJ77" s="311"/>
      <c r="FWK77" s="311"/>
      <c r="FWL77" s="311"/>
      <c r="FWM77" s="311"/>
      <c r="FWN77" s="311"/>
      <c r="FWO77" s="311"/>
      <c r="FWP77" s="311"/>
      <c r="FWQ77" s="311"/>
      <c r="FWR77" s="311"/>
      <c r="FWS77" s="311"/>
      <c r="FWT77" s="311"/>
      <c r="FWU77" s="311"/>
      <c r="FWV77" s="311"/>
      <c r="FWW77" s="311"/>
      <c r="FWX77" s="311"/>
      <c r="FWY77" s="311"/>
      <c r="FWZ77" s="311"/>
      <c r="FXA77" s="311"/>
      <c r="FXB77" s="311"/>
      <c r="FXC77" s="311"/>
      <c r="FXD77" s="311"/>
      <c r="FXE77" s="311"/>
      <c r="FXF77" s="311"/>
      <c r="FXG77" s="311"/>
      <c r="FXH77" s="311"/>
      <c r="FXI77" s="311"/>
      <c r="FXJ77" s="311"/>
      <c r="FXK77" s="311"/>
      <c r="FXL77" s="311"/>
      <c r="FXM77" s="311"/>
      <c r="FXN77" s="311"/>
      <c r="FXO77" s="311"/>
      <c r="FXP77" s="311"/>
      <c r="FXQ77" s="311"/>
      <c r="FXR77" s="311"/>
      <c r="FXS77" s="311"/>
      <c r="FXT77" s="311"/>
      <c r="FXU77" s="311"/>
      <c r="FXV77" s="311"/>
      <c r="FXW77" s="311"/>
      <c r="FXX77" s="311"/>
      <c r="FXY77" s="311"/>
      <c r="FXZ77" s="311"/>
      <c r="FYA77" s="311"/>
      <c r="FYB77" s="311"/>
      <c r="FYC77" s="311"/>
      <c r="FYD77" s="311"/>
      <c r="FYE77" s="311"/>
      <c r="FYF77" s="311"/>
      <c r="FYG77" s="311"/>
      <c r="FYH77" s="311"/>
      <c r="FYI77" s="311"/>
      <c r="FYJ77" s="311"/>
      <c r="FYK77" s="311"/>
      <c r="FYL77" s="311"/>
      <c r="FYM77" s="311"/>
      <c r="FYN77" s="311"/>
      <c r="FYO77" s="311"/>
      <c r="FYP77" s="311"/>
      <c r="FYQ77" s="311"/>
      <c r="FYR77" s="311"/>
      <c r="FYS77" s="311"/>
      <c r="FYT77" s="311"/>
      <c r="FYU77" s="311"/>
      <c r="FYV77" s="311"/>
      <c r="FYW77" s="311"/>
      <c r="FYX77" s="311"/>
      <c r="FYY77" s="311"/>
      <c r="FYZ77" s="311"/>
      <c r="FZA77" s="311"/>
      <c r="FZB77" s="311"/>
      <c r="FZC77" s="311"/>
      <c r="FZD77" s="311"/>
      <c r="FZE77" s="311"/>
      <c r="FZF77" s="311"/>
      <c r="FZG77" s="311"/>
      <c r="FZH77" s="311"/>
      <c r="FZI77" s="311"/>
      <c r="FZJ77" s="311"/>
      <c r="FZK77" s="311"/>
      <c r="FZL77" s="311"/>
      <c r="FZM77" s="311"/>
      <c r="FZN77" s="311"/>
      <c r="FZO77" s="311"/>
      <c r="FZP77" s="311"/>
      <c r="FZQ77" s="311"/>
      <c r="FZR77" s="311"/>
      <c r="FZS77" s="311"/>
      <c r="FZT77" s="311"/>
      <c r="FZU77" s="311"/>
      <c r="FZV77" s="311"/>
      <c r="FZW77" s="311"/>
      <c r="FZX77" s="311"/>
      <c r="FZY77" s="311"/>
      <c r="FZZ77" s="311"/>
      <c r="GAA77" s="311"/>
      <c r="GAB77" s="311"/>
      <c r="GAC77" s="311"/>
      <c r="GAD77" s="311"/>
      <c r="GAE77" s="311"/>
      <c r="GAF77" s="311"/>
      <c r="GAG77" s="311"/>
      <c r="GAH77" s="311"/>
      <c r="GAI77" s="311"/>
      <c r="GAJ77" s="311"/>
      <c r="GAK77" s="311"/>
      <c r="GAL77" s="311"/>
      <c r="GAM77" s="311"/>
      <c r="GAN77" s="311"/>
      <c r="GAO77" s="311"/>
      <c r="GAP77" s="311"/>
      <c r="GAQ77" s="311"/>
      <c r="GAR77" s="311"/>
      <c r="GAS77" s="311"/>
      <c r="GAT77" s="311"/>
      <c r="GAU77" s="311"/>
      <c r="GAV77" s="311"/>
      <c r="GAW77" s="311"/>
      <c r="GAX77" s="311"/>
      <c r="GAY77" s="311"/>
      <c r="GAZ77" s="311"/>
      <c r="GBA77" s="311"/>
      <c r="GBB77" s="311"/>
      <c r="GBC77" s="311"/>
      <c r="GBD77" s="311"/>
      <c r="GBE77" s="311"/>
      <c r="GBF77" s="311"/>
      <c r="GBG77" s="311"/>
      <c r="GBH77" s="311"/>
      <c r="GBI77" s="311"/>
      <c r="GBJ77" s="311"/>
      <c r="GBK77" s="311"/>
      <c r="GBL77" s="311"/>
      <c r="GBM77" s="311"/>
      <c r="GBN77" s="311"/>
      <c r="GBO77" s="311"/>
      <c r="GBP77" s="311"/>
      <c r="GBQ77" s="311"/>
      <c r="GBR77" s="311"/>
      <c r="GBS77" s="311"/>
      <c r="GBT77" s="311"/>
      <c r="GBU77" s="311"/>
      <c r="GBV77" s="311"/>
      <c r="GBW77" s="311"/>
      <c r="GBX77" s="311"/>
      <c r="GBY77" s="311"/>
      <c r="GBZ77" s="311"/>
      <c r="GCA77" s="311"/>
      <c r="GCB77" s="311"/>
      <c r="GCC77" s="311"/>
      <c r="GCD77" s="311"/>
      <c r="GCE77" s="311"/>
      <c r="GCF77" s="311"/>
      <c r="GCG77" s="311"/>
      <c r="GCH77" s="311"/>
      <c r="GCI77" s="311"/>
      <c r="GCJ77" s="311"/>
      <c r="GCK77" s="311"/>
      <c r="GCL77" s="311"/>
      <c r="GCM77" s="311"/>
      <c r="GCN77" s="311"/>
      <c r="GCO77" s="311"/>
      <c r="GCP77" s="311"/>
      <c r="GCQ77" s="311"/>
      <c r="GCR77" s="311"/>
      <c r="GCS77" s="311"/>
      <c r="GCT77" s="311"/>
      <c r="GCU77" s="311"/>
      <c r="GCV77" s="311"/>
      <c r="GCW77" s="311"/>
      <c r="GCX77" s="311"/>
      <c r="GCY77" s="311"/>
      <c r="GCZ77" s="311"/>
      <c r="GDA77" s="311"/>
      <c r="GDB77" s="311"/>
      <c r="GDC77" s="311"/>
      <c r="GDD77" s="311"/>
      <c r="GDE77" s="311"/>
      <c r="GDF77" s="311"/>
      <c r="GDG77" s="311"/>
      <c r="GDH77" s="311"/>
      <c r="GDI77" s="311"/>
      <c r="GDJ77" s="311"/>
      <c r="GDK77" s="311"/>
      <c r="GDL77" s="311"/>
      <c r="GDM77" s="311"/>
      <c r="GDN77" s="311"/>
      <c r="GDO77" s="311"/>
      <c r="GDP77" s="311"/>
      <c r="GDQ77" s="311"/>
      <c r="GDR77" s="311"/>
      <c r="GDS77" s="311"/>
      <c r="GDT77" s="311"/>
      <c r="GDU77" s="311"/>
      <c r="GDV77" s="311"/>
      <c r="GDW77" s="311"/>
      <c r="GDX77" s="311"/>
      <c r="GDY77" s="311"/>
      <c r="GDZ77" s="311"/>
      <c r="GEA77" s="311"/>
      <c r="GEB77" s="311"/>
      <c r="GEC77" s="311"/>
      <c r="GED77" s="311"/>
      <c r="GEE77" s="311"/>
      <c r="GEF77" s="311"/>
      <c r="GEG77" s="311"/>
      <c r="GEH77" s="311"/>
      <c r="GEI77" s="311"/>
      <c r="GEJ77" s="311"/>
      <c r="GEK77" s="311"/>
      <c r="GEL77" s="311"/>
      <c r="GEM77" s="311"/>
      <c r="GEN77" s="311"/>
      <c r="GEO77" s="311"/>
      <c r="GEP77" s="311"/>
      <c r="GEQ77" s="311"/>
      <c r="GER77" s="311"/>
      <c r="GES77" s="311"/>
      <c r="GET77" s="311"/>
      <c r="GEU77" s="311"/>
      <c r="GEV77" s="311"/>
      <c r="GEW77" s="311"/>
      <c r="GEX77" s="311"/>
      <c r="GEY77" s="311"/>
      <c r="GEZ77" s="311"/>
      <c r="GFA77" s="311"/>
      <c r="GFB77" s="311"/>
      <c r="GFC77" s="311"/>
      <c r="GFD77" s="311"/>
      <c r="GFE77" s="311"/>
      <c r="GFF77" s="311"/>
      <c r="GFG77" s="311"/>
      <c r="GFH77" s="311"/>
      <c r="GFI77" s="311"/>
      <c r="GFJ77" s="311"/>
      <c r="GFK77" s="311"/>
      <c r="GFL77" s="311"/>
      <c r="GFM77" s="311"/>
      <c r="GFN77" s="311"/>
      <c r="GFO77" s="311"/>
      <c r="GFP77" s="311"/>
      <c r="GFQ77" s="311"/>
      <c r="GFR77" s="311"/>
      <c r="GFS77" s="311"/>
      <c r="GFT77" s="311"/>
      <c r="GFU77" s="311"/>
      <c r="GFV77" s="311"/>
      <c r="GFW77" s="311"/>
      <c r="GFX77" s="311"/>
      <c r="GFY77" s="311"/>
      <c r="GFZ77" s="311"/>
      <c r="GGA77" s="311"/>
      <c r="GGB77" s="311"/>
      <c r="GGC77" s="311"/>
      <c r="GGD77" s="311"/>
      <c r="GGE77" s="311"/>
      <c r="GGF77" s="311"/>
      <c r="GGG77" s="311"/>
      <c r="GGH77" s="311"/>
      <c r="GGI77" s="311"/>
      <c r="GGJ77" s="311"/>
      <c r="GGK77" s="311"/>
      <c r="GGL77" s="311"/>
      <c r="GGM77" s="311"/>
      <c r="GGN77" s="311"/>
      <c r="GGO77" s="311"/>
      <c r="GGP77" s="311"/>
      <c r="GGQ77" s="311"/>
      <c r="GGR77" s="311"/>
      <c r="GGS77" s="311"/>
      <c r="GGT77" s="311"/>
      <c r="GGU77" s="311"/>
      <c r="GGV77" s="311"/>
      <c r="GGW77" s="311"/>
      <c r="GGX77" s="311"/>
      <c r="GGY77" s="311"/>
      <c r="GGZ77" s="311"/>
      <c r="GHA77" s="311"/>
      <c r="GHB77" s="311"/>
      <c r="GHC77" s="311"/>
      <c r="GHD77" s="311"/>
      <c r="GHE77" s="311"/>
      <c r="GHF77" s="311"/>
      <c r="GHG77" s="311"/>
      <c r="GHH77" s="311"/>
      <c r="GHI77" s="311"/>
      <c r="GHJ77" s="311"/>
      <c r="GHK77" s="311"/>
      <c r="GHL77" s="311"/>
      <c r="GHM77" s="311"/>
      <c r="GHN77" s="311"/>
      <c r="GHO77" s="311"/>
      <c r="GHP77" s="311"/>
      <c r="GHQ77" s="311"/>
      <c r="GHR77" s="311"/>
      <c r="GHS77" s="311"/>
      <c r="GHT77" s="311"/>
      <c r="GHU77" s="311"/>
      <c r="GHV77" s="311"/>
      <c r="GHW77" s="311"/>
      <c r="GHX77" s="311"/>
      <c r="GHY77" s="311"/>
      <c r="GHZ77" s="311"/>
      <c r="GIA77" s="311"/>
      <c r="GIB77" s="311"/>
      <c r="GIC77" s="311"/>
      <c r="GID77" s="311"/>
      <c r="GIE77" s="311"/>
      <c r="GIF77" s="311"/>
      <c r="GIG77" s="311"/>
      <c r="GIH77" s="311"/>
      <c r="GII77" s="311"/>
      <c r="GIJ77" s="311"/>
      <c r="GIK77" s="311"/>
      <c r="GIL77" s="311"/>
      <c r="GIM77" s="311"/>
      <c r="GIN77" s="311"/>
      <c r="GIO77" s="311"/>
      <c r="GIP77" s="311"/>
      <c r="GIQ77" s="311"/>
      <c r="GIR77" s="311"/>
      <c r="GIS77" s="311"/>
      <c r="GIT77" s="311"/>
      <c r="GIU77" s="311"/>
      <c r="GIV77" s="311"/>
      <c r="GIW77" s="311"/>
      <c r="GIX77" s="311"/>
      <c r="GIY77" s="311"/>
      <c r="GIZ77" s="311"/>
      <c r="GJA77" s="311"/>
      <c r="GJB77" s="311"/>
      <c r="GJC77" s="311"/>
      <c r="GJD77" s="311"/>
      <c r="GJE77" s="311"/>
      <c r="GJF77" s="311"/>
      <c r="GJG77" s="311"/>
      <c r="GJH77" s="311"/>
      <c r="GJI77" s="311"/>
      <c r="GJJ77" s="311"/>
      <c r="GJK77" s="311"/>
      <c r="GJL77" s="311"/>
      <c r="GJM77" s="311"/>
      <c r="GJN77" s="311"/>
      <c r="GJO77" s="311"/>
      <c r="GJP77" s="311"/>
      <c r="GJQ77" s="311"/>
      <c r="GJR77" s="311"/>
      <c r="GJS77" s="311"/>
      <c r="GJT77" s="311"/>
      <c r="GJU77" s="311"/>
      <c r="GJV77" s="311"/>
      <c r="GJW77" s="311"/>
      <c r="GJX77" s="311"/>
      <c r="GJY77" s="311"/>
      <c r="GJZ77" s="311"/>
      <c r="GKA77" s="311"/>
      <c r="GKB77" s="311"/>
      <c r="GKC77" s="311"/>
      <c r="GKD77" s="311"/>
      <c r="GKE77" s="311"/>
      <c r="GKF77" s="311"/>
      <c r="GKG77" s="311"/>
      <c r="GKH77" s="311"/>
      <c r="GKI77" s="311"/>
      <c r="GKJ77" s="311"/>
      <c r="GKK77" s="311"/>
      <c r="GKL77" s="311"/>
      <c r="GKM77" s="311"/>
      <c r="GKN77" s="311"/>
      <c r="GKO77" s="311"/>
      <c r="GKP77" s="311"/>
      <c r="GKQ77" s="311"/>
      <c r="GKR77" s="311"/>
      <c r="GKS77" s="311"/>
      <c r="GKT77" s="311"/>
      <c r="GKU77" s="311"/>
      <c r="GKV77" s="311"/>
      <c r="GKW77" s="311"/>
      <c r="GKX77" s="311"/>
      <c r="GKY77" s="311"/>
      <c r="GKZ77" s="311"/>
      <c r="GLA77" s="311"/>
      <c r="GLB77" s="311"/>
      <c r="GLC77" s="311"/>
      <c r="GLD77" s="311"/>
      <c r="GLE77" s="311"/>
      <c r="GLF77" s="311"/>
      <c r="GLG77" s="311"/>
      <c r="GLH77" s="311"/>
      <c r="GLI77" s="311"/>
      <c r="GLJ77" s="311"/>
      <c r="GLK77" s="311"/>
      <c r="GLL77" s="311"/>
      <c r="GLM77" s="311"/>
      <c r="GLN77" s="311"/>
      <c r="GLO77" s="311"/>
      <c r="GLP77" s="311"/>
      <c r="GLQ77" s="311"/>
      <c r="GLR77" s="311"/>
      <c r="GLS77" s="311"/>
      <c r="GLT77" s="311"/>
      <c r="GLU77" s="311"/>
      <c r="GLV77" s="311"/>
      <c r="GLW77" s="311"/>
      <c r="GLX77" s="311"/>
      <c r="GLY77" s="311"/>
      <c r="GLZ77" s="311"/>
      <c r="GMA77" s="311"/>
      <c r="GMB77" s="311"/>
      <c r="GMC77" s="311"/>
      <c r="GMD77" s="311"/>
      <c r="GME77" s="311"/>
      <c r="GMF77" s="311"/>
      <c r="GMG77" s="311"/>
      <c r="GMH77" s="311"/>
      <c r="GMI77" s="311"/>
      <c r="GMJ77" s="311"/>
      <c r="GMK77" s="311"/>
      <c r="GML77" s="311"/>
      <c r="GMM77" s="311"/>
      <c r="GMN77" s="311"/>
      <c r="GMO77" s="311"/>
      <c r="GMP77" s="311"/>
      <c r="GMQ77" s="311"/>
      <c r="GMR77" s="311"/>
      <c r="GMS77" s="311"/>
      <c r="GMT77" s="311"/>
      <c r="GMU77" s="311"/>
      <c r="GMV77" s="311"/>
      <c r="GMW77" s="311"/>
      <c r="GMX77" s="311"/>
      <c r="GMY77" s="311"/>
      <c r="GMZ77" s="311"/>
      <c r="GNA77" s="311"/>
      <c r="GNB77" s="311"/>
      <c r="GNC77" s="311"/>
      <c r="GND77" s="311"/>
      <c r="GNE77" s="311"/>
      <c r="GNF77" s="311"/>
      <c r="GNG77" s="311"/>
      <c r="GNH77" s="311"/>
      <c r="GNI77" s="311"/>
      <c r="GNJ77" s="311"/>
      <c r="GNK77" s="311"/>
      <c r="GNL77" s="311"/>
      <c r="GNM77" s="311"/>
      <c r="GNN77" s="311"/>
      <c r="GNO77" s="311"/>
      <c r="GNP77" s="311"/>
      <c r="GNQ77" s="311"/>
      <c r="GNR77" s="311"/>
      <c r="GNS77" s="311"/>
      <c r="GNT77" s="311"/>
      <c r="GNU77" s="311"/>
      <c r="GNV77" s="311"/>
      <c r="GNW77" s="311"/>
      <c r="GNX77" s="311"/>
      <c r="GNY77" s="311"/>
      <c r="GNZ77" s="311"/>
      <c r="GOA77" s="311"/>
      <c r="GOB77" s="311"/>
      <c r="GOC77" s="311"/>
      <c r="GOD77" s="311"/>
      <c r="GOE77" s="311"/>
      <c r="GOF77" s="311"/>
      <c r="GOG77" s="311"/>
      <c r="GOH77" s="311"/>
      <c r="GOI77" s="311"/>
      <c r="GOJ77" s="311"/>
      <c r="GOK77" s="311"/>
      <c r="GOL77" s="311"/>
      <c r="GOM77" s="311"/>
      <c r="GON77" s="311"/>
      <c r="GOO77" s="311"/>
      <c r="GOP77" s="311"/>
      <c r="GOQ77" s="311"/>
      <c r="GOR77" s="311"/>
      <c r="GOS77" s="311"/>
      <c r="GOT77" s="311"/>
      <c r="GOU77" s="311"/>
      <c r="GOV77" s="311"/>
      <c r="GOW77" s="311"/>
      <c r="GOX77" s="311"/>
      <c r="GOY77" s="311"/>
      <c r="GOZ77" s="311"/>
      <c r="GPA77" s="311"/>
      <c r="GPB77" s="311"/>
      <c r="GPC77" s="311"/>
      <c r="GPD77" s="311"/>
      <c r="GPE77" s="311"/>
      <c r="GPF77" s="311"/>
      <c r="GPG77" s="311"/>
      <c r="GPH77" s="311"/>
      <c r="GPI77" s="311"/>
      <c r="GPJ77" s="311"/>
      <c r="GPK77" s="311"/>
      <c r="GPL77" s="311"/>
      <c r="GPM77" s="311"/>
      <c r="GPN77" s="311"/>
      <c r="GPO77" s="311"/>
      <c r="GPP77" s="311"/>
      <c r="GPQ77" s="311"/>
      <c r="GPR77" s="311"/>
      <c r="GPS77" s="311"/>
      <c r="GPT77" s="311"/>
      <c r="GPU77" s="311"/>
      <c r="GPV77" s="311"/>
      <c r="GPW77" s="311"/>
      <c r="GPX77" s="311"/>
      <c r="GPY77" s="311"/>
      <c r="GPZ77" s="311"/>
      <c r="GQA77" s="311"/>
      <c r="GQB77" s="311"/>
      <c r="GQC77" s="311"/>
      <c r="GQD77" s="311"/>
      <c r="GQE77" s="311"/>
      <c r="GQF77" s="311"/>
      <c r="GQG77" s="311"/>
      <c r="GQH77" s="311"/>
      <c r="GQI77" s="311"/>
      <c r="GQJ77" s="311"/>
      <c r="GQK77" s="311"/>
      <c r="GQL77" s="311"/>
      <c r="GQM77" s="311"/>
      <c r="GQN77" s="311"/>
      <c r="GQO77" s="311"/>
      <c r="GQP77" s="311"/>
      <c r="GQQ77" s="311"/>
      <c r="GQR77" s="311"/>
      <c r="GQS77" s="311"/>
      <c r="GQT77" s="311"/>
      <c r="GQU77" s="311"/>
      <c r="GQV77" s="311"/>
      <c r="GQW77" s="311"/>
      <c r="GQX77" s="311"/>
      <c r="GQY77" s="311"/>
      <c r="GQZ77" s="311"/>
      <c r="GRA77" s="311"/>
      <c r="GRB77" s="311"/>
      <c r="GRC77" s="311"/>
      <c r="GRD77" s="311"/>
      <c r="GRE77" s="311"/>
      <c r="GRF77" s="311"/>
      <c r="GRG77" s="311"/>
      <c r="GRH77" s="311"/>
      <c r="GRI77" s="311"/>
      <c r="GRJ77" s="311"/>
      <c r="GRK77" s="311"/>
      <c r="GRL77" s="311"/>
      <c r="GRM77" s="311"/>
      <c r="GRN77" s="311"/>
      <c r="GRO77" s="311"/>
      <c r="GRP77" s="311"/>
      <c r="GRQ77" s="311"/>
      <c r="GRR77" s="311"/>
      <c r="GRS77" s="311"/>
      <c r="GRT77" s="311"/>
      <c r="GRU77" s="311"/>
      <c r="GRV77" s="311"/>
      <c r="GRW77" s="311"/>
      <c r="GRX77" s="311"/>
      <c r="GRY77" s="311"/>
      <c r="GRZ77" s="311"/>
      <c r="GSA77" s="311"/>
      <c r="GSB77" s="311"/>
      <c r="GSC77" s="311"/>
      <c r="GSD77" s="311"/>
      <c r="GSE77" s="311"/>
      <c r="GSF77" s="311"/>
      <c r="GSG77" s="311"/>
      <c r="GSH77" s="311"/>
      <c r="GSI77" s="311"/>
      <c r="GSJ77" s="311"/>
      <c r="GSK77" s="311"/>
      <c r="GSL77" s="311"/>
      <c r="GSM77" s="311"/>
      <c r="GSN77" s="311"/>
      <c r="GSO77" s="311"/>
      <c r="GSP77" s="311"/>
      <c r="GSQ77" s="311"/>
      <c r="GSR77" s="311"/>
      <c r="GSS77" s="311"/>
      <c r="GST77" s="311"/>
      <c r="GSU77" s="311"/>
      <c r="GSV77" s="311"/>
      <c r="GSW77" s="311"/>
      <c r="GSX77" s="311"/>
      <c r="GSY77" s="311"/>
      <c r="GSZ77" s="311"/>
      <c r="GTA77" s="311"/>
      <c r="GTB77" s="311"/>
      <c r="GTC77" s="311"/>
      <c r="GTD77" s="311"/>
      <c r="GTE77" s="311"/>
      <c r="GTF77" s="311"/>
      <c r="GTG77" s="311"/>
      <c r="GTH77" s="311"/>
      <c r="GTI77" s="311"/>
      <c r="GTJ77" s="311"/>
      <c r="GTK77" s="311"/>
      <c r="GTL77" s="311"/>
      <c r="GTM77" s="311"/>
      <c r="GTN77" s="311"/>
      <c r="GTO77" s="311"/>
      <c r="GTP77" s="311"/>
      <c r="GTQ77" s="311"/>
      <c r="GTR77" s="311"/>
      <c r="GTS77" s="311"/>
      <c r="GTT77" s="311"/>
      <c r="GTU77" s="311"/>
      <c r="GTV77" s="311"/>
      <c r="GTW77" s="311"/>
      <c r="GTX77" s="311"/>
      <c r="GTY77" s="311"/>
      <c r="GTZ77" s="311"/>
      <c r="GUA77" s="311"/>
      <c r="GUB77" s="311"/>
      <c r="GUC77" s="311"/>
      <c r="GUD77" s="311"/>
      <c r="GUE77" s="311"/>
      <c r="GUF77" s="311"/>
      <c r="GUG77" s="311"/>
      <c r="GUH77" s="311"/>
      <c r="GUI77" s="311"/>
      <c r="GUJ77" s="311"/>
      <c r="GUK77" s="311"/>
      <c r="GUL77" s="311"/>
      <c r="GUM77" s="311"/>
      <c r="GUN77" s="311"/>
      <c r="GUO77" s="311"/>
      <c r="GUP77" s="311"/>
      <c r="GUQ77" s="311"/>
      <c r="GUR77" s="311"/>
      <c r="GUS77" s="311"/>
      <c r="GUT77" s="311"/>
      <c r="GUU77" s="311"/>
      <c r="GUV77" s="311"/>
      <c r="GUW77" s="311"/>
      <c r="GUX77" s="311"/>
      <c r="GUY77" s="311"/>
      <c r="GUZ77" s="311"/>
      <c r="GVA77" s="311"/>
      <c r="GVB77" s="311"/>
      <c r="GVC77" s="311"/>
      <c r="GVD77" s="311"/>
      <c r="GVE77" s="311"/>
      <c r="GVF77" s="311"/>
      <c r="GVG77" s="311"/>
      <c r="GVH77" s="311"/>
      <c r="GVI77" s="311"/>
      <c r="GVJ77" s="311"/>
      <c r="GVK77" s="311"/>
      <c r="GVL77" s="311"/>
      <c r="GVM77" s="311"/>
      <c r="GVN77" s="311"/>
      <c r="GVO77" s="311"/>
      <c r="GVP77" s="311"/>
      <c r="GVQ77" s="311"/>
      <c r="GVR77" s="311"/>
      <c r="GVS77" s="311"/>
      <c r="GVT77" s="311"/>
      <c r="GVU77" s="311"/>
      <c r="GVV77" s="311"/>
      <c r="GVW77" s="311"/>
      <c r="GVX77" s="311"/>
      <c r="GVY77" s="311"/>
      <c r="GVZ77" s="311"/>
      <c r="GWA77" s="311"/>
      <c r="GWB77" s="311"/>
      <c r="GWC77" s="311"/>
      <c r="GWD77" s="311"/>
      <c r="GWE77" s="311"/>
      <c r="GWF77" s="311"/>
      <c r="GWG77" s="311"/>
      <c r="GWH77" s="311"/>
      <c r="GWI77" s="311"/>
      <c r="GWJ77" s="311"/>
      <c r="GWK77" s="311"/>
      <c r="GWL77" s="311"/>
      <c r="GWM77" s="311"/>
      <c r="GWN77" s="311"/>
      <c r="GWO77" s="311"/>
      <c r="GWP77" s="311"/>
      <c r="GWQ77" s="311"/>
      <c r="GWR77" s="311"/>
      <c r="GWS77" s="311"/>
      <c r="GWT77" s="311"/>
      <c r="GWU77" s="311"/>
      <c r="GWV77" s="311"/>
      <c r="GWW77" s="311"/>
      <c r="GWX77" s="311"/>
      <c r="GWY77" s="311"/>
      <c r="GWZ77" s="311"/>
      <c r="GXA77" s="311"/>
      <c r="GXB77" s="311"/>
      <c r="GXC77" s="311"/>
      <c r="GXD77" s="311"/>
      <c r="GXE77" s="311"/>
      <c r="GXF77" s="311"/>
      <c r="GXG77" s="311"/>
      <c r="GXH77" s="311"/>
      <c r="GXI77" s="311"/>
      <c r="GXJ77" s="311"/>
      <c r="GXK77" s="311"/>
      <c r="GXL77" s="311"/>
      <c r="GXM77" s="311"/>
      <c r="GXN77" s="311"/>
      <c r="GXO77" s="311"/>
      <c r="GXP77" s="311"/>
      <c r="GXQ77" s="311"/>
      <c r="GXR77" s="311"/>
      <c r="GXS77" s="311"/>
      <c r="GXT77" s="311"/>
      <c r="GXU77" s="311"/>
      <c r="GXV77" s="311"/>
      <c r="GXW77" s="311"/>
      <c r="GXX77" s="311"/>
      <c r="GXY77" s="311"/>
      <c r="GXZ77" s="311"/>
      <c r="GYA77" s="311"/>
      <c r="GYB77" s="311"/>
      <c r="GYC77" s="311"/>
      <c r="GYD77" s="311"/>
      <c r="GYE77" s="311"/>
      <c r="GYF77" s="311"/>
      <c r="GYG77" s="311"/>
      <c r="GYH77" s="311"/>
      <c r="GYI77" s="311"/>
      <c r="GYJ77" s="311"/>
      <c r="GYK77" s="311"/>
      <c r="GYL77" s="311"/>
      <c r="GYM77" s="311"/>
      <c r="GYN77" s="311"/>
      <c r="GYO77" s="311"/>
      <c r="GYP77" s="311"/>
      <c r="GYQ77" s="311"/>
      <c r="GYR77" s="311"/>
      <c r="GYS77" s="311"/>
      <c r="GYT77" s="311"/>
      <c r="GYU77" s="311"/>
      <c r="GYV77" s="311"/>
      <c r="GYW77" s="311"/>
      <c r="GYX77" s="311"/>
      <c r="GYY77" s="311"/>
      <c r="GYZ77" s="311"/>
      <c r="GZA77" s="311"/>
      <c r="GZB77" s="311"/>
      <c r="GZC77" s="311"/>
      <c r="GZD77" s="311"/>
      <c r="GZE77" s="311"/>
      <c r="GZF77" s="311"/>
      <c r="GZG77" s="311"/>
      <c r="GZH77" s="311"/>
      <c r="GZI77" s="311"/>
      <c r="GZJ77" s="311"/>
      <c r="GZK77" s="311"/>
      <c r="GZL77" s="311"/>
      <c r="GZM77" s="311"/>
      <c r="GZN77" s="311"/>
      <c r="GZO77" s="311"/>
      <c r="GZP77" s="311"/>
      <c r="GZQ77" s="311"/>
      <c r="GZR77" s="311"/>
      <c r="GZS77" s="311"/>
      <c r="GZT77" s="311"/>
      <c r="GZU77" s="311"/>
      <c r="GZV77" s="311"/>
      <c r="GZW77" s="311"/>
      <c r="GZX77" s="311"/>
      <c r="GZY77" s="311"/>
      <c r="GZZ77" s="311"/>
      <c r="HAA77" s="311"/>
      <c r="HAB77" s="311"/>
      <c r="HAC77" s="311"/>
      <c r="HAD77" s="311"/>
      <c r="HAE77" s="311"/>
      <c r="HAF77" s="311"/>
      <c r="HAG77" s="311"/>
      <c r="HAH77" s="311"/>
      <c r="HAI77" s="311"/>
      <c r="HAJ77" s="311"/>
      <c r="HAK77" s="311"/>
      <c r="HAL77" s="311"/>
      <c r="HAM77" s="311"/>
      <c r="HAN77" s="311"/>
      <c r="HAO77" s="311"/>
      <c r="HAP77" s="311"/>
      <c r="HAQ77" s="311"/>
      <c r="HAR77" s="311"/>
      <c r="HAS77" s="311"/>
      <c r="HAT77" s="311"/>
      <c r="HAU77" s="311"/>
      <c r="HAV77" s="311"/>
      <c r="HAW77" s="311"/>
      <c r="HAX77" s="311"/>
      <c r="HAY77" s="311"/>
      <c r="HAZ77" s="311"/>
      <c r="HBA77" s="311"/>
      <c r="HBB77" s="311"/>
      <c r="HBC77" s="311"/>
      <c r="HBD77" s="311"/>
      <c r="HBE77" s="311"/>
      <c r="HBF77" s="311"/>
      <c r="HBG77" s="311"/>
      <c r="HBH77" s="311"/>
      <c r="HBI77" s="311"/>
      <c r="HBJ77" s="311"/>
      <c r="HBK77" s="311"/>
      <c r="HBL77" s="311"/>
      <c r="HBM77" s="311"/>
      <c r="HBN77" s="311"/>
      <c r="HBO77" s="311"/>
      <c r="HBP77" s="311"/>
      <c r="HBQ77" s="311"/>
      <c r="HBR77" s="311"/>
      <c r="HBS77" s="311"/>
      <c r="HBT77" s="311"/>
      <c r="HBU77" s="311"/>
      <c r="HBV77" s="311"/>
      <c r="HBW77" s="311"/>
      <c r="HBX77" s="311"/>
      <c r="HBY77" s="311"/>
      <c r="HBZ77" s="311"/>
      <c r="HCA77" s="311"/>
      <c r="HCB77" s="311"/>
      <c r="HCC77" s="311"/>
      <c r="HCD77" s="311"/>
      <c r="HCE77" s="311"/>
      <c r="HCF77" s="311"/>
      <c r="HCG77" s="311"/>
      <c r="HCH77" s="311"/>
      <c r="HCI77" s="311"/>
      <c r="HCJ77" s="311"/>
      <c r="HCK77" s="311"/>
      <c r="HCL77" s="311"/>
      <c r="HCM77" s="311"/>
      <c r="HCN77" s="311"/>
      <c r="HCO77" s="311"/>
      <c r="HCP77" s="311"/>
      <c r="HCQ77" s="311"/>
      <c r="HCR77" s="311"/>
      <c r="HCS77" s="311"/>
      <c r="HCT77" s="311"/>
      <c r="HCU77" s="311"/>
      <c r="HCV77" s="311"/>
      <c r="HCW77" s="311"/>
      <c r="HCX77" s="311"/>
      <c r="HCY77" s="311"/>
      <c r="HCZ77" s="311"/>
      <c r="HDA77" s="311"/>
      <c r="HDB77" s="311"/>
      <c r="HDC77" s="311"/>
      <c r="HDD77" s="311"/>
      <c r="HDE77" s="311"/>
      <c r="HDF77" s="311"/>
      <c r="HDG77" s="311"/>
      <c r="HDH77" s="311"/>
      <c r="HDI77" s="311"/>
      <c r="HDJ77" s="311"/>
      <c r="HDK77" s="311"/>
      <c r="HDL77" s="311"/>
      <c r="HDM77" s="311"/>
      <c r="HDN77" s="311"/>
      <c r="HDO77" s="311"/>
      <c r="HDP77" s="311"/>
      <c r="HDQ77" s="311"/>
      <c r="HDR77" s="311"/>
      <c r="HDS77" s="311"/>
      <c r="HDT77" s="311"/>
      <c r="HDU77" s="311"/>
      <c r="HDV77" s="311"/>
      <c r="HDW77" s="311"/>
      <c r="HDX77" s="311"/>
      <c r="HDY77" s="311"/>
      <c r="HDZ77" s="311"/>
      <c r="HEA77" s="311"/>
      <c r="HEB77" s="311"/>
      <c r="HEC77" s="311"/>
      <c r="HED77" s="311"/>
      <c r="HEE77" s="311"/>
      <c r="HEF77" s="311"/>
      <c r="HEG77" s="311"/>
      <c r="HEH77" s="311"/>
      <c r="HEI77" s="311"/>
      <c r="HEJ77" s="311"/>
      <c r="HEK77" s="311"/>
      <c r="HEL77" s="311"/>
      <c r="HEM77" s="311"/>
      <c r="HEN77" s="311"/>
      <c r="HEO77" s="311"/>
      <c r="HEP77" s="311"/>
      <c r="HEQ77" s="311"/>
      <c r="HER77" s="311"/>
      <c r="HES77" s="311"/>
      <c r="HET77" s="311"/>
      <c r="HEU77" s="311"/>
      <c r="HEV77" s="311"/>
      <c r="HEW77" s="311"/>
      <c r="HEX77" s="311"/>
      <c r="HEY77" s="311"/>
      <c r="HEZ77" s="311"/>
      <c r="HFA77" s="311"/>
      <c r="HFB77" s="311"/>
      <c r="HFC77" s="311"/>
      <c r="HFD77" s="311"/>
      <c r="HFE77" s="311"/>
      <c r="HFF77" s="311"/>
      <c r="HFG77" s="311"/>
      <c r="HFH77" s="311"/>
      <c r="HFI77" s="311"/>
      <c r="HFJ77" s="311"/>
      <c r="HFK77" s="311"/>
      <c r="HFL77" s="311"/>
      <c r="HFM77" s="311"/>
      <c r="HFN77" s="311"/>
      <c r="HFO77" s="311"/>
      <c r="HFP77" s="311"/>
      <c r="HFQ77" s="311"/>
      <c r="HFR77" s="311"/>
      <c r="HFS77" s="311"/>
      <c r="HFT77" s="311"/>
      <c r="HFU77" s="311"/>
      <c r="HFV77" s="311"/>
      <c r="HFW77" s="311"/>
      <c r="HFX77" s="311"/>
      <c r="HFY77" s="311"/>
      <c r="HFZ77" s="311"/>
      <c r="HGA77" s="311"/>
      <c r="HGB77" s="311"/>
      <c r="HGC77" s="311"/>
      <c r="HGD77" s="311"/>
      <c r="HGE77" s="311"/>
      <c r="HGF77" s="311"/>
      <c r="HGG77" s="311"/>
      <c r="HGH77" s="311"/>
      <c r="HGI77" s="311"/>
      <c r="HGJ77" s="311"/>
      <c r="HGK77" s="311"/>
      <c r="HGL77" s="311"/>
      <c r="HGM77" s="311"/>
      <c r="HGN77" s="311"/>
      <c r="HGO77" s="311"/>
      <c r="HGP77" s="311"/>
      <c r="HGQ77" s="311"/>
      <c r="HGR77" s="311"/>
      <c r="HGS77" s="311"/>
      <c r="HGT77" s="311"/>
      <c r="HGU77" s="311"/>
      <c r="HGV77" s="311"/>
      <c r="HGW77" s="311"/>
      <c r="HGX77" s="311"/>
      <c r="HGY77" s="311"/>
      <c r="HGZ77" s="311"/>
      <c r="HHA77" s="311"/>
      <c r="HHB77" s="311"/>
      <c r="HHC77" s="311"/>
      <c r="HHD77" s="311"/>
      <c r="HHE77" s="311"/>
      <c r="HHF77" s="311"/>
      <c r="HHG77" s="311"/>
      <c r="HHH77" s="311"/>
      <c r="HHI77" s="311"/>
      <c r="HHJ77" s="311"/>
      <c r="HHK77" s="311"/>
      <c r="HHL77" s="311"/>
      <c r="HHM77" s="311"/>
      <c r="HHN77" s="311"/>
      <c r="HHO77" s="311"/>
      <c r="HHP77" s="311"/>
      <c r="HHQ77" s="311"/>
      <c r="HHR77" s="311"/>
      <c r="HHS77" s="311"/>
      <c r="HHT77" s="311"/>
      <c r="HHU77" s="311"/>
      <c r="HHV77" s="311"/>
      <c r="HHW77" s="311"/>
      <c r="HHX77" s="311"/>
      <c r="HHY77" s="311"/>
      <c r="HHZ77" s="311"/>
      <c r="HIA77" s="311"/>
      <c r="HIB77" s="311"/>
      <c r="HIC77" s="311"/>
      <c r="HID77" s="311"/>
      <c r="HIE77" s="311"/>
      <c r="HIF77" s="311"/>
      <c r="HIG77" s="311"/>
      <c r="HIH77" s="311"/>
      <c r="HII77" s="311"/>
      <c r="HIJ77" s="311"/>
      <c r="HIK77" s="311"/>
      <c r="HIL77" s="311"/>
      <c r="HIM77" s="311"/>
      <c r="HIN77" s="311"/>
      <c r="HIO77" s="311"/>
      <c r="HIP77" s="311"/>
      <c r="HIQ77" s="311"/>
      <c r="HIR77" s="311"/>
      <c r="HIS77" s="311"/>
      <c r="HIT77" s="311"/>
      <c r="HIU77" s="311"/>
      <c r="HIV77" s="311"/>
      <c r="HIW77" s="311"/>
      <c r="HIX77" s="311"/>
      <c r="HIY77" s="311"/>
      <c r="HIZ77" s="311"/>
      <c r="HJA77" s="311"/>
      <c r="HJB77" s="311"/>
      <c r="HJC77" s="311"/>
      <c r="HJD77" s="311"/>
      <c r="HJE77" s="311"/>
      <c r="HJF77" s="311"/>
      <c r="HJG77" s="311"/>
      <c r="HJH77" s="311"/>
      <c r="HJI77" s="311"/>
      <c r="HJJ77" s="311"/>
      <c r="HJK77" s="311"/>
      <c r="HJL77" s="311"/>
      <c r="HJM77" s="311"/>
      <c r="HJN77" s="311"/>
      <c r="HJO77" s="311"/>
      <c r="HJP77" s="311"/>
      <c r="HJQ77" s="311"/>
      <c r="HJR77" s="311"/>
      <c r="HJS77" s="311"/>
      <c r="HJT77" s="311"/>
      <c r="HJU77" s="311"/>
      <c r="HJV77" s="311"/>
      <c r="HJW77" s="311"/>
      <c r="HJX77" s="311"/>
      <c r="HJY77" s="311"/>
      <c r="HJZ77" s="311"/>
      <c r="HKA77" s="311"/>
      <c r="HKB77" s="311"/>
      <c r="HKC77" s="311"/>
      <c r="HKD77" s="311"/>
      <c r="HKE77" s="311"/>
      <c r="HKF77" s="311"/>
      <c r="HKG77" s="311"/>
      <c r="HKH77" s="311"/>
      <c r="HKI77" s="311"/>
      <c r="HKJ77" s="311"/>
      <c r="HKK77" s="311"/>
      <c r="HKL77" s="311"/>
      <c r="HKM77" s="311"/>
      <c r="HKN77" s="311"/>
      <c r="HKO77" s="311"/>
      <c r="HKP77" s="311"/>
      <c r="HKQ77" s="311"/>
      <c r="HKR77" s="311"/>
      <c r="HKS77" s="311"/>
      <c r="HKT77" s="311"/>
      <c r="HKU77" s="311"/>
      <c r="HKV77" s="311"/>
      <c r="HKW77" s="311"/>
      <c r="HKX77" s="311"/>
      <c r="HKY77" s="311"/>
      <c r="HKZ77" s="311"/>
      <c r="HLA77" s="311"/>
      <c r="HLB77" s="311"/>
      <c r="HLC77" s="311"/>
      <c r="HLD77" s="311"/>
      <c r="HLE77" s="311"/>
      <c r="HLF77" s="311"/>
      <c r="HLG77" s="311"/>
      <c r="HLH77" s="311"/>
      <c r="HLI77" s="311"/>
      <c r="HLJ77" s="311"/>
      <c r="HLK77" s="311"/>
      <c r="HLL77" s="311"/>
      <c r="HLM77" s="311"/>
      <c r="HLN77" s="311"/>
      <c r="HLO77" s="311"/>
      <c r="HLP77" s="311"/>
      <c r="HLQ77" s="311"/>
      <c r="HLR77" s="311"/>
      <c r="HLS77" s="311"/>
      <c r="HLT77" s="311"/>
      <c r="HLU77" s="311"/>
      <c r="HLV77" s="311"/>
      <c r="HLW77" s="311"/>
      <c r="HLX77" s="311"/>
      <c r="HLY77" s="311"/>
      <c r="HLZ77" s="311"/>
      <c r="HMA77" s="311"/>
      <c r="HMB77" s="311"/>
      <c r="HMC77" s="311"/>
      <c r="HMD77" s="311"/>
      <c r="HME77" s="311"/>
      <c r="HMF77" s="311"/>
      <c r="HMG77" s="311"/>
      <c r="HMH77" s="311"/>
      <c r="HMI77" s="311"/>
      <c r="HMJ77" s="311"/>
      <c r="HMK77" s="311"/>
      <c r="HML77" s="311"/>
      <c r="HMM77" s="311"/>
      <c r="HMN77" s="311"/>
      <c r="HMO77" s="311"/>
      <c r="HMP77" s="311"/>
      <c r="HMQ77" s="311"/>
      <c r="HMR77" s="311"/>
      <c r="HMS77" s="311"/>
      <c r="HMT77" s="311"/>
      <c r="HMU77" s="311"/>
      <c r="HMV77" s="311"/>
      <c r="HMW77" s="311"/>
      <c r="HMX77" s="311"/>
      <c r="HMY77" s="311"/>
      <c r="HMZ77" s="311"/>
      <c r="HNA77" s="311"/>
      <c r="HNB77" s="311"/>
      <c r="HNC77" s="311"/>
      <c r="HND77" s="311"/>
      <c r="HNE77" s="311"/>
      <c r="HNF77" s="311"/>
      <c r="HNG77" s="311"/>
      <c r="HNH77" s="311"/>
      <c r="HNI77" s="311"/>
      <c r="HNJ77" s="311"/>
      <c r="HNK77" s="311"/>
      <c r="HNL77" s="311"/>
      <c r="HNM77" s="311"/>
      <c r="HNN77" s="311"/>
      <c r="HNO77" s="311"/>
      <c r="HNP77" s="311"/>
      <c r="HNQ77" s="311"/>
      <c r="HNR77" s="311"/>
      <c r="HNS77" s="311"/>
      <c r="HNT77" s="311"/>
      <c r="HNU77" s="311"/>
      <c r="HNV77" s="311"/>
      <c r="HNW77" s="311"/>
      <c r="HNX77" s="311"/>
      <c r="HNY77" s="311"/>
      <c r="HNZ77" s="311"/>
      <c r="HOA77" s="311"/>
      <c r="HOB77" s="311"/>
      <c r="HOC77" s="311"/>
      <c r="HOD77" s="311"/>
      <c r="HOE77" s="311"/>
      <c r="HOF77" s="311"/>
      <c r="HOG77" s="311"/>
      <c r="HOH77" s="311"/>
      <c r="HOI77" s="311"/>
      <c r="HOJ77" s="311"/>
      <c r="HOK77" s="311"/>
      <c r="HOL77" s="311"/>
      <c r="HOM77" s="311"/>
      <c r="HON77" s="311"/>
      <c r="HOO77" s="311"/>
      <c r="HOP77" s="311"/>
      <c r="HOQ77" s="311"/>
      <c r="HOR77" s="311"/>
      <c r="HOS77" s="311"/>
      <c r="HOT77" s="311"/>
      <c r="HOU77" s="311"/>
      <c r="HOV77" s="311"/>
      <c r="HOW77" s="311"/>
      <c r="HOX77" s="311"/>
      <c r="HOY77" s="311"/>
      <c r="HOZ77" s="311"/>
      <c r="HPA77" s="311"/>
      <c r="HPB77" s="311"/>
      <c r="HPC77" s="311"/>
      <c r="HPD77" s="311"/>
      <c r="HPE77" s="311"/>
      <c r="HPF77" s="311"/>
      <c r="HPG77" s="311"/>
      <c r="HPH77" s="311"/>
      <c r="HPI77" s="311"/>
      <c r="HPJ77" s="311"/>
      <c r="HPK77" s="311"/>
      <c r="HPL77" s="311"/>
      <c r="HPM77" s="311"/>
      <c r="HPN77" s="311"/>
      <c r="HPO77" s="311"/>
      <c r="HPP77" s="311"/>
      <c r="HPQ77" s="311"/>
      <c r="HPR77" s="311"/>
      <c r="HPS77" s="311"/>
      <c r="HPT77" s="311"/>
      <c r="HPU77" s="311"/>
      <c r="HPV77" s="311"/>
      <c r="HPW77" s="311"/>
      <c r="HPX77" s="311"/>
      <c r="HPY77" s="311"/>
      <c r="HPZ77" s="311"/>
      <c r="HQA77" s="311"/>
      <c r="HQB77" s="311"/>
      <c r="HQC77" s="311"/>
      <c r="HQD77" s="311"/>
      <c r="HQE77" s="311"/>
      <c r="HQF77" s="311"/>
      <c r="HQG77" s="311"/>
      <c r="HQH77" s="311"/>
      <c r="HQI77" s="311"/>
      <c r="HQJ77" s="311"/>
      <c r="HQK77" s="311"/>
      <c r="HQL77" s="311"/>
      <c r="HQM77" s="311"/>
      <c r="HQN77" s="311"/>
      <c r="HQO77" s="311"/>
      <c r="HQP77" s="311"/>
      <c r="HQQ77" s="311"/>
      <c r="HQR77" s="311"/>
      <c r="HQS77" s="311"/>
      <c r="HQT77" s="311"/>
      <c r="HQU77" s="311"/>
      <c r="HQV77" s="311"/>
      <c r="HQW77" s="311"/>
      <c r="HQX77" s="311"/>
      <c r="HQY77" s="311"/>
      <c r="HQZ77" s="311"/>
      <c r="HRA77" s="311"/>
      <c r="HRB77" s="311"/>
      <c r="HRC77" s="311"/>
      <c r="HRD77" s="311"/>
      <c r="HRE77" s="311"/>
      <c r="HRF77" s="311"/>
      <c r="HRG77" s="311"/>
      <c r="HRH77" s="311"/>
      <c r="HRI77" s="311"/>
      <c r="HRJ77" s="311"/>
      <c r="HRK77" s="311"/>
      <c r="HRL77" s="311"/>
      <c r="HRM77" s="311"/>
      <c r="HRN77" s="311"/>
      <c r="HRO77" s="311"/>
      <c r="HRP77" s="311"/>
      <c r="HRQ77" s="311"/>
      <c r="HRR77" s="311"/>
      <c r="HRS77" s="311"/>
      <c r="HRT77" s="311"/>
      <c r="HRU77" s="311"/>
      <c r="HRV77" s="311"/>
      <c r="HRW77" s="311"/>
      <c r="HRX77" s="311"/>
      <c r="HRY77" s="311"/>
      <c r="HRZ77" s="311"/>
      <c r="HSA77" s="311"/>
      <c r="HSB77" s="311"/>
      <c r="HSC77" s="311"/>
      <c r="HSD77" s="311"/>
      <c r="HSE77" s="311"/>
      <c r="HSF77" s="311"/>
      <c r="HSG77" s="311"/>
      <c r="HSH77" s="311"/>
      <c r="HSI77" s="311"/>
      <c r="HSJ77" s="311"/>
      <c r="HSK77" s="311"/>
      <c r="HSL77" s="311"/>
      <c r="HSM77" s="311"/>
      <c r="HSN77" s="311"/>
      <c r="HSO77" s="311"/>
      <c r="HSP77" s="311"/>
      <c r="HSQ77" s="311"/>
      <c r="HSR77" s="311"/>
      <c r="HSS77" s="311"/>
      <c r="HST77" s="311"/>
      <c r="HSU77" s="311"/>
      <c r="HSV77" s="311"/>
      <c r="HSW77" s="311"/>
      <c r="HSX77" s="311"/>
      <c r="HSY77" s="311"/>
      <c r="HSZ77" s="311"/>
      <c r="HTA77" s="311"/>
      <c r="HTB77" s="311"/>
      <c r="HTC77" s="311"/>
      <c r="HTD77" s="311"/>
      <c r="HTE77" s="311"/>
      <c r="HTF77" s="311"/>
      <c r="HTG77" s="311"/>
      <c r="HTH77" s="311"/>
      <c r="HTI77" s="311"/>
      <c r="HTJ77" s="311"/>
      <c r="HTK77" s="311"/>
      <c r="HTL77" s="311"/>
      <c r="HTM77" s="311"/>
      <c r="HTN77" s="311"/>
      <c r="HTO77" s="311"/>
      <c r="HTP77" s="311"/>
      <c r="HTQ77" s="311"/>
      <c r="HTR77" s="311"/>
      <c r="HTS77" s="311"/>
      <c r="HTT77" s="311"/>
      <c r="HTU77" s="311"/>
      <c r="HTV77" s="311"/>
      <c r="HTW77" s="311"/>
      <c r="HTX77" s="311"/>
      <c r="HTY77" s="311"/>
      <c r="HTZ77" s="311"/>
      <c r="HUA77" s="311"/>
      <c r="HUB77" s="311"/>
      <c r="HUC77" s="311"/>
      <c r="HUD77" s="311"/>
      <c r="HUE77" s="311"/>
      <c r="HUF77" s="311"/>
      <c r="HUG77" s="311"/>
      <c r="HUH77" s="311"/>
      <c r="HUI77" s="311"/>
      <c r="HUJ77" s="311"/>
      <c r="HUK77" s="311"/>
      <c r="HUL77" s="311"/>
      <c r="HUM77" s="311"/>
      <c r="HUN77" s="311"/>
      <c r="HUO77" s="311"/>
      <c r="HUP77" s="311"/>
      <c r="HUQ77" s="311"/>
      <c r="HUR77" s="311"/>
      <c r="HUS77" s="311"/>
      <c r="HUT77" s="311"/>
      <c r="HUU77" s="311"/>
      <c r="HUV77" s="311"/>
      <c r="HUW77" s="311"/>
      <c r="HUX77" s="311"/>
      <c r="HUY77" s="311"/>
      <c r="HUZ77" s="311"/>
      <c r="HVA77" s="311"/>
      <c r="HVB77" s="311"/>
      <c r="HVC77" s="311"/>
      <c r="HVD77" s="311"/>
      <c r="HVE77" s="311"/>
      <c r="HVF77" s="311"/>
      <c r="HVG77" s="311"/>
      <c r="HVH77" s="311"/>
      <c r="HVI77" s="311"/>
      <c r="HVJ77" s="311"/>
      <c r="HVK77" s="311"/>
      <c r="HVL77" s="311"/>
      <c r="HVM77" s="311"/>
      <c r="HVN77" s="311"/>
      <c r="HVO77" s="311"/>
      <c r="HVP77" s="311"/>
      <c r="HVQ77" s="311"/>
      <c r="HVR77" s="311"/>
      <c r="HVS77" s="311"/>
      <c r="HVT77" s="311"/>
      <c r="HVU77" s="311"/>
      <c r="HVV77" s="311"/>
      <c r="HVW77" s="311"/>
      <c r="HVX77" s="311"/>
      <c r="HVY77" s="311"/>
      <c r="HVZ77" s="311"/>
      <c r="HWA77" s="311"/>
      <c r="HWB77" s="311"/>
      <c r="HWC77" s="311"/>
      <c r="HWD77" s="311"/>
      <c r="HWE77" s="311"/>
      <c r="HWF77" s="311"/>
      <c r="HWG77" s="311"/>
      <c r="HWH77" s="311"/>
      <c r="HWI77" s="311"/>
      <c r="HWJ77" s="311"/>
      <c r="HWK77" s="311"/>
      <c r="HWL77" s="311"/>
      <c r="HWM77" s="311"/>
      <c r="HWN77" s="311"/>
      <c r="HWO77" s="311"/>
      <c r="HWP77" s="311"/>
      <c r="HWQ77" s="311"/>
      <c r="HWR77" s="311"/>
      <c r="HWS77" s="311"/>
      <c r="HWT77" s="311"/>
      <c r="HWU77" s="311"/>
      <c r="HWV77" s="311"/>
      <c r="HWW77" s="311"/>
      <c r="HWX77" s="311"/>
      <c r="HWY77" s="311"/>
      <c r="HWZ77" s="311"/>
      <c r="HXA77" s="311"/>
      <c r="HXB77" s="311"/>
      <c r="HXC77" s="311"/>
      <c r="HXD77" s="311"/>
      <c r="HXE77" s="311"/>
      <c r="HXF77" s="311"/>
      <c r="HXG77" s="311"/>
      <c r="HXH77" s="311"/>
      <c r="HXI77" s="311"/>
      <c r="HXJ77" s="311"/>
      <c r="HXK77" s="311"/>
      <c r="HXL77" s="311"/>
      <c r="HXM77" s="311"/>
      <c r="HXN77" s="311"/>
      <c r="HXO77" s="311"/>
      <c r="HXP77" s="311"/>
      <c r="HXQ77" s="311"/>
      <c r="HXR77" s="311"/>
      <c r="HXS77" s="311"/>
      <c r="HXT77" s="311"/>
      <c r="HXU77" s="311"/>
      <c r="HXV77" s="311"/>
      <c r="HXW77" s="311"/>
      <c r="HXX77" s="311"/>
      <c r="HXY77" s="311"/>
      <c r="HXZ77" s="311"/>
      <c r="HYA77" s="311"/>
      <c r="HYB77" s="311"/>
      <c r="HYC77" s="311"/>
      <c r="HYD77" s="311"/>
      <c r="HYE77" s="311"/>
      <c r="HYF77" s="311"/>
      <c r="HYG77" s="311"/>
      <c r="HYH77" s="311"/>
      <c r="HYI77" s="311"/>
      <c r="HYJ77" s="311"/>
      <c r="HYK77" s="311"/>
      <c r="HYL77" s="311"/>
      <c r="HYM77" s="311"/>
      <c r="HYN77" s="311"/>
      <c r="HYO77" s="311"/>
      <c r="HYP77" s="311"/>
      <c r="HYQ77" s="311"/>
      <c r="HYR77" s="311"/>
      <c r="HYS77" s="311"/>
      <c r="HYT77" s="311"/>
      <c r="HYU77" s="311"/>
      <c r="HYV77" s="311"/>
      <c r="HYW77" s="311"/>
      <c r="HYX77" s="311"/>
      <c r="HYY77" s="311"/>
      <c r="HYZ77" s="311"/>
      <c r="HZA77" s="311"/>
      <c r="HZB77" s="311"/>
      <c r="HZC77" s="311"/>
      <c r="HZD77" s="311"/>
      <c r="HZE77" s="311"/>
      <c r="HZF77" s="311"/>
      <c r="HZG77" s="311"/>
      <c r="HZH77" s="311"/>
      <c r="HZI77" s="311"/>
      <c r="HZJ77" s="311"/>
      <c r="HZK77" s="311"/>
      <c r="HZL77" s="311"/>
      <c r="HZM77" s="311"/>
      <c r="HZN77" s="311"/>
      <c r="HZO77" s="311"/>
      <c r="HZP77" s="311"/>
      <c r="HZQ77" s="311"/>
      <c r="HZR77" s="311"/>
      <c r="HZS77" s="311"/>
      <c r="HZT77" s="311"/>
      <c r="HZU77" s="311"/>
      <c r="HZV77" s="311"/>
      <c r="HZW77" s="311"/>
      <c r="HZX77" s="311"/>
      <c r="HZY77" s="311"/>
      <c r="HZZ77" s="311"/>
      <c r="IAA77" s="311"/>
      <c r="IAB77" s="311"/>
      <c r="IAC77" s="311"/>
      <c r="IAD77" s="311"/>
      <c r="IAE77" s="311"/>
      <c r="IAF77" s="311"/>
      <c r="IAG77" s="311"/>
      <c r="IAH77" s="311"/>
      <c r="IAI77" s="311"/>
      <c r="IAJ77" s="311"/>
      <c r="IAK77" s="311"/>
      <c r="IAL77" s="311"/>
      <c r="IAM77" s="311"/>
      <c r="IAN77" s="311"/>
      <c r="IAO77" s="311"/>
      <c r="IAP77" s="311"/>
      <c r="IAQ77" s="311"/>
      <c r="IAR77" s="311"/>
      <c r="IAS77" s="311"/>
      <c r="IAT77" s="311"/>
      <c r="IAU77" s="311"/>
      <c r="IAV77" s="311"/>
      <c r="IAW77" s="311"/>
      <c r="IAX77" s="311"/>
      <c r="IAY77" s="311"/>
      <c r="IAZ77" s="311"/>
      <c r="IBA77" s="311"/>
      <c r="IBB77" s="311"/>
      <c r="IBC77" s="311"/>
      <c r="IBD77" s="311"/>
      <c r="IBE77" s="311"/>
      <c r="IBF77" s="311"/>
      <c r="IBG77" s="311"/>
      <c r="IBH77" s="311"/>
      <c r="IBI77" s="311"/>
      <c r="IBJ77" s="311"/>
      <c r="IBK77" s="311"/>
      <c r="IBL77" s="311"/>
      <c r="IBM77" s="311"/>
      <c r="IBN77" s="311"/>
      <c r="IBO77" s="311"/>
      <c r="IBP77" s="311"/>
      <c r="IBQ77" s="311"/>
      <c r="IBR77" s="311"/>
      <c r="IBS77" s="311"/>
      <c r="IBT77" s="311"/>
      <c r="IBU77" s="311"/>
      <c r="IBV77" s="311"/>
      <c r="IBW77" s="311"/>
      <c r="IBX77" s="311"/>
      <c r="IBY77" s="311"/>
      <c r="IBZ77" s="311"/>
      <c r="ICA77" s="311"/>
      <c r="ICB77" s="311"/>
      <c r="ICC77" s="311"/>
      <c r="ICD77" s="311"/>
      <c r="ICE77" s="311"/>
      <c r="ICF77" s="311"/>
      <c r="ICG77" s="311"/>
      <c r="ICH77" s="311"/>
      <c r="ICI77" s="311"/>
      <c r="ICJ77" s="311"/>
      <c r="ICK77" s="311"/>
      <c r="ICL77" s="311"/>
      <c r="ICM77" s="311"/>
      <c r="ICN77" s="311"/>
      <c r="ICO77" s="311"/>
      <c r="ICP77" s="311"/>
      <c r="ICQ77" s="311"/>
      <c r="ICR77" s="311"/>
      <c r="ICS77" s="311"/>
      <c r="ICT77" s="311"/>
      <c r="ICU77" s="311"/>
      <c r="ICV77" s="311"/>
      <c r="ICW77" s="311"/>
      <c r="ICX77" s="311"/>
      <c r="ICY77" s="311"/>
      <c r="ICZ77" s="311"/>
      <c r="IDA77" s="311"/>
      <c r="IDB77" s="311"/>
      <c r="IDC77" s="311"/>
      <c r="IDD77" s="311"/>
      <c r="IDE77" s="311"/>
      <c r="IDF77" s="311"/>
      <c r="IDG77" s="311"/>
      <c r="IDH77" s="311"/>
      <c r="IDI77" s="311"/>
      <c r="IDJ77" s="311"/>
      <c r="IDK77" s="311"/>
      <c r="IDL77" s="311"/>
      <c r="IDM77" s="311"/>
      <c r="IDN77" s="311"/>
      <c r="IDO77" s="311"/>
      <c r="IDP77" s="311"/>
      <c r="IDQ77" s="311"/>
      <c r="IDR77" s="311"/>
      <c r="IDS77" s="311"/>
      <c r="IDT77" s="311"/>
      <c r="IDU77" s="311"/>
      <c r="IDV77" s="311"/>
      <c r="IDW77" s="311"/>
      <c r="IDX77" s="311"/>
      <c r="IDY77" s="311"/>
      <c r="IDZ77" s="311"/>
      <c r="IEA77" s="311"/>
      <c r="IEB77" s="311"/>
      <c r="IEC77" s="311"/>
      <c r="IED77" s="311"/>
      <c r="IEE77" s="311"/>
      <c r="IEF77" s="311"/>
      <c r="IEG77" s="311"/>
      <c r="IEH77" s="311"/>
      <c r="IEI77" s="311"/>
      <c r="IEJ77" s="311"/>
      <c r="IEK77" s="311"/>
      <c r="IEL77" s="311"/>
      <c r="IEM77" s="311"/>
      <c r="IEN77" s="311"/>
      <c r="IEO77" s="311"/>
      <c r="IEP77" s="311"/>
      <c r="IEQ77" s="311"/>
      <c r="IER77" s="311"/>
      <c r="IES77" s="311"/>
      <c r="IET77" s="311"/>
      <c r="IEU77" s="311"/>
      <c r="IEV77" s="311"/>
      <c r="IEW77" s="311"/>
      <c r="IEX77" s="311"/>
      <c r="IEY77" s="311"/>
      <c r="IEZ77" s="311"/>
      <c r="IFA77" s="311"/>
      <c r="IFB77" s="311"/>
      <c r="IFC77" s="311"/>
      <c r="IFD77" s="311"/>
      <c r="IFE77" s="311"/>
      <c r="IFF77" s="311"/>
      <c r="IFG77" s="311"/>
      <c r="IFH77" s="311"/>
      <c r="IFI77" s="311"/>
      <c r="IFJ77" s="311"/>
      <c r="IFK77" s="311"/>
      <c r="IFL77" s="311"/>
      <c r="IFM77" s="311"/>
      <c r="IFN77" s="311"/>
      <c r="IFO77" s="311"/>
      <c r="IFP77" s="311"/>
      <c r="IFQ77" s="311"/>
      <c r="IFR77" s="311"/>
      <c r="IFS77" s="311"/>
      <c r="IFT77" s="311"/>
      <c r="IFU77" s="311"/>
      <c r="IFV77" s="311"/>
      <c r="IFW77" s="311"/>
      <c r="IFX77" s="311"/>
      <c r="IFY77" s="311"/>
      <c r="IFZ77" s="311"/>
      <c r="IGA77" s="311"/>
      <c r="IGB77" s="311"/>
      <c r="IGC77" s="311"/>
      <c r="IGD77" s="311"/>
      <c r="IGE77" s="311"/>
      <c r="IGF77" s="311"/>
      <c r="IGG77" s="311"/>
      <c r="IGH77" s="311"/>
      <c r="IGI77" s="311"/>
      <c r="IGJ77" s="311"/>
      <c r="IGK77" s="311"/>
      <c r="IGL77" s="311"/>
      <c r="IGM77" s="311"/>
      <c r="IGN77" s="311"/>
      <c r="IGO77" s="311"/>
      <c r="IGP77" s="311"/>
      <c r="IGQ77" s="311"/>
      <c r="IGR77" s="311"/>
      <c r="IGS77" s="311"/>
      <c r="IGT77" s="311"/>
      <c r="IGU77" s="311"/>
      <c r="IGV77" s="311"/>
      <c r="IGW77" s="311"/>
      <c r="IGX77" s="311"/>
      <c r="IGY77" s="311"/>
      <c r="IGZ77" s="311"/>
      <c r="IHA77" s="311"/>
      <c r="IHB77" s="311"/>
      <c r="IHC77" s="311"/>
      <c r="IHD77" s="311"/>
      <c r="IHE77" s="311"/>
      <c r="IHF77" s="311"/>
      <c r="IHG77" s="311"/>
      <c r="IHH77" s="311"/>
      <c r="IHI77" s="311"/>
      <c r="IHJ77" s="311"/>
      <c r="IHK77" s="311"/>
      <c r="IHL77" s="311"/>
      <c r="IHM77" s="311"/>
      <c r="IHN77" s="311"/>
      <c r="IHO77" s="311"/>
      <c r="IHP77" s="311"/>
      <c r="IHQ77" s="311"/>
      <c r="IHR77" s="311"/>
      <c r="IHS77" s="311"/>
      <c r="IHT77" s="311"/>
      <c r="IHU77" s="311"/>
      <c r="IHV77" s="311"/>
      <c r="IHW77" s="311"/>
      <c r="IHX77" s="311"/>
      <c r="IHY77" s="311"/>
      <c r="IHZ77" s="311"/>
      <c r="IIA77" s="311"/>
      <c r="IIB77" s="311"/>
      <c r="IIC77" s="311"/>
      <c r="IID77" s="311"/>
      <c r="IIE77" s="311"/>
      <c r="IIF77" s="311"/>
      <c r="IIG77" s="311"/>
      <c r="IIH77" s="311"/>
      <c r="III77" s="311"/>
      <c r="IIJ77" s="311"/>
      <c r="IIK77" s="311"/>
      <c r="IIL77" s="311"/>
      <c r="IIM77" s="311"/>
      <c r="IIN77" s="311"/>
      <c r="IIO77" s="311"/>
      <c r="IIP77" s="311"/>
      <c r="IIQ77" s="311"/>
      <c r="IIR77" s="311"/>
      <c r="IIS77" s="311"/>
      <c r="IIT77" s="311"/>
      <c r="IIU77" s="311"/>
      <c r="IIV77" s="311"/>
      <c r="IIW77" s="311"/>
      <c r="IIX77" s="311"/>
      <c r="IIY77" s="311"/>
      <c r="IIZ77" s="311"/>
      <c r="IJA77" s="311"/>
      <c r="IJB77" s="311"/>
      <c r="IJC77" s="311"/>
      <c r="IJD77" s="311"/>
      <c r="IJE77" s="311"/>
      <c r="IJF77" s="311"/>
      <c r="IJG77" s="311"/>
      <c r="IJH77" s="311"/>
      <c r="IJI77" s="311"/>
      <c r="IJJ77" s="311"/>
      <c r="IJK77" s="311"/>
      <c r="IJL77" s="311"/>
      <c r="IJM77" s="311"/>
      <c r="IJN77" s="311"/>
      <c r="IJO77" s="311"/>
      <c r="IJP77" s="311"/>
      <c r="IJQ77" s="311"/>
      <c r="IJR77" s="311"/>
      <c r="IJS77" s="311"/>
      <c r="IJT77" s="311"/>
      <c r="IJU77" s="311"/>
      <c r="IJV77" s="311"/>
      <c r="IJW77" s="311"/>
      <c r="IJX77" s="311"/>
      <c r="IJY77" s="311"/>
      <c r="IJZ77" s="311"/>
      <c r="IKA77" s="311"/>
      <c r="IKB77" s="311"/>
      <c r="IKC77" s="311"/>
      <c r="IKD77" s="311"/>
      <c r="IKE77" s="311"/>
      <c r="IKF77" s="311"/>
      <c r="IKG77" s="311"/>
      <c r="IKH77" s="311"/>
      <c r="IKI77" s="311"/>
      <c r="IKJ77" s="311"/>
      <c r="IKK77" s="311"/>
      <c r="IKL77" s="311"/>
      <c r="IKM77" s="311"/>
      <c r="IKN77" s="311"/>
      <c r="IKO77" s="311"/>
      <c r="IKP77" s="311"/>
      <c r="IKQ77" s="311"/>
      <c r="IKR77" s="311"/>
      <c r="IKS77" s="311"/>
      <c r="IKT77" s="311"/>
      <c r="IKU77" s="311"/>
      <c r="IKV77" s="311"/>
      <c r="IKW77" s="311"/>
      <c r="IKX77" s="311"/>
      <c r="IKY77" s="311"/>
      <c r="IKZ77" s="311"/>
      <c r="ILA77" s="311"/>
      <c r="ILB77" s="311"/>
      <c r="ILC77" s="311"/>
      <c r="ILD77" s="311"/>
      <c r="ILE77" s="311"/>
      <c r="ILF77" s="311"/>
      <c r="ILG77" s="311"/>
      <c r="ILH77" s="311"/>
      <c r="ILI77" s="311"/>
      <c r="ILJ77" s="311"/>
      <c r="ILK77" s="311"/>
      <c r="ILL77" s="311"/>
      <c r="ILM77" s="311"/>
      <c r="ILN77" s="311"/>
      <c r="ILO77" s="311"/>
      <c r="ILP77" s="311"/>
      <c r="ILQ77" s="311"/>
      <c r="ILR77" s="311"/>
      <c r="ILS77" s="311"/>
      <c r="ILT77" s="311"/>
      <c r="ILU77" s="311"/>
      <c r="ILV77" s="311"/>
      <c r="ILW77" s="311"/>
      <c r="ILX77" s="311"/>
      <c r="ILY77" s="311"/>
      <c r="ILZ77" s="311"/>
      <c r="IMA77" s="311"/>
      <c r="IMB77" s="311"/>
      <c r="IMC77" s="311"/>
      <c r="IMD77" s="311"/>
      <c r="IME77" s="311"/>
      <c r="IMF77" s="311"/>
      <c r="IMG77" s="311"/>
      <c r="IMH77" s="311"/>
      <c r="IMI77" s="311"/>
      <c r="IMJ77" s="311"/>
      <c r="IMK77" s="311"/>
      <c r="IML77" s="311"/>
      <c r="IMM77" s="311"/>
      <c r="IMN77" s="311"/>
      <c r="IMO77" s="311"/>
      <c r="IMP77" s="311"/>
      <c r="IMQ77" s="311"/>
      <c r="IMR77" s="311"/>
      <c r="IMS77" s="311"/>
      <c r="IMT77" s="311"/>
      <c r="IMU77" s="311"/>
      <c r="IMV77" s="311"/>
      <c r="IMW77" s="311"/>
      <c r="IMX77" s="311"/>
      <c r="IMY77" s="311"/>
      <c r="IMZ77" s="311"/>
      <c r="INA77" s="311"/>
      <c r="INB77" s="311"/>
      <c r="INC77" s="311"/>
      <c r="IND77" s="311"/>
      <c r="INE77" s="311"/>
      <c r="INF77" s="311"/>
      <c r="ING77" s="311"/>
      <c r="INH77" s="311"/>
      <c r="INI77" s="311"/>
      <c r="INJ77" s="311"/>
      <c r="INK77" s="311"/>
      <c r="INL77" s="311"/>
      <c r="INM77" s="311"/>
      <c r="INN77" s="311"/>
      <c r="INO77" s="311"/>
      <c r="INP77" s="311"/>
      <c r="INQ77" s="311"/>
      <c r="INR77" s="311"/>
      <c r="INS77" s="311"/>
      <c r="INT77" s="311"/>
      <c r="INU77" s="311"/>
      <c r="INV77" s="311"/>
      <c r="INW77" s="311"/>
      <c r="INX77" s="311"/>
      <c r="INY77" s="311"/>
      <c r="INZ77" s="311"/>
      <c r="IOA77" s="311"/>
      <c r="IOB77" s="311"/>
      <c r="IOC77" s="311"/>
      <c r="IOD77" s="311"/>
      <c r="IOE77" s="311"/>
      <c r="IOF77" s="311"/>
      <c r="IOG77" s="311"/>
      <c r="IOH77" s="311"/>
      <c r="IOI77" s="311"/>
      <c r="IOJ77" s="311"/>
      <c r="IOK77" s="311"/>
      <c r="IOL77" s="311"/>
      <c r="IOM77" s="311"/>
      <c r="ION77" s="311"/>
      <c r="IOO77" s="311"/>
      <c r="IOP77" s="311"/>
      <c r="IOQ77" s="311"/>
      <c r="IOR77" s="311"/>
      <c r="IOS77" s="311"/>
      <c r="IOT77" s="311"/>
      <c r="IOU77" s="311"/>
      <c r="IOV77" s="311"/>
      <c r="IOW77" s="311"/>
      <c r="IOX77" s="311"/>
      <c r="IOY77" s="311"/>
      <c r="IOZ77" s="311"/>
      <c r="IPA77" s="311"/>
      <c r="IPB77" s="311"/>
      <c r="IPC77" s="311"/>
      <c r="IPD77" s="311"/>
      <c r="IPE77" s="311"/>
      <c r="IPF77" s="311"/>
      <c r="IPG77" s="311"/>
      <c r="IPH77" s="311"/>
      <c r="IPI77" s="311"/>
      <c r="IPJ77" s="311"/>
      <c r="IPK77" s="311"/>
      <c r="IPL77" s="311"/>
      <c r="IPM77" s="311"/>
      <c r="IPN77" s="311"/>
      <c r="IPO77" s="311"/>
      <c r="IPP77" s="311"/>
      <c r="IPQ77" s="311"/>
      <c r="IPR77" s="311"/>
      <c r="IPS77" s="311"/>
      <c r="IPT77" s="311"/>
      <c r="IPU77" s="311"/>
      <c r="IPV77" s="311"/>
      <c r="IPW77" s="311"/>
      <c r="IPX77" s="311"/>
      <c r="IPY77" s="311"/>
      <c r="IPZ77" s="311"/>
      <c r="IQA77" s="311"/>
      <c r="IQB77" s="311"/>
      <c r="IQC77" s="311"/>
      <c r="IQD77" s="311"/>
      <c r="IQE77" s="311"/>
      <c r="IQF77" s="311"/>
      <c r="IQG77" s="311"/>
      <c r="IQH77" s="311"/>
      <c r="IQI77" s="311"/>
      <c r="IQJ77" s="311"/>
      <c r="IQK77" s="311"/>
      <c r="IQL77" s="311"/>
      <c r="IQM77" s="311"/>
      <c r="IQN77" s="311"/>
      <c r="IQO77" s="311"/>
      <c r="IQP77" s="311"/>
      <c r="IQQ77" s="311"/>
      <c r="IQR77" s="311"/>
      <c r="IQS77" s="311"/>
      <c r="IQT77" s="311"/>
      <c r="IQU77" s="311"/>
      <c r="IQV77" s="311"/>
      <c r="IQW77" s="311"/>
      <c r="IQX77" s="311"/>
      <c r="IQY77" s="311"/>
      <c r="IQZ77" s="311"/>
      <c r="IRA77" s="311"/>
      <c r="IRB77" s="311"/>
      <c r="IRC77" s="311"/>
      <c r="IRD77" s="311"/>
      <c r="IRE77" s="311"/>
      <c r="IRF77" s="311"/>
      <c r="IRG77" s="311"/>
      <c r="IRH77" s="311"/>
      <c r="IRI77" s="311"/>
      <c r="IRJ77" s="311"/>
      <c r="IRK77" s="311"/>
      <c r="IRL77" s="311"/>
      <c r="IRM77" s="311"/>
      <c r="IRN77" s="311"/>
      <c r="IRO77" s="311"/>
      <c r="IRP77" s="311"/>
      <c r="IRQ77" s="311"/>
      <c r="IRR77" s="311"/>
      <c r="IRS77" s="311"/>
      <c r="IRT77" s="311"/>
      <c r="IRU77" s="311"/>
      <c r="IRV77" s="311"/>
      <c r="IRW77" s="311"/>
      <c r="IRX77" s="311"/>
      <c r="IRY77" s="311"/>
      <c r="IRZ77" s="311"/>
      <c r="ISA77" s="311"/>
      <c r="ISB77" s="311"/>
      <c r="ISC77" s="311"/>
      <c r="ISD77" s="311"/>
      <c r="ISE77" s="311"/>
      <c r="ISF77" s="311"/>
      <c r="ISG77" s="311"/>
      <c r="ISH77" s="311"/>
      <c r="ISI77" s="311"/>
      <c r="ISJ77" s="311"/>
      <c r="ISK77" s="311"/>
      <c r="ISL77" s="311"/>
      <c r="ISM77" s="311"/>
      <c r="ISN77" s="311"/>
      <c r="ISO77" s="311"/>
      <c r="ISP77" s="311"/>
      <c r="ISQ77" s="311"/>
      <c r="ISR77" s="311"/>
      <c r="ISS77" s="311"/>
      <c r="IST77" s="311"/>
      <c r="ISU77" s="311"/>
      <c r="ISV77" s="311"/>
      <c r="ISW77" s="311"/>
      <c r="ISX77" s="311"/>
      <c r="ISY77" s="311"/>
      <c r="ISZ77" s="311"/>
      <c r="ITA77" s="311"/>
      <c r="ITB77" s="311"/>
      <c r="ITC77" s="311"/>
      <c r="ITD77" s="311"/>
      <c r="ITE77" s="311"/>
      <c r="ITF77" s="311"/>
      <c r="ITG77" s="311"/>
      <c r="ITH77" s="311"/>
      <c r="ITI77" s="311"/>
      <c r="ITJ77" s="311"/>
      <c r="ITK77" s="311"/>
      <c r="ITL77" s="311"/>
      <c r="ITM77" s="311"/>
      <c r="ITN77" s="311"/>
      <c r="ITO77" s="311"/>
      <c r="ITP77" s="311"/>
      <c r="ITQ77" s="311"/>
      <c r="ITR77" s="311"/>
      <c r="ITS77" s="311"/>
      <c r="ITT77" s="311"/>
      <c r="ITU77" s="311"/>
      <c r="ITV77" s="311"/>
      <c r="ITW77" s="311"/>
      <c r="ITX77" s="311"/>
      <c r="ITY77" s="311"/>
      <c r="ITZ77" s="311"/>
      <c r="IUA77" s="311"/>
      <c r="IUB77" s="311"/>
      <c r="IUC77" s="311"/>
      <c r="IUD77" s="311"/>
      <c r="IUE77" s="311"/>
      <c r="IUF77" s="311"/>
      <c r="IUG77" s="311"/>
      <c r="IUH77" s="311"/>
      <c r="IUI77" s="311"/>
      <c r="IUJ77" s="311"/>
      <c r="IUK77" s="311"/>
      <c r="IUL77" s="311"/>
      <c r="IUM77" s="311"/>
      <c r="IUN77" s="311"/>
      <c r="IUO77" s="311"/>
      <c r="IUP77" s="311"/>
      <c r="IUQ77" s="311"/>
      <c r="IUR77" s="311"/>
      <c r="IUS77" s="311"/>
      <c r="IUT77" s="311"/>
      <c r="IUU77" s="311"/>
      <c r="IUV77" s="311"/>
      <c r="IUW77" s="311"/>
      <c r="IUX77" s="311"/>
      <c r="IUY77" s="311"/>
      <c r="IUZ77" s="311"/>
      <c r="IVA77" s="311"/>
      <c r="IVB77" s="311"/>
      <c r="IVC77" s="311"/>
      <c r="IVD77" s="311"/>
      <c r="IVE77" s="311"/>
      <c r="IVF77" s="311"/>
      <c r="IVG77" s="311"/>
      <c r="IVH77" s="311"/>
      <c r="IVI77" s="311"/>
      <c r="IVJ77" s="311"/>
      <c r="IVK77" s="311"/>
      <c r="IVL77" s="311"/>
      <c r="IVM77" s="311"/>
      <c r="IVN77" s="311"/>
      <c r="IVO77" s="311"/>
      <c r="IVP77" s="311"/>
      <c r="IVQ77" s="311"/>
      <c r="IVR77" s="311"/>
      <c r="IVS77" s="311"/>
      <c r="IVT77" s="311"/>
      <c r="IVU77" s="311"/>
      <c r="IVV77" s="311"/>
      <c r="IVW77" s="311"/>
      <c r="IVX77" s="311"/>
      <c r="IVY77" s="311"/>
      <c r="IVZ77" s="311"/>
      <c r="IWA77" s="311"/>
      <c r="IWB77" s="311"/>
      <c r="IWC77" s="311"/>
      <c r="IWD77" s="311"/>
      <c r="IWE77" s="311"/>
      <c r="IWF77" s="311"/>
      <c r="IWG77" s="311"/>
      <c r="IWH77" s="311"/>
      <c r="IWI77" s="311"/>
      <c r="IWJ77" s="311"/>
      <c r="IWK77" s="311"/>
      <c r="IWL77" s="311"/>
      <c r="IWM77" s="311"/>
      <c r="IWN77" s="311"/>
      <c r="IWO77" s="311"/>
      <c r="IWP77" s="311"/>
      <c r="IWQ77" s="311"/>
      <c r="IWR77" s="311"/>
      <c r="IWS77" s="311"/>
      <c r="IWT77" s="311"/>
      <c r="IWU77" s="311"/>
      <c r="IWV77" s="311"/>
      <c r="IWW77" s="311"/>
      <c r="IWX77" s="311"/>
      <c r="IWY77" s="311"/>
      <c r="IWZ77" s="311"/>
      <c r="IXA77" s="311"/>
      <c r="IXB77" s="311"/>
      <c r="IXC77" s="311"/>
      <c r="IXD77" s="311"/>
      <c r="IXE77" s="311"/>
      <c r="IXF77" s="311"/>
      <c r="IXG77" s="311"/>
      <c r="IXH77" s="311"/>
      <c r="IXI77" s="311"/>
      <c r="IXJ77" s="311"/>
      <c r="IXK77" s="311"/>
      <c r="IXL77" s="311"/>
      <c r="IXM77" s="311"/>
      <c r="IXN77" s="311"/>
      <c r="IXO77" s="311"/>
      <c r="IXP77" s="311"/>
      <c r="IXQ77" s="311"/>
      <c r="IXR77" s="311"/>
      <c r="IXS77" s="311"/>
      <c r="IXT77" s="311"/>
      <c r="IXU77" s="311"/>
      <c r="IXV77" s="311"/>
      <c r="IXW77" s="311"/>
      <c r="IXX77" s="311"/>
      <c r="IXY77" s="311"/>
      <c r="IXZ77" s="311"/>
      <c r="IYA77" s="311"/>
      <c r="IYB77" s="311"/>
      <c r="IYC77" s="311"/>
      <c r="IYD77" s="311"/>
      <c r="IYE77" s="311"/>
      <c r="IYF77" s="311"/>
      <c r="IYG77" s="311"/>
      <c r="IYH77" s="311"/>
      <c r="IYI77" s="311"/>
      <c r="IYJ77" s="311"/>
      <c r="IYK77" s="311"/>
      <c r="IYL77" s="311"/>
      <c r="IYM77" s="311"/>
      <c r="IYN77" s="311"/>
      <c r="IYO77" s="311"/>
      <c r="IYP77" s="311"/>
      <c r="IYQ77" s="311"/>
      <c r="IYR77" s="311"/>
      <c r="IYS77" s="311"/>
      <c r="IYT77" s="311"/>
      <c r="IYU77" s="311"/>
      <c r="IYV77" s="311"/>
      <c r="IYW77" s="311"/>
      <c r="IYX77" s="311"/>
      <c r="IYY77" s="311"/>
      <c r="IYZ77" s="311"/>
      <c r="IZA77" s="311"/>
      <c r="IZB77" s="311"/>
      <c r="IZC77" s="311"/>
      <c r="IZD77" s="311"/>
      <c r="IZE77" s="311"/>
      <c r="IZF77" s="311"/>
      <c r="IZG77" s="311"/>
      <c r="IZH77" s="311"/>
      <c r="IZI77" s="311"/>
      <c r="IZJ77" s="311"/>
      <c r="IZK77" s="311"/>
      <c r="IZL77" s="311"/>
      <c r="IZM77" s="311"/>
      <c r="IZN77" s="311"/>
      <c r="IZO77" s="311"/>
      <c r="IZP77" s="311"/>
      <c r="IZQ77" s="311"/>
      <c r="IZR77" s="311"/>
      <c r="IZS77" s="311"/>
      <c r="IZT77" s="311"/>
      <c r="IZU77" s="311"/>
      <c r="IZV77" s="311"/>
      <c r="IZW77" s="311"/>
      <c r="IZX77" s="311"/>
      <c r="IZY77" s="311"/>
      <c r="IZZ77" s="311"/>
      <c r="JAA77" s="311"/>
      <c r="JAB77" s="311"/>
      <c r="JAC77" s="311"/>
      <c r="JAD77" s="311"/>
      <c r="JAE77" s="311"/>
      <c r="JAF77" s="311"/>
      <c r="JAG77" s="311"/>
      <c r="JAH77" s="311"/>
      <c r="JAI77" s="311"/>
      <c r="JAJ77" s="311"/>
      <c r="JAK77" s="311"/>
      <c r="JAL77" s="311"/>
      <c r="JAM77" s="311"/>
      <c r="JAN77" s="311"/>
      <c r="JAO77" s="311"/>
      <c r="JAP77" s="311"/>
      <c r="JAQ77" s="311"/>
      <c r="JAR77" s="311"/>
      <c r="JAS77" s="311"/>
      <c r="JAT77" s="311"/>
      <c r="JAU77" s="311"/>
      <c r="JAV77" s="311"/>
      <c r="JAW77" s="311"/>
      <c r="JAX77" s="311"/>
      <c r="JAY77" s="311"/>
      <c r="JAZ77" s="311"/>
      <c r="JBA77" s="311"/>
      <c r="JBB77" s="311"/>
      <c r="JBC77" s="311"/>
      <c r="JBD77" s="311"/>
      <c r="JBE77" s="311"/>
      <c r="JBF77" s="311"/>
      <c r="JBG77" s="311"/>
      <c r="JBH77" s="311"/>
      <c r="JBI77" s="311"/>
      <c r="JBJ77" s="311"/>
      <c r="JBK77" s="311"/>
      <c r="JBL77" s="311"/>
      <c r="JBM77" s="311"/>
      <c r="JBN77" s="311"/>
      <c r="JBO77" s="311"/>
      <c r="JBP77" s="311"/>
      <c r="JBQ77" s="311"/>
      <c r="JBR77" s="311"/>
      <c r="JBS77" s="311"/>
      <c r="JBT77" s="311"/>
      <c r="JBU77" s="311"/>
      <c r="JBV77" s="311"/>
      <c r="JBW77" s="311"/>
      <c r="JBX77" s="311"/>
      <c r="JBY77" s="311"/>
      <c r="JBZ77" s="311"/>
      <c r="JCA77" s="311"/>
      <c r="JCB77" s="311"/>
      <c r="JCC77" s="311"/>
      <c r="JCD77" s="311"/>
      <c r="JCE77" s="311"/>
      <c r="JCF77" s="311"/>
      <c r="JCG77" s="311"/>
      <c r="JCH77" s="311"/>
      <c r="JCI77" s="311"/>
      <c r="JCJ77" s="311"/>
      <c r="JCK77" s="311"/>
      <c r="JCL77" s="311"/>
      <c r="JCM77" s="311"/>
      <c r="JCN77" s="311"/>
      <c r="JCO77" s="311"/>
      <c r="JCP77" s="311"/>
      <c r="JCQ77" s="311"/>
      <c r="JCR77" s="311"/>
      <c r="JCS77" s="311"/>
      <c r="JCT77" s="311"/>
      <c r="JCU77" s="311"/>
      <c r="JCV77" s="311"/>
      <c r="JCW77" s="311"/>
      <c r="JCX77" s="311"/>
      <c r="JCY77" s="311"/>
      <c r="JCZ77" s="311"/>
      <c r="JDA77" s="311"/>
      <c r="JDB77" s="311"/>
      <c r="JDC77" s="311"/>
      <c r="JDD77" s="311"/>
      <c r="JDE77" s="311"/>
      <c r="JDF77" s="311"/>
      <c r="JDG77" s="311"/>
      <c r="JDH77" s="311"/>
      <c r="JDI77" s="311"/>
      <c r="JDJ77" s="311"/>
      <c r="JDK77" s="311"/>
      <c r="JDL77" s="311"/>
      <c r="JDM77" s="311"/>
      <c r="JDN77" s="311"/>
      <c r="JDO77" s="311"/>
      <c r="JDP77" s="311"/>
      <c r="JDQ77" s="311"/>
      <c r="JDR77" s="311"/>
      <c r="JDS77" s="311"/>
      <c r="JDT77" s="311"/>
      <c r="JDU77" s="311"/>
      <c r="JDV77" s="311"/>
      <c r="JDW77" s="311"/>
      <c r="JDX77" s="311"/>
      <c r="JDY77" s="311"/>
      <c r="JDZ77" s="311"/>
      <c r="JEA77" s="311"/>
      <c r="JEB77" s="311"/>
      <c r="JEC77" s="311"/>
      <c r="JED77" s="311"/>
      <c r="JEE77" s="311"/>
      <c r="JEF77" s="311"/>
      <c r="JEG77" s="311"/>
      <c r="JEH77" s="311"/>
      <c r="JEI77" s="311"/>
      <c r="JEJ77" s="311"/>
      <c r="JEK77" s="311"/>
      <c r="JEL77" s="311"/>
      <c r="JEM77" s="311"/>
      <c r="JEN77" s="311"/>
      <c r="JEO77" s="311"/>
      <c r="JEP77" s="311"/>
      <c r="JEQ77" s="311"/>
      <c r="JER77" s="311"/>
      <c r="JES77" s="311"/>
      <c r="JET77" s="311"/>
      <c r="JEU77" s="311"/>
      <c r="JEV77" s="311"/>
      <c r="JEW77" s="311"/>
      <c r="JEX77" s="311"/>
      <c r="JEY77" s="311"/>
      <c r="JEZ77" s="311"/>
      <c r="JFA77" s="311"/>
      <c r="JFB77" s="311"/>
      <c r="JFC77" s="311"/>
      <c r="JFD77" s="311"/>
      <c r="JFE77" s="311"/>
      <c r="JFF77" s="311"/>
      <c r="JFG77" s="311"/>
      <c r="JFH77" s="311"/>
      <c r="JFI77" s="311"/>
      <c r="JFJ77" s="311"/>
      <c r="JFK77" s="311"/>
      <c r="JFL77" s="311"/>
      <c r="JFM77" s="311"/>
      <c r="JFN77" s="311"/>
      <c r="JFO77" s="311"/>
      <c r="JFP77" s="311"/>
      <c r="JFQ77" s="311"/>
      <c r="JFR77" s="311"/>
      <c r="JFS77" s="311"/>
      <c r="JFT77" s="311"/>
      <c r="JFU77" s="311"/>
      <c r="JFV77" s="311"/>
      <c r="JFW77" s="311"/>
      <c r="JFX77" s="311"/>
      <c r="JFY77" s="311"/>
      <c r="JFZ77" s="311"/>
      <c r="JGA77" s="311"/>
      <c r="JGB77" s="311"/>
      <c r="JGC77" s="311"/>
      <c r="JGD77" s="311"/>
      <c r="JGE77" s="311"/>
      <c r="JGF77" s="311"/>
      <c r="JGG77" s="311"/>
      <c r="JGH77" s="311"/>
      <c r="JGI77" s="311"/>
      <c r="JGJ77" s="311"/>
      <c r="JGK77" s="311"/>
      <c r="JGL77" s="311"/>
      <c r="JGM77" s="311"/>
      <c r="JGN77" s="311"/>
      <c r="JGO77" s="311"/>
      <c r="JGP77" s="311"/>
      <c r="JGQ77" s="311"/>
      <c r="JGR77" s="311"/>
      <c r="JGS77" s="311"/>
      <c r="JGT77" s="311"/>
      <c r="JGU77" s="311"/>
      <c r="JGV77" s="311"/>
      <c r="JGW77" s="311"/>
      <c r="JGX77" s="311"/>
      <c r="JGY77" s="311"/>
      <c r="JGZ77" s="311"/>
      <c r="JHA77" s="311"/>
      <c r="JHB77" s="311"/>
      <c r="JHC77" s="311"/>
      <c r="JHD77" s="311"/>
      <c r="JHE77" s="311"/>
      <c r="JHF77" s="311"/>
      <c r="JHG77" s="311"/>
      <c r="JHH77" s="311"/>
      <c r="JHI77" s="311"/>
      <c r="JHJ77" s="311"/>
      <c r="JHK77" s="311"/>
      <c r="JHL77" s="311"/>
      <c r="JHM77" s="311"/>
      <c r="JHN77" s="311"/>
      <c r="JHO77" s="311"/>
      <c r="JHP77" s="311"/>
      <c r="JHQ77" s="311"/>
      <c r="JHR77" s="311"/>
      <c r="JHS77" s="311"/>
      <c r="JHT77" s="311"/>
      <c r="JHU77" s="311"/>
      <c r="JHV77" s="311"/>
      <c r="JHW77" s="311"/>
      <c r="JHX77" s="311"/>
      <c r="JHY77" s="311"/>
      <c r="JHZ77" s="311"/>
      <c r="JIA77" s="311"/>
      <c r="JIB77" s="311"/>
      <c r="JIC77" s="311"/>
      <c r="JID77" s="311"/>
      <c r="JIE77" s="311"/>
      <c r="JIF77" s="311"/>
      <c r="JIG77" s="311"/>
      <c r="JIH77" s="311"/>
      <c r="JII77" s="311"/>
      <c r="JIJ77" s="311"/>
      <c r="JIK77" s="311"/>
      <c r="JIL77" s="311"/>
      <c r="JIM77" s="311"/>
      <c r="JIN77" s="311"/>
      <c r="JIO77" s="311"/>
      <c r="JIP77" s="311"/>
      <c r="JIQ77" s="311"/>
      <c r="JIR77" s="311"/>
      <c r="JIS77" s="311"/>
      <c r="JIT77" s="311"/>
      <c r="JIU77" s="311"/>
      <c r="JIV77" s="311"/>
      <c r="JIW77" s="311"/>
      <c r="JIX77" s="311"/>
      <c r="JIY77" s="311"/>
      <c r="JIZ77" s="311"/>
      <c r="JJA77" s="311"/>
      <c r="JJB77" s="311"/>
      <c r="JJC77" s="311"/>
      <c r="JJD77" s="311"/>
      <c r="JJE77" s="311"/>
      <c r="JJF77" s="311"/>
      <c r="JJG77" s="311"/>
      <c r="JJH77" s="311"/>
      <c r="JJI77" s="311"/>
      <c r="JJJ77" s="311"/>
      <c r="JJK77" s="311"/>
      <c r="JJL77" s="311"/>
      <c r="JJM77" s="311"/>
      <c r="JJN77" s="311"/>
      <c r="JJO77" s="311"/>
      <c r="JJP77" s="311"/>
      <c r="JJQ77" s="311"/>
      <c r="JJR77" s="311"/>
      <c r="JJS77" s="311"/>
      <c r="JJT77" s="311"/>
      <c r="JJU77" s="311"/>
      <c r="JJV77" s="311"/>
      <c r="JJW77" s="311"/>
      <c r="JJX77" s="311"/>
      <c r="JJY77" s="311"/>
      <c r="JJZ77" s="311"/>
      <c r="JKA77" s="311"/>
      <c r="JKB77" s="311"/>
      <c r="JKC77" s="311"/>
      <c r="JKD77" s="311"/>
      <c r="JKE77" s="311"/>
      <c r="JKF77" s="311"/>
      <c r="JKG77" s="311"/>
      <c r="JKH77" s="311"/>
      <c r="JKI77" s="311"/>
      <c r="JKJ77" s="311"/>
      <c r="JKK77" s="311"/>
      <c r="JKL77" s="311"/>
      <c r="JKM77" s="311"/>
      <c r="JKN77" s="311"/>
      <c r="JKO77" s="311"/>
      <c r="JKP77" s="311"/>
      <c r="JKQ77" s="311"/>
      <c r="JKR77" s="311"/>
      <c r="JKS77" s="311"/>
      <c r="JKT77" s="311"/>
      <c r="JKU77" s="311"/>
      <c r="JKV77" s="311"/>
      <c r="JKW77" s="311"/>
      <c r="JKX77" s="311"/>
      <c r="JKY77" s="311"/>
      <c r="JKZ77" s="311"/>
      <c r="JLA77" s="311"/>
      <c r="JLB77" s="311"/>
      <c r="JLC77" s="311"/>
      <c r="JLD77" s="311"/>
      <c r="JLE77" s="311"/>
      <c r="JLF77" s="311"/>
      <c r="JLG77" s="311"/>
      <c r="JLH77" s="311"/>
      <c r="JLI77" s="311"/>
      <c r="JLJ77" s="311"/>
      <c r="JLK77" s="311"/>
      <c r="JLL77" s="311"/>
      <c r="JLM77" s="311"/>
      <c r="JLN77" s="311"/>
      <c r="JLO77" s="311"/>
      <c r="JLP77" s="311"/>
      <c r="JLQ77" s="311"/>
      <c r="JLR77" s="311"/>
      <c r="JLS77" s="311"/>
      <c r="JLT77" s="311"/>
      <c r="JLU77" s="311"/>
      <c r="JLV77" s="311"/>
      <c r="JLW77" s="311"/>
      <c r="JLX77" s="311"/>
      <c r="JLY77" s="311"/>
      <c r="JLZ77" s="311"/>
      <c r="JMA77" s="311"/>
      <c r="JMB77" s="311"/>
      <c r="JMC77" s="311"/>
      <c r="JMD77" s="311"/>
      <c r="JME77" s="311"/>
      <c r="JMF77" s="311"/>
      <c r="JMG77" s="311"/>
      <c r="JMH77" s="311"/>
      <c r="JMI77" s="311"/>
      <c r="JMJ77" s="311"/>
      <c r="JMK77" s="311"/>
      <c r="JML77" s="311"/>
      <c r="JMM77" s="311"/>
      <c r="JMN77" s="311"/>
      <c r="JMO77" s="311"/>
      <c r="JMP77" s="311"/>
      <c r="JMQ77" s="311"/>
      <c r="JMR77" s="311"/>
      <c r="JMS77" s="311"/>
      <c r="JMT77" s="311"/>
      <c r="JMU77" s="311"/>
      <c r="JMV77" s="311"/>
      <c r="JMW77" s="311"/>
      <c r="JMX77" s="311"/>
      <c r="JMY77" s="311"/>
      <c r="JMZ77" s="311"/>
      <c r="JNA77" s="311"/>
      <c r="JNB77" s="311"/>
      <c r="JNC77" s="311"/>
      <c r="JND77" s="311"/>
      <c r="JNE77" s="311"/>
      <c r="JNF77" s="311"/>
      <c r="JNG77" s="311"/>
      <c r="JNH77" s="311"/>
      <c r="JNI77" s="311"/>
      <c r="JNJ77" s="311"/>
      <c r="JNK77" s="311"/>
      <c r="JNL77" s="311"/>
      <c r="JNM77" s="311"/>
      <c r="JNN77" s="311"/>
      <c r="JNO77" s="311"/>
      <c r="JNP77" s="311"/>
      <c r="JNQ77" s="311"/>
      <c r="JNR77" s="311"/>
      <c r="JNS77" s="311"/>
      <c r="JNT77" s="311"/>
      <c r="JNU77" s="311"/>
      <c r="JNV77" s="311"/>
      <c r="JNW77" s="311"/>
      <c r="JNX77" s="311"/>
      <c r="JNY77" s="311"/>
      <c r="JNZ77" s="311"/>
      <c r="JOA77" s="311"/>
      <c r="JOB77" s="311"/>
      <c r="JOC77" s="311"/>
      <c r="JOD77" s="311"/>
      <c r="JOE77" s="311"/>
      <c r="JOF77" s="311"/>
      <c r="JOG77" s="311"/>
      <c r="JOH77" s="311"/>
      <c r="JOI77" s="311"/>
      <c r="JOJ77" s="311"/>
      <c r="JOK77" s="311"/>
      <c r="JOL77" s="311"/>
      <c r="JOM77" s="311"/>
      <c r="JON77" s="311"/>
      <c r="JOO77" s="311"/>
      <c r="JOP77" s="311"/>
      <c r="JOQ77" s="311"/>
      <c r="JOR77" s="311"/>
      <c r="JOS77" s="311"/>
      <c r="JOT77" s="311"/>
      <c r="JOU77" s="311"/>
      <c r="JOV77" s="311"/>
      <c r="JOW77" s="311"/>
      <c r="JOX77" s="311"/>
      <c r="JOY77" s="311"/>
      <c r="JOZ77" s="311"/>
      <c r="JPA77" s="311"/>
      <c r="JPB77" s="311"/>
      <c r="JPC77" s="311"/>
      <c r="JPD77" s="311"/>
      <c r="JPE77" s="311"/>
      <c r="JPF77" s="311"/>
      <c r="JPG77" s="311"/>
      <c r="JPH77" s="311"/>
      <c r="JPI77" s="311"/>
      <c r="JPJ77" s="311"/>
      <c r="JPK77" s="311"/>
      <c r="JPL77" s="311"/>
      <c r="JPM77" s="311"/>
      <c r="JPN77" s="311"/>
      <c r="JPO77" s="311"/>
      <c r="JPP77" s="311"/>
      <c r="JPQ77" s="311"/>
      <c r="JPR77" s="311"/>
      <c r="JPS77" s="311"/>
      <c r="JPT77" s="311"/>
      <c r="JPU77" s="311"/>
      <c r="JPV77" s="311"/>
      <c r="JPW77" s="311"/>
      <c r="JPX77" s="311"/>
      <c r="JPY77" s="311"/>
      <c r="JPZ77" s="311"/>
      <c r="JQA77" s="311"/>
      <c r="JQB77" s="311"/>
      <c r="JQC77" s="311"/>
      <c r="JQD77" s="311"/>
      <c r="JQE77" s="311"/>
      <c r="JQF77" s="311"/>
      <c r="JQG77" s="311"/>
      <c r="JQH77" s="311"/>
      <c r="JQI77" s="311"/>
      <c r="JQJ77" s="311"/>
      <c r="JQK77" s="311"/>
      <c r="JQL77" s="311"/>
      <c r="JQM77" s="311"/>
      <c r="JQN77" s="311"/>
      <c r="JQO77" s="311"/>
      <c r="JQP77" s="311"/>
      <c r="JQQ77" s="311"/>
      <c r="JQR77" s="311"/>
      <c r="JQS77" s="311"/>
      <c r="JQT77" s="311"/>
      <c r="JQU77" s="311"/>
      <c r="JQV77" s="311"/>
      <c r="JQW77" s="311"/>
      <c r="JQX77" s="311"/>
      <c r="JQY77" s="311"/>
      <c r="JQZ77" s="311"/>
      <c r="JRA77" s="311"/>
      <c r="JRB77" s="311"/>
      <c r="JRC77" s="311"/>
      <c r="JRD77" s="311"/>
      <c r="JRE77" s="311"/>
      <c r="JRF77" s="311"/>
      <c r="JRG77" s="311"/>
      <c r="JRH77" s="311"/>
      <c r="JRI77" s="311"/>
      <c r="JRJ77" s="311"/>
      <c r="JRK77" s="311"/>
      <c r="JRL77" s="311"/>
      <c r="JRM77" s="311"/>
      <c r="JRN77" s="311"/>
      <c r="JRO77" s="311"/>
      <c r="JRP77" s="311"/>
      <c r="JRQ77" s="311"/>
      <c r="JRR77" s="311"/>
      <c r="JRS77" s="311"/>
      <c r="JRT77" s="311"/>
      <c r="JRU77" s="311"/>
      <c r="JRV77" s="311"/>
      <c r="JRW77" s="311"/>
      <c r="JRX77" s="311"/>
      <c r="JRY77" s="311"/>
      <c r="JRZ77" s="311"/>
      <c r="JSA77" s="311"/>
      <c r="JSB77" s="311"/>
      <c r="JSC77" s="311"/>
      <c r="JSD77" s="311"/>
      <c r="JSE77" s="311"/>
      <c r="JSF77" s="311"/>
      <c r="JSG77" s="311"/>
      <c r="JSH77" s="311"/>
      <c r="JSI77" s="311"/>
      <c r="JSJ77" s="311"/>
      <c r="JSK77" s="311"/>
      <c r="JSL77" s="311"/>
      <c r="JSM77" s="311"/>
      <c r="JSN77" s="311"/>
      <c r="JSO77" s="311"/>
      <c r="JSP77" s="311"/>
      <c r="JSQ77" s="311"/>
      <c r="JSR77" s="311"/>
      <c r="JSS77" s="311"/>
      <c r="JST77" s="311"/>
      <c r="JSU77" s="311"/>
      <c r="JSV77" s="311"/>
      <c r="JSW77" s="311"/>
      <c r="JSX77" s="311"/>
      <c r="JSY77" s="311"/>
      <c r="JSZ77" s="311"/>
      <c r="JTA77" s="311"/>
      <c r="JTB77" s="311"/>
      <c r="JTC77" s="311"/>
      <c r="JTD77" s="311"/>
      <c r="JTE77" s="311"/>
      <c r="JTF77" s="311"/>
      <c r="JTG77" s="311"/>
      <c r="JTH77" s="311"/>
      <c r="JTI77" s="311"/>
      <c r="JTJ77" s="311"/>
      <c r="JTK77" s="311"/>
      <c r="JTL77" s="311"/>
      <c r="JTM77" s="311"/>
      <c r="JTN77" s="311"/>
      <c r="JTO77" s="311"/>
      <c r="JTP77" s="311"/>
      <c r="JTQ77" s="311"/>
      <c r="JTR77" s="311"/>
      <c r="JTS77" s="311"/>
      <c r="JTT77" s="311"/>
      <c r="JTU77" s="311"/>
      <c r="JTV77" s="311"/>
      <c r="JTW77" s="311"/>
      <c r="JTX77" s="311"/>
      <c r="JTY77" s="311"/>
      <c r="JTZ77" s="311"/>
      <c r="JUA77" s="311"/>
      <c r="JUB77" s="311"/>
      <c r="JUC77" s="311"/>
      <c r="JUD77" s="311"/>
      <c r="JUE77" s="311"/>
      <c r="JUF77" s="311"/>
      <c r="JUG77" s="311"/>
      <c r="JUH77" s="311"/>
      <c r="JUI77" s="311"/>
      <c r="JUJ77" s="311"/>
      <c r="JUK77" s="311"/>
      <c r="JUL77" s="311"/>
      <c r="JUM77" s="311"/>
      <c r="JUN77" s="311"/>
      <c r="JUO77" s="311"/>
      <c r="JUP77" s="311"/>
      <c r="JUQ77" s="311"/>
      <c r="JUR77" s="311"/>
      <c r="JUS77" s="311"/>
      <c r="JUT77" s="311"/>
      <c r="JUU77" s="311"/>
      <c r="JUV77" s="311"/>
      <c r="JUW77" s="311"/>
      <c r="JUX77" s="311"/>
      <c r="JUY77" s="311"/>
      <c r="JUZ77" s="311"/>
      <c r="JVA77" s="311"/>
      <c r="JVB77" s="311"/>
      <c r="JVC77" s="311"/>
      <c r="JVD77" s="311"/>
      <c r="JVE77" s="311"/>
      <c r="JVF77" s="311"/>
      <c r="JVG77" s="311"/>
      <c r="JVH77" s="311"/>
      <c r="JVI77" s="311"/>
      <c r="JVJ77" s="311"/>
      <c r="JVK77" s="311"/>
      <c r="JVL77" s="311"/>
      <c r="JVM77" s="311"/>
      <c r="JVN77" s="311"/>
      <c r="JVO77" s="311"/>
      <c r="JVP77" s="311"/>
      <c r="JVQ77" s="311"/>
      <c r="JVR77" s="311"/>
      <c r="JVS77" s="311"/>
      <c r="JVT77" s="311"/>
      <c r="JVU77" s="311"/>
      <c r="JVV77" s="311"/>
      <c r="JVW77" s="311"/>
      <c r="JVX77" s="311"/>
      <c r="JVY77" s="311"/>
      <c r="JVZ77" s="311"/>
      <c r="JWA77" s="311"/>
      <c r="JWB77" s="311"/>
      <c r="JWC77" s="311"/>
      <c r="JWD77" s="311"/>
      <c r="JWE77" s="311"/>
      <c r="JWF77" s="311"/>
      <c r="JWG77" s="311"/>
      <c r="JWH77" s="311"/>
      <c r="JWI77" s="311"/>
      <c r="JWJ77" s="311"/>
      <c r="JWK77" s="311"/>
      <c r="JWL77" s="311"/>
      <c r="JWM77" s="311"/>
      <c r="JWN77" s="311"/>
      <c r="JWO77" s="311"/>
      <c r="JWP77" s="311"/>
      <c r="JWQ77" s="311"/>
      <c r="JWR77" s="311"/>
      <c r="JWS77" s="311"/>
      <c r="JWT77" s="311"/>
      <c r="JWU77" s="311"/>
      <c r="JWV77" s="311"/>
      <c r="JWW77" s="311"/>
      <c r="JWX77" s="311"/>
      <c r="JWY77" s="311"/>
      <c r="JWZ77" s="311"/>
      <c r="JXA77" s="311"/>
      <c r="JXB77" s="311"/>
      <c r="JXC77" s="311"/>
      <c r="JXD77" s="311"/>
      <c r="JXE77" s="311"/>
      <c r="JXF77" s="311"/>
      <c r="JXG77" s="311"/>
      <c r="JXH77" s="311"/>
      <c r="JXI77" s="311"/>
      <c r="JXJ77" s="311"/>
      <c r="JXK77" s="311"/>
      <c r="JXL77" s="311"/>
      <c r="JXM77" s="311"/>
      <c r="JXN77" s="311"/>
      <c r="JXO77" s="311"/>
      <c r="JXP77" s="311"/>
      <c r="JXQ77" s="311"/>
      <c r="JXR77" s="311"/>
      <c r="JXS77" s="311"/>
      <c r="JXT77" s="311"/>
      <c r="JXU77" s="311"/>
      <c r="JXV77" s="311"/>
      <c r="JXW77" s="311"/>
      <c r="JXX77" s="311"/>
      <c r="JXY77" s="311"/>
      <c r="JXZ77" s="311"/>
      <c r="JYA77" s="311"/>
      <c r="JYB77" s="311"/>
      <c r="JYC77" s="311"/>
      <c r="JYD77" s="311"/>
      <c r="JYE77" s="311"/>
      <c r="JYF77" s="311"/>
      <c r="JYG77" s="311"/>
      <c r="JYH77" s="311"/>
      <c r="JYI77" s="311"/>
      <c r="JYJ77" s="311"/>
      <c r="JYK77" s="311"/>
      <c r="JYL77" s="311"/>
      <c r="JYM77" s="311"/>
      <c r="JYN77" s="311"/>
      <c r="JYO77" s="311"/>
      <c r="JYP77" s="311"/>
      <c r="JYQ77" s="311"/>
      <c r="JYR77" s="311"/>
      <c r="JYS77" s="311"/>
      <c r="JYT77" s="311"/>
      <c r="JYU77" s="311"/>
      <c r="JYV77" s="311"/>
      <c r="JYW77" s="311"/>
      <c r="JYX77" s="311"/>
      <c r="JYY77" s="311"/>
      <c r="JYZ77" s="311"/>
      <c r="JZA77" s="311"/>
      <c r="JZB77" s="311"/>
      <c r="JZC77" s="311"/>
      <c r="JZD77" s="311"/>
      <c r="JZE77" s="311"/>
      <c r="JZF77" s="311"/>
      <c r="JZG77" s="311"/>
      <c r="JZH77" s="311"/>
      <c r="JZI77" s="311"/>
      <c r="JZJ77" s="311"/>
      <c r="JZK77" s="311"/>
      <c r="JZL77" s="311"/>
      <c r="JZM77" s="311"/>
      <c r="JZN77" s="311"/>
      <c r="JZO77" s="311"/>
      <c r="JZP77" s="311"/>
      <c r="JZQ77" s="311"/>
      <c r="JZR77" s="311"/>
      <c r="JZS77" s="311"/>
      <c r="JZT77" s="311"/>
      <c r="JZU77" s="311"/>
      <c r="JZV77" s="311"/>
      <c r="JZW77" s="311"/>
      <c r="JZX77" s="311"/>
      <c r="JZY77" s="311"/>
      <c r="JZZ77" s="311"/>
      <c r="KAA77" s="311"/>
      <c r="KAB77" s="311"/>
      <c r="KAC77" s="311"/>
      <c r="KAD77" s="311"/>
      <c r="KAE77" s="311"/>
      <c r="KAF77" s="311"/>
      <c r="KAG77" s="311"/>
      <c r="KAH77" s="311"/>
      <c r="KAI77" s="311"/>
      <c r="KAJ77" s="311"/>
      <c r="KAK77" s="311"/>
      <c r="KAL77" s="311"/>
      <c r="KAM77" s="311"/>
      <c r="KAN77" s="311"/>
      <c r="KAO77" s="311"/>
      <c r="KAP77" s="311"/>
      <c r="KAQ77" s="311"/>
      <c r="KAR77" s="311"/>
      <c r="KAS77" s="311"/>
      <c r="KAT77" s="311"/>
      <c r="KAU77" s="311"/>
      <c r="KAV77" s="311"/>
      <c r="KAW77" s="311"/>
      <c r="KAX77" s="311"/>
      <c r="KAY77" s="311"/>
      <c r="KAZ77" s="311"/>
      <c r="KBA77" s="311"/>
      <c r="KBB77" s="311"/>
      <c r="KBC77" s="311"/>
      <c r="KBD77" s="311"/>
      <c r="KBE77" s="311"/>
      <c r="KBF77" s="311"/>
      <c r="KBG77" s="311"/>
      <c r="KBH77" s="311"/>
      <c r="KBI77" s="311"/>
      <c r="KBJ77" s="311"/>
      <c r="KBK77" s="311"/>
      <c r="KBL77" s="311"/>
      <c r="KBM77" s="311"/>
      <c r="KBN77" s="311"/>
      <c r="KBO77" s="311"/>
      <c r="KBP77" s="311"/>
      <c r="KBQ77" s="311"/>
      <c r="KBR77" s="311"/>
      <c r="KBS77" s="311"/>
      <c r="KBT77" s="311"/>
      <c r="KBU77" s="311"/>
      <c r="KBV77" s="311"/>
      <c r="KBW77" s="311"/>
      <c r="KBX77" s="311"/>
      <c r="KBY77" s="311"/>
      <c r="KBZ77" s="311"/>
      <c r="KCA77" s="311"/>
      <c r="KCB77" s="311"/>
      <c r="KCC77" s="311"/>
      <c r="KCD77" s="311"/>
      <c r="KCE77" s="311"/>
      <c r="KCF77" s="311"/>
      <c r="KCG77" s="311"/>
      <c r="KCH77" s="311"/>
      <c r="KCI77" s="311"/>
      <c r="KCJ77" s="311"/>
      <c r="KCK77" s="311"/>
      <c r="KCL77" s="311"/>
      <c r="KCM77" s="311"/>
      <c r="KCN77" s="311"/>
      <c r="KCO77" s="311"/>
      <c r="KCP77" s="311"/>
      <c r="KCQ77" s="311"/>
      <c r="KCR77" s="311"/>
      <c r="KCS77" s="311"/>
      <c r="KCT77" s="311"/>
      <c r="KCU77" s="311"/>
      <c r="KCV77" s="311"/>
      <c r="KCW77" s="311"/>
      <c r="KCX77" s="311"/>
      <c r="KCY77" s="311"/>
      <c r="KCZ77" s="311"/>
      <c r="KDA77" s="311"/>
      <c r="KDB77" s="311"/>
      <c r="KDC77" s="311"/>
      <c r="KDD77" s="311"/>
      <c r="KDE77" s="311"/>
      <c r="KDF77" s="311"/>
      <c r="KDG77" s="311"/>
      <c r="KDH77" s="311"/>
      <c r="KDI77" s="311"/>
      <c r="KDJ77" s="311"/>
      <c r="KDK77" s="311"/>
      <c r="KDL77" s="311"/>
      <c r="KDM77" s="311"/>
      <c r="KDN77" s="311"/>
      <c r="KDO77" s="311"/>
      <c r="KDP77" s="311"/>
      <c r="KDQ77" s="311"/>
      <c r="KDR77" s="311"/>
      <c r="KDS77" s="311"/>
      <c r="KDT77" s="311"/>
      <c r="KDU77" s="311"/>
      <c r="KDV77" s="311"/>
      <c r="KDW77" s="311"/>
      <c r="KDX77" s="311"/>
      <c r="KDY77" s="311"/>
      <c r="KDZ77" s="311"/>
      <c r="KEA77" s="311"/>
      <c r="KEB77" s="311"/>
      <c r="KEC77" s="311"/>
      <c r="KED77" s="311"/>
      <c r="KEE77" s="311"/>
      <c r="KEF77" s="311"/>
      <c r="KEG77" s="311"/>
      <c r="KEH77" s="311"/>
      <c r="KEI77" s="311"/>
      <c r="KEJ77" s="311"/>
      <c r="KEK77" s="311"/>
      <c r="KEL77" s="311"/>
      <c r="KEM77" s="311"/>
      <c r="KEN77" s="311"/>
      <c r="KEO77" s="311"/>
      <c r="KEP77" s="311"/>
      <c r="KEQ77" s="311"/>
      <c r="KER77" s="311"/>
      <c r="KES77" s="311"/>
      <c r="KET77" s="311"/>
      <c r="KEU77" s="311"/>
      <c r="KEV77" s="311"/>
      <c r="KEW77" s="311"/>
      <c r="KEX77" s="311"/>
      <c r="KEY77" s="311"/>
      <c r="KEZ77" s="311"/>
      <c r="KFA77" s="311"/>
      <c r="KFB77" s="311"/>
      <c r="KFC77" s="311"/>
      <c r="KFD77" s="311"/>
      <c r="KFE77" s="311"/>
      <c r="KFF77" s="311"/>
      <c r="KFG77" s="311"/>
      <c r="KFH77" s="311"/>
      <c r="KFI77" s="311"/>
      <c r="KFJ77" s="311"/>
      <c r="KFK77" s="311"/>
      <c r="KFL77" s="311"/>
      <c r="KFM77" s="311"/>
      <c r="KFN77" s="311"/>
      <c r="KFO77" s="311"/>
      <c r="KFP77" s="311"/>
      <c r="KFQ77" s="311"/>
      <c r="KFR77" s="311"/>
      <c r="KFS77" s="311"/>
      <c r="KFT77" s="311"/>
      <c r="KFU77" s="311"/>
      <c r="KFV77" s="311"/>
      <c r="KFW77" s="311"/>
      <c r="KFX77" s="311"/>
      <c r="KFY77" s="311"/>
      <c r="KFZ77" s="311"/>
      <c r="KGA77" s="311"/>
      <c r="KGB77" s="311"/>
      <c r="KGC77" s="311"/>
      <c r="KGD77" s="311"/>
      <c r="KGE77" s="311"/>
      <c r="KGF77" s="311"/>
      <c r="KGG77" s="311"/>
      <c r="KGH77" s="311"/>
      <c r="KGI77" s="311"/>
      <c r="KGJ77" s="311"/>
      <c r="KGK77" s="311"/>
      <c r="KGL77" s="311"/>
      <c r="KGM77" s="311"/>
      <c r="KGN77" s="311"/>
      <c r="KGO77" s="311"/>
      <c r="KGP77" s="311"/>
      <c r="KGQ77" s="311"/>
      <c r="KGR77" s="311"/>
      <c r="KGS77" s="311"/>
      <c r="KGT77" s="311"/>
      <c r="KGU77" s="311"/>
      <c r="KGV77" s="311"/>
      <c r="KGW77" s="311"/>
      <c r="KGX77" s="311"/>
      <c r="KGY77" s="311"/>
      <c r="KGZ77" s="311"/>
      <c r="KHA77" s="311"/>
      <c r="KHB77" s="311"/>
      <c r="KHC77" s="311"/>
      <c r="KHD77" s="311"/>
      <c r="KHE77" s="311"/>
      <c r="KHF77" s="311"/>
      <c r="KHG77" s="311"/>
      <c r="KHH77" s="311"/>
      <c r="KHI77" s="311"/>
      <c r="KHJ77" s="311"/>
      <c r="KHK77" s="311"/>
      <c r="KHL77" s="311"/>
      <c r="KHM77" s="311"/>
      <c r="KHN77" s="311"/>
      <c r="KHO77" s="311"/>
      <c r="KHP77" s="311"/>
      <c r="KHQ77" s="311"/>
      <c r="KHR77" s="311"/>
      <c r="KHS77" s="311"/>
      <c r="KHT77" s="311"/>
      <c r="KHU77" s="311"/>
      <c r="KHV77" s="311"/>
      <c r="KHW77" s="311"/>
      <c r="KHX77" s="311"/>
      <c r="KHY77" s="311"/>
      <c r="KHZ77" s="311"/>
      <c r="KIA77" s="311"/>
      <c r="KIB77" s="311"/>
      <c r="KIC77" s="311"/>
      <c r="KID77" s="311"/>
      <c r="KIE77" s="311"/>
      <c r="KIF77" s="311"/>
      <c r="KIG77" s="311"/>
      <c r="KIH77" s="311"/>
      <c r="KII77" s="311"/>
      <c r="KIJ77" s="311"/>
      <c r="KIK77" s="311"/>
      <c r="KIL77" s="311"/>
      <c r="KIM77" s="311"/>
      <c r="KIN77" s="311"/>
      <c r="KIO77" s="311"/>
      <c r="KIP77" s="311"/>
      <c r="KIQ77" s="311"/>
      <c r="KIR77" s="311"/>
      <c r="KIS77" s="311"/>
      <c r="KIT77" s="311"/>
      <c r="KIU77" s="311"/>
      <c r="KIV77" s="311"/>
      <c r="KIW77" s="311"/>
      <c r="KIX77" s="311"/>
      <c r="KIY77" s="311"/>
      <c r="KIZ77" s="311"/>
      <c r="KJA77" s="311"/>
      <c r="KJB77" s="311"/>
      <c r="KJC77" s="311"/>
      <c r="KJD77" s="311"/>
      <c r="KJE77" s="311"/>
      <c r="KJF77" s="311"/>
      <c r="KJG77" s="311"/>
      <c r="KJH77" s="311"/>
      <c r="KJI77" s="311"/>
      <c r="KJJ77" s="311"/>
      <c r="KJK77" s="311"/>
      <c r="KJL77" s="311"/>
      <c r="KJM77" s="311"/>
      <c r="KJN77" s="311"/>
      <c r="KJO77" s="311"/>
      <c r="KJP77" s="311"/>
      <c r="KJQ77" s="311"/>
      <c r="KJR77" s="311"/>
      <c r="KJS77" s="311"/>
      <c r="KJT77" s="311"/>
      <c r="KJU77" s="311"/>
      <c r="KJV77" s="311"/>
      <c r="KJW77" s="311"/>
      <c r="KJX77" s="311"/>
      <c r="KJY77" s="311"/>
      <c r="KJZ77" s="311"/>
      <c r="KKA77" s="311"/>
      <c r="KKB77" s="311"/>
      <c r="KKC77" s="311"/>
      <c r="KKD77" s="311"/>
      <c r="KKE77" s="311"/>
      <c r="KKF77" s="311"/>
      <c r="KKG77" s="311"/>
      <c r="KKH77" s="311"/>
      <c r="KKI77" s="311"/>
      <c r="KKJ77" s="311"/>
      <c r="KKK77" s="311"/>
      <c r="KKL77" s="311"/>
      <c r="KKM77" s="311"/>
      <c r="KKN77" s="311"/>
      <c r="KKO77" s="311"/>
      <c r="KKP77" s="311"/>
      <c r="KKQ77" s="311"/>
      <c r="KKR77" s="311"/>
      <c r="KKS77" s="311"/>
      <c r="KKT77" s="311"/>
      <c r="KKU77" s="311"/>
      <c r="KKV77" s="311"/>
      <c r="KKW77" s="311"/>
      <c r="KKX77" s="311"/>
      <c r="KKY77" s="311"/>
      <c r="KKZ77" s="311"/>
      <c r="KLA77" s="311"/>
      <c r="KLB77" s="311"/>
      <c r="KLC77" s="311"/>
      <c r="KLD77" s="311"/>
      <c r="KLE77" s="311"/>
      <c r="KLF77" s="311"/>
      <c r="KLG77" s="311"/>
      <c r="KLH77" s="311"/>
      <c r="KLI77" s="311"/>
      <c r="KLJ77" s="311"/>
      <c r="KLK77" s="311"/>
      <c r="KLL77" s="311"/>
      <c r="KLM77" s="311"/>
      <c r="KLN77" s="311"/>
      <c r="KLO77" s="311"/>
      <c r="KLP77" s="311"/>
      <c r="KLQ77" s="311"/>
      <c r="KLR77" s="311"/>
      <c r="KLS77" s="311"/>
      <c r="KLT77" s="311"/>
      <c r="KLU77" s="311"/>
      <c r="KLV77" s="311"/>
      <c r="KLW77" s="311"/>
      <c r="KLX77" s="311"/>
      <c r="KLY77" s="311"/>
      <c r="KLZ77" s="311"/>
      <c r="KMA77" s="311"/>
      <c r="KMB77" s="311"/>
      <c r="KMC77" s="311"/>
      <c r="KMD77" s="311"/>
      <c r="KME77" s="311"/>
      <c r="KMF77" s="311"/>
      <c r="KMG77" s="311"/>
      <c r="KMH77" s="311"/>
      <c r="KMI77" s="311"/>
      <c r="KMJ77" s="311"/>
      <c r="KMK77" s="311"/>
      <c r="KML77" s="311"/>
      <c r="KMM77" s="311"/>
      <c r="KMN77" s="311"/>
      <c r="KMO77" s="311"/>
      <c r="KMP77" s="311"/>
      <c r="KMQ77" s="311"/>
      <c r="KMR77" s="311"/>
      <c r="KMS77" s="311"/>
      <c r="KMT77" s="311"/>
      <c r="KMU77" s="311"/>
      <c r="KMV77" s="311"/>
      <c r="KMW77" s="311"/>
      <c r="KMX77" s="311"/>
      <c r="KMY77" s="311"/>
      <c r="KMZ77" s="311"/>
      <c r="KNA77" s="311"/>
      <c r="KNB77" s="311"/>
      <c r="KNC77" s="311"/>
      <c r="KND77" s="311"/>
      <c r="KNE77" s="311"/>
      <c r="KNF77" s="311"/>
      <c r="KNG77" s="311"/>
      <c r="KNH77" s="311"/>
      <c r="KNI77" s="311"/>
      <c r="KNJ77" s="311"/>
      <c r="KNK77" s="311"/>
      <c r="KNL77" s="311"/>
      <c r="KNM77" s="311"/>
      <c r="KNN77" s="311"/>
      <c r="KNO77" s="311"/>
      <c r="KNP77" s="311"/>
      <c r="KNQ77" s="311"/>
      <c r="KNR77" s="311"/>
      <c r="KNS77" s="311"/>
      <c r="KNT77" s="311"/>
      <c r="KNU77" s="311"/>
      <c r="KNV77" s="311"/>
      <c r="KNW77" s="311"/>
      <c r="KNX77" s="311"/>
      <c r="KNY77" s="311"/>
      <c r="KNZ77" s="311"/>
      <c r="KOA77" s="311"/>
      <c r="KOB77" s="311"/>
      <c r="KOC77" s="311"/>
      <c r="KOD77" s="311"/>
      <c r="KOE77" s="311"/>
      <c r="KOF77" s="311"/>
      <c r="KOG77" s="311"/>
      <c r="KOH77" s="311"/>
      <c r="KOI77" s="311"/>
      <c r="KOJ77" s="311"/>
      <c r="KOK77" s="311"/>
      <c r="KOL77" s="311"/>
      <c r="KOM77" s="311"/>
      <c r="KON77" s="311"/>
      <c r="KOO77" s="311"/>
      <c r="KOP77" s="311"/>
      <c r="KOQ77" s="311"/>
      <c r="KOR77" s="311"/>
      <c r="KOS77" s="311"/>
      <c r="KOT77" s="311"/>
      <c r="KOU77" s="311"/>
      <c r="KOV77" s="311"/>
      <c r="KOW77" s="311"/>
      <c r="KOX77" s="311"/>
      <c r="KOY77" s="311"/>
      <c r="KOZ77" s="311"/>
      <c r="KPA77" s="311"/>
      <c r="KPB77" s="311"/>
      <c r="KPC77" s="311"/>
      <c r="KPD77" s="311"/>
      <c r="KPE77" s="311"/>
      <c r="KPF77" s="311"/>
      <c r="KPG77" s="311"/>
      <c r="KPH77" s="311"/>
      <c r="KPI77" s="311"/>
      <c r="KPJ77" s="311"/>
      <c r="KPK77" s="311"/>
      <c r="KPL77" s="311"/>
      <c r="KPM77" s="311"/>
      <c r="KPN77" s="311"/>
      <c r="KPO77" s="311"/>
      <c r="KPP77" s="311"/>
      <c r="KPQ77" s="311"/>
      <c r="KPR77" s="311"/>
      <c r="KPS77" s="311"/>
      <c r="KPT77" s="311"/>
      <c r="KPU77" s="311"/>
      <c r="KPV77" s="311"/>
      <c r="KPW77" s="311"/>
      <c r="KPX77" s="311"/>
      <c r="KPY77" s="311"/>
      <c r="KPZ77" s="311"/>
      <c r="KQA77" s="311"/>
      <c r="KQB77" s="311"/>
      <c r="KQC77" s="311"/>
      <c r="KQD77" s="311"/>
      <c r="KQE77" s="311"/>
      <c r="KQF77" s="311"/>
      <c r="KQG77" s="311"/>
      <c r="KQH77" s="311"/>
      <c r="KQI77" s="311"/>
      <c r="KQJ77" s="311"/>
      <c r="KQK77" s="311"/>
      <c r="KQL77" s="311"/>
      <c r="KQM77" s="311"/>
      <c r="KQN77" s="311"/>
      <c r="KQO77" s="311"/>
      <c r="KQP77" s="311"/>
      <c r="KQQ77" s="311"/>
      <c r="KQR77" s="311"/>
      <c r="KQS77" s="311"/>
      <c r="KQT77" s="311"/>
      <c r="KQU77" s="311"/>
      <c r="KQV77" s="311"/>
      <c r="KQW77" s="311"/>
      <c r="KQX77" s="311"/>
      <c r="KQY77" s="311"/>
      <c r="KQZ77" s="311"/>
      <c r="KRA77" s="311"/>
      <c r="KRB77" s="311"/>
      <c r="KRC77" s="311"/>
      <c r="KRD77" s="311"/>
      <c r="KRE77" s="311"/>
      <c r="KRF77" s="311"/>
      <c r="KRG77" s="311"/>
      <c r="KRH77" s="311"/>
      <c r="KRI77" s="311"/>
      <c r="KRJ77" s="311"/>
      <c r="KRK77" s="311"/>
      <c r="KRL77" s="311"/>
      <c r="KRM77" s="311"/>
      <c r="KRN77" s="311"/>
      <c r="KRO77" s="311"/>
      <c r="KRP77" s="311"/>
      <c r="KRQ77" s="311"/>
      <c r="KRR77" s="311"/>
      <c r="KRS77" s="311"/>
      <c r="KRT77" s="311"/>
      <c r="KRU77" s="311"/>
      <c r="KRV77" s="311"/>
      <c r="KRW77" s="311"/>
      <c r="KRX77" s="311"/>
      <c r="KRY77" s="311"/>
      <c r="KRZ77" s="311"/>
      <c r="KSA77" s="311"/>
      <c r="KSB77" s="311"/>
      <c r="KSC77" s="311"/>
      <c r="KSD77" s="311"/>
      <c r="KSE77" s="311"/>
      <c r="KSF77" s="311"/>
      <c r="KSG77" s="311"/>
      <c r="KSH77" s="311"/>
      <c r="KSI77" s="311"/>
      <c r="KSJ77" s="311"/>
      <c r="KSK77" s="311"/>
      <c r="KSL77" s="311"/>
      <c r="KSM77" s="311"/>
      <c r="KSN77" s="311"/>
      <c r="KSO77" s="311"/>
      <c r="KSP77" s="311"/>
      <c r="KSQ77" s="311"/>
      <c r="KSR77" s="311"/>
      <c r="KSS77" s="311"/>
      <c r="KST77" s="311"/>
      <c r="KSU77" s="311"/>
      <c r="KSV77" s="311"/>
      <c r="KSW77" s="311"/>
      <c r="KSX77" s="311"/>
      <c r="KSY77" s="311"/>
      <c r="KSZ77" s="311"/>
      <c r="KTA77" s="311"/>
      <c r="KTB77" s="311"/>
      <c r="KTC77" s="311"/>
      <c r="KTD77" s="311"/>
      <c r="KTE77" s="311"/>
      <c r="KTF77" s="311"/>
      <c r="KTG77" s="311"/>
      <c r="KTH77" s="311"/>
      <c r="KTI77" s="311"/>
      <c r="KTJ77" s="311"/>
      <c r="KTK77" s="311"/>
      <c r="KTL77" s="311"/>
      <c r="KTM77" s="311"/>
      <c r="KTN77" s="311"/>
      <c r="KTO77" s="311"/>
      <c r="KTP77" s="311"/>
      <c r="KTQ77" s="311"/>
      <c r="KTR77" s="311"/>
      <c r="KTS77" s="311"/>
      <c r="KTT77" s="311"/>
      <c r="KTU77" s="311"/>
      <c r="KTV77" s="311"/>
      <c r="KTW77" s="311"/>
      <c r="KTX77" s="311"/>
      <c r="KTY77" s="311"/>
      <c r="KTZ77" s="311"/>
      <c r="KUA77" s="311"/>
      <c r="KUB77" s="311"/>
      <c r="KUC77" s="311"/>
      <c r="KUD77" s="311"/>
      <c r="KUE77" s="311"/>
      <c r="KUF77" s="311"/>
      <c r="KUG77" s="311"/>
      <c r="KUH77" s="311"/>
      <c r="KUI77" s="311"/>
      <c r="KUJ77" s="311"/>
      <c r="KUK77" s="311"/>
      <c r="KUL77" s="311"/>
      <c r="KUM77" s="311"/>
      <c r="KUN77" s="311"/>
      <c r="KUO77" s="311"/>
      <c r="KUP77" s="311"/>
      <c r="KUQ77" s="311"/>
      <c r="KUR77" s="311"/>
      <c r="KUS77" s="311"/>
      <c r="KUT77" s="311"/>
      <c r="KUU77" s="311"/>
      <c r="KUV77" s="311"/>
      <c r="KUW77" s="311"/>
      <c r="KUX77" s="311"/>
      <c r="KUY77" s="311"/>
      <c r="KUZ77" s="311"/>
      <c r="KVA77" s="311"/>
      <c r="KVB77" s="311"/>
      <c r="KVC77" s="311"/>
      <c r="KVD77" s="311"/>
      <c r="KVE77" s="311"/>
      <c r="KVF77" s="311"/>
      <c r="KVG77" s="311"/>
      <c r="KVH77" s="311"/>
      <c r="KVI77" s="311"/>
      <c r="KVJ77" s="311"/>
      <c r="KVK77" s="311"/>
      <c r="KVL77" s="311"/>
      <c r="KVM77" s="311"/>
      <c r="KVN77" s="311"/>
      <c r="KVO77" s="311"/>
      <c r="KVP77" s="311"/>
      <c r="KVQ77" s="311"/>
      <c r="KVR77" s="311"/>
      <c r="KVS77" s="311"/>
      <c r="KVT77" s="311"/>
      <c r="KVU77" s="311"/>
      <c r="KVV77" s="311"/>
      <c r="KVW77" s="311"/>
      <c r="KVX77" s="311"/>
      <c r="KVY77" s="311"/>
      <c r="KVZ77" s="311"/>
      <c r="KWA77" s="311"/>
      <c r="KWB77" s="311"/>
      <c r="KWC77" s="311"/>
      <c r="KWD77" s="311"/>
      <c r="KWE77" s="311"/>
      <c r="KWF77" s="311"/>
      <c r="KWG77" s="311"/>
      <c r="KWH77" s="311"/>
      <c r="KWI77" s="311"/>
      <c r="KWJ77" s="311"/>
      <c r="KWK77" s="311"/>
      <c r="KWL77" s="311"/>
      <c r="KWM77" s="311"/>
      <c r="KWN77" s="311"/>
      <c r="KWO77" s="311"/>
      <c r="KWP77" s="311"/>
      <c r="KWQ77" s="311"/>
      <c r="KWR77" s="311"/>
      <c r="KWS77" s="311"/>
      <c r="KWT77" s="311"/>
      <c r="KWU77" s="311"/>
      <c r="KWV77" s="311"/>
      <c r="KWW77" s="311"/>
      <c r="KWX77" s="311"/>
      <c r="KWY77" s="311"/>
      <c r="KWZ77" s="311"/>
      <c r="KXA77" s="311"/>
      <c r="KXB77" s="311"/>
      <c r="KXC77" s="311"/>
      <c r="KXD77" s="311"/>
      <c r="KXE77" s="311"/>
      <c r="KXF77" s="311"/>
      <c r="KXG77" s="311"/>
      <c r="KXH77" s="311"/>
      <c r="KXI77" s="311"/>
      <c r="KXJ77" s="311"/>
      <c r="KXK77" s="311"/>
      <c r="KXL77" s="311"/>
      <c r="KXM77" s="311"/>
      <c r="KXN77" s="311"/>
      <c r="KXO77" s="311"/>
      <c r="KXP77" s="311"/>
      <c r="KXQ77" s="311"/>
      <c r="KXR77" s="311"/>
      <c r="KXS77" s="311"/>
      <c r="KXT77" s="311"/>
      <c r="KXU77" s="311"/>
      <c r="KXV77" s="311"/>
      <c r="KXW77" s="311"/>
      <c r="KXX77" s="311"/>
      <c r="KXY77" s="311"/>
      <c r="KXZ77" s="311"/>
      <c r="KYA77" s="311"/>
      <c r="KYB77" s="311"/>
      <c r="KYC77" s="311"/>
      <c r="KYD77" s="311"/>
      <c r="KYE77" s="311"/>
      <c r="KYF77" s="311"/>
      <c r="KYG77" s="311"/>
      <c r="KYH77" s="311"/>
      <c r="KYI77" s="311"/>
      <c r="KYJ77" s="311"/>
      <c r="KYK77" s="311"/>
      <c r="KYL77" s="311"/>
      <c r="KYM77" s="311"/>
      <c r="KYN77" s="311"/>
      <c r="KYO77" s="311"/>
      <c r="KYP77" s="311"/>
      <c r="KYQ77" s="311"/>
      <c r="KYR77" s="311"/>
      <c r="KYS77" s="311"/>
      <c r="KYT77" s="311"/>
      <c r="KYU77" s="311"/>
      <c r="KYV77" s="311"/>
      <c r="KYW77" s="311"/>
      <c r="KYX77" s="311"/>
      <c r="KYY77" s="311"/>
      <c r="KYZ77" s="311"/>
      <c r="KZA77" s="311"/>
      <c r="KZB77" s="311"/>
      <c r="KZC77" s="311"/>
      <c r="KZD77" s="311"/>
      <c r="KZE77" s="311"/>
      <c r="KZF77" s="311"/>
      <c r="KZG77" s="311"/>
      <c r="KZH77" s="311"/>
      <c r="KZI77" s="311"/>
      <c r="KZJ77" s="311"/>
      <c r="KZK77" s="311"/>
      <c r="KZL77" s="311"/>
      <c r="KZM77" s="311"/>
      <c r="KZN77" s="311"/>
      <c r="KZO77" s="311"/>
      <c r="KZP77" s="311"/>
      <c r="KZQ77" s="311"/>
      <c r="KZR77" s="311"/>
      <c r="KZS77" s="311"/>
      <c r="KZT77" s="311"/>
      <c r="KZU77" s="311"/>
      <c r="KZV77" s="311"/>
      <c r="KZW77" s="311"/>
      <c r="KZX77" s="311"/>
      <c r="KZY77" s="311"/>
      <c r="KZZ77" s="311"/>
      <c r="LAA77" s="311"/>
      <c r="LAB77" s="311"/>
      <c r="LAC77" s="311"/>
      <c r="LAD77" s="311"/>
      <c r="LAE77" s="311"/>
      <c r="LAF77" s="311"/>
      <c r="LAG77" s="311"/>
      <c r="LAH77" s="311"/>
      <c r="LAI77" s="311"/>
      <c r="LAJ77" s="311"/>
      <c r="LAK77" s="311"/>
      <c r="LAL77" s="311"/>
      <c r="LAM77" s="311"/>
      <c r="LAN77" s="311"/>
      <c r="LAO77" s="311"/>
      <c r="LAP77" s="311"/>
      <c r="LAQ77" s="311"/>
      <c r="LAR77" s="311"/>
      <c r="LAS77" s="311"/>
      <c r="LAT77" s="311"/>
      <c r="LAU77" s="311"/>
      <c r="LAV77" s="311"/>
      <c r="LAW77" s="311"/>
      <c r="LAX77" s="311"/>
      <c r="LAY77" s="311"/>
      <c r="LAZ77" s="311"/>
      <c r="LBA77" s="311"/>
      <c r="LBB77" s="311"/>
      <c r="LBC77" s="311"/>
      <c r="LBD77" s="311"/>
      <c r="LBE77" s="311"/>
      <c r="LBF77" s="311"/>
      <c r="LBG77" s="311"/>
      <c r="LBH77" s="311"/>
      <c r="LBI77" s="311"/>
      <c r="LBJ77" s="311"/>
      <c r="LBK77" s="311"/>
      <c r="LBL77" s="311"/>
      <c r="LBM77" s="311"/>
      <c r="LBN77" s="311"/>
      <c r="LBO77" s="311"/>
      <c r="LBP77" s="311"/>
      <c r="LBQ77" s="311"/>
      <c r="LBR77" s="311"/>
      <c r="LBS77" s="311"/>
      <c r="LBT77" s="311"/>
      <c r="LBU77" s="311"/>
      <c r="LBV77" s="311"/>
      <c r="LBW77" s="311"/>
      <c r="LBX77" s="311"/>
      <c r="LBY77" s="311"/>
      <c r="LBZ77" s="311"/>
      <c r="LCA77" s="311"/>
      <c r="LCB77" s="311"/>
      <c r="LCC77" s="311"/>
      <c r="LCD77" s="311"/>
      <c r="LCE77" s="311"/>
      <c r="LCF77" s="311"/>
      <c r="LCG77" s="311"/>
      <c r="LCH77" s="311"/>
      <c r="LCI77" s="311"/>
      <c r="LCJ77" s="311"/>
      <c r="LCK77" s="311"/>
      <c r="LCL77" s="311"/>
      <c r="LCM77" s="311"/>
      <c r="LCN77" s="311"/>
      <c r="LCO77" s="311"/>
      <c r="LCP77" s="311"/>
      <c r="LCQ77" s="311"/>
      <c r="LCR77" s="311"/>
      <c r="LCS77" s="311"/>
      <c r="LCT77" s="311"/>
      <c r="LCU77" s="311"/>
      <c r="LCV77" s="311"/>
      <c r="LCW77" s="311"/>
      <c r="LCX77" s="311"/>
      <c r="LCY77" s="311"/>
      <c r="LCZ77" s="311"/>
      <c r="LDA77" s="311"/>
      <c r="LDB77" s="311"/>
      <c r="LDC77" s="311"/>
      <c r="LDD77" s="311"/>
      <c r="LDE77" s="311"/>
      <c r="LDF77" s="311"/>
      <c r="LDG77" s="311"/>
      <c r="LDH77" s="311"/>
      <c r="LDI77" s="311"/>
      <c r="LDJ77" s="311"/>
      <c r="LDK77" s="311"/>
      <c r="LDL77" s="311"/>
      <c r="LDM77" s="311"/>
      <c r="LDN77" s="311"/>
      <c r="LDO77" s="311"/>
      <c r="LDP77" s="311"/>
      <c r="LDQ77" s="311"/>
      <c r="LDR77" s="311"/>
      <c r="LDS77" s="311"/>
      <c r="LDT77" s="311"/>
      <c r="LDU77" s="311"/>
      <c r="LDV77" s="311"/>
      <c r="LDW77" s="311"/>
      <c r="LDX77" s="311"/>
      <c r="LDY77" s="311"/>
      <c r="LDZ77" s="311"/>
      <c r="LEA77" s="311"/>
      <c r="LEB77" s="311"/>
      <c r="LEC77" s="311"/>
      <c r="LED77" s="311"/>
      <c r="LEE77" s="311"/>
      <c r="LEF77" s="311"/>
      <c r="LEG77" s="311"/>
      <c r="LEH77" s="311"/>
      <c r="LEI77" s="311"/>
      <c r="LEJ77" s="311"/>
      <c r="LEK77" s="311"/>
      <c r="LEL77" s="311"/>
      <c r="LEM77" s="311"/>
      <c r="LEN77" s="311"/>
      <c r="LEO77" s="311"/>
      <c r="LEP77" s="311"/>
      <c r="LEQ77" s="311"/>
      <c r="LER77" s="311"/>
      <c r="LES77" s="311"/>
      <c r="LET77" s="311"/>
      <c r="LEU77" s="311"/>
      <c r="LEV77" s="311"/>
      <c r="LEW77" s="311"/>
      <c r="LEX77" s="311"/>
      <c r="LEY77" s="311"/>
      <c r="LEZ77" s="311"/>
      <c r="LFA77" s="311"/>
      <c r="LFB77" s="311"/>
      <c r="LFC77" s="311"/>
      <c r="LFD77" s="311"/>
      <c r="LFE77" s="311"/>
      <c r="LFF77" s="311"/>
      <c r="LFG77" s="311"/>
      <c r="LFH77" s="311"/>
      <c r="LFI77" s="311"/>
      <c r="LFJ77" s="311"/>
      <c r="LFK77" s="311"/>
      <c r="LFL77" s="311"/>
      <c r="LFM77" s="311"/>
      <c r="LFN77" s="311"/>
      <c r="LFO77" s="311"/>
      <c r="LFP77" s="311"/>
      <c r="LFQ77" s="311"/>
      <c r="LFR77" s="311"/>
      <c r="LFS77" s="311"/>
      <c r="LFT77" s="311"/>
      <c r="LFU77" s="311"/>
      <c r="LFV77" s="311"/>
      <c r="LFW77" s="311"/>
      <c r="LFX77" s="311"/>
      <c r="LFY77" s="311"/>
      <c r="LFZ77" s="311"/>
      <c r="LGA77" s="311"/>
      <c r="LGB77" s="311"/>
      <c r="LGC77" s="311"/>
      <c r="LGD77" s="311"/>
      <c r="LGE77" s="311"/>
      <c r="LGF77" s="311"/>
      <c r="LGG77" s="311"/>
      <c r="LGH77" s="311"/>
      <c r="LGI77" s="311"/>
      <c r="LGJ77" s="311"/>
      <c r="LGK77" s="311"/>
      <c r="LGL77" s="311"/>
      <c r="LGM77" s="311"/>
      <c r="LGN77" s="311"/>
      <c r="LGO77" s="311"/>
      <c r="LGP77" s="311"/>
      <c r="LGQ77" s="311"/>
      <c r="LGR77" s="311"/>
      <c r="LGS77" s="311"/>
      <c r="LGT77" s="311"/>
      <c r="LGU77" s="311"/>
      <c r="LGV77" s="311"/>
      <c r="LGW77" s="311"/>
      <c r="LGX77" s="311"/>
      <c r="LGY77" s="311"/>
      <c r="LGZ77" s="311"/>
      <c r="LHA77" s="311"/>
      <c r="LHB77" s="311"/>
      <c r="LHC77" s="311"/>
      <c r="LHD77" s="311"/>
      <c r="LHE77" s="311"/>
      <c r="LHF77" s="311"/>
      <c r="LHG77" s="311"/>
      <c r="LHH77" s="311"/>
      <c r="LHI77" s="311"/>
      <c r="LHJ77" s="311"/>
      <c r="LHK77" s="311"/>
      <c r="LHL77" s="311"/>
      <c r="LHM77" s="311"/>
      <c r="LHN77" s="311"/>
      <c r="LHO77" s="311"/>
      <c r="LHP77" s="311"/>
      <c r="LHQ77" s="311"/>
      <c r="LHR77" s="311"/>
      <c r="LHS77" s="311"/>
      <c r="LHT77" s="311"/>
      <c r="LHU77" s="311"/>
      <c r="LHV77" s="311"/>
      <c r="LHW77" s="311"/>
      <c r="LHX77" s="311"/>
      <c r="LHY77" s="311"/>
      <c r="LHZ77" s="311"/>
      <c r="LIA77" s="311"/>
      <c r="LIB77" s="311"/>
      <c r="LIC77" s="311"/>
      <c r="LID77" s="311"/>
      <c r="LIE77" s="311"/>
      <c r="LIF77" s="311"/>
      <c r="LIG77" s="311"/>
      <c r="LIH77" s="311"/>
      <c r="LII77" s="311"/>
      <c r="LIJ77" s="311"/>
      <c r="LIK77" s="311"/>
      <c r="LIL77" s="311"/>
      <c r="LIM77" s="311"/>
      <c r="LIN77" s="311"/>
      <c r="LIO77" s="311"/>
      <c r="LIP77" s="311"/>
      <c r="LIQ77" s="311"/>
      <c r="LIR77" s="311"/>
      <c r="LIS77" s="311"/>
      <c r="LIT77" s="311"/>
      <c r="LIU77" s="311"/>
      <c r="LIV77" s="311"/>
      <c r="LIW77" s="311"/>
      <c r="LIX77" s="311"/>
      <c r="LIY77" s="311"/>
      <c r="LIZ77" s="311"/>
      <c r="LJA77" s="311"/>
      <c r="LJB77" s="311"/>
      <c r="LJC77" s="311"/>
      <c r="LJD77" s="311"/>
      <c r="LJE77" s="311"/>
      <c r="LJF77" s="311"/>
      <c r="LJG77" s="311"/>
      <c r="LJH77" s="311"/>
      <c r="LJI77" s="311"/>
      <c r="LJJ77" s="311"/>
      <c r="LJK77" s="311"/>
      <c r="LJL77" s="311"/>
      <c r="LJM77" s="311"/>
      <c r="LJN77" s="311"/>
      <c r="LJO77" s="311"/>
      <c r="LJP77" s="311"/>
      <c r="LJQ77" s="311"/>
      <c r="LJR77" s="311"/>
      <c r="LJS77" s="311"/>
      <c r="LJT77" s="311"/>
      <c r="LJU77" s="311"/>
      <c r="LJV77" s="311"/>
      <c r="LJW77" s="311"/>
      <c r="LJX77" s="311"/>
      <c r="LJY77" s="311"/>
      <c r="LJZ77" s="311"/>
      <c r="LKA77" s="311"/>
      <c r="LKB77" s="311"/>
      <c r="LKC77" s="311"/>
      <c r="LKD77" s="311"/>
      <c r="LKE77" s="311"/>
      <c r="LKF77" s="311"/>
      <c r="LKG77" s="311"/>
      <c r="LKH77" s="311"/>
      <c r="LKI77" s="311"/>
      <c r="LKJ77" s="311"/>
      <c r="LKK77" s="311"/>
      <c r="LKL77" s="311"/>
      <c r="LKM77" s="311"/>
      <c r="LKN77" s="311"/>
      <c r="LKO77" s="311"/>
      <c r="LKP77" s="311"/>
      <c r="LKQ77" s="311"/>
      <c r="LKR77" s="311"/>
      <c r="LKS77" s="311"/>
      <c r="LKT77" s="311"/>
      <c r="LKU77" s="311"/>
      <c r="LKV77" s="311"/>
      <c r="LKW77" s="311"/>
      <c r="LKX77" s="311"/>
      <c r="LKY77" s="311"/>
      <c r="LKZ77" s="311"/>
      <c r="LLA77" s="311"/>
      <c r="LLB77" s="311"/>
      <c r="LLC77" s="311"/>
      <c r="LLD77" s="311"/>
      <c r="LLE77" s="311"/>
      <c r="LLF77" s="311"/>
      <c r="LLG77" s="311"/>
      <c r="LLH77" s="311"/>
      <c r="LLI77" s="311"/>
      <c r="LLJ77" s="311"/>
      <c r="LLK77" s="311"/>
      <c r="LLL77" s="311"/>
      <c r="LLM77" s="311"/>
      <c r="LLN77" s="311"/>
      <c r="LLO77" s="311"/>
      <c r="LLP77" s="311"/>
      <c r="LLQ77" s="311"/>
      <c r="LLR77" s="311"/>
      <c r="LLS77" s="311"/>
      <c r="LLT77" s="311"/>
      <c r="LLU77" s="311"/>
      <c r="LLV77" s="311"/>
      <c r="LLW77" s="311"/>
      <c r="LLX77" s="311"/>
      <c r="LLY77" s="311"/>
      <c r="LLZ77" s="311"/>
      <c r="LMA77" s="311"/>
      <c r="LMB77" s="311"/>
      <c r="LMC77" s="311"/>
      <c r="LMD77" s="311"/>
      <c r="LME77" s="311"/>
      <c r="LMF77" s="311"/>
      <c r="LMG77" s="311"/>
      <c r="LMH77" s="311"/>
      <c r="LMI77" s="311"/>
      <c r="LMJ77" s="311"/>
      <c r="LMK77" s="311"/>
      <c r="LML77" s="311"/>
      <c r="LMM77" s="311"/>
      <c r="LMN77" s="311"/>
      <c r="LMO77" s="311"/>
      <c r="LMP77" s="311"/>
      <c r="LMQ77" s="311"/>
      <c r="LMR77" s="311"/>
      <c r="LMS77" s="311"/>
      <c r="LMT77" s="311"/>
      <c r="LMU77" s="311"/>
      <c r="LMV77" s="311"/>
      <c r="LMW77" s="311"/>
      <c r="LMX77" s="311"/>
      <c r="LMY77" s="311"/>
      <c r="LMZ77" s="311"/>
      <c r="LNA77" s="311"/>
      <c r="LNB77" s="311"/>
      <c r="LNC77" s="311"/>
      <c r="LND77" s="311"/>
      <c r="LNE77" s="311"/>
      <c r="LNF77" s="311"/>
      <c r="LNG77" s="311"/>
      <c r="LNH77" s="311"/>
      <c r="LNI77" s="311"/>
      <c r="LNJ77" s="311"/>
      <c r="LNK77" s="311"/>
      <c r="LNL77" s="311"/>
      <c r="LNM77" s="311"/>
      <c r="LNN77" s="311"/>
      <c r="LNO77" s="311"/>
      <c r="LNP77" s="311"/>
      <c r="LNQ77" s="311"/>
      <c r="LNR77" s="311"/>
      <c r="LNS77" s="311"/>
      <c r="LNT77" s="311"/>
      <c r="LNU77" s="311"/>
      <c r="LNV77" s="311"/>
      <c r="LNW77" s="311"/>
      <c r="LNX77" s="311"/>
      <c r="LNY77" s="311"/>
      <c r="LNZ77" s="311"/>
      <c r="LOA77" s="311"/>
      <c r="LOB77" s="311"/>
      <c r="LOC77" s="311"/>
      <c r="LOD77" s="311"/>
      <c r="LOE77" s="311"/>
      <c r="LOF77" s="311"/>
      <c r="LOG77" s="311"/>
      <c r="LOH77" s="311"/>
      <c r="LOI77" s="311"/>
      <c r="LOJ77" s="311"/>
      <c r="LOK77" s="311"/>
      <c r="LOL77" s="311"/>
      <c r="LOM77" s="311"/>
      <c r="LON77" s="311"/>
      <c r="LOO77" s="311"/>
      <c r="LOP77" s="311"/>
      <c r="LOQ77" s="311"/>
      <c r="LOR77" s="311"/>
      <c r="LOS77" s="311"/>
      <c r="LOT77" s="311"/>
      <c r="LOU77" s="311"/>
      <c r="LOV77" s="311"/>
      <c r="LOW77" s="311"/>
      <c r="LOX77" s="311"/>
      <c r="LOY77" s="311"/>
      <c r="LOZ77" s="311"/>
      <c r="LPA77" s="311"/>
      <c r="LPB77" s="311"/>
      <c r="LPC77" s="311"/>
      <c r="LPD77" s="311"/>
      <c r="LPE77" s="311"/>
      <c r="LPF77" s="311"/>
      <c r="LPG77" s="311"/>
      <c r="LPH77" s="311"/>
      <c r="LPI77" s="311"/>
      <c r="LPJ77" s="311"/>
      <c r="LPK77" s="311"/>
      <c r="LPL77" s="311"/>
      <c r="LPM77" s="311"/>
      <c r="LPN77" s="311"/>
      <c r="LPO77" s="311"/>
      <c r="LPP77" s="311"/>
      <c r="LPQ77" s="311"/>
      <c r="LPR77" s="311"/>
      <c r="LPS77" s="311"/>
      <c r="LPT77" s="311"/>
      <c r="LPU77" s="311"/>
      <c r="LPV77" s="311"/>
      <c r="LPW77" s="311"/>
      <c r="LPX77" s="311"/>
      <c r="LPY77" s="311"/>
      <c r="LPZ77" s="311"/>
      <c r="LQA77" s="311"/>
      <c r="LQB77" s="311"/>
      <c r="LQC77" s="311"/>
      <c r="LQD77" s="311"/>
      <c r="LQE77" s="311"/>
      <c r="LQF77" s="311"/>
      <c r="LQG77" s="311"/>
      <c r="LQH77" s="311"/>
      <c r="LQI77" s="311"/>
      <c r="LQJ77" s="311"/>
      <c r="LQK77" s="311"/>
      <c r="LQL77" s="311"/>
      <c r="LQM77" s="311"/>
      <c r="LQN77" s="311"/>
      <c r="LQO77" s="311"/>
      <c r="LQP77" s="311"/>
      <c r="LQQ77" s="311"/>
      <c r="LQR77" s="311"/>
      <c r="LQS77" s="311"/>
      <c r="LQT77" s="311"/>
      <c r="LQU77" s="311"/>
      <c r="LQV77" s="311"/>
      <c r="LQW77" s="311"/>
      <c r="LQX77" s="311"/>
      <c r="LQY77" s="311"/>
      <c r="LQZ77" s="311"/>
      <c r="LRA77" s="311"/>
      <c r="LRB77" s="311"/>
      <c r="LRC77" s="311"/>
      <c r="LRD77" s="311"/>
      <c r="LRE77" s="311"/>
      <c r="LRF77" s="311"/>
      <c r="LRG77" s="311"/>
      <c r="LRH77" s="311"/>
      <c r="LRI77" s="311"/>
      <c r="LRJ77" s="311"/>
      <c r="LRK77" s="311"/>
      <c r="LRL77" s="311"/>
      <c r="LRM77" s="311"/>
      <c r="LRN77" s="311"/>
      <c r="LRO77" s="311"/>
      <c r="LRP77" s="311"/>
      <c r="LRQ77" s="311"/>
      <c r="LRR77" s="311"/>
      <c r="LRS77" s="311"/>
      <c r="LRT77" s="311"/>
      <c r="LRU77" s="311"/>
      <c r="LRV77" s="311"/>
      <c r="LRW77" s="311"/>
      <c r="LRX77" s="311"/>
      <c r="LRY77" s="311"/>
      <c r="LRZ77" s="311"/>
      <c r="LSA77" s="311"/>
      <c r="LSB77" s="311"/>
      <c r="LSC77" s="311"/>
      <c r="LSD77" s="311"/>
      <c r="LSE77" s="311"/>
      <c r="LSF77" s="311"/>
      <c r="LSG77" s="311"/>
      <c r="LSH77" s="311"/>
      <c r="LSI77" s="311"/>
      <c r="LSJ77" s="311"/>
      <c r="LSK77" s="311"/>
      <c r="LSL77" s="311"/>
      <c r="LSM77" s="311"/>
      <c r="LSN77" s="311"/>
      <c r="LSO77" s="311"/>
      <c r="LSP77" s="311"/>
      <c r="LSQ77" s="311"/>
      <c r="LSR77" s="311"/>
      <c r="LSS77" s="311"/>
      <c r="LST77" s="311"/>
      <c r="LSU77" s="311"/>
      <c r="LSV77" s="311"/>
      <c r="LSW77" s="311"/>
      <c r="LSX77" s="311"/>
      <c r="LSY77" s="311"/>
      <c r="LSZ77" s="311"/>
      <c r="LTA77" s="311"/>
      <c r="LTB77" s="311"/>
      <c r="LTC77" s="311"/>
      <c r="LTD77" s="311"/>
      <c r="LTE77" s="311"/>
      <c r="LTF77" s="311"/>
      <c r="LTG77" s="311"/>
      <c r="LTH77" s="311"/>
      <c r="LTI77" s="311"/>
      <c r="LTJ77" s="311"/>
      <c r="LTK77" s="311"/>
      <c r="LTL77" s="311"/>
      <c r="LTM77" s="311"/>
      <c r="LTN77" s="311"/>
      <c r="LTO77" s="311"/>
      <c r="LTP77" s="311"/>
      <c r="LTQ77" s="311"/>
      <c r="LTR77" s="311"/>
      <c r="LTS77" s="311"/>
      <c r="LTT77" s="311"/>
      <c r="LTU77" s="311"/>
      <c r="LTV77" s="311"/>
      <c r="LTW77" s="311"/>
      <c r="LTX77" s="311"/>
      <c r="LTY77" s="311"/>
      <c r="LTZ77" s="311"/>
      <c r="LUA77" s="311"/>
      <c r="LUB77" s="311"/>
      <c r="LUC77" s="311"/>
      <c r="LUD77" s="311"/>
      <c r="LUE77" s="311"/>
      <c r="LUF77" s="311"/>
      <c r="LUG77" s="311"/>
      <c r="LUH77" s="311"/>
      <c r="LUI77" s="311"/>
      <c r="LUJ77" s="311"/>
      <c r="LUK77" s="311"/>
      <c r="LUL77" s="311"/>
      <c r="LUM77" s="311"/>
      <c r="LUN77" s="311"/>
      <c r="LUO77" s="311"/>
      <c r="LUP77" s="311"/>
      <c r="LUQ77" s="311"/>
      <c r="LUR77" s="311"/>
      <c r="LUS77" s="311"/>
      <c r="LUT77" s="311"/>
      <c r="LUU77" s="311"/>
      <c r="LUV77" s="311"/>
      <c r="LUW77" s="311"/>
      <c r="LUX77" s="311"/>
      <c r="LUY77" s="311"/>
      <c r="LUZ77" s="311"/>
      <c r="LVA77" s="311"/>
      <c r="LVB77" s="311"/>
      <c r="LVC77" s="311"/>
      <c r="LVD77" s="311"/>
      <c r="LVE77" s="311"/>
      <c r="LVF77" s="311"/>
      <c r="LVG77" s="311"/>
      <c r="LVH77" s="311"/>
      <c r="LVI77" s="311"/>
      <c r="LVJ77" s="311"/>
      <c r="LVK77" s="311"/>
      <c r="LVL77" s="311"/>
      <c r="LVM77" s="311"/>
      <c r="LVN77" s="311"/>
      <c r="LVO77" s="311"/>
      <c r="LVP77" s="311"/>
      <c r="LVQ77" s="311"/>
      <c r="LVR77" s="311"/>
      <c r="LVS77" s="311"/>
      <c r="LVT77" s="311"/>
      <c r="LVU77" s="311"/>
      <c r="LVV77" s="311"/>
      <c r="LVW77" s="311"/>
      <c r="LVX77" s="311"/>
      <c r="LVY77" s="311"/>
      <c r="LVZ77" s="311"/>
      <c r="LWA77" s="311"/>
      <c r="LWB77" s="311"/>
      <c r="LWC77" s="311"/>
      <c r="LWD77" s="311"/>
      <c r="LWE77" s="311"/>
      <c r="LWF77" s="311"/>
      <c r="LWG77" s="311"/>
      <c r="LWH77" s="311"/>
      <c r="LWI77" s="311"/>
      <c r="LWJ77" s="311"/>
      <c r="LWK77" s="311"/>
      <c r="LWL77" s="311"/>
      <c r="LWM77" s="311"/>
      <c r="LWN77" s="311"/>
      <c r="LWO77" s="311"/>
      <c r="LWP77" s="311"/>
      <c r="LWQ77" s="311"/>
      <c r="LWR77" s="311"/>
      <c r="LWS77" s="311"/>
      <c r="LWT77" s="311"/>
      <c r="LWU77" s="311"/>
      <c r="LWV77" s="311"/>
      <c r="LWW77" s="311"/>
      <c r="LWX77" s="311"/>
      <c r="LWY77" s="311"/>
      <c r="LWZ77" s="311"/>
      <c r="LXA77" s="311"/>
      <c r="LXB77" s="311"/>
      <c r="LXC77" s="311"/>
      <c r="LXD77" s="311"/>
      <c r="LXE77" s="311"/>
      <c r="LXF77" s="311"/>
      <c r="LXG77" s="311"/>
      <c r="LXH77" s="311"/>
      <c r="LXI77" s="311"/>
      <c r="LXJ77" s="311"/>
      <c r="LXK77" s="311"/>
      <c r="LXL77" s="311"/>
      <c r="LXM77" s="311"/>
      <c r="LXN77" s="311"/>
      <c r="LXO77" s="311"/>
      <c r="LXP77" s="311"/>
      <c r="LXQ77" s="311"/>
      <c r="LXR77" s="311"/>
      <c r="LXS77" s="311"/>
      <c r="LXT77" s="311"/>
      <c r="LXU77" s="311"/>
      <c r="LXV77" s="311"/>
      <c r="LXW77" s="311"/>
      <c r="LXX77" s="311"/>
      <c r="LXY77" s="311"/>
      <c r="LXZ77" s="311"/>
      <c r="LYA77" s="311"/>
      <c r="LYB77" s="311"/>
      <c r="LYC77" s="311"/>
      <c r="LYD77" s="311"/>
      <c r="LYE77" s="311"/>
      <c r="LYF77" s="311"/>
      <c r="LYG77" s="311"/>
      <c r="LYH77" s="311"/>
      <c r="LYI77" s="311"/>
      <c r="LYJ77" s="311"/>
      <c r="LYK77" s="311"/>
      <c r="LYL77" s="311"/>
      <c r="LYM77" s="311"/>
      <c r="LYN77" s="311"/>
      <c r="LYO77" s="311"/>
      <c r="LYP77" s="311"/>
      <c r="LYQ77" s="311"/>
      <c r="LYR77" s="311"/>
      <c r="LYS77" s="311"/>
      <c r="LYT77" s="311"/>
      <c r="LYU77" s="311"/>
      <c r="LYV77" s="311"/>
      <c r="LYW77" s="311"/>
      <c r="LYX77" s="311"/>
      <c r="LYY77" s="311"/>
      <c r="LYZ77" s="311"/>
      <c r="LZA77" s="311"/>
      <c r="LZB77" s="311"/>
      <c r="LZC77" s="311"/>
      <c r="LZD77" s="311"/>
      <c r="LZE77" s="311"/>
      <c r="LZF77" s="311"/>
      <c r="LZG77" s="311"/>
      <c r="LZH77" s="311"/>
      <c r="LZI77" s="311"/>
      <c r="LZJ77" s="311"/>
      <c r="LZK77" s="311"/>
      <c r="LZL77" s="311"/>
      <c r="LZM77" s="311"/>
      <c r="LZN77" s="311"/>
      <c r="LZO77" s="311"/>
      <c r="LZP77" s="311"/>
      <c r="LZQ77" s="311"/>
      <c r="LZR77" s="311"/>
      <c r="LZS77" s="311"/>
      <c r="LZT77" s="311"/>
      <c r="LZU77" s="311"/>
      <c r="LZV77" s="311"/>
      <c r="LZW77" s="311"/>
      <c r="LZX77" s="311"/>
      <c r="LZY77" s="311"/>
      <c r="LZZ77" s="311"/>
      <c r="MAA77" s="311"/>
      <c r="MAB77" s="311"/>
      <c r="MAC77" s="311"/>
      <c r="MAD77" s="311"/>
      <c r="MAE77" s="311"/>
      <c r="MAF77" s="311"/>
      <c r="MAG77" s="311"/>
      <c r="MAH77" s="311"/>
      <c r="MAI77" s="311"/>
      <c r="MAJ77" s="311"/>
      <c r="MAK77" s="311"/>
      <c r="MAL77" s="311"/>
      <c r="MAM77" s="311"/>
      <c r="MAN77" s="311"/>
      <c r="MAO77" s="311"/>
      <c r="MAP77" s="311"/>
      <c r="MAQ77" s="311"/>
      <c r="MAR77" s="311"/>
      <c r="MAS77" s="311"/>
      <c r="MAT77" s="311"/>
      <c r="MAU77" s="311"/>
      <c r="MAV77" s="311"/>
      <c r="MAW77" s="311"/>
      <c r="MAX77" s="311"/>
      <c r="MAY77" s="311"/>
      <c r="MAZ77" s="311"/>
      <c r="MBA77" s="311"/>
      <c r="MBB77" s="311"/>
      <c r="MBC77" s="311"/>
      <c r="MBD77" s="311"/>
      <c r="MBE77" s="311"/>
      <c r="MBF77" s="311"/>
      <c r="MBG77" s="311"/>
      <c r="MBH77" s="311"/>
      <c r="MBI77" s="311"/>
      <c r="MBJ77" s="311"/>
      <c r="MBK77" s="311"/>
      <c r="MBL77" s="311"/>
      <c r="MBM77" s="311"/>
      <c r="MBN77" s="311"/>
      <c r="MBO77" s="311"/>
      <c r="MBP77" s="311"/>
      <c r="MBQ77" s="311"/>
      <c r="MBR77" s="311"/>
      <c r="MBS77" s="311"/>
      <c r="MBT77" s="311"/>
      <c r="MBU77" s="311"/>
      <c r="MBV77" s="311"/>
      <c r="MBW77" s="311"/>
      <c r="MBX77" s="311"/>
      <c r="MBY77" s="311"/>
      <c r="MBZ77" s="311"/>
      <c r="MCA77" s="311"/>
      <c r="MCB77" s="311"/>
      <c r="MCC77" s="311"/>
      <c r="MCD77" s="311"/>
      <c r="MCE77" s="311"/>
      <c r="MCF77" s="311"/>
      <c r="MCG77" s="311"/>
      <c r="MCH77" s="311"/>
      <c r="MCI77" s="311"/>
      <c r="MCJ77" s="311"/>
      <c r="MCK77" s="311"/>
      <c r="MCL77" s="311"/>
      <c r="MCM77" s="311"/>
      <c r="MCN77" s="311"/>
      <c r="MCO77" s="311"/>
      <c r="MCP77" s="311"/>
      <c r="MCQ77" s="311"/>
      <c r="MCR77" s="311"/>
      <c r="MCS77" s="311"/>
      <c r="MCT77" s="311"/>
      <c r="MCU77" s="311"/>
      <c r="MCV77" s="311"/>
      <c r="MCW77" s="311"/>
      <c r="MCX77" s="311"/>
      <c r="MCY77" s="311"/>
      <c r="MCZ77" s="311"/>
      <c r="MDA77" s="311"/>
      <c r="MDB77" s="311"/>
      <c r="MDC77" s="311"/>
      <c r="MDD77" s="311"/>
      <c r="MDE77" s="311"/>
      <c r="MDF77" s="311"/>
      <c r="MDG77" s="311"/>
      <c r="MDH77" s="311"/>
      <c r="MDI77" s="311"/>
      <c r="MDJ77" s="311"/>
      <c r="MDK77" s="311"/>
      <c r="MDL77" s="311"/>
      <c r="MDM77" s="311"/>
      <c r="MDN77" s="311"/>
      <c r="MDO77" s="311"/>
      <c r="MDP77" s="311"/>
      <c r="MDQ77" s="311"/>
      <c r="MDR77" s="311"/>
      <c r="MDS77" s="311"/>
      <c r="MDT77" s="311"/>
      <c r="MDU77" s="311"/>
      <c r="MDV77" s="311"/>
      <c r="MDW77" s="311"/>
      <c r="MDX77" s="311"/>
      <c r="MDY77" s="311"/>
      <c r="MDZ77" s="311"/>
      <c r="MEA77" s="311"/>
      <c r="MEB77" s="311"/>
      <c r="MEC77" s="311"/>
      <c r="MED77" s="311"/>
      <c r="MEE77" s="311"/>
      <c r="MEF77" s="311"/>
      <c r="MEG77" s="311"/>
      <c r="MEH77" s="311"/>
      <c r="MEI77" s="311"/>
      <c r="MEJ77" s="311"/>
      <c r="MEK77" s="311"/>
      <c r="MEL77" s="311"/>
      <c r="MEM77" s="311"/>
      <c r="MEN77" s="311"/>
      <c r="MEO77" s="311"/>
      <c r="MEP77" s="311"/>
      <c r="MEQ77" s="311"/>
      <c r="MER77" s="311"/>
      <c r="MES77" s="311"/>
      <c r="MET77" s="311"/>
      <c r="MEU77" s="311"/>
      <c r="MEV77" s="311"/>
      <c r="MEW77" s="311"/>
      <c r="MEX77" s="311"/>
      <c r="MEY77" s="311"/>
      <c r="MEZ77" s="311"/>
      <c r="MFA77" s="311"/>
      <c r="MFB77" s="311"/>
      <c r="MFC77" s="311"/>
      <c r="MFD77" s="311"/>
      <c r="MFE77" s="311"/>
      <c r="MFF77" s="311"/>
      <c r="MFG77" s="311"/>
      <c r="MFH77" s="311"/>
      <c r="MFI77" s="311"/>
      <c r="MFJ77" s="311"/>
      <c r="MFK77" s="311"/>
      <c r="MFL77" s="311"/>
      <c r="MFM77" s="311"/>
      <c r="MFN77" s="311"/>
      <c r="MFO77" s="311"/>
      <c r="MFP77" s="311"/>
      <c r="MFQ77" s="311"/>
      <c r="MFR77" s="311"/>
      <c r="MFS77" s="311"/>
      <c r="MFT77" s="311"/>
      <c r="MFU77" s="311"/>
      <c r="MFV77" s="311"/>
      <c r="MFW77" s="311"/>
      <c r="MFX77" s="311"/>
      <c r="MFY77" s="311"/>
      <c r="MFZ77" s="311"/>
      <c r="MGA77" s="311"/>
      <c r="MGB77" s="311"/>
      <c r="MGC77" s="311"/>
      <c r="MGD77" s="311"/>
      <c r="MGE77" s="311"/>
      <c r="MGF77" s="311"/>
      <c r="MGG77" s="311"/>
      <c r="MGH77" s="311"/>
      <c r="MGI77" s="311"/>
      <c r="MGJ77" s="311"/>
      <c r="MGK77" s="311"/>
      <c r="MGL77" s="311"/>
      <c r="MGM77" s="311"/>
      <c r="MGN77" s="311"/>
      <c r="MGO77" s="311"/>
      <c r="MGP77" s="311"/>
      <c r="MGQ77" s="311"/>
      <c r="MGR77" s="311"/>
      <c r="MGS77" s="311"/>
      <c r="MGT77" s="311"/>
      <c r="MGU77" s="311"/>
      <c r="MGV77" s="311"/>
      <c r="MGW77" s="311"/>
      <c r="MGX77" s="311"/>
      <c r="MGY77" s="311"/>
      <c r="MGZ77" s="311"/>
      <c r="MHA77" s="311"/>
      <c r="MHB77" s="311"/>
      <c r="MHC77" s="311"/>
      <c r="MHD77" s="311"/>
      <c r="MHE77" s="311"/>
      <c r="MHF77" s="311"/>
      <c r="MHG77" s="311"/>
      <c r="MHH77" s="311"/>
      <c r="MHI77" s="311"/>
      <c r="MHJ77" s="311"/>
      <c r="MHK77" s="311"/>
      <c r="MHL77" s="311"/>
      <c r="MHM77" s="311"/>
      <c r="MHN77" s="311"/>
      <c r="MHO77" s="311"/>
      <c r="MHP77" s="311"/>
      <c r="MHQ77" s="311"/>
      <c r="MHR77" s="311"/>
      <c r="MHS77" s="311"/>
      <c r="MHT77" s="311"/>
      <c r="MHU77" s="311"/>
      <c r="MHV77" s="311"/>
      <c r="MHW77" s="311"/>
      <c r="MHX77" s="311"/>
      <c r="MHY77" s="311"/>
      <c r="MHZ77" s="311"/>
      <c r="MIA77" s="311"/>
      <c r="MIB77" s="311"/>
      <c r="MIC77" s="311"/>
      <c r="MID77" s="311"/>
      <c r="MIE77" s="311"/>
      <c r="MIF77" s="311"/>
      <c r="MIG77" s="311"/>
      <c r="MIH77" s="311"/>
      <c r="MII77" s="311"/>
      <c r="MIJ77" s="311"/>
      <c r="MIK77" s="311"/>
      <c r="MIL77" s="311"/>
      <c r="MIM77" s="311"/>
      <c r="MIN77" s="311"/>
      <c r="MIO77" s="311"/>
      <c r="MIP77" s="311"/>
      <c r="MIQ77" s="311"/>
      <c r="MIR77" s="311"/>
      <c r="MIS77" s="311"/>
      <c r="MIT77" s="311"/>
      <c r="MIU77" s="311"/>
      <c r="MIV77" s="311"/>
      <c r="MIW77" s="311"/>
      <c r="MIX77" s="311"/>
      <c r="MIY77" s="311"/>
      <c r="MIZ77" s="311"/>
      <c r="MJA77" s="311"/>
      <c r="MJB77" s="311"/>
      <c r="MJC77" s="311"/>
      <c r="MJD77" s="311"/>
      <c r="MJE77" s="311"/>
      <c r="MJF77" s="311"/>
      <c r="MJG77" s="311"/>
      <c r="MJH77" s="311"/>
      <c r="MJI77" s="311"/>
      <c r="MJJ77" s="311"/>
      <c r="MJK77" s="311"/>
      <c r="MJL77" s="311"/>
      <c r="MJM77" s="311"/>
      <c r="MJN77" s="311"/>
      <c r="MJO77" s="311"/>
      <c r="MJP77" s="311"/>
      <c r="MJQ77" s="311"/>
      <c r="MJR77" s="311"/>
      <c r="MJS77" s="311"/>
      <c r="MJT77" s="311"/>
      <c r="MJU77" s="311"/>
      <c r="MJV77" s="311"/>
      <c r="MJW77" s="311"/>
      <c r="MJX77" s="311"/>
      <c r="MJY77" s="311"/>
      <c r="MJZ77" s="311"/>
      <c r="MKA77" s="311"/>
      <c r="MKB77" s="311"/>
      <c r="MKC77" s="311"/>
      <c r="MKD77" s="311"/>
      <c r="MKE77" s="311"/>
      <c r="MKF77" s="311"/>
      <c r="MKG77" s="311"/>
      <c r="MKH77" s="311"/>
      <c r="MKI77" s="311"/>
      <c r="MKJ77" s="311"/>
      <c r="MKK77" s="311"/>
      <c r="MKL77" s="311"/>
      <c r="MKM77" s="311"/>
      <c r="MKN77" s="311"/>
      <c r="MKO77" s="311"/>
      <c r="MKP77" s="311"/>
      <c r="MKQ77" s="311"/>
      <c r="MKR77" s="311"/>
      <c r="MKS77" s="311"/>
      <c r="MKT77" s="311"/>
      <c r="MKU77" s="311"/>
      <c r="MKV77" s="311"/>
      <c r="MKW77" s="311"/>
      <c r="MKX77" s="311"/>
      <c r="MKY77" s="311"/>
      <c r="MKZ77" s="311"/>
      <c r="MLA77" s="311"/>
      <c r="MLB77" s="311"/>
      <c r="MLC77" s="311"/>
      <c r="MLD77" s="311"/>
      <c r="MLE77" s="311"/>
      <c r="MLF77" s="311"/>
      <c r="MLG77" s="311"/>
      <c r="MLH77" s="311"/>
      <c r="MLI77" s="311"/>
      <c r="MLJ77" s="311"/>
      <c r="MLK77" s="311"/>
      <c r="MLL77" s="311"/>
      <c r="MLM77" s="311"/>
      <c r="MLN77" s="311"/>
      <c r="MLO77" s="311"/>
      <c r="MLP77" s="311"/>
      <c r="MLQ77" s="311"/>
      <c r="MLR77" s="311"/>
      <c r="MLS77" s="311"/>
      <c r="MLT77" s="311"/>
      <c r="MLU77" s="311"/>
      <c r="MLV77" s="311"/>
      <c r="MLW77" s="311"/>
      <c r="MLX77" s="311"/>
      <c r="MLY77" s="311"/>
      <c r="MLZ77" s="311"/>
      <c r="MMA77" s="311"/>
      <c r="MMB77" s="311"/>
      <c r="MMC77" s="311"/>
      <c r="MMD77" s="311"/>
      <c r="MME77" s="311"/>
      <c r="MMF77" s="311"/>
      <c r="MMG77" s="311"/>
      <c r="MMH77" s="311"/>
      <c r="MMI77" s="311"/>
      <c r="MMJ77" s="311"/>
      <c r="MMK77" s="311"/>
      <c r="MML77" s="311"/>
      <c r="MMM77" s="311"/>
      <c r="MMN77" s="311"/>
      <c r="MMO77" s="311"/>
      <c r="MMP77" s="311"/>
      <c r="MMQ77" s="311"/>
      <c r="MMR77" s="311"/>
      <c r="MMS77" s="311"/>
      <c r="MMT77" s="311"/>
      <c r="MMU77" s="311"/>
      <c r="MMV77" s="311"/>
      <c r="MMW77" s="311"/>
      <c r="MMX77" s="311"/>
      <c r="MMY77" s="311"/>
      <c r="MMZ77" s="311"/>
      <c r="MNA77" s="311"/>
      <c r="MNB77" s="311"/>
      <c r="MNC77" s="311"/>
      <c r="MND77" s="311"/>
      <c r="MNE77" s="311"/>
      <c r="MNF77" s="311"/>
      <c r="MNG77" s="311"/>
      <c r="MNH77" s="311"/>
      <c r="MNI77" s="311"/>
      <c r="MNJ77" s="311"/>
      <c r="MNK77" s="311"/>
      <c r="MNL77" s="311"/>
      <c r="MNM77" s="311"/>
      <c r="MNN77" s="311"/>
      <c r="MNO77" s="311"/>
      <c r="MNP77" s="311"/>
      <c r="MNQ77" s="311"/>
      <c r="MNR77" s="311"/>
      <c r="MNS77" s="311"/>
      <c r="MNT77" s="311"/>
      <c r="MNU77" s="311"/>
      <c r="MNV77" s="311"/>
      <c r="MNW77" s="311"/>
      <c r="MNX77" s="311"/>
      <c r="MNY77" s="311"/>
      <c r="MNZ77" s="311"/>
      <c r="MOA77" s="311"/>
      <c r="MOB77" s="311"/>
      <c r="MOC77" s="311"/>
      <c r="MOD77" s="311"/>
      <c r="MOE77" s="311"/>
      <c r="MOF77" s="311"/>
      <c r="MOG77" s="311"/>
      <c r="MOH77" s="311"/>
      <c r="MOI77" s="311"/>
      <c r="MOJ77" s="311"/>
      <c r="MOK77" s="311"/>
      <c r="MOL77" s="311"/>
      <c r="MOM77" s="311"/>
      <c r="MON77" s="311"/>
      <c r="MOO77" s="311"/>
      <c r="MOP77" s="311"/>
      <c r="MOQ77" s="311"/>
      <c r="MOR77" s="311"/>
      <c r="MOS77" s="311"/>
      <c r="MOT77" s="311"/>
      <c r="MOU77" s="311"/>
      <c r="MOV77" s="311"/>
      <c r="MOW77" s="311"/>
      <c r="MOX77" s="311"/>
      <c r="MOY77" s="311"/>
      <c r="MOZ77" s="311"/>
      <c r="MPA77" s="311"/>
      <c r="MPB77" s="311"/>
      <c r="MPC77" s="311"/>
      <c r="MPD77" s="311"/>
      <c r="MPE77" s="311"/>
      <c r="MPF77" s="311"/>
      <c r="MPG77" s="311"/>
      <c r="MPH77" s="311"/>
      <c r="MPI77" s="311"/>
      <c r="MPJ77" s="311"/>
      <c r="MPK77" s="311"/>
      <c r="MPL77" s="311"/>
      <c r="MPM77" s="311"/>
      <c r="MPN77" s="311"/>
      <c r="MPO77" s="311"/>
      <c r="MPP77" s="311"/>
      <c r="MPQ77" s="311"/>
      <c r="MPR77" s="311"/>
      <c r="MPS77" s="311"/>
      <c r="MPT77" s="311"/>
      <c r="MPU77" s="311"/>
      <c r="MPV77" s="311"/>
      <c r="MPW77" s="311"/>
      <c r="MPX77" s="311"/>
      <c r="MPY77" s="311"/>
      <c r="MPZ77" s="311"/>
      <c r="MQA77" s="311"/>
      <c r="MQB77" s="311"/>
      <c r="MQC77" s="311"/>
      <c r="MQD77" s="311"/>
      <c r="MQE77" s="311"/>
      <c r="MQF77" s="311"/>
      <c r="MQG77" s="311"/>
      <c r="MQH77" s="311"/>
      <c r="MQI77" s="311"/>
      <c r="MQJ77" s="311"/>
      <c r="MQK77" s="311"/>
      <c r="MQL77" s="311"/>
      <c r="MQM77" s="311"/>
      <c r="MQN77" s="311"/>
      <c r="MQO77" s="311"/>
      <c r="MQP77" s="311"/>
      <c r="MQQ77" s="311"/>
      <c r="MQR77" s="311"/>
      <c r="MQS77" s="311"/>
      <c r="MQT77" s="311"/>
      <c r="MQU77" s="311"/>
      <c r="MQV77" s="311"/>
      <c r="MQW77" s="311"/>
      <c r="MQX77" s="311"/>
      <c r="MQY77" s="311"/>
      <c r="MQZ77" s="311"/>
      <c r="MRA77" s="311"/>
      <c r="MRB77" s="311"/>
      <c r="MRC77" s="311"/>
      <c r="MRD77" s="311"/>
      <c r="MRE77" s="311"/>
      <c r="MRF77" s="311"/>
      <c r="MRG77" s="311"/>
      <c r="MRH77" s="311"/>
      <c r="MRI77" s="311"/>
      <c r="MRJ77" s="311"/>
      <c r="MRK77" s="311"/>
      <c r="MRL77" s="311"/>
      <c r="MRM77" s="311"/>
      <c r="MRN77" s="311"/>
      <c r="MRO77" s="311"/>
      <c r="MRP77" s="311"/>
      <c r="MRQ77" s="311"/>
      <c r="MRR77" s="311"/>
      <c r="MRS77" s="311"/>
      <c r="MRT77" s="311"/>
      <c r="MRU77" s="311"/>
      <c r="MRV77" s="311"/>
      <c r="MRW77" s="311"/>
      <c r="MRX77" s="311"/>
      <c r="MRY77" s="311"/>
      <c r="MRZ77" s="311"/>
      <c r="MSA77" s="311"/>
      <c r="MSB77" s="311"/>
      <c r="MSC77" s="311"/>
      <c r="MSD77" s="311"/>
      <c r="MSE77" s="311"/>
      <c r="MSF77" s="311"/>
      <c r="MSG77" s="311"/>
      <c r="MSH77" s="311"/>
      <c r="MSI77" s="311"/>
      <c r="MSJ77" s="311"/>
      <c r="MSK77" s="311"/>
      <c r="MSL77" s="311"/>
      <c r="MSM77" s="311"/>
      <c r="MSN77" s="311"/>
      <c r="MSO77" s="311"/>
      <c r="MSP77" s="311"/>
      <c r="MSQ77" s="311"/>
      <c r="MSR77" s="311"/>
      <c r="MSS77" s="311"/>
      <c r="MST77" s="311"/>
      <c r="MSU77" s="311"/>
      <c r="MSV77" s="311"/>
      <c r="MSW77" s="311"/>
      <c r="MSX77" s="311"/>
      <c r="MSY77" s="311"/>
      <c r="MSZ77" s="311"/>
      <c r="MTA77" s="311"/>
      <c r="MTB77" s="311"/>
      <c r="MTC77" s="311"/>
      <c r="MTD77" s="311"/>
      <c r="MTE77" s="311"/>
      <c r="MTF77" s="311"/>
      <c r="MTG77" s="311"/>
      <c r="MTH77" s="311"/>
      <c r="MTI77" s="311"/>
      <c r="MTJ77" s="311"/>
      <c r="MTK77" s="311"/>
      <c r="MTL77" s="311"/>
      <c r="MTM77" s="311"/>
      <c r="MTN77" s="311"/>
      <c r="MTO77" s="311"/>
      <c r="MTP77" s="311"/>
      <c r="MTQ77" s="311"/>
      <c r="MTR77" s="311"/>
      <c r="MTS77" s="311"/>
      <c r="MTT77" s="311"/>
      <c r="MTU77" s="311"/>
      <c r="MTV77" s="311"/>
      <c r="MTW77" s="311"/>
      <c r="MTX77" s="311"/>
      <c r="MTY77" s="311"/>
      <c r="MTZ77" s="311"/>
      <c r="MUA77" s="311"/>
      <c r="MUB77" s="311"/>
      <c r="MUC77" s="311"/>
      <c r="MUD77" s="311"/>
      <c r="MUE77" s="311"/>
      <c r="MUF77" s="311"/>
      <c r="MUG77" s="311"/>
      <c r="MUH77" s="311"/>
      <c r="MUI77" s="311"/>
      <c r="MUJ77" s="311"/>
      <c r="MUK77" s="311"/>
      <c r="MUL77" s="311"/>
      <c r="MUM77" s="311"/>
      <c r="MUN77" s="311"/>
      <c r="MUO77" s="311"/>
      <c r="MUP77" s="311"/>
      <c r="MUQ77" s="311"/>
      <c r="MUR77" s="311"/>
      <c r="MUS77" s="311"/>
      <c r="MUT77" s="311"/>
      <c r="MUU77" s="311"/>
      <c r="MUV77" s="311"/>
      <c r="MUW77" s="311"/>
      <c r="MUX77" s="311"/>
      <c r="MUY77" s="311"/>
      <c r="MUZ77" s="311"/>
      <c r="MVA77" s="311"/>
      <c r="MVB77" s="311"/>
      <c r="MVC77" s="311"/>
      <c r="MVD77" s="311"/>
      <c r="MVE77" s="311"/>
      <c r="MVF77" s="311"/>
      <c r="MVG77" s="311"/>
      <c r="MVH77" s="311"/>
      <c r="MVI77" s="311"/>
      <c r="MVJ77" s="311"/>
      <c r="MVK77" s="311"/>
      <c r="MVL77" s="311"/>
      <c r="MVM77" s="311"/>
      <c r="MVN77" s="311"/>
      <c r="MVO77" s="311"/>
      <c r="MVP77" s="311"/>
      <c r="MVQ77" s="311"/>
      <c r="MVR77" s="311"/>
      <c r="MVS77" s="311"/>
      <c r="MVT77" s="311"/>
      <c r="MVU77" s="311"/>
      <c r="MVV77" s="311"/>
      <c r="MVW77" s="311"/>
      <c r="MVX77" s="311"/>
      <c r="MVY77" s="311"/>
      <c r="MVZ77" s="311"/>
      <c r="MWA77" s="311"/>
      <c r="MWB77" s="311"/>
      <c r="MWC77" s="311"/>
      <c r="MWD77" s="311"/>
      <c r="MWE77" s="311"/>
      <c r="MWF77" s="311"/>
      <c r="MWG77" s="311"/>
      <c r="MWH77" s="311"/>
      <c r="MWI77" s="311"/>
      <c r="MWJ77" s="311"/>
      <c r="MWK77" s="311"/>
      <c r="MWL77" s="311"/>
      <c r="MWM77" s="311"/>
      <c r="MWN77" s="311"/>
      <c r="MWO77" s="311"/>
      <c r="MWP77" s="311"/>
      <c r="MWQ77" s="311"/>
      <c r="MWR77" s="311"/>
      <c r="MWS77" s="311"/>
      <c r="MWT77" s="311"/>
      <c r="MWU77" s="311"/>
      <c r="MWV77" s="311"/>
      <c r="MWW77" s="311"/>
      <c r="MWX77" s="311"/>
      <c r="MWY77" s="311"/>
      <c r="MWZ77" s="311"/>
      <c r="MXA77" s="311"/>
      <c r="MXB77" s="311"/>
      <c r="MXC77" s="311"/>
      <c r="MXD77" s="311"/>
      <c r="MXE77" s="311"/>
      <c r="MXF77" s="311"/>
      <c r="MXG77" s="311"/>
      <c r="MXH77" s="311"/>
      <c r="MXI77" s="311"/>
      <c r="MXJ77" s="311"/>
      <c r="MXK77" s="311"/>
      <c r="MXL77" s="311"/>
      <c r="MXM77" s="311"/>
      <c r="MXN77" s="311"/>
      <c r="MXO77" s="311"/>
      <c r="MXP77" s="311"/>
      <c r="MXQ77" s="311"/>
      <c r="MXR77" s="311"/>
      <c r="MXS77" s="311"/>
      <c r="MXT77" s="311"/>
      <c r="MXU77" s="311"/>
      <c r="MXV77" s="311"/>
      <c r="MXW77" s="311"/>
      <c r="MXX77" s="311"/>
      <c r="MXY77" s="311"/>
      <c r="MXZ77" s="311"/>
      <c r="MYA77" s="311"/>
      <c r="MYB77" s="311"/>
      <c r="MYC77" s="311"/>
      <c r="MYD77" s="311"/>
      <c r="MYE77" s="311"/>
      <c r="MYF77" s="311"/>
      <c r="MYG77" s="311"/>
      <c r="MYH77" s="311"/>
      <c r="MYI77" s="311"/>
      <c r="MYJ77" s="311"/>
      <c r="MYK77" s="311"/>
      <c r="MYL77" s="311"/>
      <c r="MYM77" s="311"/>
      <c r="MYN77" s="311"/>
      <c r="MYO77" s="311"/>
      <c r="MYP77" s="311"/>
      <c r="MYQ77" s="311"/>
      <c r="MYR77" s="311"/>
      <c r="MYS77" s="311"/>
      <c r="MYT77" s="311"/>
      <c r="MYU77" s="311"/>
      <c r="MYV77" s="311"/>
      <c r="MYW77" s="311"/>
      <c r="MYX77" s="311"/>
      <c r="MYY77" s="311"/>
      <c r="MYZ77" s="311"/>
      <c r="MZA77" s="311"/>
      <c r="MZB77" s="311"/>
      <c r="MZC77" s="311"/>
      <c r="MZD77" s="311"/>
      <c r="MZE77" s="311"/>
      <c r="MZF77" s="311"/>
      <c r="MZG77" s="311"/>
      <c r="MZH77" s="311"/>
      <c r="MZI77" s="311"/>
      <c r="MZJ77" s="311"/>
      <c r="MZK77" s="311"/>
      <c r="MZL77" s="311"/>
      <c r="MZM77" s="311"/>
      <c r="MZN77" s="311"/>
      <c r="MZO77" s="311"/>
      <c r="MZP77" s="311"/>
      <c r="MZQ77" s="311"/>
      <c r="MZR77" s="311"/>
      <c r="MZS77" s="311"/>
      <c r="MZT77" s="311"/>
      <c r="MZU77" s="311"/>
      <c r="MZV77" s="311"/>
      <c r="MZW77" s="311"/>
      <c r="MZX77" s="311"/>
      <c r="MZY77" s="311"/>
      <c r="MZZ77" s="311"/>
      <c r="NAA77" s="311"/>
      <c r="NAB77" s="311"/>
      <c r="NAC77" s="311"/>
      <c r="NAD77" s="311"/>
      <c r="NAE77" s="311"/>
      <c r="NAF77" s="311"/>
      <c r="NAG77" s="311"/>
      <c r="NAH77" s="311"/>
      <c r="NAI77" s="311"/>
      <c r="NAJ77" s="311"/>
      <c r="NAK77" s="311"/>
      <c r="NAL77" s="311"/>
      <c r="NAM77" s="311"/>
      <c r="NAN77" s="311"/>
      <c r="NAO77" s="311"/>
      <c r="NAP77" s="311"/>
      <c r="NAQ77" s="311"/>
      <c r="NAR77" s="311"/>
      <c r="NAS77" s="311"/>
      <c r="NAT77" s="311"/>
      <c r="NAU77" s="311"/>
      <c r="NAV77" s="311"/>
      <c r="NAW77" s="311"/>
      <c r="NAX77" s="311"/>
      <c r="NAY77" s="311"/>
      <c r="NAZ77" s="311"/>
      <c r="NBA77" s="311"/>
      <c r="NBB77" s="311"/>
      <c r="NBC77" s="311"/>
      <c r="NBD77" s="311"/>
      <c r="NBE77" s="311"/>
      <c r="NBF77" s="311"/>
      <c r="NBG77" s="311"/>
      <c r="NBH77" s="311"/>
      <c r="NBI77" s="311"/>
      <c r="NBJ77" s="311"/>
      <c r="NBK77" s="311"/>
      <c r="NBL77" s="311"/>
      <c r="NBM77" s="311"/>
      <c r="NBN77" s="311"/>
      <c r="NBO77" s="311"/>
      <c r="NBP77" s="311"/>
      <c r="NBQ77" s="311"/>
      <c r="NBR77" s="311"/>
      <c r="NBS77" s="311"/>
      <c r="NBT77" s="311"/>
      <c r="NBU77" s="311"/>
      <c r="NBV77" s="311"/>
      <c r="NBW77" s="311"/>
      <c r="NBX77" s="311"/>
      <c r="NBY77" s="311"/>
      <c r="NBZ77" s="311"/>
      <c r="NCA77" s="311"/>
      <c r="NCB77" s="311"/>
      <c r="NCC77" s="311"/>
      <c r="NCD77" s="311"/>
      <c r="NCE77" s="311"/>
      <c r="NCF77" s="311"/>
      <c r="NCG77" s="311"/>
      <c r="NCH77" s="311"/>
      <c r="NCI77" s="311"/>
      <c r="NCJ77" s="311"/>
      <c r="NCK77" s="311"/>
      <c r="NCL77" s="311"/>
      <c r="NCM77" s="311"/>
      <c r="NCN77" s="311"/>
      <c r="NCO77" s="311"/>
      <c r="NCP77" s="311"/>
      <c r="NCQ77" s="311"/>
      <c r="NCR77" s="311"/>
      <c r="NCS77" s="311"/>
      <c r="NCT77" s="311"/>
      <c r="NCU77" s="311"/>
      <c r="NCV77" s="311"/>
      <c r="NCW77" s="311"/>
      <c r="NCX77" s="311"/>
      <c r="NCY77" s="311"/>
      <c r="NCZ77" s="311"/>
      <c r="NDA77" s="311"/>
      <c r="NDB77" s="311"/>
      <c r="NDC77" s="311"/>
      <c r="NDD77" s="311"/>
      <c r="NDE77" s="311"/>
      <c r="NDF77" s="311"/>
      <c r="NDG77" s="311"/>
      <c r="NDH77" s="311"/>
      <c r="NDI77" s="311"/>
      <c r="NDJ77" s="311"/>
      <c r="NDK77" s="311"/>
      <c r="NDL77" s="311"/>
      <c r="NDM77" s="311"/>
      <c r="NDN77" s="311"/>
      <c r="NDO77" s="311"/>
      <c r="NDP77" s="311"/>
      <c r="NDQ77" s="311"/>
      <c r="NDR77" s="311"/>
      <c r="NDS77" s="311"/>
      <c r="NDT77" s="311"/>
      <c r="NDU77" s="311"/>
      <c r="NDV77" s="311"/>
      <c r="NDW77" s="311"/>
      <c r="NDX77" s="311"/>
      <c r="NDY77" s="311"/>
      <c r="NDZ77" s="311"/>
      <c r="NEA77" s="311"/>
      <c r="NEB77" s="311"/>
      <c r="NEC77" s="311"/>
      <c r="NED77" s="311"/>
      <c r="NEE77" s="311"/>
      <c r="NEF77" s="311"/>
      <c r="NEG77" s="311"/>
      <c r="NEH77" s="311"/>
      <c r="NEI77" s="311"/>
      <c r="NEJ77" s="311"/>
      <c r="NEK77" s="311"/>
      <c r="NEL77" s="311"/>
      <c r="NEM77" s="311"/>
      <c r="NEN77" s="311"/>
      <c r="NEO77" s="311"/>
      <c r="NEP77" s="311"/>
      <c r="NEQ77" s="311"/>
      <c r="NER77" s="311"/>
      <c r="NES77" s="311"/>
      <c r="NET77" s="311"/>
      <c r="NEU77" s="311"/>
      <c r="NEV77" s="311"/>
      <c r="NEW77" s="311"/>
      <c r="NEX77" s="311"/>
      <c r="NEY77" s="311"/>
      <c r="NEZ77" s="311"/>
      <c r="NFA77" s="311"/>
      <c r="NFB77" s="311"/>
      <c r="NFC77" s="311"/>
      <c r="NFD77" s="311"/>
      <c r="NFE77" s="311"/>
      <c r="NFF77" s="311"/>
      <c r="NFG77" s="311"/>
      <c r="NFH77" s="311"/>
      <c r="NFI77" s="311"/>
      <c r="NFJ77" s="311"/>
      <c r="NFK77" s="311"/>
      <c r="NFL77" s="311"/>
      <c r="NFM77" s="311"/>
      <c r="NFN77" s="311"/>
      <c r="NFO77" s="311"/>
      <c r="NFP77" s="311"/>
      <c r="NFQ77" s="311"/>
      <c r="NFR77" s="311"/>
      <c r="NFS77" s="311"/>
      <c r="NFT77" s="311"/>
      <c r="NFU77" s="311"/>
      <c r="NFV77" s="311"/>
      <c r="NFW77" s="311"/>
      <c r="NFX77" s="311"/>
      <c r="NFY77" s="311"/>
      <c r="NFZ77" s="311"/>
      <c r="NGA77" s="311"/>
      <c r="NGB77" s="311"/>
      <c r="NGC77" s="311"/>
      <c r="NGD77" s="311"/>
      <c r="NGE77" s="311"/>
      <c r="NGF77" s="311"/>
      <c r="NGG77" s="311"/>
      <c r="NGH77" s="311"/>
      <c r="NGI77" s="311"/>
      <c r="NGJ77" s="311"/>
      <c r="NGK77" s="311"/>
      <c r="NGL77" s="311"/>
      <c r="NGM77" s="311"/>
      <c r="NGN77" s="311"/>
      <c r="NGO77" s="311"/>
      <c r="NGP77" s="311"/>
      <c r="NGQ77" s="311"/>
      <c r="NGR77" s="311"/>
      <c r="NGS77" s="311"/>
      <c r="NGT77" s="311"/>
      <c r="NGU77" s="311"/>
      <c r="NGV77" s="311"/>
      <c r="NGW77" s="311"/>
      <c r="NGX77" s="311"/>
      <c r="NGY77" s="311"/>
      <c r="NGZ77" s="311"/>
      <c r="NHA77" s="311"/>
      <c r="NHB77" s="311"/>
      <c r="NHC77" s="311"/>
      <c r="NHD77" s="311"/>
      <c r="NHE77" s="311"/>
      <c r="NHF77" s="311"/>
      <c r="NHG77" s="311"/>
      <c r="NHH77" s="311"/>
      <c r="NHI77" s="311"/>
      <c r="NHJ77" s="311"/>
      <c r="NHK77" s="311"/>
      <c r="NHL77" s="311"/>
      <c r="NHM77" s="311"/>
      <c r="NHN77" s="311"/>
      <c r="NHO77" s="311"/>
      <c r="NHP77" s="311"/>
      <c r="NHQ77" s="311"/>
      <c r="NHR77" s="311"/>
      <c r="NHS77" s="311"/>
      <c r="NHT77" s="311"/>
      <c r="NHU77" s="311"/>
      <c r="NHV77" s="311"/>
      <c r="NHW77" s="311"/>
      <c r="NHX77" s="311"/>
      <c r="NHY77" s="311"/>
      <c r="NHZ77" s="311"/>
      <c r="NIA77" s="311"/>
      <c r="NIB77" s="311"/>
      <c r="NIC77" s="311"/>
      <c r="NID77" s="311"/>
      <c r="NIE77" s="311"/>
      <c r="NIF77" s="311"/>
      <c r="NIG77" s="311"/>
      <c r="NIH77" s="311"/>
      <c r="NII77" s="311"/>
      <c r="NIJ77" s="311"/>
      <c r="NIK77" s="311"/>
      <c r="NIL77" s="311"/>
      <c r="NIM77" s="311"/>
      <c r="NIN77" s="311"/>
      <c r="NIO77" s="311"/>
      <c r="NIP77" s="311"/>
      <c r="NIQ77" s="311"/>
      <c r="NIR77" s="311"/>
      <c r="NIS77" s="311"/>
      <c r="NIT77" s="311"/>
      <c r="NIU77" s="311"/>
      <c r="NIV77" s="311"/>
      <c r="NIW77" s="311"/>
      <c r="NIX77" s="311"/>
      <c r="NIY77" s="311"/>
      <c r="NIZ77" s="311"/>
      <c r="NJA77" s="311"/>
      <c r="NJB77" s="311"/>
      <c r="NJC77" s="311"/>
      <c r="NJD77" s="311"/>
      <c r="NJE77" s="311"/>
      <c r="NJF77" s="311"/>
      <c r="NJG77" s="311"/>
      <c r="NJH77" s="311"/>
      <c r="NJI77" s="311"/>
      <c r="NJJ77" s="311"/>
      <c r="NJK77" s="311"/>
      <c r="NJL77" s="311"/>
      <c r="NJM77" s="311"/>
      <c r="NJN77" s="311"/>
      <c r="NJO77" s="311"/>
      <c r="NJP77" s="311"/>
      <c r="NJQ77" s="311"/>
      <c r="NJR77" s="311"/>
      <c r="NJS77" s="311"/>
      <c r="NJT77" s="311"/>
      <c r="NJU77" s="311"/>
      <c r="NJV77" s="311"/>
      <c r="NJW77" s="311"/>
      <c r="NJX77" s="311"/>
      <c r="NJY77" s="311"/>
      <c r="NJZ77" s="311"/>
      <c r="NKA77" s="311"/>
      <c r="NKB77" s="311"/>
      <c r="NKC77" s="311"/>
      <c r="NKD77" s="311"/>
      <c r="NKE77" s="311"/>
      <c r="NKF77" s="311"/>
      <c r="NKG77" s="311"/>
      <c r="NKH77" s="311"/>
      <c r="NKI77" s="311"/>
      <c r="NKJ77" s="311"/>
      <c r="NKK77" s="311"/>
      <c r="NKL77" s="311"/>
      <c r="NKM77" s="311"/>
      <c r="NKN77" s="311"/>
      <c r="NKO77" s="311"/>
      <c r="NKP77" s="311"/>
      <c r="NKQ77" s="311"/>
      <c r="NKR77" s="311"/>
      <c r="NKS77" s="311"/>
      <c r="NKT77" s="311"/>
      <c r="NKU77" s="311"/>
      <c r="NKV77" s="311"/>
      <c r="NKW77" s="311"/>
      <c r="NKX77" s="311"/>
      <c r="NKY77" s="311"/>
      <c r="NKZ77" s="311"/>
      <c r="NLA77" s="311"/>
      <c r="NLB77" s="311"/>
      <c r="NLC77" s="311"/>
      <c r="NLD77" s="311"/>
      <c r="NLE77" s="311"/>
      <c r="NLF77" s="311"/>
      <c r="NLG77" s="311"/>
      <c r="NLH77" s="311"/>
      <c r="NLI77" s="311"/>
      <c r="NLJ77" s="311"/>
      <c r="NLK77" s="311"/>
      <c r="NLL77" s="311"/>
      <c r="NLM77" s="311"/>
      <c r="NLN77" s="311"/>
      <c r="NLO77" s="311"/>
      <c r="NLP77" s="311"/>
      <c r="NLQ77" s="311"/>
      <c r="NLR77" s="311"/>
      <c r="NLS77" s="311"/>
      <c r="NLT77" s="311"/>
      <c r="NLU77" s="311"/>
      <c r="NLV77" s="311"/>
      <c r="NLW77" s="311"/>
      <c r="NLX77" s="311"/>
      <c r="NLY77" s="311"/>
      <c r="NLZ77" s="311"/>
      <c r="NMA77" s="311"/>
      <c r="NMB77" s="311"/>
      <c r="NMC77" s="311"/>
      <c r="NMD77" s="311"/>
      <c r="NME77" s="311"/>
      <c r="NMF77" s="311"/>
      <c r="NMG77" s="311"/>
      <c r="NMH77" s="311"/>
      <c r="NMI77" s="311"/>
      <c r="NMJ77" s="311"/>
      <c r="NMK77" s="311"/>
      <c r="NML77" s="311"/>
      <c r="NMM77" s="311"/>
      <c r="NMN77" s="311"/>
      <c r="NMO77" s="311"/>
      <c r="NMP77" s="311"/>
      <c r="NMQ77" s="311"/>
      <c r="NMR77" s="311"/>
      <c r="NMS77" s="311"/>
      <c r="NMT77" s="311"/>
      <c r="NMU77" s="311"/>
      <c r="NMV77" s="311"/>
      <c r="NMW77" s="311"/>
      <c r="NMX77" s="311"/>
      <c r="NMY77" s="311"/>
      <c r="NMZ77" s="311"/>
      <c r="NNA77" s="311"/>
      <c r="NNB77" s="311"/>
      <c r="NNC77" s="311"/>
      <c r="NND77" s="311"/>
      <c r="NNE77" s="311"/>
      <c r="NNF77" s="311"/>
      <c r="NNG77" s="311"/>
      <c r="NNH77" s="311"/>
      <c r="NNI77" s="311"/>
      <c r="NNJ77" s="311"/>
      <c r="NNK77" s="311"/>
      <c r="NNL77" s="311"/>
      <c r="NNM77" s="311"/>
      <c r="NNN77" s="311"/>
      <c r="NNO77" s="311"/>
      <c r="NNP77" s="311"/>
      <c r="NNQ77" s="311"/>
      <c r="NNR77" s="311"/>
      <c r="NNS77" s="311"/>
      <c r="NNT77" s="311"/>
      <c r="NNU77" s="311"/>
      <c r="NNV77" s="311"/>
      <c r="NNW77" s="311"/>
      <c r="NNX77" s="311"/>
      <c r="NNY77" s="311"/>
      <c r="NNZ77" s="311"/>
      <c r="NOA77" s="311"/>
      <c r="NOB77" s="311"/>
      <c r="NOC77" s="311"/>
      <c r="NOD77" s="311"/>
      <c r="NOE77" s="311"/>
      <c r="NOF77" s="311"/>
      <c r="NOG77" s="311"/>
      <c r="NOH77" s="311"/>
      <c r="NOI77" s="311"/>
      <c r="NOJ77" s="311"/>
      <c r="NOK77" s="311"/>
      <c r="NOL77" s="311"/>
      <c r="NOM77" s="311"/>
      <c r="NON77" s="311"/>
      <c r="NOO77" s="311"/>
      <c r="NOP77" s="311"/>
      <c r="NOQ77" s="311"/>
      <c r="NOR77" s="311"/>
      <c r="NOS77" s="311"/>
      <c r="NOT77" s="311"/>
      <c r="NOU77" s="311"/>
      <c r="NOV77" s="311"/>
      <c r="NOW77" s="311"/>
      <c r="NOX77" s="311"/>
      <c r="NOY77" s="311"/>
      <c r="NOZ77" s="311"/>
      <c r="NPA77" s="311"/>
      <c r="NPB77" s="311"/>
      <c r="NPC77" s="311"/>
      <c r="NPD77" s="311"/>
      <c r="NPE77" s="311"/>
      <c r="NPF77" s="311"/>
      <c r="NPG77" s="311"/>
      <c r="NPH77" s="311"/>
      <c r="NPI77" s="311"/>
      <c r="NPJ77" s="311"/>
      <c r="NPK77" s="311"/>
      <c r="NPL77" s="311"/>
      <c r="NPM77" s="311"/>
      <c r="NPN77" s="311"/>
      <c r="NPO77" s="311"/>
      <c r="NPP77" s="311"/>
      <c r="NPQ77" s="311"/>
      <c r="NPR77" s="311"/>
      <c r="NPS77" s="311"/>
      <c r="NPT77" s="311"/>
      <c r="NPU77" s="311"/>
      <c r="NPV77" s="311"/>
      <c r="NPW77" s="311"/>
      <c r="NPX77" s="311"/>
      <c r="NPY77" s="311"/>
      <c r="NPZ77" s="311"/>
      <c r="NQA77" s="311"/>
      <c r="NQB77" s="311"/>
      <c r="NQC77" s="311"/>
      <c r="NQD77" s="311"/>
      <c r="NQE77" s="311"/>
      <c r="NQF77" s="311"/>
      <c r="NQG77" s="311"/>
      <c r="NQH77" s="311"/>
      <c r="NQI77" s="311"/>
      <c r="NQJ77" s="311"/>
      <c r="NQK77" s="311"/>
      <c r="NQL77" s="311"/>
      <c r="NQM77" s="311"/>
      <c r="NQN77" s="311"/>
      <c r="NQO77" s="311"/>
      <c r="NQP77" s="311"/>
      <c r="NQQ77" s="311"/>
      <c r="NQR77" s="311"/>
      <c r="NQS77" s="311"/>
      <c r="NQT77" s="311"/>
      <c r="NQU77" s="311"/>
      <c r="NQV77" s="311"/>
      <c r="NQW77" s="311"/>
      <c r="NQX77" s="311"/>
      <c r="NQY77" s="311"/>
      <c r="NQZ77" s="311"/>
      <c r="NRA77" s="311"/>
      <c r="NRB77" s="311"/>
      <c r="NRC77" s="311"/>
      <c r="NRD77" s="311"/>
      <c r="NRE77" s="311"/>
      <c r="NRF77" s="311"/>
      <c r="NRG77" s="311"/>
      <c r="NRH77" s="311"/>
      <c r="NRI77" s="311"/>
      <c r="NRJ77" s="311"/>
      <c r="NRK77" s="311"/>
      <c r="NRL77" s="311"/>
      <c r="NRM77" s="311"/>
      <c r="NRN77" s="311"/>
      <c r="NRO77" s="311"/>
      <c r="NRP77" s="311"/>
      <c r="NRQ77" s="311"/>
      <c r="NRR77" s="311"/>
      <c r="NRS77" s="311"/>
      <c r="NRT77" s="311"/>
      <c r="NRU77" s="311"/>
      <c r="NRV77" s="311"/>
      <c r="NRW77" s="311"/>
      <c r="NRX77" s="311"/>
      <c r="NRY77" s="311"/>
      <c r="NRZ77" s="311"/>
      <c r="NSA77" s="311"/>
      <c r="NSB77" s="311"/>
      <c r="NSC77" s="311"/>
      <c r="NSD77" s="311"/>
      <c r="NSE77" s="311"/>
      <c r="NSF77" s="311"/>
      <c r="NSG77" s="311"/>
      <c r="NSH77" s="311"/>
      <c r="NSI77" s="311"/>
      <c r="NSJ77" s="311"/>
      <c r="NSK77" s="311"/>
      <c r="NSL77" s="311"/>
      <c r="NSM77" s="311"/>
      <c r="NSN77" s="311"/>
      <c r="NSO77" s="311"/>
      <c r="NSP77" s="311"/>
      <c r="NSQ77" s="311"/>
      <c r="NSR77" s="311"/>
      <c r="NSS77" s="311"/>
      <c r="NST77" s="311"/>
      <c r="NSU77" s="311"/>
      <c r="NSV77" s="311"/>
      <c r="NSW77" s="311"/>
      <c r="NSX77" s="311"/>
      <c r="NSY77" s="311"/>
      <c r="NSZ77" s="311"/>
      <c r="NTA77" s="311"/>
      <c r="NTB77" s="311"/>
      <c r="NTC77" s="311"/>
      <c r="NTD77" s="311"/>
      <c r="NTE77" s="311"/>
      <c r="NTF77" s="311"/>
      <c r="NTG77" s="311"/>
      <c r="NTH77" s="311"/>
      <c r="NTI77" s="311"/>
      <c r="NTJ77" s="311"/>
      <c r="NTK77" s="311"/>
      <c r="NTL77" s="311"/>
      <c r="NTM77" s="311"/>
      <c r="NTN77" s="311"/>
      <c r="NTO77" s="311"/>
      <c r="NTP77" s="311"/>
      <c r="NTQ77" s="311"/>
      <c r="NTR77" s="311"/>
      <c r="NTS77" s="311"/>
      <c r="NTT77" s="311"/>
      <c r="NTU77" s="311"/>
      <c r="NTV77" s="311"/>
      <c r="NTW77" s="311"/>
      <c r="NTX77" s="311"/>
      <c r="NTY77" s="311"/>
      <c r="NTZ77" s="311"/>
      <c r="NUA77" s="311"/>
      <c r="NUB77" s="311"/>
      <c r="NUC77" s="311"/>
      <c r="NUD77" s="311"/>
      <c r="NUE77" s="311"/>
      <c r="NUF77" s="311"/>
      <c r="NUG77" s="311"/>
      <c r="NUH77" s="311"/>
      <c r="NUI77" s="311"/>
      <c r="NUJ77" s="311"/>
      <c r="NUK77" s="311"/>
      <c r="NUL77" s="311"/>
      <c r="NUM77" s="311"/>
      <c r="NUN77" s="311"/>
      <c r="NUO77" s="311"/>
      <c r="NUP77" s="311"/>
      <c r="NUQ77" s="311"/>
      <c r="NUR77" s="311"/>
      <c r="NUS77" s="311"/>
      <c r="NUT77" s="311"/>
      <c r="NUU77" s="311"/>
      <c r="NUV77" s="311"/>
      <c r="NUW77" s="311"/>
      <c r="NUX77" s="311"/>
      <c r="NUY77" s="311"/>
      <c r="NUZ77" s="311"/>
      <c r="NVA77" s="311"/>
      <c r="NVB77" s="311"/>
      <c r="NVC77" s="311"/>
      <c r="NVD77" s="311"/>
      <c r="NVE77" s="311"/>
      <c r="NVF77" s="311"/>
      <c r="NVG77" s="311"/>
      <c r="NVH77" s="311"/>
      <c r="NVI77" s="311"/>
      <c r="NVJ77" s="311"/>
      <c r="NVK77" s="311"/>
      <c r="NVL77" s="311"/>
      <c r="NVM77" s="311"/>
      <c r="NVN77" s="311"/>
      <c r="NVO77" s="311"/>
      <c r="NVP77" s="311"/>
      <c r="NVQ77" s="311"/>
      <c r="NVR77" s="311"/>
      <c r="NVS77" s="311"/>
      <c r="NVT77" s="311"/>
      <c r="NVU77" s="311"/>
      <c r="NVV77" s="311"/>
      <c r="NVW77" s="311"/>
      <c r="NVX77" s="311"/>
      <c r="NVY77" s="311"/>
      <c r="NVZ77" s="311"/>
      <c r="NWA77" s="311"/>
      <c r="NWB77" s="311"/>
      <c r="NWC77" s="311"/>
      <c r="NWD77" s="311"/>
      <c r="NWE77" s="311"/>
      <c r="NWF77" s="311"/>
      <c r="NWG77" s="311"/>
      <c r="NWH77" s="311"/>
      <c r="NWI77" s="311"/>
      <c r="NWJ77" s="311"/>
      <c r="NWK77" s="311"/>
      <c r="NWL77" s="311"/>
      <c r="NWM77" s="311"/>
      <c r="NWN77" s="311"/>
      <c r="NWO77" s="311"/>
      <c r="NWP77" s="311"/>
      <c r="NWQ77" s="311"/>
      <c r="NWR77" s="311"/>
      <c r="NWS77" s="311"/>
      <c r="NWT77" s="311"/>
      <c r="NWU77" s="311"/>
      <c r="NWV77" s="311"/>
      <c r="NWW77" s="311"/>
      <c r="NWX77" s="311"/>
      <c r="NWY77" s="311"/>
      <c r="NWZ77" s="311"/>
      <c r="NXA77" s="311"/>
      <c r="NXB77" s="311"/>
      <c r="NXC77" s="311"/>
      <c r="NXD77" s="311"/>
      <c r="NXE77" s="311"/>
      <c r="NXF77" s="311"/>
      <c r="NXG77" s="311"/>
      <c r="NXH77" s="311"/>
      <c r="NXI77" s="311"/>
      <c r="NXJ77" s="311"/>
      <c r="NXK77" s="311"/>
      <c r="NXL77" s="311"/>
      <c r="NXM77" s="311"/>
      <c r="NXN77" s="311"/>
      <c r="NXO77" s="311"/>
      <c r="NXP77" s="311"/>
      <c r="NXQ77" s="311"/>
      <c r="NXR77" s="311"/>
      <c r="NXS77" s="311"/>
      <c r="NXT77" s="311"/>
      <c r="NXU77" s="311"/>
      <c r="NXV77" s="311"/>
      <c r="NXW77" s="311"/>
      <c r="NXX77" s="311"/>
      <c r="NXY77" s="311"/>
      <c r="NXZ77" s="311"/>
      <c r="NYA77" s="311"/>
      <c r="NYB77" s="311"/>
      <c r="NYC77" s="311"/>
      <c r="NYD77" s="311"/>
      <c r="NYE77" s="311"/>
      <c r="NYF77" s="311"/>
      <c r="NYG77" s="311"/>
      <c r="NYH77" s="311"/>
      <c r="NYI77" s="311"/>
      <c r="NYJ77" s="311"/>
      <c r="NYK77" s="311"/>
      <c r="NYL77" s="311"/>
      <c r="NYM77" s="311"/>
      <c r="NYN77" s="311"/>
      <c r="NYO77" s="311"/>
      <c r="NYP77" s="311"/>
      <c r="NYQ77" s="311"/>
      <c r="NYR77" s="311"/>
      <c r="NYS77" s="311"/>
      <c r="NYT77" s="311"/>
      <c r="NYU77" s="311"/>
      <c r="NYV77" s="311"/>
      <c r="NYW77" s="311"/>
      <c r="NYX77" s="311"/>
      <c r="NYY77" s="311"/>
      <c r="NYZ77" s="311"/>
      <c r="NZA77" s="311"/>
      <c r="NZB77" s="311"/>
      <c r="NZC77" s="311"/>
      <c r="NZD77" s="311"/>
      <c r="NZE77" s="311"/>
      <c r="NZF77" s="311"/>
      <c r="NZG77" s="311"/>
      <c r="NZH77" s="311"/>
      <c r="NZI77" s="311"/>
      <c r="NZJ77" s="311"/>
      <c r="NZK77" s="311"/>
      <c r="NZL77" s="311"/>
      <c r="NZM77" s="311"/>
      <c r="NZN77" s="311"/>
      <c r="NZO77" s="311"/>
      <c r="NZP77" s="311"/>
      <c r="NZQ77" s="311"/>
      <c r="NZR77" s="311"/>
      <c r="NZS77" s="311"/>
      <c r="NZT77" s="311"/>
      <c r="NZU77" s="311"/>
      <c r="NZV77" s="311"/>
      <c r="NZW77" s="311"/>
      <c r="NZX77" s="311"/>
      <c r="NZY77" s="311"/>
      <c r="NZZ77" s="311"/>
      <c r="OAA77" s="311"/>
      <c r="OAB77" s="311"/>
      <c r="OAC77" s="311"/>
      <c r="OAD77" s="311"/>
      <c r="OAE77" s="311"/>
      <c r="OAF77" s="311"/>
      <c r="OAG77" s="311"/>
      <c r="OAH77" s="311"/>
      <c r="OAI77" s="311"/>
      <c r="OAJ77" s="311"/>
      <c r="OAK77" s="311"/>
      <c r="OAL77" s="311"/>
      <c r="OAM77" s="311"/>
      <c r="OAN77" s="311"/>
      <c r="OAO77" s="311"/>
      <c r="OAP77" s="311"/>
      <c r="OAQ77" s="311"/>
      <c r="OAR77" s="311"/>
      <c r="OAS77" s="311"/>
      <c r="OAT77" s="311"/>
      <c r="OAU77" s="311"/>
      <c r="OAV77" s="311"/>
      <c r="OAW77" s="311"/>
      <c r="OAX77" s="311"/>
      <c r="OAY77" s="311"/>
      <c r="OAZ77" s="311"/>
      <c r="OBA77" s="311"/>
      <c r="OBB77" s="311"/>
      <c r="OBC77" s="311"/>
      <c r="OBD77" s="311"/>
      <c r="OBE77" s="311"/>
      <c r="OBF77" s="311"/>
      <c r="OBG77" s="311"/>
      <c r="OBH77" s="311"/>
      <c r="OBI77" s="311"/>
      <c r="OBJ77" s="311"/>
      <c r="OBK77" s="311"/>
      <c r="OBL77" s="311"/>
      <c r="OBM77" s="311"/>
      <c r="OBN77" s="311"/>
      <c r="OBO77" s="311"/>
      <c r="OBP77" s="311"/>
      <c r="OBQ77" s="311"/>
      <c r="OBR77" s="311"/>
      <c r="OBS77" s="311"/>
      <c r="OBT77" s="311"/>
      <c r="OBU77" s="311"/>
      <c r="OBV77" s="311"/>
      <c r="OBW77" s="311"/>
      <c r="OBX77" s="311"/>
      <c r="OBY77" s="311"/>
      <c r="OBZ77" s="311"/>
      <c r="OCA77" s="311"/>
      <c r="OCB77" s="311"/>
      <c r="OCC77" s="311"/>
      <c r="OCD77" s="311"/>
      <c r="OCE77" s="311"/>
      <c r="OCF77" s="311"/>
      <c r="OCG77" s="311"/>
      <c r="OCH77" s="311"/>
      <c r="OCI77" s="311"/>
      <c r="OCJ77" s="311"/>
      <c r="OCK77" s="311"/>
      <c r="OCL77" s="311"/>
      <c r="OCM77" s="311"/>
      <c r="OCN77" s="311"/>
      <c r="OCO77" s="311"/>
      <c r="OCP77" s="311"/>
      <c r="OCQ77" s="311"/>
      <c r="OCR77" s="311"/>
      <c r="OCS77" s="311"/>
      <c r="OCT77" s="311"/>
      <c r="OCU77" s="311"/>
      <c r="OCV77" s="311"/>
      <c r="OCW77" s="311"/>
      <c r="OCX77" s="311"/>
      <c r="OCY77" s="311"/>
      <c r="OCZ77" s="311"/>
      <c r="ODA77" s="311"/>
      <c r="ODB77" s="311"/>
      <c r="ODC77" s="311"/>
      <c r="ODD77" s="311"/>
      <c r="ODE77" s="311"/>
      <c r="ODF77" s="311"/>
      <c r="ODG77" s="311"/>
      <c r="ODH77" s="311"/>
      <c r="ODI77" s="311"/>
      <c r="ODJ77" s="311"/>
      <c r="ODK77" s="311"/>
      <c r="ODL77" s="311"/>
      <c r="ODM77" s="311"/>
      <c r="ODN77" s="311"/>
      <c r="ODO77" s="311"/>
      <c r="ODP77" s="311"/>
      <c r="ODQ77" s="311"/>
      <c r="ODR77" s="311"/>
      <c r="ODS77" s="311"/>
      <c r="ODT77" s="311"/>
      <c r="ODU77" s="311"/>
      <c r="ODV77" s="311"/>
      <c r="ODW77" s="311"/>
      <c r="ODX77" s="311"/>
      <c r="ODY77" s="311"/>
      <c r="ODZ77" s="311"/>
      <c r="OEA77" s="311"/>
      <c r="OEB77" s="311"/>
      <c r="OEC77" s="311"/>
      <c r="OED77" s="311"/>
      <c r="OEE77" s="311"/>
      <c r="OEF77" s="311"/>
      <c r="OEG77" s="311"/>
      <c r="OEH77" s="311"/>
      <c r="OEI77" s="311"/>
      <c r="OEJ77" s="311"/>
      <c r="OEK77" s="311"/>
      <c r="OEL77" s="311"/>
      <c r="OEM77" s="311"/>
      <c r="OEN77" s="311"/>
      <c r="OEO77" s="311"/>
      <c r="OEP77" s="311"/>
      <c r="OEQ77" s="311"/>
      <c r="OER77" s="311"/>
      <c r="OES77" s="311"/>
      <c r="OET77" s="311"/>
      <c r="OEU77" s="311"/>
      <c r="OEV77" s="311"/>
      <c r="OEW77" s="311"/>
      <c r="OEX77" s="311"/>
      <c r="OEY77" s="311"/>
      <c r="OEZ77" s="311"/>
      <c r="OFA77" s="311"/>
      <c r="OFB77" s="311"/>
      <c r="OFC77" s="311"/>
      <c r="OFD77" s="311"/>
      <c r="OFE77" s="311"/>
      <c r="OFF77" s="311"/>
      <c r="OFG77" s="311"/>
      <c r="OFH77" s="311"/>
      <c r="OFI77" s="311"/>
      <c r="OFJ77" s="311"/>
      <c r="OFK77" s="311"/>
      <c r="OFL77" s="311"/>
      <c r="OFM77" s="311"/>
      <c r="OFN77" s="311"/>
      <c r="OFO77" s="311"/>
      <c r="OFP77" s="311"/>
      <c r="OFQ77" s="311"/>
      <c r="OFR77" s="311"/>
      <c r="OFS77" s="311"/>
      <c r="OFT77" s="311"/>
      <c r="OFU77" s="311"/>
      <c r="OFV77" s="311"/>
      <c r="OFW77" s="311"/>
      <c r="OFX77" s="311"/>
      <c r="OFY77" s="311"/>
      <c r="OFZ77" s="311"/>
      <c r="OGA77" s="311"/>
      <c r="OGB77" s="311"/>
      <c r="OGC77" s="311"/>
      <c r="OGD77" s="311"/>
      <c r="OGE77" s="311"/>
      <c r="OGF77" s="311"/>
      <c r="OGG77" s="311"/>
      <c r="OGH77" s="311"/>
      <c r="OGI77" s="311"/>
      <c r="OGJ77" s="311"/>
      <c r="OGK77" s="311"/>
      <c r="OGL77" s="311"/>
      <c r="OGM77" s="311"/>
      <c r="OGN77" s="311"/>
      <c r="OGO77" s="311"/>
      <c r="OGP77" s="311"/>
      <c r="OGQ77" s="311"/>
      <c r="OGR77" s="311"/>
      <c r="OGS77" s="311"/>
      <c r="OGT77" s="311"/>
      <c r="OGU77" s="311"/>
      <c r="OGV77" s="311"/>
      <c r="OGW77" s="311"/>
      <c r="OGX77" s="311"/>
      <c r="OGY77" s="311"/>
      <c r="OGZ77" s="311"/>
      <c r="OHA77" s="311"/>
      <c r="OHB77" s="311"/>
      <c r="OHC77" s="311"/>
      <c r="OHD77" s="311"/>
      <c r="OHE77" s="311"/>
      <c r="OHF77" s="311"/>
      <c r="OHG77" s="311"/>
      <c r="OHH77" s="311"/>
      <c r="OHI77" s="311"/>
      <c r="OHJ77" s="311"/>
      <c r="OHK77" s="311"/>
      <c r="OHL77" s="311"/>
      <c r="OHM77" s="311"/>
      <c r="OHN77" s="311"/>
      <c r="OHO77" s="311"/>
      <c r="OHP77" s="311"/>
      <c r="OHQ77" s="311"/>
      <c r="OHR77" s="311"/>
      <c r="OHS77" s="311"/>
      <c r="OHT77" s="311"/>
      <c r="OHU77" s="311"/>
      <c r="OHV77" s="311"/>
      <c r="OHW77" s="311"/>
      <c r="OHX77" s="311"/>
      <c r="OHY77" s="311"/>
      <c r="OHZ77" s="311"/>
      <c r="OIA77" s="311"/>
      <c r="OIB77" s="311"/>
      <c r="OIC77" s="311"/>
      <c r="OID77" s="311"/>
      <c r="OIE77" s="311"/>
      <c r="OIF77" s="311"/>
      <c r="OIG77" s="311"/>
      <c r="OIH77" s="311"/>
      <c r="OII77" s="311"/>
      <c r="OIJ77" s="311"/>
      <c r="OIK77" s="311"/>
      <c r="OIL77" s="311"/>
      <c r="OIM77" s="311"/>
      <c r="OIN77" s="311"/>
      <c r="OIO77" s="311"/>
      <c r="OIP77" s="311"/>
      <c r="OIQ77" s="311"/>
      <c r="OIR77" s="311"/>
      <c r="OIS77" s="311"/>
      <c r="OIT77" s="311"/>
      <c r="OIU77" s="311"/>
      <c r="OIV77" s="311"/>
      <c r="OIW77" s="311"/>
      <c r="OIX77" s="311"/>
      <c r="OIY77" s="311"/>
      <c r="OIZ77" s="311"/>
      <c r="OJA77" s="311"/>
      <c r="OJB77" s="311"/>
      <c r="OJC77" s="311"/>
      <c r="OJD77" s="311"/>
      <c r="OJE77" s="311"/>
      <c r="OJF77" s="311"/>
      <c r="OJG77" s="311"/>
      <c r="OJH77" s="311"/>
      <c r="OJI77" s="311"/>
      <c r="OJJ77" s="311"/>
      <c r="OJK77" s="311"/>
      <c r="OJL77" s="311"/>
      <c r="OJM77" s="311"/>
      <c r="OJN77" s="311"/>
      <c r="OJO77" s="311"/>
      <c r="OJP77" s="311"/>
      <c r="OJQ77" s="311"/>
      <c r="OJR77" s="311"/>
      <c r="OJS77" s="311"/>
      <c r="OJT77" s="311"/>
      <c r="OJU77" s="311"/>
      <c r="OJV77" s="311"/>
      <c r="OJW77" s="311"/>
      <c r="OJX77" s="311"/>
      <c r="OJY77" s="311"/>
      <c r="OJZ77" s="311"/>
      <c r="OKA77" s="311"/>
      <c r="OKB77" s="311"/>
      <c r="OKC77" s="311"/>
      <c r="OKD77" s="311"/>
      <c r="OKE77" s="311"/>
      <c r="OKF77" s="311"/>
      <c r="OKG77" s="311"/>
      <c r="OKH77" s="311"/>
      <c r="OKI77" s="311"/>
      <c r="OKJ77" s="311"/>
      <c r="OKK77" s="311"/>
      <c r="OKL77" s="311"/>
      <c r="OKM77" s="311"/>
      <c r="OKN77" s="311"/>
      <c r="OKO77" s="311"/>
      <c r="OKP77" s="311"/>
      <c r="OKQ77" s="311"/>
      <c r="OKR77" s="311"/>
      <c r="OKS77" s="311"/>
      <c r="OKT77" s="311"/>
      <c r="OKU77" s="311"/>
      <c r="OKV77" s="311"/>
      <c r="OKW77" s="311"/>
      <c r="OKX77" s="311"/>
      <c r="OKY77" s="311"/>
      <c r="OKZ77" s="311"/>
      <c r="OLA77" s="311"/>
      <c r="OLB77" s="311"/>
      <c r="OLC77" s="311"/>
      <c r="OLD77" s="311"/>
      <c r="OLE77" s="311"/>
      <c r="OLF77" s="311"/>
      <c r="OLG77" s="311"/>
      <c r="OLH77" s="311"/>
      <c r="OLI77" s="311"/>
      <c r="OLJ77" s="311"/>
      <c r="OLK77" s="311"/>
      <c r="OLL77" s="311"/>
      <c r="OLM77" s="311"/>
      <c r="OLN77" s="311"/>
      <c r="OLO77" s="311"/>
      <c r="OLP77" s="311"/>
      <c r="OLQ77" s="311"/>
      <c r="OLR77" s="311"/>
      <c r="OLS77" s="311"/>
      <c r="OLT77" s="311"/>
      <c r="OLU77" s="311"/>
      <c r="OLV77" s="311"/>
      <c r="OLW77" s="311"/>
      <c r="OLX77" s="311"/>
      <c r="OLY77" s="311"/>
      <c r="OLZ77" s="311"/>
      <c r="OMA77" s="311"/>
      <c r="OMB77" s="311"/>
      <c r="OMC77" s="311"/>
      <c r="OMD77" s="311"/>
      <c r="OME77" s="311"/>
      <c r="OMF77" s="311"/>
      <c r="OMG77" s="311"/>
      <c r="OMH77" s="311"/>
      <c r="OMI77" s="311"/>
      <c r="OMJ77" s="311"/>
      <c r="OMK77" s="311"/>
      <c r="OML77" s="311"/>
      <c r="OMM77" s="311"/>
      <c r="OMN77" s="311"/>
      <c r="OMO77" s="311"/>
      <c r="OMP77" s="311"/>
      <c r="OMQ77" s="311"/>
      <c r="OMR77" s="311"/>
      <c r="OMS77" s="311"/>
      <c r="OMT77" s="311"/>
      <c r="OMU77" s="311"/>
      <c r="OMV77" s="311"/>
      <c r="OMW77" s="311"/>
      <c r="OMX77" s="311"/>
      <c r="OMY77" s="311"/>
      <c r="OMZ77" s="311"/>
      <c r="ONA77" s="311"/>
      <c r="ONB77" s="311"/>
      <c r="ONC77" s="311"/>
      <c r="OND77" s="311"/>
      <c r="ONE77" s="311"/>
      <c r="ONF77" s="311"/>
      <c r="ONG77" s="311"/>
      <c r="ONH77" s="311"/>
      <c r="ONI77" s="311"/>
      <c r="ONJ77" s="311"/>
      <c r="ONK77" s="311"/>
      <c r="ONL77" s="311"/>
      <c r="ONM77" s="311"/>
      <c r="ONN77" s="311"/>
      <c r="ONO77" s="311"/>
      <c r="ONP77" s="311"/>
      <c r="ONQ77" s="311"/>
      <c r="ONR77" s="311"/>
      <c r="ONS77" s="311"/>
      <c r="ONT77" s="311"/>
      <c r="ONU77" s="311"/>
      <c r="ONV77" s="311"/>
      <c r="ONW77" s="311"/>
      <c r="ONX77" s="311"/>
      <c r="ONY77" s="311"/>
      <c r="ONZ77" s="311"/>
      <c r="OOA77" s="311"/>
      <c r="OOB77" s="311"/>
      <c r="OOC77" s="311"/>
      <c r="OOD77" s="311"/>
      <c r="OOE77" s="311"/>
      <c r="OOF77" s="311"/>
      <c r="OOG77" s="311"/>
      <c r="OOH77" s="311"/>
      <c r="OOI77" s="311"/>
      <c r="OOJ77" s="311"/>
      <c r="OOK77" s="311"/>
      <c r="OOL77" s="311"/>
      <c r="OOM77" s="311"/>
      <c r="OON77" s="311"/>
      <c r="OOO77" s="311"/>
      <c r="OOP77" s="311"/>
      <c r="OOQ77" s="311"/>
      <c r="OOR77" s="311"/>
      <c r="OOS77" s="311"/>
      <c r="OOT77" s="311"/>
      <c r="OOU77" s="311"/>
      <c r="OOV77" s="311"/>
      <c r="OOW77" s="311"/>
      <c r="OOX77" s="311"/>
      <c r="OOY77" s="311"/>
      <c r="OOZ77" s="311"/>
      <c r="OPA77" s="311"/>
      <c r="OPB77" s="311"/>
      <c r="OPC77" s="311"/>
      <c r="OPD77" s="311"/>
      <c r="OPE77" s="311"/>
      <c r="OPF77" s="311"/>
      <c r="OPG77" s="311"/>
      <c r="OPH77" s="311"/>
      <c r="OPI77" s="311"/>
      <c r="OPJ77" s="311"/>
      <c r="OPK77" s="311"/>
      <c r="OPL77" s="311"/>
      <c r="OPM77" s="311"/>
      <c r="OPN77" s="311"/>
      <c r="OPO77" s="311"/>
      <c r="OPP77" s="311"/>
      <c r="OPQ77" s="311"/>
      <c r="OPR77" s="311"/>
      <c r="OPS77" s="311"/>
      <c r="OPT77" s="311"/>
      <c r="OPU77" s="311"/>
      <c r="OPV77" s="311"/>
      <c r="OPW77" s="311"/>
      <c r="OPX77" s="311"/>
      <c r="OPY77" s="311"/>
      <c r="OPZ77" s="311"/>
      <c r="OQA77" s="311"/>
      <c r="OQB77" s="311"/>
      <c r="OQC77" s="311"/>
      <c r="OQD77" s="311"/>
      <c r="OQE77" s="311"/>
      <c r="OQF77" s="311"/>
      <c r="OQG77" s="311"/>
      <c r="OQH77" s="311"/>
      <c r="OQI77" s="311"/>
      <c r="OQJ77" s="311"/>
      <c r="OQK77" s="311"/>
      <c r="OQL77" s="311"/>
      <c r="OQM77" s="311"/>
      <c r="OQN77" s="311"/>
      <c r="OQO77" s="311"/>
      <c r="OQP77" s="311"/>
      <c r="OQQ77" s="311"/>
      <c r="OQR77" s="311"/>
      <c r="OQS77" s="311"/>
      <c r="OQT77" s="311"/>
      <c r="OQU77" s="311"/>
      <c r="OQV77" s="311"/>
      <c r="OQW77" s="311"/>
      <c r="OQX77" s="311"/>
      <c r="OQY77" s="311"/>
      <c r="OQZ77" s="311"/>
      <c r="ORA77" s="311"/>
      <c r="ORB77" s="311"/>
      <c r="ORC77" s="311"/>
      <c r="ORD77" s="311"/>
      <c r="ORE77" s="311"/>
      <c r="ORF77" s="311"/>
      <c r="ORG77" s="311"/>
      <c r="ORH77" s="311"/>
      <c r="ORI77" s="311"/>
      <c r="ORJ77" s="311"/>
      <c r="ORK77" s="311"/>
      <c r="ORL77" s="311"/>
      <c r="ORM77" s="311"/>
      <c r="ORN77" s="311"/>
      <c r="ORO77" s="311"/>
      <c r="ORP77" s="311"/>
      <c r="ORQ77" s="311"/>
      <c r="ORR77" s="311"/>
      <c r="ORS77" s="311"/>
      <c r="ORT77" s="311"/>
      <c r="ORU77" s="311"/>
      <c r="ORV77" s="311"/>
      <c r="ORW77" s="311"/>
      <c r="ORX77" s="311"/>
      <c r="ORY77" s="311"/>
      <c r="ORZ77" s="311"/>
      <c r="OSA77" s="311"/>
      <c r="OSB77" s="311"/>
      <c r="OSC77" s="311"/>
      <c r="OSD77" s="311"/>
      <c r="OSE77" s="311"/>
      <c r="OSF77" s="311"/>
      <c r="OSG77" s="311"/>
      <c r="OSH77" s="311"/>
      <c r="OSI77" s="311"/>
      <c r="OSJ77" s="311"/>
      <c r="OSK77" s="311"/>
      <c r="OSL77" s="311"/>
      <c r="OSM77" s="311"/>
      <c r="OSN77" s="311"/>
      <c r="OSO77" s="311"/>
      <c r="OSP77" s="311"/>
      <c r="OSQ77" s="311"/>
      <c r="OSR77" s="311"/>
      <c r="OSS77" s="311"/>
      <c r="OST77" s="311"/>
      <c r="OSU77" s="311"/>
      <c r="OSV77" s="311"/>
      <c r="OSW77" s="311"/>
      <c r="OSX77" s="311"/>
      <c r="OSY77" s="311"/>
      <c r="OSZ77" s="311"/>
      <c r="OTA77" s="311"/>
      <c r="OTB77" s="311"/>
      <c r="OTC77" s="311"/>
      <c r="OTD77" s="311"/>
      <c r="OTE77" s="311"/>
      <c r="OTF77" s="311"/>
      <c r="OTG77" s="311"/>
      <c r="OTH77" s="311"/>
      <c r="OTI77" s="311"/>
      <c r="OTJ77" s="311"/>
      <c r="OTK77" s="311"/>
      <c r="OTL77" s="311"/>
      <c r="OTM77" s="311"/>
      <c r="OTN77" s="311"/>
      <c r="OTO77" s="311"/>
      <c r="OTP77" s="311"/>
      <c r="OTQ77" s="311"/>
      <c r="OTR77" s="311"/>
      <c r="OTS77" s="311"/>
      <c r="OTT77" s="311"/>
      <c r="OTU77" s="311"/>
      <c r="OTV77" s="311"/>
      <c r="OTW77" s="311"/>
      <c r="OTX77" s="311"/>
      <c r="OTY77" s="311"/>
      <c r="OTZ77" s="311"/>
      <c r="OUA77" s="311"/>
      <c r="OUB77" s="311"/>
      <c r="OUC77" s="311"/>
      <c r="OUD77" s="311"/>
      <c r="OUE77" s="311"/>
      <c r="OUF77" s="311"/>
      <c r="OUG77" s="311"/>
      <c r="OUH77" s="311"/>
      <c r="OUI77" s="311"/>
      <c r="OUJ77" s="311"/>
      <c r="OUK77" s="311"/>
      <c r="OUL77" s="311"/>
      <c r="OUM77" s="311"/>
      <c r="OUN77" s="311"/>
      <c r="OUO77" s="311"/>
      <c r="OUP77" s="311"/>
      <c r="OUQ77" s="311"/>
      <c r="OUR77" s="311"/>
      <c r="OUS77" s="311"/>
      <c r="OUT77" s="311"/>
      <c r="OUU77" s="311"/>
      <c r="OUV77" s="311"/>
      <c r="OUW77" s="311"/>
      <c r="OUX77" s="311"/>
      <c r="OUY77" s="311"/>
      <c r="OUZ77" s="311"/>
      <c r="OVA77" s="311"/>
      <c r="OVB77" s="311"/>
      <c r="OVC77" s="311"/>
      <c r="OVD77" s="311"/>
      <c r="OVE77" s="311"/>
      <c r="OVF77" s="311"/>
      <c r="OVG77" s="311"/>
      <c r="OVH77" s="311"/>
      <c r="OVI77" s="311"/>
      <c r="OVJ77" s="311"/>
      <c r="OVK77" s="311"/>
      <c r="OVL77" s="311"/>
      <c r="OVM77" s="311"/>
      <c r="OVN77" s="311"/>
      <c r="OVO77" s="311"/>
      <c r="OVP77" s="311"/>
      <c r="OVQ77" s="311"/>
      <c r="OVR77" s="311"/>
      <c r="OVS77" s="311"/>
      <c r="OVT77" s="311"/>
      <c r="OVU77" s="311"/>
      <c r="OVV77" s="311"/>
      <c r="OVW77" s="311"/>
      <c r="OVX77" s="311"/>
      <c r="OVY77" s="311"/>
      <c r="OVZ77" s="311"/>
      <c r="OWA77" s="311"/>
      <c r="OWB77" s="311"/>
      <c r="OWC77" s="311"/>
      <c r="OWD77" s="311"/>
      <c r="OWE77" s="311"/>
      <c r="OWF77" s="311"/>
      <c r="OWG77" s="311"/>
      <c r="OWH77" s="311"/>
      <c r="OWI77" s="311"/>
      <c r="OWJ77" s="311"/>
      <c r="OWK77" s="311"/>
      <c r="OWL77" s="311"/>
      <c r="OWM77" s="311"/>
      <c r="OWN77" s="311"/>
      <c r="OWO77" s="311"/>
      <c r="OWP77" s="311"/>
      <c r="OWQ77" s="311"/>
      <c r="OWR77" s="311"/>
      <c r="OWS77" s="311"/>
      <c r="OWT77" s="311"/>
      <c r="OWU77" s="311"/>
      <c r="OWV77" s="311"/>
      <c r="OWW77" s="311"/>
      <c r="OWX77" s="311"/>
      <c r="OWY77" s="311"/>
      <c r="OWZ77" s="311"/>
      <c r="OXA77" s="311"/>
      <c r="OXB77" s="311"/>
      <c r="OXC77" s="311"/>
      <c r="OXD77" s="311"/>
      <c r="OXE77" s="311"/>
      <c r="OXF77" s="311"/>
      <c r="OXG77" s="311"/>
      <c r="OXH77" s="311"/>
      <c r="OXI77" s="311"/>
      <c r="OXJ77" s="311"/>
      <c r="OXK77" s="311"/>
      <c r="OXL77" s="311"/>
      <c r="OXM77" s="311"/>
      <c r="OXN77" s="311"/>
      <c r="OXO77" s="311"/>
      <c r="OXP77" s="311"/>
      <c r="OXQ77" s="311"/>
      <c r="OXR77" s="311"/>
      <c r="OXS77" s="311"/>
      <c r="OXT77" s="311"/>
      <c r="OXU77" s="311"/>
      <c r="OXV77" s="311"/>
      <c r="OXW77" s="311"/>
      <c r="OXX77" s="311"/>
      <c r="OXY77" s="311"/>
      <c r="OXZ77" s="311"/>
      <c r="OYA77" s="311"/>
      <c r="OYB77" s="311"/>
      <c r="OYC77" s="311"/>
      <c r="OYD77" s="311"/>
      <c r="OYE77" s="311"/>
      <c r="OYF77" s="311"/>
      <c r="OYG77" s="311"/>
      <c r="OYH77" s="311"/>
      <c r="OYI77" s="311"/>
      <c r="OYJ77" s="311"/>
      <c r="OYK77" s="311"/>
      <c r="OYL77" s="311"/>
      <c r="OYM77" s="311"/>
      <c r="OYN77" s="311"/>
      <c r="OYO77" s="311"/>
      <c r="OYP77" s="311"/>
      <c r="OYQ77" s="311"/>
      <c r="OYR77" s="311"/>
      <c r="OYS77" s="311"/>
      <c r="OYT77" s="311"/>
      <c r="OYU77" s="311"/>
      <c r="OYV77" s="311"/>
      <c r="OYW77" s="311"/>
      <c r="OYX77" s="311"/>
      <c r="OYY77" s="311"/>
      <c r="OYZ77" s="311"/>
      <c r="OZA77" s="311"/>
      <c r="OZB77" s="311"/>
      <c r="OZC77" s="311"/>
      <c r="OZD77" s="311"/>
      <c r="OZE77" s="311"/>
      <c r="OZF77" s="311"/>
      <c r="OZG77" s="311"/>
      <c r="OZH77" s="311"/>
      <c r="OZI77" s="311"/>
      <c r="OZJ77" s="311"/>
      <c r="OZK77" s="311"/>
      <c r="OZL77" s="311"/>
      <c r="OZM77" s="311"/>
      <c r="OZN77" s="311"/>
      <c r="OZO77" s="311"/>
      <c r="OZP77" s="311"/>
      <c r="OZQ77" s="311"/>
      <c r="OZR77" s="311"/>
      <c r="OZS77" s="311"/>
      <c r="OZT77" s="311"/>
      <c r="OZU77" s="311"/>
      <c r="OZV77" s="311"/>
      <c r="OZW77" s="311"/>
      <c r="OZX77" s="311"/>
      <c r="OZY77" s="311"/>
      <c r="OZZ77" s="311"/>
      <c r="PAA77" s="311"/>
      <c r="PAB77" s="311"/>
      <c r="PAC77" s="311"/>
      <c r="PAD77" s="311"/>
      <c r="PAE77" s="311"/>
      <c r="PAF77" s="311"/>
      <c r="PAG77" s="311"/>
      <c r="PAH77" s="311"/>
      <c r="PAI77" s="311"/>
      <c r="PAJ77" s="311"/>
      <c r="PAK77" s="311"/>
      <c r="PAL77" s="311"/>
      <c r="PAM77" s="311"/>
      <c r="PAN77" s="311"/>
      <c r="PAO77" s="311"/>
      <c r="PAP77" s="311"/>
      <c r="PAQ77" s="311"/>
      <c r="PAR77" s="311"/>
      <c r="PAS77" s="311"/>
      <c r="PAT77" s="311"/>
      <c r="PAU77" s="311"/>
      <c r="PAV77" s="311"/>
      <c r="PAW77" s="311"/>
      <c r="PAX77" s="311"/>
      <c r="PAY77" s="311"/>
      <c r="PAZ77" s="311"/>
      <c r="PBA77" s="311"/>
      <c r="PBB77" s="311"/>
      <c r="PBC77" s="311"/>
      <c r="PBD77" s="311"/>
      <c r="PBE77" s="311"/>
      <c r="PBF77" s="311"/>
      <c r="PBG77" s="311"/>
      <c r="PBH77" s="311"/>
      <c r="PBI77" s="311"/>
      <c r="PBJ77" s="311"/>
      <c r="PBK77" s="311"/>
      <c r="PBL77" s="311"/>
      <c r="PBM77" s="311"/>
      <c r="PBN77" s="311"/>
      <c r="PBO77" s="311"/>
      <c r="PBP77" s="311"/>
      <c r="PBQ77" s="311"/>
      <c r="PBR77" s="311"/>
      <c r="PBS77" s="311"/>
      <c r="PBT77" s="311"/>
      <c r="PBU77" s="311"/>
      <c r="PBV77" s="311"/>
      <c r="PBW77" s="311"/>
      <c r="PBX77" s="311"/>
      <c r="PBY77" s="311"/>
      <c r="PBZ77" s="311"/>
      <c r="PCA77" s="311"/>
      <c r="PCB77" s="311"/>
      <c r="PCC77" s="311"/>
      <c r="PCD77" s="311"/>
      <c r="PCE77" s="311"/>
      <c r="PCF77" s="311"/>
      <c r="PCG77" s="311"/>
      <c r="PCH77" s="311"/>
      <c r="PCI77" s="311"/>
      <c r="PCJ77" s="311"/>
      <c r="PCK77" s="311"/>
      <c r="PCL77" s="311"/>
      <c r="PCM77" s="311"/>
      <c r="PCN77" s="311"/>
      <c r="PCO77" s="311"/>
      <c r="PCP77" s="311"/>
      <c r="PCQ77" s="311"/>
      <c r="PCR77" s="311"/>
      <c r="PCS77" s="311"/>
      <c r="PCT77" s="311"/>
      <c r="PCU77" s="311"/>
      <c r="PCV77" s="311"/>
      <c r="PCW77" s="311"/>
      <c r="PCX77" s="311"/>
      <c r="PCY77" s="311"/>
      <c r="PCZ77" s="311"/>
      <c r="PDA77" s="311"/>
      <c r="PDB77" s="311"/>
      <c r="PDC77" s="311"/>
      <c r="PDD77" s="311"/>
      <c r="PDE77" s="311"/>
      <c r="PDF77" s="311"/>
      <c r="PDG77" s="311"/>
      <c r="PDH77" s="311"/>
      <c r="PDI77" s="311"/>
      <c r="PDJ77" s="311"/>
      <c r="PDK77" s="311"/>
      <c r="PDL77" s="311"/>
      <c r="PDM77" s="311"/>
      <c r="PDN77" s="311"/>
      <c r="PDO77" s="311"/>
      <c r="PDP77" s="311"/>
      <c r="PDQ77" s="311"/>
      <c r="PDR77" s="311"/>
      <c r="PDS77" s="311"/>
      <c r="PDT77" s="311"/>
      <c r="PDU77" s="311"/>
      <c r="PDV77" s="311"/>
      <c r="PDW77" s="311"/>
      <c r="PDX77" s="311"/>
      <c r="PDY77" s="311"/>
      <c r="PDZ77" s="311"/>
      <c r="PEA77" s="311"/>
      <c r="PEB77" s="311"/>
      <c r="PEC77" s="311"/>
      <c r="PED77" s="311"/>
      <c r="PEE77" s="311"/>
      <c r="PEF77" s="311"/>
      <c r="PEG77" s="311"/>
      <c r="PEH77" s="311"/>
      <c r="PEI77" s="311"/>
      <c r="PEJ77" s="311"/>
      <c r="PEK77" s="311"/>
      <c r="PEL77" s="311"/>
      <c r="PEM77" s="311"/>
      <c r="PEN77" s="311"/>
      <c r="PEO77" s="311"/>
      <c r="PEP77" s="311"/>
      <c r="PEQ77" s="311"/>
      <c r="PER77" s="311"/>
      <c r="PES77" s="311"/>
      <c r="PET77" s="311"/>
      <c r="PEU77" s="311"/>
      <c r="PEV77" s="311"/>
      <c r="PEW77" s="311"/>
      <c r="PEX77" s="311"/>
      <c r="PEY77" s="311"/>
      <c r="PEZ77" s="311"/>
      <c r="PFA77" s="311"/>
      <c r="PFB77" s="311"/>
      <c r="PFC77" s="311"/>
      <c r="PFD77" s="311"/>
      <c r="PFE77" s="311"/>
      <c r="PFF77" s="311"/>
      <c r="PFG77" s="311"/>
      <c r="PFH77" s="311"/>
      <c r="PFI77" s="311"/>
      <c r="PFJ77" s="311"/>
      <c r="PFK77" s="311"/>
      <c r="PFL77" s="311"/>
      <c r="PFM77" s="311"/>
      <c r="PFN77" s="311"/>
      <c r="PFO77" s="311"/>
      <c r="PFP77" s="311"/>
      <c r="PFQ77" s="311"/>
      <c r="PFR77" s="311"/>
      <c r="PFS77" s="311"/>
      <c r="PFT77" s="311"/>
      <c r="PFU77" s="311"/>
      <c r="PFV77" s="311"/>
      <c r="PFW77" s="311"/>
      <c r="PFX77" s="311"/>
      <c r="PFY77" s="311"/>
      <c r="PFZ77" s="311"/>
      <c r="PGA77" s="311"/>
      <c r="PGB77" s="311"/>
      <c r="PGC77" s="311"/>
      <c r="PGD77" s="311"/>
      <c r="PGE77" s="311"/>
      <c r="PGF77" s="311"/>
      <c r="PGG77" s="311"/>
      <c r="PGH77" s="311"/>
      <c r="PGI77" s="311"/>
      <c r="PGJ77" s="311"/>
      <c r="PGK77" s="311"/>
      <c r="PGL77" s="311"/>
      <c r="PGM77" s="311"/>
      <c r="PGN77" s="311"/>
      <c r="PGO77" s="311"/>
      <c r="PGP77" s="311"/>
      <c r="PGQ77" s="311"/>
      <c r="PGR77" s="311"/>
      <c r="PGS77" s="311"/>
      <c r="PGT77" s="311"/>
      <c r="PGU77" s="311"/>
      <c r="PGV77" s="311"/>
      <c r="PGW77" s="311"/>
      <c r="PGX77" s="311"/>
      <c r="PGY77" s="311"/>
      <c r="PGZ77" s="311"/>
      <c r="PHA77" s="311"/>
      <c r="PHB77" s="311"/>
      <c r="PHC77" s="311"/>
      <c r="PHD77" s="311"/>
      <c r="PHE77" s="311"/>
      <c r="PHF77" s="311"/>
      <c r="PHG77" s="311"/>
      <c r="PHH77" s="311"/>
      <c r="PHI77" s="311"/>
      <c r="PHJ77" s="311"/>
      <c r="PHK77" s="311"/>
      <c r="PHL77" s="311"/>
      <c r="PHM77" s="311"/>
      <c r="PHN77" s="311"/>
      <c r="PHO77" s="311"/>
      <c r="PHP77" s="311"/>
      <c r="PHQ77" s="311"/>
      <c r="PHR77" s="311"/>
      <c r="PHS77" s="311"/>
      <c r="PHT77" s="311"/>
      <c r="PHU77" s="311"/>
      <c r="PHV77" s="311"/>
      <c r="PHW77" s="311"/>
      <c r="PHX77" s="311"/>
      <c r="PHY77" s="311"/>
      <c r="PHZ77" s="311"/>
      <c r="PIA77" s="311"/>
      <c r="PIB77" s="311"/>
      <c r="PIC77" s="311"/>
      <c r="PID77" s="311"/>
      <c r="PIE77" s="311"/>
      <c r="PIF77" s="311"/>
      <c r="PIG77" s="311"/>
      <c r="PIH77" s="311"/>
      <c r="PII77" s="311"/>
      <c r="PIJ77" s="311"/>
      <c r="PIK77" s="311"/>
      <c r="PIL77" s="311"/>
      <c r="PIM77" s="311"/>
      <c r="PIN77" s="311"/>
      <c r="PIO77" s="311"/>
      <c r="PIP77" s="311"/>
      <c r="PIQ77" s="311"/>
      <c r="PIR77" s="311"/>
      <c r="PIS77" s="311"/>
      <c r="PIT77" s="311"/>
      <c r="PIU77" s="311"/>
      <c r="PIV77" s="311"/>
      <c r="PIW77" s="311"/>
      <c r="PIX77" s="311"/>
      <c r="PIY77" s="311"/>
      <c r="PIZ77" s="311"/>
      <c r="PJA77" s="311"/>
      <c r="PJB77" s="311"/>
      <c r="PJC77" s="311"/>
      <c r="PJD77" s="311"/>
      <c r="PJE77" s="311"/>
      <c r="PJF77" s="311"/>
      <c r="PJG77" s="311"/>
      <c r="PJH77" s="311"/>
      <c r="PJI77" s="311"/>
      <c r="PJJ77" s="311"/>
      <c r="PJK77" s="311"/>
      <c r="PJL77" s="311"/>
      <c r="PJM77" s="311"/>
      <c r="PJN77" s="311"/>
      <c r="PJO77" s="311"/>
      <c r="PJP77" s="311"/>
      <c r="PJQ77" s="311"/>
      <c r="PJR77" s="311"/>
      <c r="PJS77" s="311"/>
      <c r="PJT77" s="311"/>
      <c r="PJU77" s="311"/>
      <c r="PJV77" s="311"/>
      <c r="PJW77" s="311"/>
      <c r="PJX77" s="311"/>
      <c r="PJY77" s="311"/>
      <c r="PJZ77" s="311"/>
      <c r="PKA77" s="311"/>
      <c r="PKB77" s="311"/>
      <c r="PKC77" s="311"/>
      <c r="PKD77" s="311"/>
      <c r="PKE77" s="311"/>
      <c r="PKF77" s="311"/>
      <c r="PKG77" s="311"/>
      <c r="PKH77" s="311"/>
      <c r="PKI77" s="311"/>
      <c r="PKJ77" s="311"/>
      <c r="PKK77" s="311"/>
      <c r="PKL77" s="311"/>
      <c r="PKM77" s="311"/>
      <c r="PKN77" s="311"/>
      <c r="PKO77" s="311"/>
      <c r="PKP77" s="311"/>
      <c r="PKQ77" s="311"/>
      <c r="PKR77" s="311"/>
      <c r="PKS77" s="311"/>
      <c r="PKT77" s="311"/>
      <c r="PKU77" s="311"/>
      <c r="PKV77" s="311"/>
      <c r="PKW77" s="311"/>
      <c r="PKX77" s="311"/>
      <c r="PKY77" s="311"/>
      <c r="PKZ77" s="311"/>
      <c r="PLA77" s="311"/>
      <c r="PLB77" s="311"/>
      <c r="PLC77" s="311"/>
      <c r="PLD77" s="311"/>
      <c r="PLE77" s="311"/>
      <c r="PLF77" s="311"/>
      <c r="PLG77" s="311"/>
      <c r="PLH77" s="311"/>
      <c r="PLI77" s="311"/>
      <c r="PLJ77" s="311"/>
      <c r="PLK77" s="311"/>
      <c r="PLL77" s="311"/>
      <c r="PLM77" s="311"/>
      <c r="PLN77" s="311"/>
      <c r="PLO77" s="311"/>
      <c r="PLP77" s="311"/>
      <c r="PLQ77" s="311"/>
      <c r="PLR77" s="311"/>
      <c r="PLS77" s="311"/>
      <c r="PLT77" s="311"/>
      <c r="PLU77" s="311"/>
      <c r="PLV77" s="311"/>
      <c r="PLW77" s="311"/>
      <c r="PLX77" s="311"/>
      <c r="PLY77" s="311"/>
      <c r="PLZ77" s="311"/>
      <c r="PMA77" s="311"/>
      <c r="PMB77" s="311"/>
      <c r="PMC77" s="311"/>
      <c r="PMD77" s="311"/>
      <c r="PME77" s="311"/>
      <c r="PMF77" s="311"/>
      <c r="PMG77" s="311"/>
      <c r="PMH77" s="311"/>
      <c r="PMI77" s="311"/>
      <c r="PMJ77" s="311"/>
      <c r="PMK77" s="311"/>
      <c r="PML77" s="311"/>
      <c r="PMM77" s="311"/>
      <c r="PMN77" s="311"/>
      <c r="PMO77" s="311"/>
      <c r="PMP77" s="311"/>
      <c r="PMQ77" s="311"/>
      <c r="PMR77" s="311"/>
      <c r="PMS77" s="311"/>
      <c r="PMT77" s="311"/>
      <c r="PMU77" s="311"/>
      <c r="PMV77" s="311"/>
      <c r="PMW77" s="311"/>
      <c r="PMX77" s="311"/>
      <c r="PMY77" s="311"/>
      <c r="PMZ77" s="311"/>
      <c r="PNA77" s="311"/>
      <c r="PNB77" s="311"/>
      <c r="PNC77" s="311"/>
      <c r="PND77" s="311"/>
      <c r="PNE77" s="311"/>
      <c r="PNF77" s="311"/>
      <c r="PNG77" s="311"/>
      <c r="PNH77" s="311"/>
      <c r="PNI77" s="311"/>
      <c r="PNJ77" s="311"/>
      <c r="PNK77" s="311"/>
      <c r="PNL77" s="311"/>
      <c r="PNM77" s="311"/>
      <c r="PNN77" s="311"/>
      <c r="PNO77" s="311"/>
      <c r="PNP77" s="311"/>
      <c r="PNQ77" s="311"/>
      <c r="PNR77" s="311"/>
      <c r="PNS77" s="311"/>
      <c r="PNT77" s="311"/>
      <c r="PNU77" s="311"/>
      <c r="PNV77" s="311"/>
      <c r="PNW77" s="311"/>
      <c r="PNX77" s="311"/>
      <c r="PNY77" s="311"/>
      <c r="PNZ77" s="311"/>
      <c r="POA77" s="311"/>
      <c r="POB77" s="311"/>
      <c r="POC77" s="311"/>
      <c r="POD77" s="311"/>
      <c r="POE77" s="311"/>
      <c r="POF77" s="311"/>
      <c r="POG77" s="311"/>
      <c r="POH77" s="311"/>
      <c r="POI77" s="311"/>
      <c r="POJ77" s="311"/>
      <c r="POK77" s="311"/>
      <c r="POL77" s="311"/>
      <c r="POM77" s="311"/>
      <c r="PON77" s="311"/>
      <c r="POO77" s="311"/>
      <c r="POP77" s="311"/>
      <c r="POQ77" s="311"/>
      <c r="POR77" s="311"/>
      <c r="POS77" s="311"/>
      <c r="POT77" s="311"/>
      <c r="POU77" s="311"/>
      <c r="POV77" s="311"/>
      <c r="POW77" s="311"/>
      <c r="POX77" s="311"/>
      <c r="POY77" s="311"/>
      <c r="POZ77" s="311"/>
      <c r="PPA77" s="311"/>
      <c r="PPB77" s="311"/>
      <c r="PPC77" s="311"/>
      <c r="PPD77" s="311"/>
      <c r="PPE77" s="311"/>
      <c r="PPF77" s="311"/>
      <c r="PPG77" s="311"/>
      <c r="PPH77" s="311"/>
      <c r="PPI77" s="311"/>
      <c r="PPJ77" s="311"/>
      <c r="PPK77" s="311"/>
      <c r="PPL77" s="311"/>
      <c r="PPM77" s="311"/>
      <c r="PPN77" s="311"/>
      <c r="PPO77" s="311"/>
      <c r="PPP77" s="311"/>
      <c r="PPQ77" s="311"/>
      <c r="PPR77" s="311"/>
      <c r="PPS77" s="311"/>
      <c r="PPT77" s="311"/>
      <c r="PPU77" s="311"/>
      <c r="PPV77" s="311"/>
      <c r="PPW77" s="311"/>
      <c r="PPX77" s="311"/>
      <c r="PPY77" s="311"/>
      <c r="PPZ77" s="311"/>
      <c r="PQA77" s="311"/>
      <c r="PQB77" s="311"/>
      <c r="PQC77" s="311"/>
      <c r="PQD77" s="311"/>
      <c r="PQE77" s="311"/>
      <c r="PQF77" s="311"/>
      <c r="PQG77" s="311"/>
      <c r="PQH77" s="311"/>
      <c r="PQI77" s="311"/>
      <c r="PQJ77" s="311"/>
      <c r="PQK77" s="311"/>
      <c r="PQL77" s="311"/>
      <c r="PQM77" s="311"/>
      <c r="PQN77" s="311"/>
      <c r="PQO77" s="311"/>
      <c r="PQP77" s="311"/>
      <c r="PQQ77" s="311"/>
      <c r="PQR77" s="311"/>
      <c r="PQS77" s="311"/>
      <c r="PQT77" s="311"/>
      <c r="PQU77" s="311"/>
      <c r="PQV77" s="311"/>
      <c r="PQW77" s="311"/>
      <c r="PQX77" s="311"/>
      <c r="PQY77" s="311"/>
      <c r="PQZ77" s="311"/>
      <c r="PRA77" s="311"/>
      <c r="PRB77" s="311"/>
      <c r="PRC77" s="311"/>
      <c r="PRD77" s="311"/>
      <c r="PRE77" s="311"/>
      <c r="PRF77" s="311"/>
      <c r="PRG77" s="311"/>
      <c r="PRH77" s="311"/>
      <c r="PRI77" s="311"/>
      <c r="PRJ77" s="311"/>
      <c r="PRK77" s="311"/>
      <c r="PRL77" s="311"/>
      <c r="PRM77" s="311"/>
      <c r="PRN77" s="311"/>
      <c r="PRO77" s="311"/>
      <c r="PRP77" s="311"/>
      <c r="PRQ77" s="311"/>
      <c r="PRR77" s="311"/>
      <c r="PRS77" s="311"/>
      <c r="PRT77" s="311"/>
      <c r="PRU77" s="311"/>
      <c r="PRV77" s="311"/>
      <c r="PRW77" s="311"/>
      <c r="PRX77" s="311"/>
      <c r="PRY77" s="311"/>
      <c r="PRZ77" s="311"/>
      <c r="PSA77" s="311"/>
      <c r="PSB77" s="311"/>
      <c r="PSC77" s="311"/>
      <c r="PSD77" s="311"/>
      <c r="PSE77" s="311"/>
      <c r="PSF77" s="311"/>
      <c r="PSG77" s="311"/>
      <c r="PSH77" s="311"/>
      <c r="PSI77" s="311"/>
      <c r="PSJ77" s="311"/>
      <c r="PSK77" s="311"/>
      <c r="PSL77" s="311"/>
      <c r="PSM77" s="311"/>
      <c r="PSN77" s="311"/>
      <c r="PSO77" s="311"/>
      <c r="PSP77" s="311"/>
      <c r="PSQ77" s="311"/>
      <c r="PSR77" s="311"/>
      <c r="PSS77" s="311"/>
      <c r="PST77" s="311"/>
      <c r="PSU77" s="311"/>
      <c r="PSV77" s="311"/>
      <c r="PSW77" s="311"/>
      <c r="PSX77" s="311"/>
      <c r="PSY77" s="311"/>
      <c r="PSZ77" s="311"/>
      <c r="PTA77" s="311"/>
      <c r="PTB77" s="311"/>
      <c r="PTC77" s="311"/>
      <c r="PTD77" s="311"/>
      <c r="PTE77" s="311"/>
      <c r="PTF77" s="311"/>
      <c r="PTG77" s="311"/>
      <c r="PTH77" s="311"/>
      <c r="PTI77" s="311"/>
      <c r="PTJ77" s="311"/>
      <c r="PTK77" s="311"/>
      <c r="PTL77" s="311"/>
      <c r="PTM77" s="311"/>
      <c r="PTN77" s="311"/>
      <c r="PTO77" s="311"/>
      <c r="PTP77" s="311"/>
      <c r="PTQ77" s="311"/>
      <c r="PTR77" s="311"/>
      <c r="PTS77" s="311"/>
      <c r="PTT77" s="311"/>
      <c r="PTU77" s="311"/>
      <c r="PTV77" s="311"/>
      <c r="PTW77" s="311"/>
      <c r="PTX77" s="311"/>
      <c r="PTY77" s="311"/>
      <c r="PTZ77" s="311"/>
      <c r="PUA77" s="311"/>
      <c r="PUB77" s="311"/>
      <c r="PUC77" s="311"/>
      <c r="PUD77" s="311"/>
      <c r="PUE77" s="311"/>
      <c r="PUF77" s="311"/>
      <c r="PUG77" s="311"/>
      <c r="PUH77" s="311"/>
      <c r="PUI77" s="311"/>
      <c r="PUJ77" s="311"/>
      <c r="PUK77" s="311"/>
      <c r="PUL77" s="311"/>
      <c r="PUM77" s="311"/>
      <c r="PUN77" s="311"/>
      <c r="PUO77" s="311"/>
      <c r="PUP77" s="311"/>
      <c r="PUQ77" s="311"/>
      <c r="PUR77" s="311"/>
      <c r="PUS77" s="311"/>
      <c r="PUT77" s="311"/>
      <c r="PUU77" s="311"/>
      <c r="PUV77" s="311"/>
      <c r="PUW77" s="311"/>
      <c r="PUX77" s="311"/>
      <c r="PUY77" s="311"/>
      <c r="PUZ77" s="311"/>
      <c r="PVA77" s="311"/>
      <c r="PVB77" s="311"/>
      <c r="PVC77" s="311"/>
      <c r="PVD77" s="311"/>
      <c r="PVE77" s="311"/>
      <c r="PVF77" s="311"/>
      <c r="PVG77" s="311"/>
      <c r="PVH77" s="311"/>
      <c r="PVI77" s="311"/>
      <c r="PVJ77" s="311"/>
      <c r="PVK77" s="311"/>
      <c r="PVL77" s="311"/>
      <c r="PVM77" s="311"/>
      <c r="PVN77" s="311"/>
      <c r="PVO77" s="311"/>
      <c r="PVP77" s="311"/>
      <c r="PVQ77" s="311"/>
      <c r="PVR77" s="311"/>
      <c r="PVS77" s="311"/>
      <c r="PVT77" s="311"/>
      <c r="PVU77" s="311"/>
      <c r="PVV77" s="311"/>
      <c r="PVW77" s="311"/>
      <c r="PVX77" s="311"/>
      <c r="PVY77" s="311"/>
      <c r="PVZ77" s="311"/>
      <c r="PWA77" s="311"/>
      <c r="PWB77" s="311"/>
      <c r="PWC77" s="311"/>
      <c r="PWD77" s="311"/>
      <c r="PWE77" s="311"/>
      <c r="PWF77" s="311"/>
      <c r="PWG77" s="311"/>
      <c r="PWH77" s="311"/>
      <c r="PWI77" s="311"/>
      <c r="PWJ77" s="311"/>
      <c r="PWK77" s="311"/>
      <c r="PWL77" s="311"/>
      <c r="PWM77" s="311"/>
      <c r="PWN77" s="311"/>
      <c r="PWO77" s="311"/>
      <c r="PWP77" s="311"/>
      <c r="PWQ77" s="311"/>
      <c r="PWR77" s="311"/>
      <c r="PWS77" s="311"/>
      <c r="PWT77" s="311"/>
      <c r="PWU77" s="311"/>
      <c r="PWV77" s="311"/>
      <c r="PWW77" s="311"/>
      <c r="PWX77" s="311"/>
      <c r="PWY77" s="311"/>
      <c r="PWZ77" s="311"/>
      <c r="PXA77" s="311"/>
      <c r="PXB77" s="311"/>
      <c r="PXC77" s="311"/>
      <c r="PXD77" s="311"/>
      <c r="PXE77" s="311"/>
      <c r="PXF77" s="311"/>
      <c r="PXG77" s="311"/>
      <c r="PXH77" s="311"/>
      <c r="PXI77" s="311"/>
      <c r="PXJ77" s="311"/>
      <c r="PXK77" s="311"/>
      <c r="PXL77" s="311"/>
      <c r="PXM77" s="311"/>
      <c r="PXN77" s="311"/>
      <c r="PXO77" s="311"/>
      <c r="PXP77" s="311"/>
      <c r="PXQ77" s="311"/>
      <c r="PXR77" s="311"/>
      <c r="PXS77" s="311"/>
      <c r="PXT77" s="311"/>
      <c r="PXU77" s="311"/>
      <c r="PXV77" s="311"/>
      <c r="PXW77" s="311"/>
      <c r="PXX77" s="311"/>
      <c r="PXY77" s="311"/>
      <c r="PXZ77" s="311"/>
      <c r="PYA77" s="311"/>
      <c r="PYB77" s="311"/>
      <c r="PYC77" s="311"/>
      <c r="PYD77" s="311"/>
      <c r="PYE77" s="311"/>
      <c r="PYF77" s="311"/>
      <c r="PYG77" s="311"/>
      <c r="PYH77" s="311"/>
      <c r="PYI77" s="311"/>
      <c r="PYJ77" s="311"/>
      <c r="PYK77" s="311"/>
      <c r="PYL77" s="311"/>
      <c r="PYM77" s="311"/>
      <c r="PYN77" s="311"/>
      <c r="PYO77" s="311"/>
      <c r="PYP77" s="311"/>
      <c r="PYQ77" s="311"/>
      <c r="PYR77" s="311"/>
      <c r="PYS77" s="311"/>
      <c r="PYT77" s="311"/>
      <c r="PYU77" s="311"/>
      <c r="PYV77" s="311"/>
      <c r="PYW77" s="311"/>
      <c r="PYX77" s="311"/>
      <c r="PYY77" s="311"/>
      <c r="PYZ77" s="311"/>
      <c r="PZA77" s="311"/>
      <c r="PZB77" s="311"/>
      <c r="PZC77" s="311"/>
      <c r="PZD77" s="311"/>
      <c r="PZE77" s="311"/>
      <c r="PZF77" s="311"/>
      <c r="PZG77" s="311"/>
      <c r="PZH77" s="311"/>
      <c r="PZI77" s="311"/>
      <c r="PZJ77" s="311"/>
      <c r="PZK77" s="311"/>
      <c r="PZL77" s="311"/>
      <c r="PZM77" s="311"/>
      <c r="PZN77" s="311"/>
      <c r="PZO77" s="311"/>
      <c r="PZP77" s="311"/>
      <c r="PZQ77" s="311"/>
      <c r="PZR77" s="311"/>
      <c r="PZS77" s="311"/>
      <c r="PZT77" s="311"/>
      <c r="PZU77" s="311"/>
      <c r="PZV77" s="311"/>
      <c r="PZW77" s="311"/>
      <c r="PZX77" s="311"/>
      <c r="PZY77" s="311"/>
      <c r="PZZ77" s="311"/>
      <c r="QAA77" s="311"/>
      <c r="QAB77" s="311"/>
      <c r="QAC77" s="311"/>
      <c r="QAD77" s="311"/>
      <c r="QAE77" s="311"/>
      <c r="QAF77" s="311"/>
      <c r="QAG77" s="311"/>
      <c r="QAH77" s="311"/>
      <c r="QAI77" s="311"/>
      <c r="QAJ77" s="311"/>
      <c r="QAK77" s="311"/>
      <c r="QAL77" s="311"/>
      <c r="QAM77" s="311"/>
      <c r="QAN77" s="311"/>
      <c r="QAO77" s="311"/>
      <c r="QAP77" s="311"/>
      <c r="QAQ77" s="311"/>
      <c r="QAR77" s="311"/>
      <c r="QAS77" s="311"/>
      <c r="QAT77" s="311"/>
      <c r="QAU77" s="311"/>
      <c r="QAV77" s="311"/>
      <c r="QAW77" s="311"/>
      <c r="QAX77" s="311"/>
      <c r="QAY77" s="311"/>
      <c r="QAZ77" s="311"/>
      <c r="QBA77" s="311"/>
      <c r="QBB77" s="311"/>
      <c r="QBC77" s="311"/>
      <c r="QBD77" s="311"/>
      <c r="QBE77" s="311"/>
      <c r="QBF77" s="311"/>
      <c r="QBG77" s="311"/>
      <c r="QBH77" s="311"/>
      <c r="QBI77" s="311"/>
      <c r="QBJ77" s="311"/>
      <c r="QBK77" s="311"/>
      <c r="QBL77" s="311"/>
      <c r="QBM77" s="311"/>
      <c r="QBN77" s="311"/>
      <c r="QBO77" s="311"/>
      <c r="QBP77" s="311"/>
      <c r="QBQ77" s="311"/>
      <c r="QBR77" s="311"/>
      <c r="QBS77" s="311"/>
      <c r="QBT77" s="311"/>
      <c r="QBU77" s="311"/>
      <c r="QBV77" s="311"/>
      <c r="QBW77" s="311"/>
      <c r="QBX77" s="311"/>
      <c r="QBY77" s="311"/>
      <c r="QBZ77" s="311"/>
      <c r="QCA77" s="311"/>
      <c r="QCB77" s="311"/>
      <c r="QCC77" s="311"/>
      <c r="QCD77" s="311"/>
      <c r="QCE77" s="311"/>
      <c r="QCF77" s="311"/>
      <c r="QCG77" s="311"/>
      <c r="QCH77" s="311"/>
      <c r="QCI77" s="311"/>
      <c r="QCJ77" s="311"/>
      <c r="QCK77" s="311"/>
      <c r="QCL77" s="311"/>
      <c r="QCM77" s="311"/>
      <c r="QCN77" s="311"/>
      <c r="QCO77" s="311"/>
      <c r="QCP77" s="311"/>
      <c r="QCQ77" s="311"/>
      <c r="QCR77" s="311"/>
      <c r="QCS77" s="311"/>
      <c r="QCT77" s="311"/>
      <c r="QCU77" s="311"/>
      <c r="QCV77" s="311"/>
      <c r="QCW77" s="311"/>
      <c r="QCX77" s="311"/>
      <c r="QCY77" s="311"/>
      <c r="QCZ77" s="311"/>
      <c r="QDA77" s="311"/>
      <c r="QDB77" s="311"/>
      <c r="QDC77" s="311"/>
      <c r="QDD77" s="311"/>
      <c r="QDE77" s="311"/>
      <c r="QDF77" s="311"/>
      <c r="QDG77" s="311"/>
      <c r="QDH77" s="311"/>
      <c r="QDI77" s="311"/>
      <c r="QDJ77" s="311"/>
      <c r="QDK77" s="311"/>
      <c r="QDL77" s="311"/>
      <c r="QDM77" s="311"/>
      <c r="QDN77" s="311"/>
      <c r="QDO77" s="311"/>
      <c r="QDP77" s="311"/>
      <c r="QDQ77" s="311"/>
      <c r="QDR77" s="311"/>
      <c r="QDS77" s="311"/>
      <c r="QDT77" s="311"/>
      <c r="QDU77" s="311"/>
      <c r="QDV77" s="311"/>
      <c r="QDW77" s="311"/>
      <c r="QDX77" s="311"/>
      <c r="QDY77" s="311"/>
      <c r="QDZ77" s="311"/>
      <c r="QEA77" s="311"/>
      <c r="QEB77" s="311"/>
      <c r="QEC77" s="311"/>
      <c r="QED77" s="311"/>
      <c r="QEE77" s="311"/>
      <c r="QEF77" s="311"/>
      <c r="QEG77" s="311"/>
      <c r="QEH77" s="311"/>
      <c r="QEI77" s="311"/>
      <c r="QEJ77" s="311"/>
      <c r="QEK77" s="311"/>
      <c r="QEL77" s="311"/>
      <c r="QEM77" s="311"/>
      <c r="QEN77" s="311"/>
      <c r="QEO77" s="311"/>
      <c r="QEP77" s="311"/>
      <c r="QEQ77" s="311"/>
      <c r="QER77" s="311"/>
      <c r="QES77" s="311"/>
      <c r="QET77" s="311"/>
      <c r="QEU77" s="311"/>
      <c r="QEV77" s="311"/>
      <c r="QEW77" s="311"/>
      <c r="QEX77" s="311"/>
      <c r="QEY77" s="311"/>
      <c r="QEZ77" s="311"/>
      <c r="QFA77" s="311"/>
      <c r="QFB77" s="311"/>
      <c r="QFC77" s="311"/>
      <c r="QFD77" s="311"/>
      <c r="QFE77" s="311"/>
      <c r="QFF77" s="311"/>
      <c r="QFG77" s="311"/>
      <c r="QFH77" s="311"/>
      <c r="QFI77" s="311"/>
      <c r="QFJ77" s="311"/>
      <c r="QFK77" s="311"/>
      <c r="QFL77" s="311"/>
      <c r="QFM77" s="311"/>
      <c r="QFN77" s="311"/>
      <c r="QFO77" s="311"/>
      <c r="QFP77" s="311"/>
      <c r="QFQ77" s="311"/>
      <c r="QFR77" s="311"/>
      <c r="QFS77" s="311"/>
      <c r="QFT77" s="311"/>
      <c r="QFU77" s="311"/>
      <c r="QFV77" s="311"/>
      <c r="QFW77" s="311"/>
      <c r="QFX77" s="311"/>
      <c r="QFY77" s="311"/>
      <c r="QFZ77" s="311"/>
      <c r="QGA77" s="311"/>
      <c r="QGB77" s="311"/>
      <c r="QGC77" s="311"/>
      <c r="QGD77" s="311"/>
      <c r="QGE77" s="311"/>
      <c r="QGF77" s="311"/>
      <c r="QGG77" s="311"/>
      <c r="QGH77" s="311"/>
      <c r="QGI77" s="311"/>
      <c r="QGJ77" s="311"/>
      <c r="QGK77" s="311"/>
      <c r="QGL77" s="311"/>
      <c r="QGM77" s="311"/>
      <c r="QGN77" s="311"/>
      <c r="QGO77" s="311"/>
      <c r="QGP77" s="311"/>
      <c r="QGQ77" s="311"/>
      <c r="QGR77" s="311"/>
      <c r="QGS77" s="311"/>
      <c r="QGT77" s="311"/>
      <c r="QGU77" s="311"/>
      <c r="QGV77" s="311"/>
      <c r="QGW77" s="311"/>
      <c r="QGX77" s="311"/>
      <c r="QGY77" s="311"/>
      <c r="QGZ77" s="311"/>
      <c r="QHA77" s="311"/>
      <c r="QHB77" s="311"/>
      <c r="QHC77" s="311"/>
      <c r="QHD77" s="311"/>
      <c r="QHE77" s="311"/>
      <c r="QHF77" s="311"/>
      <c r="QHG77" s="311"/>
      <c r="QHH77" s="311"/>
      <c r="QHI77" s="311"/>
      <c r="QHJ77" s="311"/>
      <c r="QHK77" s="311"/>
      <c r="QHL77" s="311"/>
      <c r="QHM77" s="311"/>
      <c r="QHN77" s="311"/>
      <c r="QHO77" s="311"/>
      <c r="QHP77" s="311"/>
      <c r="QHQ77" s="311"/>
      <c r="QHR77" s="311"/>
      <c r="QHS77" s="311"/>
      <c r="QHT77" s="311"/>
      <c r="QHU77" s="311"/>
      <c r="QHV77" s="311"/>
      <c r="QHW77" s="311"/>
      <c r="QHX77" s="311"/>
      <c r="QHY77" s="311"/>
      <c r="QHZ77" s="311"/>
      <c r="QIA77" s="311"/>
      <c r="QIB77" s="311"/>
      <c r="QIC77" s="311"/>
      <c r="QID77" s="311"/>
      <c r="QIE77" s="311"/>
      <c r="QIF77" s="311"/>
      <c r="QIG77" s="311"/>
      <c r="QIH77" s="311"/>
      <c r="QII77" s="311"/>
      <c r="QIJ77" s="311"/>
      <c r="QIK77" s="311"/>
      <c r="QIL77" s="311"/>
      <c r="QIM77" s="311"/>
      <c r="QIN77" s="311"/>
      <c r="QIO77" s="311"/>
      <c r="QIP77" s="311"/>
      <c r="QIQ77" s="311"/>
      <c r="QIR77" s="311"/>
      <c r="QIS77" s="311"/>
      <c r="QIT77" s="311"/>
      <c r="QIU77" s="311"/>
      <c r="QIV77" s="311"/>
      <c r="QIW77" s="311"/>
      <c r="QIX77" s="311"/>
      <c r="QIY77" s="311"/>
      <c r="QIZ77" s="311"/>
      <c r="QJA77" s="311"/>
      <c r="QJB77" s="311"/>
      <c r="QJC77" s="311"/>
      <c r="QJD77" s="311"/>
      <c r="QJE77" s="311"/>
      <c r="QJF77" s="311"/>
      <c r="QJG77" s="311"/>
      <c r="QJH77" s="311"/>
      <c r="QJI77" s="311"/>
      <c r="QJJ77" s="311"/>
      <c r="QJK77" s="311"/>
      <c r="QJL77" s="311"/>
      <c r="QJM77" s="311"/>
      <c r="QJN77" s="311"/>
      <c r="QJO77" s="311"/>
      <c r="QJP77" s="311"/>
      <c r="QJQ77" s="311"/>
      <c r="QJR77" s="311"/>
      <c r="QJS77" s="311"/>
      <c r="QJT77" s="311"/>
      <c r="QJU77" s="311"/>
      <c r="QJV77" s="311"/>
      <c r="QJW77" s="311"/>
      <c r="QJX77" s="311"/>
      <c r="QJY77" s="311"/>
      <c r="QJZ77" s="311"/>
      <c r="QKA77" s="311"/>
      <c r="QKB77" s="311"/>
      <c r="QKC77" s="311"/>
      <c r="QKD77" s="311"/>
      <c r="QKE77" s="311"/>
      <c r="QKF77" s="311"/>
      <c r="QKG77" s="311"/>
      <c r="QKH77" s="311"/>
      <c r="QKI77" s="311"/>
      <c r="QKJ77" s="311"/>
      <c r="QKK77" s="311"/>
      <c r="QKL77" s="311"/>
      <c r="QKM77" s="311"/>
      <c r="QKN77" s="311"/>
      <c r="QKO77" s="311"/>
      <c r="QKP77" s="311"/>
      <c r="QKQ77" s="311"/>
      <c r="QKR77" s="311"/>
      <c r="QKS77" s="311"/>
      <c r="QKT77" s="311"/>
      <c r="QKU77" s="311"/>
      <c r="QKV77" s="311"/>
      <c r="QKW77" s="311"/>
      <c r="QKX77" s="311"/>
      <c r="QKY77" s="311"/>
      <c r="QKZ77" s="311"/>
      <c r="QLA77" s="311"/>
      <c r="QLB77" s="311"/>
      <c r="QLC77" s="311"/>
      <c r="QLD77" s="311"/>
      <c r="QLE77" s="311"/>
      <c r="QLF77" s="311"/>
      <c r="QLG77" s="311"/>
      <c r="QLH77" s="311"/>
      <c r="QLI77" s="311"/>
      <c r="QLJ77" s="311"/>
      <c r="QLK77" s="311"/>
      <c r="QLL77" s="311"/>
      <c r="QLM77" s="311"/>
      <c r="QLN77" s="311"/>
      <c r="QLO77" s="311"/>
      <c r="QLP77" s="311"/>
      <c r="QLQ77" s="311"/>
      <c r="QLR77" s="311"/>
      <c r="QLS77" s="311"/>
      <c r="QLT77" s="311"/>
      <c r="QLU77" s="311"/>
      <c r="QLV77" s="311"/>
      <c r="QLW77" s="311"/>
      <c r="QLX77" s="311"/>
      <c r="QLY77" s="311"/>
      <c r="QLZ77" s="311"/>
      <c r="QMA77" s="311"/>
      <c r="QMB77" s="311"/>
      <c r="QMC77" s="311"/>
      <c r="QMD77" s="311"/>
      <c r="QME77" s="311"/>
      <c r="QMF77" s="311"/>
      <c r="QMG77" s="311"/>
      <c r="QMH77" s="311"/>
      <c r="QMI77" s="311"/>
      <c r="QMJ77" s="311"/>
      <c r="QMK77" s="311"/>
      <c r="QML77" s="311"/>
      <c r="QMM77" s="311"/>
      <c r="QMN77" s="311"/>
      <c r="QMO77" s="311"/>
      <c r="QMP77" s="311"/>
      <c r="QMQ77" s="311"/>
      <c r="QMR77" s="311"/>
      <c r="QMS77" s="311"/>
      <c r="QMT77" s="311"/>
      <c r="QMU77" s="311"/>
      <c r="QMV77" s="311"/>
      <c r="QMW77" s="311"/>
      <c r="QMX77" s="311"/>
      <c r="QMY77" s="311"/>
      <c r="QMZ77" s="311"/>
      <c r="QNA77" s="311"/>
      <c r="QNB77" s="311"/>
      <c r="QNC77" s="311"/>
      <c r="QND77" s="311"/>
      <c r="QNE77" s="311"/>
      <c r="QNF77" s="311"/>
      <c r="QNG77" s="311"/>
      <c r="QNH77" s="311"/>
      <c r="QNI77" s="311"/>
      <c r="QNJ77" s="311"/>
      <c r="QNK77" s="311"/>
      <c r="QNL77" s="311"/>
      <c r="QNM77" s="311"/>
      <c r="QNN77" s="311"/>
      <c r="QNO77" s="311"/>
      <c r="QNP77" s="311"/>
      <c r="QNQ77" s="311"/>
      <c r="QNR77" s="311"/>
      <c r="QNS77" s="311"/>
      <c r="QNT77" s="311"/>
      <c r="QNU77" s="311"/>
      <c r="QNV77" s="311"/>
      <c r="QNW77" s="311"/>
      <c r="QNX77" s="311"/>
      <c r="QNY77" s="311"/>
      <c r="QNZ77" s="311"/>
      <c r="QOA77" s="311"/>
      <c r="QOB77" s="311"/>
      <c r="QOC77" s="311"/>
      <c r="QOD77" s="311"/>
      <c r="QOE77" s="311"/>
      <c r="QOF77" s="311"/>
      <c r="QOG77" s="311"/>
      <c r="QOH77" s="311"/>
      <c r="QOI77" s="311"/>
      <c r="QOJ77" s="311"/>
      <c r="QOK77" s="311"/>
      <c r="QOL77" s="311"/>
      <c r="QOM77" s="311"/>
      <c r="QON77" s="311"/>
      <c r="QOO77" s="311"/>
      <c r="QOP77" s="311"/>
      <c r="QOQ77" s="311"/>
      <c r="QOR77" s="311"/>
      <c r="QOS77" s="311"/>
      <c r="QOT77" s="311"/>
      <c r="QOU77" s="311"/>
      <c r="QOV77" s="311"/>
      <c r="QOW77" s="311"/>
      <c r="QOX77" s="311"/>
      <c r="QOY77" s="311"/>
      <c r="QOZ77" s="311"/>
      <c r="QPA77" s="311"/>
      <c r="QPB77" s="311"/>
      <c r="QPC77" s="311"/>
      <c r="QPD77" s="311"/>
      <c r="QPE77" s="311"/>
      <c r="QPF77" s="311"/>
      <c r="QPG77" s="311"/>
      <c r="QPH77" s="311"/>
      <c r="QPI77" s="311"/>
      <c r="QPJ77" s="311"/>
      <c r="QPK77" s="311"/>
      <c r="QPL77" s="311"/>
      <c r="QPM77" s="311"/>
      <c r="QPN77" s="311"/>
      <c r="QPO77" s="311"/>
      <c r="QPP77" s="311"/>
      <c r="QPQ77" s="311"/>
      <c r="QPR77" s="311"/>
      <c r="QPS77" s="311"/>
      <c r="QPT77" s="311"/>
      <c r="QPU77" s="311"/>
      <c r="QPV77" s="311"/>
      <c r="QPW77" s="311"/>
      <c r="QPX77" s="311"/>
      <c r="QPY77" s="311"/>
      <c r="QPZ77" s="311"/>
      <c r="QQA77" s="311"/>
      <c r="QQB77" s="311"/>
      <c r="QQC77" s="311"/>
      <c r="QQD77" s="311"/>
      <c r="QQE77" s="311"/>
      <c r="QQF77" s="311"/>
      <c r="QQG77" s="311"/>
      <c r="QQH77" s="311"/>
      <c r="QQI77" s="311"/>
      <c r="QQJ77" s="311"/>
      <c r="QQK77" s="311"/>
      <c r="QQL77" s="311"/>
      <c r="QQM77" s="311"/>
      <c r="QQN77" s="311"/>
      <c r="QQO77" s="311"/>
      <c r="QQP77" s="311"/>
      <c r="QQQ77" s="311"/>
      <c r="QQR77" s="311"/>
      <c r="QQS77" s="311"/>
      <c r="QQT77" s="311"/>
      <c r="QQU77" s="311"/>
      <c r="QQV77" s="311"/>
      <c r="QQW77" s="311"/>
      <c r="QQX77" s="311"/>
      <c r="QQY77" s="311"/>
      <c r="QQZ77" s="311"/>
      <c r="QRA77" s="311"/>
      <c r="QRB77" s="311"/>
      <c r="QRC77" s="311"/>
      <c r="QRD77" s="311"/>
      <c r="QRE77" s="311"/>
      <c r="QRF77" s="311"/>
      <c r="QRG77" s="311"/>
      <c r="QRH77" s="311"/>
      <c r="QRI77" s="311"/>
      <c r="QRJ77" s="311"/>
      <c r="QRK77" s="311"/>
      <c r="QRL77" s="311"/>
      <c r="QRM77" s="311"/>
      <c r="QRN77" s="311"/>
      <c r="QRO77" s="311"/>
      <c r="QRP77" s="311"/>
      <c r="QRQ77" s="311"/>
      <c r="QRR77" s="311"/>
      <c r="QRS77" s="311"/>
      <c r="QRT77" s="311"/>
      <c r="QRU77" s="311"/>
      <c r="QRV77" s="311"/>
      <c r="QRW77" s="311"/>
      <c r="QRX77" s="311"/>
      <c r="QRY77" s="311"/>
      <c r="QRZ77" s="311"/>
      <c r="QSA77" s="311"/>
      <c r="QSB77" s="311"/>
      <c r="QSC77" s="311"/>
      <c r="QSD77" s="311"/>
      <c r="QSE77" s="311"/>
      <c r="QSF77" s="311"/>
      <c r="QSG77" s="311"/>
      <c r="QSH77" s="311"/>
      <c r="QSI77" s="311"/>
      <c r="QSJ77" s="311"/>
      <c r="QSK77" s="311"/>
      <c r="QSL77" s="311"/>
      <c r="QSM77" s="311"/>
      <c r="QSN77" s="311"/>
      <c r="QSO77" s="311"/>
      <c r="QSP77" s="311"/>
      <c r="QSQ77" s="311"/>
      <c r="QSR77" s="311"/>
      <c r="QSS77" s="311"/>
      <c r="QST77" s="311"/>
      <c r="QSU77" s="311"/>
      <c r="QSV77" s="311"/>
      <c r="QSW77" s="311"/>
      <c r="QSX77" s="311"/>
      <c r="QSY77" s="311"/>
      <c r="QSZ77" s="311"/>
      <c r="QTA77" s="311"/>
      <c r="QTB77" s="311"/>
      <c r="QTC77" s="311"/>
      <c r="QTD77" s="311"/>
      <c r="QTE77" s="311"/>
      <c r="QTF77" s="311"/>
      <c r="QTG77" s="311"/>
      <c r="QTH77" s="311"/>
      <c r="QTI77" s="311"/>
      <c r="QTJ77" s="311"/>
      <c r="QTK77" s="311"/>
      <c r="QTL77" s="311"/>
      <c r="QTM77" s="311"/>
      <c r="QTN77" s="311"/>
      <c r="QTO77" s="311"/>
      <c r="QTP77" s="311"/>
      <c r="QTQ77" s="311"/>
      <c r="QTR77" s="311"/>
      <c r="QTS77" s="311"/>
      <c r="QTT77" s="311"/>
      <c r="QTU77" s="311"/>
      <c r="QTV77" s="311"/>
      <c r="QTW77" s="311"/>
      <c r="QTX77" s="311"/>
      <c r="QTY77" s="311"/>
      <c r="QTZ77" s="311"/>
      <c r="QUA77" s="311"/>
      <c r="QUB77" s="311"/>
      <c r="QUC77" s="311"/>
      <c r="QUD77" s="311"/>
      <c r="QUE77" s="311"/>
      <c r="QUF77" s="311"/>
      <c r="QUG77" s="311"/>
      <c r="QUH77" s="311"/>
      <c r="QUI77" s="311"/>
      <c r="QUJ77" s="311"/>
      <c r="QUK77" s="311"/>
      <c r="QUL77" s="311"/>
      <c r="QUM77" s="311"/>
      <c r="QUN77" s="311"/>
      <c r="QUO77" s="311"/>
      <c r="QUP77" s="311"/>
      <c r="QUQ77" s="311"/>
      <c r="QUR77" s="311"/>
      <c r="QUS77" s="311"/>
      <c r="QUT77" s="311"/>
      <c r="QUU77" s="311"/>
      <c r="QUV77" s="311"/>
      <c r="QUW77" s="311"/>
      <c r="QUX77" s="311"/>
      <c r="QUY77" s="311"/>
      <c r="QUZ77" s="311"/>
      <c r="QVA77" s="311"/>
      <c r="QVB77" s="311"/>
      <c r="QVC77" s="311"/>
      <c r="QVD77" s="311"/>
      <c r="QVE77" s="311"/>
      <c r="QVF77" s="311"/>
      <c r="QVG77" s="311"/>
      <c r="QVH77" s="311"/>
      <c r="QVI77" s="311"/>
      <c r="QVJ77" s="311"/>
      <c r="QVK77" s="311"/>
      <c r="QVL77" s="311"/>
      <c r="QVM77" s="311"/>
      <c r="QVN77" s="311"/>
      <c r="QVO77" s="311"/>
      <c r="QVP77" s="311"/>
      <c r="QVQ77" s="311"/>
      <c r="QVR77" s="311"/>
      <c r="QVS77" s="311"/>
      <c r="QVT77" s="311"/>
      <c r="QVU77" s="311"/>
      <c r="QVV77" s="311"/>
      <c r="QVW77" s="311"/>
      <c r="QVX77" s="311"/>
      <c r="QVY77" s="311"/>
      <c r="QVZ77" s="311"/>
      <c r="QWA77" s="311"/>
      <c r="QWB77" s="311"/>
      <c r="QWC77" s="311"/>
      <c r="QWD77" s="311"/>
      <c r="QWE77" s="311"/>
      <c r="QWF77" s="311"/>
      <c r="QWG77" s="311"/>
      <c r="QWH77" s="311"/>
      <c r="QWI77" s="311"/>
      <c r="QWJ77" s="311"/>
      <c r="QWK77" s="311"/>
      <c r="QWL77" s="311"/>
      <c r="QWM77" s="311"/>
      <c r="QWN77" s="311"/>
      <c r="QWO77" s="311"/>
      <c r="QWP77" s="311"/>
      <c r="QWQ77" s="311"/>
      <c r="QWR77" s="311"/>
      <c r="QWS77" s="311"/>
      <c r="QWT77" s="311"/>
      <c r="QWU77" s="311"/>
      <c r="QWV77" s="311"/>
      <c r="QWW77" s="311"/>
      <c r="QWX77" s="311"/>
      <c r="QWY77" s="311"/>
      <c r="QWZ77" s="311"/>
      <c r="QXA77" s="311"/>
      <c r="QXB77" s="311"/>
      <c r="QXC77" s="311"/>
      <c r="QXD77" s="311"/>
      <c r="QXE77" s="311"/>
      <c r="QXF77" s="311"/>
      <c r="QXG77" s="311"/>
      <c r="QXH77" s="311"/>
      <c r="QXI77" s="311"/>
      <c r="QXJ77" s="311"/>
      <c r="QXK77" s="311"/>
      <c r="QXL77" s="311"/>
      <c r="QXM77" s="311"/>
      <c r="QXN77" s="311"/>
      <c r="QXO77" s="311"/>
      <c r="QXP77" s="311"/>
      <c r="QXQ77" s="311"/>
      <c r="QXR77" s="311"/>
      <c r="QXS77" s="311"/>
      <c r="QXT77" s="311"/>
      <c r="QXU77" s="311"/>
      <c r="QXV77" s="311"/>
      <c r="QXW77" s="311"/>
      <c r="QXX77" s="311"/>
      <c r="QXY77" s="311"/>
      <c r="QXZ77" s="311"/>
      <c r="QYA77" s="311"/>
      <c r="QYB77" s="311"/>
      <c r="QYC77" s="311"/>
      <c r="QYD77" s="311"/>
      <c r="QYE77" s="311"/>
      <c r="QYF77" s="311"/>
      <c r="QYG77" s="311"/>
      <c r="QYH77" s="311"/>
      <c r="QYI77" s="311"/>
      <c r="QYJ77" s="311"/>
      <c r="QYK77" s="311"/>
      <c r="QYL77" s="311"/>
      <c r="QYM77" s="311"/>
      <c r="QYN77" s="311"/>
      <c r="QYO77" s="311"/>
      <c r="QYP77" s="311"/>
      <c r="QYQ77" s="311"/>
      <c r="QYR77" s="311"/>
      <c r="QYS77" s="311"/>
      <c r="QYT77" s="311"/>
      <c r="QYU77" s="311"/>
      <c r="QYV77" s="311"/>
      <c r="QYW77" s="311"/>
      <c r="QYX77" s="311"/>
      <c r="QYY77" s="311"/>
      <c r="QYZ77" s="311"/>
      <c r="QZA77" s="311"/>
      <c r="QZB77" s="311"/>
      <c r="QZC77" s="311"/>
      <c r="QZD77" s="311"/>
      <c r="QZE77" s="311"/>
      <c r="QZF77" s="311"/>
      <c r="QZG77" s="311"/>
      <c r="QZH77" s="311"/>
      <c r="QZI77" s="311"/>
      <c r="QZJ77" s="311"/>
      <c r="QZK77" s="311"/>
      <c r="QZL77" s="311"/>
      <c r="QZM77" s="311"/>
      <c r="QZN77" s="311"/>
      <c r="QZO77" s="311"/>
      <c r="QZP77" s="311"/>
      <c r="QZQ77" s="311"/>
      <c r="QZR77" s="311"/>
      <c r="QZS77" s="311"/>
      <c r="QZT77" s="311"/>
      <c r="QZU77" s="311"/>
      <c r="QZV77" s="311"/>
      <c r="QZW77" s="311"/>
      <c r="QZX77" s="311"/>
      <c r="QZY77" s="311"/>
      <c r="QZZ77" s="311"/>
      <c r="RAA77" s="311"/>
      <c r="RAB77" s="311"/>
      <c r="RAC77" s="311"/>
      <c r="RAD77" s="311"/>
      <c r="RAE77" s="311"/>
      <c r="RAF77" s="311"/>
      <c r="RAG77" s="311"/>
      <c r="RAH77" s="311"/>
      <c r="RAI77" s="311"/>
      <c r="RAJ77" s="311"/>
      <c r="RAK77" s="311"/>
      <c r="RAL77" s="311"/>
      <c r="RAM77" s="311"/>
      <c r="RAN77" s="311"/>
      <c r="RAO77" s="311"/>
      <c r="RAP77" s="311"/>
      <c r="RAQ77" s="311"/>
      <c r="RAR77" s="311"/>
      <c r="RAS77" s="311"/>
      <c r="RAT77" s="311"/>
      <c r="RAU77" s="311"/>
      <c r="RAV77" s="311"/>
      <c r="RAW77" s="311"/>
      <c r="RAX77" s="311"/>
      <c r="RAY77" s="311"/>
      <c r="RAZ77" s="311"/>
      <c r="RBA77" s="311"/>
      <c r="RBB77" s="311"/>
      <c r="RBC77" s="311"/>
      <c r="RBD77" s="311"/>
      <c r="RBE77" s="311"/>
      <c r="RBF77" s="311"/>
      <c r="RBG77" s="311"/>
      <c r="RBH77" s="311"/>
      <c r="RBI77" s="311"/>
      <c r="RBJ77" s="311"/>
      <c r="RBK77" s="311"/>
      <c r="RBL77" s="311"/>
      <c r="RBM77" s="311"/>
      <c r="RBN77" s="311"/>
      <c r="RBO77" s="311"/>
      <c r="RBP77" s="311"/>
      <c r="RBQ77" s="311"/>
      <c r="RBR77" s="311"/>
      <c r="RBS77" s="311"/>
      <c r="RBT77" s="311"/>
      <c r="RBU77" s="311"/>
      <c r="RBV77" s="311"/>
      <c r="RBW77" s="311"/>
      <c r="RBX77" s="311"/>
      <c r="RBY77" s="311"/>
      <c r="RBZ77" s="311"/>
      <c r="RCA77" s="311"/>
      <c r="RCB77" s="311"/>
      <c r="RCC77" s="311"/>
      <c r="RCD77" s="311"/>
      <c r="RCE77" s="311"/>
      <c r="RCF77" s="311"/>
      <c r="RCG77" s="311"/>
      <c r="RCH77" s="311"/>
      <c r="RCI77" s="311"/>
      <c r="RCJ77" s="311"/>
      <c r="RCK77" s="311"/>
      <c r="RCL77" s="311"/>
      <c r="RCM77" s="311"/>
      <c r="RCN77" s="311"/>
      <c r="RCO77" s="311"/>
      <c r="RCP77" s="311"/>
      <c r="RCQ77" s="311"/>
      <c r="RCR77" s="311"/>
      <c r="RCS77" s="311"/>
      <c r="RCT77" s="311"/>
      <c r="RCU77" s="311"/>
      <c r="RCV77" s="311"/>
      <c r="RCW77" s="311"/>
      <c r="RCX77" s="311"/>
      <c r="RCY77" s="311"/>
      <c r="RCZ77" s="311"/>
      <c r="RDA77" s="311"/>
      <c r="RDB77" s="311"/>
      <c r="RDC77" s="311"/>
      <c r="RDD77" s="311"/>
      <c r="RDE77" s="311"/>
      <c r="RDF77" s="311"/>
      <c r="RDG77" s="311"/>
      <c r="RDH77" s="311"/>
      <c r="RDI77" s="311"/>
      <c r="RDJ77" s="311"/>
      <c r="RDK77" s="311"/>
      <c r="RDL77" s="311"/>
      <c r="RDM77" s="311"/>
      <c r="RDN77" s="311"/>
      <c r="RDO77" s="311"/>
      <c r="RDP77" s="311"/>
      <c r="RDQ77" s="311"/>
      <c r="RDR77" s="311"/>
      <c r="RDS77" s="311"/>
      <c r="RDT77" s="311"/>
      <c r="RDU77" s="311"/>
      <c r="RDV77" s="311"/>
      <c r="RDW77" s="311"/>
      <c r="RDX77" s="311"/>
      <c r="RDY77" s="311"/>
      <c r="RDZ77" s="311"/>
      <c r="REA77" s="311"/>
      <c r="REB77" s="311"/>
      <c r="REC77" s="311"/>
      <c r="RED77" s="311"/>
      <c r="REE77" s="311"/>
      <c r="REF77" s="311"/>
      <c r="REG77" s="311"/>
      <c r="REH77" s="311"/>
      <c r="REI77" s="311"/>
      <c r="REJ77" s="311"/>
      <c r="REK77" s="311"/>
      <c r="REL77" s="311"/>
      <c r="REM77" s="311"/>
      <c r="REN77" s="311"/>
      <c r="REO77" s="311"/>
      <c r="REP77" s="311"/>
      <c r="REQ77" s="311"/>
      <c r="RER77" s="311"/>
      <c r="RES77" s="311"/>
      <c r="RET77" s="311"/>
      <c r="REU77" s="311"/>
      <c r="REV77" s="311"/>
      <c r="REW77" s="311"/>
      <c r="REX77" s="311"/>
      <c r="REY77" s="311"/>
      <c r="REZ77" s="311"/>
      <c r="RFA77" s="311"/>
      <c r="RFB77" s="311"/>
      <c r="RFC77" s="311"/>
      <c r="RFD77" s="311"/>
      <c r="RFE77" s="311"/>
      <c r="RFF77" s="311"/>
      <c r="RFG77" s="311"/>
      <c r="RFH77" s="311"/>
      <c r="RFI77" s="311"/>
      <c r="RFJ77" s="311"/>
      <c r="RFK77" s="311"/>
      <c r="RFL77" s="311"/>
      <c r="RFM77" s="311"/>
      <c r="RFN77" s="311"/>
      <c r="RFO77" s="311"/>
      <c r="RFP77" s="311"/>
      <c r="RFQ77" s="311"/>
      <c r="RFR77" s="311"/>
      <c r="RFS77" s="311"/>
      <c r="RFT77" s="311"/>
      <c r="RFU77" s="311"/>
      <c r="RFV77" s="311"/>
      <c r="RFW77" s="311"/>
      <c r="RFX77" s="311"/>
      <c r="RFY77" s="311"/>
      <c r="RFZ77" s="311"/>
      <c r="RGA77" s="311"/>
      <c r="RGB77" s="311"/>
      <c r="RGC77" s="311"/>
      <c r="RGD77" s="311"/>
      <c r="RGE77" s="311"/>
      <c r="RGF77" s="311"/>
      <c r="RGG77" s="311"/>
      <c r="RGH77" s="311"/>
      <c r="RGI77" s="311"/>
      <c r="RGJ77" s="311"/>
      <c r="RGK77" s="311"/>
      <c r="RGL77" s="311"/>
      <c r="RGM77" s="311"/>
      <c r="RGN77" s="311"/>
      <c r="RGO77" s="311"/>
      <c r="RGP77" s="311"/>
      <c r="RGQ77" s="311"/>
      <c r="RGR77" s="311"/>
      <c r="RGS77" s="311"/>
      <c r="RGT77" s="311"/>
      <c r="RGU77" s="311"/>
      <c r="RGV77" s="311"/>
      <c r="RGW77" s="311"/>
      <c r="RGX77" s="311"/>
      <c r="RGY77" s="311"/>
      <c r="RGZ77" s="311"/>
      <c r="RHA77" s="311"/>
      <c r="RHB77" s="311"/>
      <c r="RHC77" s="311"/>
      <c r="RHD77" s="311"/>
      <c r="RHE77" s="311"/>
      <c r="RHF77" s="311"/>
      <c r="RHG77" s="311"/>
      <c r="RHH77" s="311"/>
      <c r="RHI77" s="311"/>
      <c r="RHJ77" s="311"/>
      <c r="RHK77" s="311"/>
      <c r="RHL77" s="311"/>
      <c r="RHM77" s="311"/>
      <c r="RHN77" s="311"/>
      <c r="RHO77" s="311"/>
      <c r="RHP77" s="311"/>
      <c r="RHQ77" s="311"/>
      <c r="RHR77" s="311"/>
      <c r="RHS77" s="311"/>
      <c r="RHT77" s="311"/>
      <c r="RHU77" s="311"/>
      <c r="RHV77" s="311"/>
      <c r="RHW77" s="311"/>
      <c r="RHX77" s="311"/>
      <c r="RHY77" s="311"/>
      <c r="RHZ77" s="311"/>
      <c r="RIA77" s="311"/>
      <c r="RIB77" s="311"/>
      <c r="RIC77" s="311"/>
      <c r="RID77" s="311"/>
      <c r="RIE77" s="311"/>
      <c r="RIF77" s="311"/>
      <c r="RIG77" s="311"/>
      <c r="RIH77" s="311"/>
      <c r="RII77" s="311"/>
      <c r="RIJ77" s="311"/>
      <c r="RIK77" s="311"/>
      <c r="RIL77" s="311"/>
      <c r="RIM77" s="311"/>
      <c r="RIN77" s="311"/>
      <c r="RIO77" s="311"/>
      <c r="RIP77" s="311"/>
      <c r="RIQ77" s="311"/>
      <c r="RIR77" s="311"/>
      <c r="RIS77" s="311"/>
      <c r="RIT77" s="311"/>
      <c r="RIU77" s="311"/>
      <c r="RIV77" s="311"/>
      <c r="RIW77" s="311"/>
      <c r="RIX77" s="311"/>
      <c r="RIY77" s="311"/>
      <c r="RIZ77" s="311"/>
      <c r="RJA77" s="311"/>
      <c r="RJB77" s="311"/>
      <c r="RJC77" s="311"/>
      <c r="RJD77" s="311"/>
      <c r="RJE77" s="311"/>
      <c r="RJF77" s="311"/>
      <c r="RJG77" s="311"/>
      <c r="RJH77" s="311"/>
      <c r="RJI77" s="311"/>
      <c r="RJJ77" s="311"/>
      <c r="RJK77" s="311"/>
      <c r="RJL77" s="311"/>
      <c r="RJM77" s="311"/>
      <c r="RJN77" s="311"/>
      <c r="RJO77" s="311"/>
      <c r="RJP77" s="311"/>
      <c r="RJQ77" s="311"/>
      <c r="RJR77" s="311"/>
      <c r="RJS77" s="311"/>
      <c r="RJT77" s="311"/>
      <c r="RJU77" s="311"/>
      <c r="RJV77" s="311"/>
      <c r="RJW77" s="311"/>
      <c r="RJX77" s="311"/>
      <c r="RJY77" s="311"/>
      <c r="RJZ77" s="311"/>
      <c r="RKA77" s="311"/>
      <c r="RKB77" s="311"/>
      <c r="RKC77" s="311"/>
      <c r="RKD77" s="311"/>
      <c r="RKE77" s="311"/>
      <c r="RKF77" s="311"/>
      <c r="RKG77" s="311"/>
      <c r="RKH77" s="311"/>
      <c r="RKI77" s="311"/>
      <c r="RKJ77" s="311"/>
      <c r="RKK77" s="311"/>
      <c r="RKL77" s="311"/>
      <c r="RKM77" s="311"/>
      <c r="RKN77" s="311"/>
      <c r="RKO77" s="311"/>
      <c r="RKP77" s="311"/>
      <c r="RKQ77" s="311"/>
      <c r="RKR77" s="311"/>
      <c r="RKS77" s="311"/>
      <c r="RKT77" s="311"/>
      <c r="RKU77" s="311"/>
      <c r="RKV77" s="311"/>
      <c r="RKW77" s="311"/>
      <c r="RKX77" s="311"/>
      <c r="RKY77" s="311"/>
      <c r="RKZ77" s="311"/>
      <c r="RLA77" s="311"/>
      <c r="RLB77" s="311"/>
      <c r="RLC77" s="311"/>
      <c r="RLD77" s="311"/>
      <c r="RLE77" s="311"/>
      <c r="RLF77" s="311"/>
      <c r="RLG77" s="311"/>
      <c r="RLH77" s="311"/>
      <c r="RLI77" s="311"/>
      <c r="RLJ77" s="311"/>
      <c r="RLK77" s="311"/>
      <c r="RLL77" s="311"/>
      <c r="RLM77" s="311"/>
      <c r="RLN77" s="311"/>
      <c r="RLO77" s="311"/>
      <c r="RLP77" s="311"/>
      <c r="RLQ77" s="311"/>
      <c r="RLR77" s="311"/>
      <c r="RLS77" s="311"/>
      <c r="RLT77" s="311"/>
      <c r="RLU77" s="311"/>
      <c r="RLV77" s="311"/>
      <c r="RLW77" s="311"/>
      <c r="RLX77" s="311"/>
      <c r="RLY77" s="311"/>
      <c r="RLZ77" s="311"/>
      <c r="RMA77" s="311"/>
      <c r="RMB77" s="311"/>
      <c r="RMC77" s="311"/>
      <c r="RMD77" s="311"/>
      <c r="RME77" s="311"/>
      <c r="RMF77" s="311"/>
      <c r="RMG77" s="311"/>
      <c r="RMH77" s="311"/>
      <c r="RMI77" s="311"/>
      <c r="RMJ77" s="311"/>
      <c r="RMK77" s="311"/>
      <c r="RML77" s="311"/>
      <c r="RMM77" s="311"/>
      <c r="RMN77" s="311"/>
      <c r="RMO77" s="311"/>
      <c r="RMP77" s="311"/>
      <c r="RMQ77" s="311"/>
      <c r="RMR77" s="311"/>
      <c r="RMS77" s="311"/>
      <c r="RMT77" s="311"/>
      <c r="RMU77" s="311"/>
      <c r="RMV77" s="311"/>
      <c r="RMW77" s="311"/>
      <c r="RMX77" s="311"/>
      <c r="RMY77" s="311"/>
      <c r="RMZ77" s="311"/>
      <c r="RNA77" s="311"/>
      <c r="RNB77" s="311"/>
      <c r="RNC77" s="311"/>
      <c r="RND77" s="311"/>
      <c r="RNE77" s="311"/>
      <c r="RNF77" s="311"/>
      <c r="RNG77" s="311"/>
      <c r="RNH77" s="311"/>
      <c r="RNI77" s="311"/>
      <c r="RNJ77" s="311"/>
      <c r="RNK77" s="311"/>
      <c r="RNL77" s="311"/>
      <c r="RNM77" s="311"/>
      <c r="RNN77" s="311"/>
      <c r="RNO77" s="311"/>
      <c r="RNP77" s="311"/>
      <c r="RNQ77" s="311"/>
      <c r="RNR77" s="311"/>
      <c r="RNS77" s="311"/>
      <c r="RNT77" s="311"/>
      <c r="RNU77" s="311"/>
      <c r="RNV77" s="311"/>
      <c r="RNW77" s="311"/>
      <c r="RNX77" s="311"/>
      <c r="RNY77" s="311"/>
      <c r="RNZ77" s="311"/>
      <c r="ROA77" s="311"/>
      <c r="ROB77" s="311"/>
      <c r="ROC77" s="311"/>
      <c r="ROD77" s="311"/>
      <c r="ROE77" s="311"/>
      <c r="ROF77" s="311"/>
      <c r="ROG77" s="311"/>
      <c r="ROH77" s="311"/>
      <c r="ROI77" s="311"/>
      <c r="ROJ77" s="311"/>
      <c r="ROK77" s="311"/>
      <c r="ROL77" s="311"/>
      <c r="ROM77" s="311"/>
      <c r="RON77" s="311"/>
      <c r="ROO77" s="311"/>
      <c r="ROP77" s="311"/>
      <c r="ROQ77" s="311"/>
      <c r="ROR77" s="311"/>
      <c r="ROS77" s="311"/>
      <c r="ROT77" s="311"/>
      <c r="ROU77" s="311"/>
      <c r="ROV77" s="311"/>
      <c r="ROW77" s="311"/>
      <c r="ROX77" s="311"/>
      <c r="ROY77" s="311"/>
      <c r="ROZ77" s="311"/>
      <c r="RPA77" s="311"/>
      <c r="RPB77" s="311"/>
      <c r="RPC77" s="311"/>
      <c r="RPD77" s="311"/>
      <c r="RPE77" s="311"/>
      <c r="RPF77" s="311"/>
      <c r="RPG77" s="311"/>
      <c r="RPH77" s="311"/>
      <c r="RPI77" s="311"/>
      <c r="RPJ77" s="311"/>
      <c r="RPK77" s="311"/>
      <c r="RPL77" s="311"/>
      <c r="RPM77" s="311"/>
      <c r="RPN77" s="311"/>
      <c r="RPO77" s="311"/>
      <c r="RPP77" s="311"/>
      <c r="RPQ77" s="311"/>
      <c r="RPR77" s="311"/>
      <c r="RPS77" s="311"/>
      <c r="RPT77" s="311"/>
      <c r="RPU77" s="311"/>
      <c r="RPV77" s="311"/>
      <c r="RPW77" s="311"/>
      <c r="RPX77" s="311"/>
      <c r="RPY77" s="311"/>
      <c r="RPZ77" s="311"/>
      <c r="RQA77" s="311"/>
      <c r="RQB77" s="311"/>
      <c r="RQC77" s="311"/>
      <c r="RQD77" s="311"/>
      <c r="RQE77" s="311"/>
      <c r="RQF77" s="311"/>
      <c r="RQG77" s="311"/>
      <c r="RQH77" s="311"/>
      <c r="RQI77" s="311"/>
      <c r="RQJ77" s="311"/>
      <c r="RQK77" s="311"/>
      <c r="RQL77" s="311"/>
      <c r="RQM77" s="311"/>
      <c r="RQN77" s="311"/>
      <c r="RQO77" s="311"/>
      <c r="RQP77" s="311"/>
      <c r="RQQ77" s="311"/>
      <c r="RQR77" s="311"/>
      <c r="RQS77" s="311"/>
      <c r="RQT77" s="311"/>
      <c r="RQU77" s="311"/>
      <c r="RQV77" s="311"/>
      <c r="RQW77" s="311"/>
      <c r="RQX77" s="311"/>
      <c r="RQY77" s="311"/>
      <c r="RQZ77" s="311"/>
      <c r="RRA77" s="311"/>
      <c r="RRB77" s="311"/>
      <c r="RRC77" s="311"/>
      <c r="RRD77" s="311"/>
      <c r="RRE77" s="311"/>
      <c r="RRF77" s="311"/>
      <c r="RRG77" s="311"/>
      <c r="RRH77" s="311"/>
      <c r="RRI77" s="311"/>
      <c r="RRJ77" s="311"/>
      <c r="RRK77" s="311"/>
      <c r="RRL77" s="311"/>
      <c r="RRM77" s="311"/>
      <c r="RRN77" s="311"/>
      <c r="RRO77" s="311"/>
      <c r="RRP77" s="311"/>
      <c r="RRQ77" s="311"/>
      <c r="RRR77" s="311"/>
      <c r="RRS77" s="311"/>
      <c r="RRT77" s="311"/>
      <c r="RRU77" s="311"/>
      <c r="RRV77" s="311"/>
      <c r="RRW77" s="311"/>
      <c r="RRX77" s="311"/>
      <c r="RRY77" s="311"/>
      <c r="RRZ77" s="311"/>
      <c r="RSA77" s="311"/>
      <c r="RSB77" s="311"/>
      <c r="RSC77" s="311"/>
      <c r="RSD77" s="311"/>
      <c r="RSE77" s="311"/>
      <c r="RSF77" s="311"/>
      <c r="RSG77" s="311"/>
      <c r="RSH77" s="311"/>
      <c r="RSI77" s="311"/>
      <c r="RSJ77" s="311"/>
      <c r="RSK77" s="311"/>
      <c r="RSL77" s="311"/>
      <c r="RSM77" s="311"/>
      <c r="RSN77" s="311"/>
      <c r="RSO77" s="311"/>
      <c r="RSP77" s="311"/>
      <c r="RSQ77" s="311"/>
      <c r="RSR77" s="311"/>
      <c r="RSS77" s="311"/>
      <c r="RST77" s="311"/>
      <c r="RSU77" s="311"/>
      <c r="RSV77" s="311"/>
      <c r="RSW77" s="311"/>
      <c r="RSX77" s="311"/>
      <c r="RSY77" s="311"/>
      <c r="RSZ77" s="311"/>
      <c r="RTA77" s="311"/>
      <c r="RTB77" s="311"/>
      <c r="RTC77" s="311"/>
      <c r="RTD77" s="311"/>
      <c r="RTE77" s="311"/>
      <c r="RTF77" s="311"/>
      <c r="RTG77" s="311"/>
      <c r="RTH77" s="311"/>
      <c r="RTI77" s="311"/>
      <c r="RTJ77" s="311"/>
      <c r="RTK77" s="311"/>
      <c r="RTL77" s="311"/>
      <c r="RTM77" s="311"/>
      <c r="RTN77" s="311"/>
      <c r="RTO77" s="311"/>
      <c r="RTP77" s="311"/>
      <c r="RTQ77" s="311"/>
      <c r="RTR77" s="311"/>
      <c r="RTS77" s="311"/>
      <c r="RTT77" s="311"/>
      <c r="RTU77" s="311"/>
      <c r="RTV77" s="311"/>
      <c r="RTW77" s="311"/>
      <c r="RTX77" s="311"/>
      <c r="RTY77" s="311"/>
      <c r="RTZ77" s="311"/>
      <c r="RUA77" s="311"/>
      <c r="RUB77" s="311"/>
      <c r="RUC77" s="311"/>
      <c r="RUD77" s="311"/>
      <c r="RUE77" s="311"/>
      <c r="RUF77" s="311"/>
      <c r="RUG77" s="311"/>
      <c r="RUH77" s="311"/>
      <c r="RUI77" s="311"/>
      <c r="RUJ77" s="311"/>
      <c r="RUK77" s="311"/>
      <c r="RUL77" s="311"/>
      <c r="RUM77" s="311"/>
      <c r="RUN77" s="311"/>
      <c r="RUO77" s="311"/>
      <c r="RUP77" s="311"/>
      <c r="RUQ77" s="311"/>
      <c r="RUR77" s="311"/>
      <c r="RUS77" s="311"/>
      <c r="RUT77" s="311"/>
      <c r="RUU77" s="311"/>
      <c r="RUV77" s="311"/>
      <c r="RUW77" s="311"/>
      <c r="RUX77" s="311"/>
      <c r="RUY77" s="311"/>
      <c r="RUZ77" s="311"/>
      <c r="RVA77" s="311"/>
      <c r="RVB77" s="311"/>
      <c r="RVC77" s="311"/>
      <c r="RVD77" s="311"/>
      <c r="RVE77" s="311"/>
      <c r="RVF77" s="311"/>
      <c r="RVG77" s="311"/>
      <c r="RVH77" s="311"/>
      <c r="RVI77" s="311"/>
      <c r="RVJ77" s="311"/>
      <c r="RVK77" s="311"/>
      <c r="RVL77" s="311"/>
      <c r="RVM77" s="311"/>
      <c r="RVN77" s="311"/>
      <c r="RVO77" s="311"/>
      <c r="RVP77" s="311"/>
      <c r="RVQ77" s="311"/>
      <c r="RVR77" s="311"/>
      <c r="RVS77" s="311"/>
      <c r="RVT77" s="311"/>
      <c r="RVU77" s="311"/>
      <c r="RVV77" s="311"/>
      <c r="RVW77" s="311"/>
      <c r="RVX77" s="311"/>
      <c r="RVY77" s="311"/>
      <c r="RVZ77" s="311"/>
      <c r="RWA77" s="311"/>
      <c r="RWB77" s="311"/>
      <c r="RWC77" s="311"/>
      <c r="RWD77" s="311"/>
      <c r="RWE77" s="311"/>
      <c r="RWF77" s="311"/>
      <c r="RWG77" s="311"/>
      <c r="RWH77" s="311"/>
      <c r="RWI77" s="311"/>
      <c r="RWJ77" s="311"/>
      <c r="RWK77" s="311"/>
      <c r="RWL77" s="311"/>
      <c r="RWM77" s="311"/>
      <c r="RWN77" s="311"/>
      <c r="RWO77" s="311"/>
      <c r="RWP77" s="311"/>
      <c r="RWQ77" s="311"/>
      <c r="RWR77" s="311"/>
      <c r="RWS77" s="311"/>
      <c r="RWT77" s="311"/>
      <c r="RWU77" s="311"/>
      <c r="RWV77" s="311"/>
      <c r="RWW77" s="311"/>
      <c r="RWX77" s="311"/>
      <c r="RWY77" s="311"/>
      <c r="RWZ77" s="311"/>
      <c r="RXA77" s="311"/>
      <c r="RXB77" s="311"/>
      <c r="RXC77" s="311"/>
      <c r="RXD77" s="311"/>
      <c r="RXE77" s="311"/>
      <c r="RXF77" s="311"/>
      <c r="RXG77" s="311"/>
      <c r="RXH77" s="311"/>
      <c r="RXI77" s="311"/>
      <c r="RXJ77" s="311"/>
      <c r="RXK77" s="311"/>
      <c r="RXL77" s="311"/>
      <c r="RXM77" s="311"/>
      <c r="RXN77" s="311"/>
      <c r="RXO77" s="311"/>
      <c r="RXP77" s="311"/>
      <c r="RXQ77" s="311"/>
      <c r="RXR77" s="311"/>
      <c r="RXS77" s="311"/>
      <c r="RXT77" s="311"/>
      <c r="RXU77" s="311"/>
      <c r="RXV77" s="311"/>
      <c r="RXW77" s="311"/>
      <c r="RXX77" s="311"/>
      <c r="RXY77" s="311"/>
      <c r="RXZ77" s="311"/>
      <c r="RYA77" s="311"/>
      <c r="RYB77" s="311"/>
      <c r="RYC77" s="311"/>
      <c r="RYD77" s="311"/>
      <c r="RYE77" s="311"/>
      <c r="RYF77" s="311"/>
      <c r="RYG77" s="311"/>
      <c r="RYH77" s="311"/>
      <c r="RYI77" s="311"/>
      <c r="RYJ77" s="311"/>
      <c r="RYK77" s="311"/>
      <c r="RYL77" s="311"/>
      <c r="RYM77" s="311"/>
      <c r="RYN77" s="311"/>
      <c r="RYO77" s="311"/>
      <c r="RYP77" s="311"/>
      <c r="RYQ77" s="311"/>
      <c r="RYR77" s="311"/>
      <c r="RYS77" s="311"/>
      <c r="RYT77" s="311"/>
      <c r="RYU77" s="311"/>
      <c r="RYV77" s="311"/>
      <c r="RYW77" s="311"/>
      <c r="RYX77" s="311"/>
      <c r="RYY77" s="311"/>
      <c r="RYZ77" s="311"/>
      <c r="RZA77" s="311"/>
      <c r="RZB77" s="311"/>
      <c r="RZC77" s="311"/>
      <c r="RZD77" s="311"/>
      <c r="RZE77" s="311"/>
      <c r="RZF77" s="311"/>
      <c r="RZG77" s="311"/>
      <c r="RZH77" s="311"/>
      <c r="RZI77" s="311"/>
      <c r="RZJ77" s="311"/>
      <c r="RZK77" s="311"/>
      <c r="RZL77" s="311"/>
      <c r="RZM77" s="311"/>
      <c r="RZN77" s="311"/>
      <c r="RZO77" s="311"/>
      <c r="RZP77" s="311"/>
      <c r="RZQ77" s="311"/>
      <c r="RZR77" s="311"/>
      <c r="RZS77" s="311"/>
      <c r="RZT77" s="311"/>
      <c r="RZU77" s="311"/>
      <c r="RZV77" s="311"/>
      <c r="RZW77" s="311"/>
      <c r="RZX77" s="311"/>
      <c r="RZY77" s="311"/>
      <c r="RZZ77" s="311"/>
      <c r="SAA77" s="311"/>
      <c r="SAB77" s="311"/>
      <c r="SAC77" s="311"/>
      <c r="SAD77" s="311"/>
      <c r="SAE77" s="311"/>
      <c r="SAF77" s="311"/>
      <c r="SAG77" s="311"/>
      <c r="SAH77" s="311"/>
      <c r="SAI77" s="311"/>
      <c r="SAJ77" s="311"/>
      <c r="SAK77" s="311"/>
      <c r="SAL77" s="311"/>
      <c r="SAM77" s="311"/>
      <c r="SAN77" s="311"/>
      <c r="SAO77" s="311"/>
      <c r="SAP77" s="311"/>
      <c r="SAQ77" s="311"/>
      <c r="SAR77" s="311"/>
      <c r="SAS77" s="311"/>
      <c r="SAT77" s="311"/>
      <c r="SAU77" s="311"/>
      <c r="SAV77" s="311"/>
      <c r="SAW77" s="311"/>
      <c r="SAX77" s="311"/>
      <c r="SAY77" s="311"/>
      <c r="SAZ77" s="311"/>
      <c r="SBA77" s="311"/>
      <c r="SBB77" s="311"/>
      <c r="SBC77" s="311"/>
      <c r="SBD77" s="311"/>
      <c r="SBE77" s="311"/>
      <c r="SBF77" s="311"/>
      <c r="SBG77" s="311"/>
      <c r="SBH77" s="311"/>
      <c r="SBI77" s="311"/>
      <c r="SBJ77" s="311"/>
      <c r="SBK77" s="311"/>
      <c r="SBL77" s="311"/>
      <c r="SBM77" s="311"/>
      <c r="SBN77" s="311"/>
      <c r="SBO77" s="311"/>
      <c r="SBP77" s="311"/>
      <c r="SBQ77" s="311"/>
      <c r="SBR77" s="311"/>
      <c r="SBS77" s="311"/>
      <c r="SBT77" s="311"/>
      <c r="SBU77" s="311"/>
      <c r="SBV77" s="311"/>
      <c r="SBW77" s="311"/>
      <c r="SBX77" s="311"/>
      <c r="SBY77" s="311"/>
      <c r="SBZ77" s="311"/>
      <c r="SCA77" s="311"/>
      <c r="SCB77" s="311"/>
      <c r="SCC77" s="311"/>
      <c r="SCD77" s="311"/>
      <c r="SCE77" s="311"/>
      <c r="SCF77" s="311"/>
      <c r="SCG77" s="311"/>
      <c r="SCH77" s="311"/>
      <c r="SCI77" s="311"/>
      <c r="SCJ77" s="311"/>
      <c r="SCK77" s="311"/>
      <c r="SCL77" s="311"/>
      <c r="SCM77" s="311"/>
      <c r="SCN77" s="311"/>
      <c r="SCO77" s="311"/>
      <c r="SCP77" s="311"/>
      <c r="SCQ77" s="311"/>
      <c r="SCR77" s="311"/>
      <c r="SCS77" s="311"/>
      <c r="SCT77" s="311"/>
      <c r="SCU77" s="311"/>
      <c r="SCV77" s="311"/>
      <c r="SCW77" s="311"/>
      <c r="SCX77" s="311"/>
      <c r="SCY77" s="311"/>
      <c r="SCZ77" s="311"/>
      <c r="SDA77" s="311"/>
      <c r="SDB77" s="311"/>
      <c r="SDC77" s="311"/>
      <c r="SDD77" s="311"/>
      <c r="SDE77" s="311"/>
      <c r="SDF77" s="311"/>
      <c r="SDG77" s="311"/>
      <c r="SDH77" s="311"/>
      <c r="SDI77" s="311"/>
      <c r="SDJ77" s="311"/>
      <c r="SDK77" s="311"/>
      <c r="SDL77" s="311"/>
      <c r="SDM77" s="311"/>
      <c r="SDN77" s="311"/>
      <c r="SDO77" s="311"/>
      <c r="SDP77" s="311"/>
      <c r="SDQ77" s="311"/>
      <c r="SDR77" s="311"/>
      <c r="SDS77" s="311"/>
      <c r="SDT77" s="311"/>
      <c r="SDU77" s="311"/>
      <c r="SDV77" s="311"/>
      <c r="SDW77" s="311"/>
      <c r="SDX77" s="311"/>
      <c r="SDY77" s="311"/>
      <c r="SDZ77" s="311"/>
      <c r="SEA77" s="311"/>
      <c r="SEB77" s="311"/>
      <c r="SEC77" s="311"/>
      <c r="SED77" s="311"/>
      <c r="SEE77" s="311"/>
      <c r="SEF77" s="311"/>
      <c r="SEG77" s="311"/>
      <c r="SEH77" s="311"/>
      <c r="SEI77" s="311"/>
      <c r="SEJ77" s="311"/>
      <c r="SEK77" s="311"/>
      <c r="SEL77" s="311"/>
      <c r="SEM77" s="311"/>
      <c r="SEN77" s="311"/>
      <c r="SEO77" s="311"/>
      <c r="SEP77" s="311"/>
      <c r="SEQ77" s="311"/>
      <c r="SER77" s="311"/>
      <c r="SES77" s="311"/>
      <c r="SET77" s="311"/>
      <c r="SEU77" s="311"/>
      <c r="SEV77" s="311"/>
      <c r="SEW77" s="311"/>
      <c r="SEX77" s="311"/>
      <c r="SEY77" s="311"/>
      <c r="SEZ77" s="311"/>
      <c r="SFA77" s="311"/>
      <c r="SFB77" s="311"/>
      <c r="SFC77" s="311"/>
      <c r="SFD77" s="311"/>
      <c r="SFE77" s="311"/>
      <c r="SFF77" s="311"/>
      <c r="SFG77" s="311"/>
      <c r="SFH77" s="311"/>
      <c r="SFI77" s="311"/>
      <c r="SFJ77" s="311"/>
      <c r="SFK77" s="311"/>
      <c r="SFL77" s="311"/>
      <c r="SFM77" s="311"/>
      <c r="SFN77" s="311"/>
      <c r="SFO77" s="311"/>
      <c r="SFP77" s="311"/>
      <c r="SFQ77" s="311"/>
      <c r="SFR77" s="311"/>
      <c r="SFS77" s="311"/>
      <c r="SFT77" s="311"/>
      <c r="SFU77" s="311"/>
      <c r="SFV77" s="311"/>
      <c r="SFW77" s="311"/>
      <c r="SFX77" s="311"/>
      <c r="SFY77" s="311"/>
      <c r="SFZ77" s="311"/>
      <c r="SGA77" s="311"/>
      <c r="SGB77" s="311"/>
      <c r="SGC77" s="311"/>
      <c r="SGD77" s="311"/>
      <c r="SGE77" s="311"/>
      <c r="SGF77" s="311"/>
      <c r="SGG77" s="311"/>
      <c r="SGH77" s="311"/>
      <c r="SGI77" s="311"/>
      <c r="SGJ77" s="311"/>
      <c r="SGK77" s="311"/>
      <c r="SGL77" s="311"/>
      <c r="SGM77" s="311"/>
      <c r="SGN77" s="311"/>
      <c r="SGO77" s="311"/>
      <c r="SGP77" s="311"/>
      <c r="SGQ77" s="311"/>
      <c r="SGR77" s="311"/>
      <c r="SGS77" s="311"/>
      <c r="SGT77" s="311"/>
      <c r="SGU77" s="311"/>
      <c r="SGV77" s="311"/>
      <c r="SGW77" s="311"/>
      <c r="SGX77" s="311"/>
      <c r="SGY77" s="311"/>
      <c r="SGZ77" s="311"/>
      <c r="SHA77" s="311"/>
      <c r="SHB77" s="311"/>
      <c r="SHC77" s="311"/>
      <c r="SHD77" s="311"/>
      <c r="SHE77" s="311"/>
      <c r="SHF77" s="311"/>
      <c r="SHG77" s="311"/>
      <c r="SHH77" s="311"/>
      <c r="SHI77" s="311"/>
      <c r="SHJ77" s="311"/>
      <c r="SHK77" s="311"/>
      <c r="SHL77" s="311"/>
      <c r="SHM77" s="311"/>
      <c r="SHN77" s="311"/>
      <c r="SHO77" s="311"/>
      <c r="SHP77" s="311"/>
      <c r="SHQ77" s="311"/>
      <c r="SHR77" s="311"/>
      <c r="SHS77" s="311"/>
      <c r="SHT77" s="311"/>
      <c r="SHU77" s="311"/>
      <c r="SHV77" s="311"/>
      <c r="SHW77" s="311"/>
      <c r="SHX77" s="311"/>
      <c r="SHY77" s="311"/>
      <c r="SHZ77" s="311"/>
      <c r="SIA77" s="311"/>
      <c r="SIB77" s="311"/>
      <c r="SIC77" s="311"/>
      <c r="SID77" s="311"/>
      <c r="SIE77" s="311"/>
      <c r="SIF77" s="311"/>
      <c r="SIG77" s="311"/>
      <c r="SIH77" s="311"/>
      <c r="SII77" s="311"/>
      <c r="SIJ77" s="311"/>
      <c r="SIK77" s="311"/>
      <c r="SIL77" s="311"/>
      <c r="SIM77" s="311"/>
      <c r="SIN77" s="311"/>
      <c r="SIO77" s="311"/>
      <c r="SIP77" s="311"/>
      <c r="SIQ77" s="311"/>
      <c r="SIR77" s="311"/>
      <c r="SIS77" s="311"/>
      <c r="SIT77" s="311"/>
      <c r="SIU77" s="311"/>
      <c r="SIV77" s="311"/>
      <c r="SIW77" s="311"/>
      <c r="SIX77" s="311"/>
      <c r="SIY77" s="311"/>
      <c r="SIZ77" s="311"/>
      <c r="SJA77" s="311"/>
      <c r="SJB77" s="311"/>
      <c r="SJC77" s="311"/>
      <c r="SJD77" s="311"/>
      <c r="SJE77" s="311"/>
      <c r="SJF77" s="311"/>
      <c r="SJG77" s="311"/>
      <c r="SJH77" s="311"/>
      <c r="SJI77" s="311"/>
      <c r="SJJ77" s="311"/>
      <c r="SJK77" s="311"/>
      <c r="SJL77" s="311"/>
      <c r="SJM77" s="311"/>
      <c r="SJN77" s="311"/>
      <c r="SJO77" s="311"/>
      <c r="SJP77" s="311"/>
      <c r="SJQ77" s="311"/>
      <c r="SJR77" s="311"/>
      <c r="SJS77" s="311"/>
      <c r="SJT77" s="311"/>
      <c r="SJU77" s="311"/>
      <c r="SJV77" s="311"/>
      <c r="SJW77" s="311"/>
      <c r="SJX77" s="311"/>
      <c r="SJY77" s="311"/>
      <c r="SJZ77" s="311"/>
      <c r="SKA77" s="311"/>
      <c r="SKB77" s="311"/>
      <c r="SKC77" s="311"/>
      <c r="SKD77" s="311"/>
      <c r="SKE77" s="311"/>
      <c r="SKF77" s="311"/>
      <c r="SKG77" s="311"/>
      <c r="SKH77" s="311"/>
      <c r="SKI77" s="311"/>
      <c r="SKJ77" s="311"/>
      <c r="SKK77" s="311"/>
      <c r="SKL77" s="311"/>
      <c r="SKM77" s="311"/>
      <c r="SKN77" s="311"/>
      <c r="SKO77" s="311"/>
      <c r="SKP77" s="311"/>
      <c r="SKQ77" s="311"/>
      <c r="SKR77" s="311"/>
      <c r="SKS77" s="311"/>
      <c r="SKT77" s="311"/>
      <c r="SKU77" s="311"/>
      <c r="SKV77" s="311"/>
      <c r="SKW77" s="311"/>
      <c r="SKX77" s="311"/>
      <c r="SKY77" s="311"/>
      <c r="SKZ77" s="311"/>
      <c r="SLA77" s="311"/>
      <c r="SLB77" s="311"/>
      <c r="SLC77" s="311"/>
      <c r="SLD77" s="311"/>
      <c r="SLE77" s="311"/>
      <c r="SLF77" s="311"/>
      <c r="SLG77" s="311"/>
      <c r="SLH77" s="311"/>
      <c r="SLI77" s="311"/>
      <c r="SLJ77" s="311"/>
      <c r="SLK77" s="311"/>
      <c r="SLL77" s="311"/>
      <c r="SLM77" s="311"/>
      <c r="SLN77" s="311"/>
      <c r="SLO77" s="311"/>
      <c r="SLP77" s="311"/>
      <c r="SLQ77" s="311"/>
      <c r="SLR77" s="311"/>
      <c r="SLS77" s="311"/>
      <c r="SLT77" s="311"/>
      <c r="SLU77" s="311"/>
      <c r="SLV77" s="311"/>
      <c r="SLW77" s="311"/>
      <c r="SLX77" s="311"/>
      <c r="SLY77" s="311"/>
      <c r="SLZ77" s="311"/>
      <c r="SMA77" s="311"/>
      <c r="SMB77" s="311"/>
      <c r="SMC77" s="311"/>
      <c r="SMD77" s="311"/>
      <c r="SME77" s="311"/>
      <c r="SMF77" s="311"/>
      <c r="SMG77" s="311"/>
      <c r="SMH77" s="311"/>
      <c r="SMI77" s="311"/>
      <c r="SMJ77" s="311"/>
      <c r="SMK77" s="311"/>
      <c r="SML77" s="311"/>
      <c r="SMM77" s="311"/>
      <c r="SMN77" s="311"/>
      <c r="SMO77" s="311"/>
      <c r="SMP77" s="311"/>
      <c r="SMQ77" s="311"/>
      <c r="SMR77" s="311"/>
      <c r="SMS77" s="311"/>
      <c r="SMT77" s="311"/>
      <c r="SMU77" s="311"/>
      <c r="SMV77" s="311"/>
      <c r="SMW77" s="311"/>
      <c r="SMX77" s="311"/>
      <c r="SMY77" s="311"/>
      <c r="SMZ77" s="311"/>
      <c r="SNA77" s="311"/>
      <c r="SNB77" s="311"/>
      <c r="SNC77" s="311"/>
      <c r="SND77" s="311"/>
      <c r="SNE77" s="311"/>
      <c r="SNF77" s="311"/>
      <c r="SNG77" s="311"/>
      <c r="SNH77" s="311"/>
      <c r="SNI77" s="311"/>
      <c r="SNJ77" s="311"/>
      <c r="SNK77" s="311"/>
      <c r="SNL77" s="311"/>
      <c r="SNM77" s="311"/>
      <c r="SNN77" s="311"/>
      <c r="SNO77" s="311"/>
      <c r="SNP77" s="311"/>
      <c r="SNQ77" s="311"/>
      <c r="SNR77" s="311"/>
      <c r="SNS77" s="311"/>
      <c r="SNT77" s="311"/>
      <c r="SNU77" s="311"/>
      <c r="SNV77" s="311"/>
      <c r="SNW77" s="311"/>
      <c r="SNX77" s="311"/>
      <c r="SNY77" s="311"/>
      <c r="SNZ77" s="311"/>
      <c r="SOA77" s="311"/>
      <c r="SOB77" s="311"/>
      <c r="SOC77" s="311"/>
      <c r="SOD77" s="311"/>
      <c r="SOE77" s="311"/>
      <c r="SOF77" s="311"/>
      <c r="SOG77" s="311"/>
      <c r="SOH77" s="311"/>
      <c r="SOI77" s="311"/>
      <c r="SOJ77" s="311"/>
      <c r="SOK77" s="311"/>
      <c r="SOL77" s="311"/>
      <c r="SOM77" s="311"/>
      <c r="SON77" s="311"/>
      <c r="SOO77" s="311"/>
      <c r="SOP77" s="311"/>
      <c r="SOQ77" s="311"/>
      <c r="SOR77" s="311"/>
      <c r="SOS77" s="311"/>
      <c r="SOT77" s="311"/>
      <c r="SOU77" s="311"/>
      <c r="SOV77" s="311"/>
      <c r="SOW77" s="311"/>
      <c r="SOX77" s="311"/>
      <c r="SOY77" s="311"/>
      <c r="SOZ77" s="311"/>
      <c r="SPA77" s="311"/>
      <c r="SPB77" s="311"/>
      <c r="SPC77" s="311"/>
      <c r="SPD77" s="311"/>
      <c r="SPE77" s="311"/>
      <c r="SPF77" s="311"/>
      <c r="SPG77" s="311"/>
      <c r="SPH77" s="311"/>
      <c r="SPI77" s="311"/>
      <c r="SPJ77" s="311"/>
      <c r="SPK77" s="311"/>
      <c r="SPL77" s="311"/>
      <c r="SPM77" s="311"/>
      <c r="SPN77" s="311"/>
      <c r="SPO77" s="311"/>
      <c r="SPP77" s="311"/>
      <c r="SPQ77" s="311"/>
      <c r="SPR77" s="311"/>
      <c r="SPS77" s="311"/>
      <c r="SPT77" s="311"/>
      <c r="SPU77" s="311"/>
      <c r="SPV77" s="311"/>
      <c r="SPW77" s="311"/>
      <c r="SPX77" s="311"/>
      <c r="SPY77" s="311"/>
      <c r="SPZ77" s="311"/>
      <c r="SQA77" s="311"/>
      <c r="SQB77" s="311"/>
      <c r="SQC77" s="311"/>
      <c r="SQD77" s="311"/>
      <c r="SQE77" s="311"/>
      <c r="SQF77" s="311"/>
      <c r="SQG77" s="311"/>
      <c r="SQH77" s="311"/>
      <c r="SQI77" s="311"/>
      <c r="SQJ77" s="311"/>
      <c r="SQK77" s="311"/>
      <c r="SQL77" s="311"/>
      <c r="SQM77" s="311"/>
      <c r="SQN77" s="311"/>
      <c r="SQO77" s="311"/>
      <c r="SQP77" s="311"/>
      <c r="SQQ77" s="311"/>
      <c r="SQR77" s="311"/>
      <c r="SQS77" s="311"/>
      <c r="SQT77" s="311"/>
      <c r="SQU77" s="311"/>
      <c r="SQV77" s="311"/>
      <c r="SQW77" s="311"/>
      <c r="SQX77" s="311"/>
      <c r="SQY77" s="311"/>
      <c r="SQZ77" s="311"/>
      <c r="SRA77" s="311"/>
      <c r="SRB77" s="311"/>
      <c r="SRC77" s="311"/>
      <c r="SRD77" s="311"/>
      <c r="SRE77" s="311"/>
      <c r="SRF77" s="311"/>
      <c r="SRG77" s="311"/>
      <c r="SRH77" s="311"/>
      <c r="SRI77" s="311"/>
      <c r="SRJ77" s="311"/>
      <c r="SRK77" s="311"/>
      <c r="SRL77" s="311"/>
      <c r="SRM77" s="311"/>
      <c r="SRN77" s="311"/>
      <c r="SRO77" s="311"/>
      <c r="SRP77" s="311"/>
      <c r="SRQ77" s="311"/>
      <c r="SRR77" s="311"/>
      <c r="SRS77" s="311"/>
      <c r="SRT77" s="311"/>
      <c r="SRU77" s="311"/>
      <c r="SRV77" s="311"/>
      <c r="SRW77" s="311"/>
      <c r="SRX77" s="311"/>
      <c r="SRY77" s="311"/>
      <c r="SRZ77" s="311"/>
      <c r="SSA77" s="311"/>
      <c r="SSB77" s="311"/>
      <c r="SSC77" s="311"/>
      <c r="SSD77" s="311"/>
      <c r="SSE77" s="311"/>
      <c r="SSF77" s="311"/>
      <c r="SSG77" s="311"/>
      <c r="SSH77" s="311"/>
      <c r="SSI77" s="311"/>
      <c r="SSJ77" s="311"/>
      <c r="SSK77" s="311"/>
      <c r="SSL77" s="311"/>
      <c r="SSM77" s="311"/>
      <c r="SSN77" s="311"/>
      <c r="SSO77" s="311"/>
      <c r="SSP77" s="311"/>
      <c r="SSQ77" s="311"/>
      <c r="SSR77" s="311"/>
      <c r="SSS77" s="311"/>
      <c r="SST77" s="311"/>
      <c r="SSU77" s="311"/>
      <c r="SSV77" s="311"/>
      <c r="SSW77" s="311"/>
      <c r="SSX77" s="311"/>
      <c r="SSY77" s="311"/>
      <c r="SSZ77" s="311"/>
      <c r="STA77" s="311"/>
      <c r="STB77" s="311"/>
      <c r="STC77" s="311"/>
      <c r="STD77" s="311"/>
      <c r="STE77" s="311"/>
      <c r="STF77" s="311"/>
      <c r="STG77" s="311"/>
      <c r="STH77" s="311"/>
      <c r="STI77" s="311"/>
      <c r="STJ77" s="311"/>
      <c r="STK77" s="311"/>
      <c r="STL77" s="311"/>
      <c r="STM77" s="311"/>
      <c r="STN77" s="311"/>
      <c r="STO77" s="311"/>
      <c r="STP77" s="311"/>
      <c r="STQ77" s="311"/>
      <c r="STR77" s="311"/>
      <c r="STS77" s="311"/>
      <c r="STT77" s="311"/>
      <c r="STU77" s="311"/>
      <c r="STV77" s="311"/>
      <c r="STW77" s="311"/>
      <c r="STX77" s="311"/>
      <c r="STY77" s="311"/>
      <c r="STZ77" s="311"/>
      <c r="SUA77" s="311"/>
      <c r="SUB77" s="311"/>
      <c r="SUC77" s="311"/>
      <c r="SUD77" s="311"/>
      <c r="SUE77" s="311"/>
      <c r="SUF77" s="311"/>
      <c r="SUG77" s="311"/>
      <c r="SUH77" s="311"/>
      <c r="SUI77" s="311"/>
      <c r="SUJ77" s="311"/>
      <c r="SUK77" s="311"/>
      <c r="SUL77" s="311"/>
      <c r="SUM77" s="311"/>
      <c r="SUN77" s="311"/>
      <c r="SUO77" s="311"/>
      <c r="SUP77" s="311"/>
      <c r="SUQ77" s="311"/>
      <c r="SUR77" s="311"/>
      <c r="SUS77" s="311"/>
      <c r="SUT77" s="311"/>
      <c r="SUU77" s="311"/>
      <c r="SUV77" s="311"/>
      <c r="SUW77" s="311"/>
      <c r="SUX77" s="311"/>
      <c r="SUY77" s="311"/>
      <c r="SUZ77" s="311"/>
      <c r="SVA77" s="311"/>
      <c r="SVB77" s="311"/>
      <c r="SVC77" s="311"/>
      <c r="SVD77" s="311"/>
      <c r="SVE77" s="311"/>
      <c r="SVF77" s="311"/>
      <c r="SVG77" s="311"/>
      <c r="SVH77" s="311"/>
      <c r="SVI77" s="311"/>
      <c r="SVJ77" s="311"/>
      <c r="SVK77" s="311"/>
      <c r="SVL77" s="311"/>
      <c r="SVM77" s="311"/>
      <c r="SVN77" s="311"/>
      <c r="SVO77" s="311"/>
      <c r="SVP77" s="311"/>
      <c r="SVQ77" s="311"/>
      <c r="SVR77" s="311"/>
      <c r="SVS77" s="311"/>
      <c r="SVT77" s="311"/>
      <c r="SVU77" s="311"/>
      <c r="SVV77" s="311"/>
      <c r="SVW77" s="311"/>
      <c r="SVX77" s="311"/>
      <c r="SVY77" s="311"/>
      <c r="SVZ77" s="311"/>
      <c r="SWA77" s="311"/>
      <c r="SWB77" s="311"/>
      <c r="SWC77" s="311"/>
      <c r="SWD77" s="311"/>
      <c r="SWE77" s="311"/>
      <c r="SWF77" s="311"/>
      <c r="SWG77" s="311"/>
      <c r="SWH77" s="311"/>
      <c r="SWI77" s="311"/>
      <c r="SWJ77" s="311"/>
      <c r="SWK77" s="311"/>
      <c r="SWL77" s="311"/>
      <c r="SWM77" s="311"/>
      <c r="SWN77" s="311"/>
      <c r="SWO77" s="311"/>
      <c r="SWP77" s="311"/>
      <c r="SWQ77" s="311"/>
      <c r="SWR77" s="311"/>
      <c r="SWS77" s="311"/>
      <c r="SWT77" s="311"/>
      <c r="SWU77" s="311"/>
      <c r="SWV77" s="311"/>
      <c r="SWW77" s="311"/>
      <c r="SWX77" s="311"/>
      <c r="SWY77" s="311"/>
      <c r="SWZ77" s="311"/>
      <c r="SXA77" s="311"/>
      <c r="SXB77" s="311"/>
      <c r="SXC77" s="311"/>
      <c r="SXD77" s="311"/>
      <c r="SXE77" s="311"/>
      <c r="SXF77" s="311"/>
      <c r="SXG77" s="311"/>
      <c r="SXH77" s="311"/>
      <c r="SXI77" s="311"/>
      <c r="SXJ77" s="311"/>
      <c r="SXK77" s="311"/>
      <c r="SXL77" s="311"/>
      <c r="SXM77" s="311"/>
      <c r="SXN77" s="311"/>
      <c r="SXO77" s="311"/>
      <c r="SXP77" s="311"/>
      <c r="SXQ77" s="311"/>
      <c r="SXR77" s="311"/>
      <c r="SXS77" s="311"/>
      <c r="SXT77" s="311"/>
      <c r="SXU77" s="311"/>
      <c r="SXV77" s="311"/>
      <c r="SXW77" s="311"/>
      <c r="SXX77" s="311"/>
      <c r="SXY77" s="311"/>
      <c r="SXZ77" s="311"/>
      <c r="SYA77" s="311"/>
      <c r="SYB77" s="311"/>
      <c r="SYC77" s="311"/>
      <c r="SYD77" s="311"/>
      <c r="SYE77" s="311"/>
      <c r="SYF77" s="311"/>
      <c r="SYG77" s="311"/>
      <c r="SYH77" s="311"/>
      <c r="SYI77" s="311"/>
      <c r="SYJ77" s="311"/>
      <c r="SYK77" s="311"/>
      <c r="SYL77" s="311"/>
      <c r="SYM77" s="311"/>
      <c r="SYN77" s="311"/>
      <c r="SYO77" s="311"/>
      <c r="SYP77" s="311"/>
      <c r="SYQ77" s="311"/>
      <c r="SYR77" s="311"/>
      <c r="SYS77" s="311"/>
      <c r="SYT77" s="311"/>
      <c r="SYU77" s="311"/>
      <c r="SYV77" s="311"/>
      <c r="SYW77" s="311"/>
      <c r="SYX77" s="311"/>
      <c r="SYY77" s="311"/>
      <c r="SYZ77" s="311"/>
      <c r="SZA77" s="311"/>
      <c r="SZB77" s="311"/>
      <c r="SZC77" s="311"/>
      <c r="SZD77" s="311"/>
      <c r="SZE77" s="311"/>
      <c r="SZF77" s="311"/>
      <c r="SZG77" s="311"/>
      <c r="SZH77" s="311"/>
      <c r="SZI77" s="311"/>
      <c r="SZJ77" s="311"/>
      <c r="SZK77" s="311"/>
      <c r="SZL77" s="311"/>
      <c r="SZM77" s="311"/>
      <c r="SZN77" s="311"/>
      <c r="SZO77" s="311"/>
      <c r="SZP77" s="311"/>
      <c r="SZQ77" s="311"/>
      <c r="SZR77" s="311"/>
      <c r="SZS77" s="311"/>
      <c r="SZT77" s="311"/>
      <c r="SZU77" s="311"/>
      <c r="SZV77" s="311"/>
      <c r="SZW77" s="311"/>
      <c r="SZX77" s="311"/>
      <c r="SZY77" s="311"/>
      <c r="SZZ77" s="311"/>
      <c r="TAA77" s="311"/>
      <c r="TAB77" s="311"/>
      <c r="TAC77" s="311"/>
      <c r="TAD77" s="311"/>
      <c r="TAE77" s="311"/>
      <c r="TAF77" s="311"/>
      <c r="TAG77" s="311"/>
      <c r="TAH77" s="311"/>
      <c r="TAI77" s="311"/>
      <c r="TAJ77" s="311"/>
      <c r="TAK77" s="311"/>
      <c r="TAL77" s="311"/>
      <c r="TAM77" s="311"/>
      <c r="TAN77" s="311"/>
      <c r="TAO77" s="311"/>
      <c r="TAP77" s="311"/>
      <c r="TAQ77" s="311"/>
      <c r="TAR77" s="311"/>
      <c r="TAS77" s="311"/>
      <c r="TAT77" s="311"/>
      <c r="TAU77" s="311"/>
      <c r="TAV77" s="311"/>
      <c r="TAW77" s="311"/>
      <c r="TAX77" s="311"/>
      <c r="TAY77" s="311"/>
      <c r="TAZ77" s="311"/>
      <c r="TBA77" s="311"/>
      <c r="TBB77" s="311"/>
      <c r="TBC77" s="311"/>
      <c r="TBD77" s="311"/>
      <c r="TBE77" s="311"/>
      <c r="TBF77" s="311"/>
      <c r="TBG77" s="311"/>
      <c r="TBH77" s="311"/>
      <c r="TBI77" s="311"/>
      <c r="TBJ77" s="311"/>
      <c r="TBK77" s="311"/>
      <c r="TBL77" s="311"/>
      <c r="TBM77" s="311"/>
      <c r="TBN77" s="311"/>
      <c r="TBO77" s="311"/>
      <c r="TBP77" s="311"/>
      <c r="TBQ77" s="311"/>
      <c r="TBR77" s="311"/>
      <c r="TBS77" s="311"/>
      <c r="TBT77" s="311"/>
      <c r="TBU77" s="311"/>
      <c r="TBV77" s="311"/>
      <c r="TBW77" s="311"/>
      <c r="TBX77" s="311"/>
      <c r="TBY77" s="311"/>
      <c r="TBZ77" s="311"/>
      <c r="TCA77" s="311"/>
      <c r="TCB77" s="311"/>
      <c r="TCC77" s="311"/>
      <c r="TCD77" s="311"/>
      <c r="TCE77" s="311"/>
      <c r="TCF77" s="311"/>
      <c r="TCG77" s="311"/>
      <c r="TCH77" s="311"/>
      <c r="TCI77" s="311"/>
      <c r="TCJ77" s="311"/>
      <c r="TCK77" s="311"/>
      <c r="TCL77" s="311"/>
      <c r="TCM77" s="311"/>
      <c r="TCN77" s="311"/>
      <c r="TCO77" s="311"/>
      <c r="TCP77" s="311"/>
      <c r="TCQ77" s="311"/>
      <c r="TCR77" s="311"/>
      <c r="TCS77" s="311"/>
      <c r="TCT77" s="311"/>
      <c r="TCU77" s="311"/>
      <c r="TCV77" s="311"/>
      <c r="TCW77" s="311"/>
      <c r="TCX77" s="311"/>
      <c r="TCY77" s="311"/>
      <c r="TCZ77" s="311"/>
      <c r="TDA77" s="311"/>
      <c r="TDB77" s="311"/>
      <c r="TDC77" s="311"/>
      <c r="TDD77" s="311"/>
      <c r="TDE77" s="311"/>
      <c r="TDF77" s="311"/>
      <c r="TDG77" s="311"/>
      <c r="TDH77" s="311"/>
      <c r="TDI77" s="311"/>
      <c r="TDJ77" s="311"/>
      <c r="TDK77" s="311"/>
      <c r="TDL77" s="311"/>
      <c r="TDM77" s="311"/>
      <c r="TDN77" s="311"/>
      <c r="TDO77" s="311"/>
      <c r="TDP77" s="311"/>
      <c r="TDQ77" s="311"/>
      <c r="TDR77" s="311"/>
      <c r="TDS77" s="311"/>
      <c r="TDT77" s="311"/>
      <c r="TDU77" s="311"/>
      <c r="TDV77" s="311"/>
      <c r="TDW77" s="311"/>
      <c r="TDX77" s="311"/>
      <c r="TDY77" s="311"/>
      <c r="TDZ77" s="311"/>
      <c r="TEA77" s="311"/>
      <c r="TEB77" s="311"/>
      <c r="TEC77" s="311"/>
      <c r="TED77" s="311"/>
      <c r="TEE77" s="311"/>
      <c r="TEF77" s="311"/>
      <c r="TEG77" s="311"/>
      <c r="TEH77" s="311"/>
      <c r="TEI77" s="311"/>
      <c r="TEJ77" s="311"/>
      <c r="TEK77" s="311"/>
      <c r="TEL77" s="311"/>
      <c r="TEM77" s="311"/>
      <c r="TEN77" s="311"/>
      <c r="TEO77" s="311"/>
      <c r="TEP77" s="311"/>
      <c r="TEQ77" s="311"/>
      <c r="TER77" s="311"/>
      <c r="TES77" s="311"/>
      <c r="TET77" s="311"/>
      <c r="TEU77" s="311"/>
      <c r="TEV77" s="311"/>
      <c r="TEW77" s="311"/>
      <c r="TEX77" s="311"/>
      <c r="TEY77" s="311"/>
      <c r="TEZ77" s="311"/>
      <c r="TFA77" s="311"/>
      <c r="TFB77" s="311"/>
      <c r="TFC77" s="311"/>
      <c r="TFD77" s="311"/>
      <c r="TFE77" s="311"/>
      <c r="TFF77" s="311"/>
      <c r="TFG77" s="311"/>
      <c r="TFH77" s="311"/>
      <c r="TFI77" s="311"/>
      <c r="TFJ77" s="311"/>
      <c r="TFK77" s="311"/>
      <c r="TFL77" s="311"/>
      <c r="TFM77" s="311"/>
      <c r="TFN77" s="311"/>
      <c r="TFO77" s="311"/>
      <c r="TFP77" s="311"/>
      <c r="TFQ77" s="311"/>
      <c r="TFR77" s="311"/>
      <c r="TFS77" s="311"/>
      <c r="TFT77" s="311"/>
      <c r="TFU77" s="311"/>
      <c r="TFV77" s="311"/>
      <c r="TFW77" s="311"/>
      <c r="TFX77" s="311"/>
      <c r="TFY77" s="311"/>
      <c r="TFZ77" s="311"/>
      <c r="TGA77" s="311"/>
      <c r="TGB77" s="311"/>
      <c r="TGC77" s="311"/>
      <c r="TGD77" s="311"/>
      <c r="TGE77" s="311"/>
      <c r="TGF77" s="311"/>
      <c r="TGG77" s="311"/>
      <c r="TGH77" s="311"/>
      <c r="TGI77" s="311"/>
      <c r="TGJ77" s="311"/>
      <c r="TGK77" s="311"/>
      <c r="TGL77" s="311"/>
      <c r="TGM77" s="311"/>
      <c r="TGN77" s="311"/>
      <c r="TGO77" s="311"/>
      <c r="TGP77" s="311"/>
      <c r="TGQ77" s="311"/>
      <c r="TGR77" s="311"/>
      <c r="TGS77" s="311"/>
      <c r="TGT77" s="311"/>
      <c r="TGU77" s="311"/>
      <c r="TGV77" s="311"/>
      <c r="TGW77" s="311"/>
      <c r="TGX77" s="311"/>
      <c r="TGY77" s="311"/>
      <c r="TGZ77" s="311"/>
      <c r="THA77" s="311"/>
      <c r="THB77" s="311"/>
      <c r="THC77" s="311"/>
      <c r="THD77" s="311"/>
      <c r="THE77" s="311"/>
      <c r="THF77" s="311"/>
      <c r="THG77" s="311"/>
      <c r="THH77" s="311"/>
      <c r="THI77" s="311"/>
      <c r="THJ77" s="311"/>
      <c r="THK77" s="311"/>
      <c r="THL77" s="311"/>
      <c r="THM77" s="311"/>
      <c r="THN77" s="311"/>
      <c r="THO77" s="311"/>
      <c r="THP77" s="311"/>
      <c r="THQ77" s="311"/>
      <c r="THR77" s="311"/>
      <c r="THS77" s="311"/>
      <c r="THT77" s="311"/>
      <c r="THU77" s="311"/>
      <c r="THV77" s="311"/>
      <c r="THW77" s="311"/>
      <c r="THX77" s="311"/>
      <c r="THY77" s="311"/>
      <c r="THZ77" s="311"/>
      <c r="TIA77" s="311"/>
      <c r="TIB77" s="311"/>
      <c r="TIC77" s="311"/>
      <c r="TID77" s="311"/>
      <c r="TIE77" s="311"/>
      <c r="TIF77" s="311"/>
      <c r="TIG77" s="311"/>
      <c r="TIH77" s="311"/>
      <c r="TII77" s="311"/>
      <c r="TIJ77" s="311"/>
      <c r="TIK77" s="311"/>
      <c r="TIL77" s="311"/>
      <c r="TIM77" s="311"/>
      <c r="TIN77" s="311"/>
      <c r="TIO77" s="311"/>
      <c r="TIP77" s="311"/>
      <c r="TIQ77" s="311"/>
      <c r="TIR77" s="311"/>
      <c r="TIS77" s="311"/>
      <c r="TIT77" s="311"/>
      <c r="TIU77" s="311"/>
      <c r="TIV77" s="311"/>
      <c r="TIW77" s="311"/>
      <c r="TIX77" s="311"/>
      <c r="TIY77" s="311"/>
      <c r="TIZ77" s="311"/>
      <c r="TJA77" s="311"/>
      <c r="TJB77" s="311"/>
      <c r="TJC77" s="311"/>
      <c r="TJD77" s="311"/>
      <c r="TJE77" s="311"/>
      <c r="TJF77" s="311"/>
      <c r="TJG77" s="311"/>
      <c r="TJH77" s="311"/>
      <c r="TJI77" s="311"/>
      <c r="TJJ77" s="311"/>
      <c r="TJK77" s="311"/>
      <c r="TJL77" s="311"/>
      <c r="TJM77" s="311"/>
      <c r="TJN77" s="311"/>
      <c r="TJO77" s="311"/>
      <c r="TJP77" s="311"/>
      <c r="TJQ77" s="311"/>
      <c r="TJR77" s="311"/>
      <c r="TJS77" s="311"/>
      <c r="TJT77" s="311"/>
      <c r="TJU77" s="311"/>
      <c r="TJV77" s="311"/>
      <c r="TJW77" s="311"/>
      <c r="TJX77" s="311"/>
      <c r="TJY77" s="311"/>
      <c r="TJZ77" s="311"/>
      <c r="TKA77" s="311"/>
      <c r="TKB77" s="311"/>
      <c r="TKC77" s="311"/>
      <c r="TKD77" s="311"/>
      <c r="TKE77" s="311"/>
      <c r="TKF77" s="311"/>
      <c r="TKG77" s="311"/>
      <c r="TKH77" s="311"/>
      <c r="TKI77" s="311"/>
      <c r="TKJ77" s="311"/>
      <c r="TKK77" s="311"/>
      <c r="TKL77" s="311"/>
      <c r="TKM77" s="311"/>
      <c r="TKN77" s="311"/>
      <c r="TKO77" s="311"/>
      <c r="TKP77" s="311"/>
      <c r="TKQ77" s="311"/>
      <c r="TKR77" s="311"/>
      <c r="TKS77" s="311"/>
      <c r="TKT77" s="311"/>
      <c r="TKU77" s="311"/>
      <c r="TKV77" s="311"/>
      <c r="TKW77" s="311"/>
      <c r="TKX77" s="311"/>
      <c r="TKY77" s="311"/>
      <c r="TKZ77" s="311"/>
      <c r="TLA77" s="311"/>
      <c r="TLB77" s="311"/>
      <c r="TLC77" s="311"/>
      <c r="TLD77" s="311"/>
      <c r="TLE77" s="311"/>
      <c r="TLF77" s="311"/>
      <c r="TLG77" s="311"/>
      <c r="TLH77" s="311"/>
      <c r="TLI77" s="311"/>
      <c r="TLJ77" s="311"/>
      <c r="TLK77" s="311"/>
      <c r="TLL77" s="311"/>
      <c r="TLM77" s="311"/>
      <c r="TLN77" s="311"/>
      <c r="TLO77" s="311"/>
      <c r="TLP77" s="311"/>
      <c r="TLQ77" s="311"/>
      <c r="TLR77" s="311"/>
      <c r="TLS77" s="311"/>
      <c r="TLT77" s="311"/>
      <c r="TLU77" s="311"/>
      <c r="TLV77" s="311"/>
      <c r="TLW77" s="311"/>
      <c r="TLX77" s="311"/>
      <c r="TLY77" s="311"/>
      <c r="TLZ77" s="311"/>
      <c r="TMA77" s="311"/>
      <c r="TMB77" s="311"/>
      <c r="TMC77" s="311"/>
      <c r="TMD77" s="311"/>
      <c r="TME77" s="311"/>
      <c r="TMF77" s="311"/>
      <c r="TMG77" s="311"/>
      <c r="TMH77" s="311"/>
      <c r="TMI77" s="311"/>
      <c r="TMJ77" s="311"/>
      <c r="TMK77" s="311"/>
      <c r="TML77" s="311"/>
      <c r="TMM77" s="311"/>
      <c r="TMN77" s="311"/>
      <c r="TMO77" s="311"/>
      <c r="TMP77" s="311"/>
      <c r="TMQ77" s="311"/>
      <c r="TMR77" s="311"/>
      <c r="TMS77" s="311"/>
      <c r="TMT77" s="311"/>
      <c r="TMU77" s="311"/>
      <c r="TMV77" s="311"/>
      <c r="TMW77" s="311"/>
      <c r="TMX77" s="311"/>
      <c r="TMY77" s="311"/>
      <c r="TMZ77" s="311"/>
      <c r="TNA77" s="311"/>
      <c r="TNB77" s="311"/>
      <c r="TNC77" s="311"/>
      <c r="TND77" s="311"/>
      <c r="TNE77" s="311"/>
      <c r="TNF77" s="311"/>
      <c r="TNG77" s="311"/>
      <c r="TNH77" s="311"/>
      <c r="TNI77" s="311"/>
      <c r="TNJ77" s="311"/>
      <c r="TNK77" s="311"/>
      <c r="TNL77" s="311"/>
      <c r="TNM77" s="311"/>
      <c r="TNN77" s="311"/>
      <c r="TNO77" s="311"/>
      <c r="TNP77" s="311"/>
      <c r="TNQ77" s="311"/>
      <c r="TNR77" s="311"/>
      <c r="TNS77" s="311"/>
      <c r="TNT77" s="311"/>
      <c r="TNU77" s="311"/>
      <c r="TNV77" s="311"/>
      <c r="TNW77" s="311"/>
      <c r="TNX77" s="311"/>
      <c r="TNY77" s="311"/>
      <c r="TNZ77" s="311"/>
      <c r="TOA77" s="311"/>
      <c r="TOB77" s="311"/>
      <c r="TOC77" s="311"/>
      <c r="TOD77" s="311"/>
      <c r="TOE77" s="311"/>
      <c r="TOF77" s="311"/>
      <c r="TOG77" s="311"/>
      <c r="TOH77" s="311"/>
      <c r="TOI77" s="311"/>
      <c r="TOJ77" s="311"/>
      <c r="TOK77" s="311"/>
      <c r="TOL77" s="311"/>
      <c r="TOM77" s="311"/>
      <c r="TON77" s="311"/>
      <c r="TOO77" s="311"/>
      <c r="TOP77" s="311"/>
      <c r="TOQ77" s="311"/>
      <c r="TOR77" s="311"/>
      <c r="TOS77" s="311"/>
      <c r="TOT77" s="311"/>
      <c r="TOU77" s="311"/>
      <c r="TOV77" s="311"/>
      <c r="TOW77" s="311"/>
      <c r="TOX77" s="311"/>
      <c r="TOY77" s="311"/>
      <c r="TOZ77" s="311"/>
      <c r="TPA77" s="311"/>
      <c r="TPB77" s="311"/>
      <c r="TPC77" s="311"/>
      <c r="TPD77" s="311"/>
      <c r="TPE77" s="311"/>
      <c r="TPF77" s="311"/>
      <c r="TPG77" s="311"/>
      <c r="TPH77" s="311"/>
      <c r="TPI77" s="311"/>
      <c r="TPJ77" s="311"/>
      <c r="TPK77" s="311"/>
      <c r="TPL77" s="311"/>
      <c r="TPM77" s="311"/>
      <c r="TPN77" s="311"/>
      <c r="TPO77" s="311"/>
      <c r="TPP77" s="311"/>
      <c r="TPQ77" s="311"/>
      <c r="TPR77" s="311"/>
      <c r="TPS77" s="311"/>
      <c r="TPT77" s="311"/>
      <c r="TPU77" s="311"/>
      <c r="TPV77" s="311"/>
      <c r="TPW77" s="311"/>
      <c r="TPX77" s="311"/>
      <c r="TPY77" s="311"/>
      <c r="TPZ77" s="311"/>
      <c r="TQA77" s="311"/>
      <c r="TQB77" s="311"/>
      <c r="TQC77" s="311"/>
      <c r="TQD77" s="311"/>
      <c r="TQE77" s="311"/>
      <c r="TQF77" s="311"/>
      <c r="TQG77" s="311"/>
      <c r="TQH77" s="311"/>
      <c r="TQI77" s="311"/>
      <c r="TQJ77" s="311"/>
      <c r="TQK77" s="311"/>
      <c r="TQL77" s="311"/>
      <c r="TQM77" s="311"/>
      <c r="TQN77" s="311"/>
      <c r="TQO77" s="311"/>
      <c r="TQP77" s="311"/>
      <c r="TQQ77" s="311"/>
      <c r="TQR77" s="311"/>
      <c r="TQS77" s="311"/>
      <c r="TQT77" s="311"/>
      <c r="TQU77" s="311"/>
      <c r="TQV77" s="311"/>
      <c r="TQW77" s="311"/>
      <c r="TQX77" s="311"/>
      <c r="TQY77" s="311"/>
      <c r="TQZ77" s="311"/>
      <c r="TRA77" s="311"/>
      <c r="TRB77" s="311"/>
      <c r="TRC77" s="311"/>
      <c r="TRD77" s="311"/>
      <c r="TRE77" s="311"/>
      <c r="TRF77" s="311"/>
      <c r="TRG77" s="311"/>
      <c r="TRH77" s="311"/>
      <c r="TRI77" s="311"/>
      <c r="TRJ77" s="311"/>
      <c r="TRK77" s="311"/>
      <c r="TRL77" s="311"/>
      <c r="TRM77" s="311"/>
      <c r="TRN77" s="311"/>
      <c r="TRO77" s="311"/>
      <c r="TRP77" s="311"/>
      <c r="TRQ77" s="311"/>
      <c r="TRR77" s="311"/>
      <c r="TRS77" s="311"/>
      <c r="TRT77" s="311"/>
      <c r="TRU77" s="311"/>
      <c r="TRV77" s="311"/>
      <c r="TRW77" s="311"/>
      <c r="TRX77" s="311"/>
      <c r="TRY77" s="311"/>
      <c r="TRZ77" s="311"/>
      <c r="TSA77" s="311"/>
      <c r="TSB77" s="311"/>
      <c r="TSC77" s="311"/>
      <c r="TSD77" s="311"/>
      <c r="TSE77" s="311"/>
      <c r="TSF77" s="311"/>
      <c r="TSG77" s="311"/>
      <c r="TSH77" s="311"/>
      <c r="TSI77" s="311"/>
      <c r="TSJ77" s="311"/>
      <c r="TSK77" s="311"/>
      <c r="TSL77" s="311"/>
      <c r="TSM77" s="311"/>
      <c r="TSN77" s="311"/>
      <c r="TSO77" s="311"/>
      <c r="TSP77" s="311"/>
      <c r="TSQ77" s="311"/>
      <c r="TSR77" s="311"/>
      <c r="TSS77" s="311"/>
      <c r="TST77" s="311"/>
      <c r="TSU77" s="311"/>
      <c r="TSV77" s="311"/>
      <c r="TSW77" s="311"/>
      <c r="TSX77" s="311"/>
      <c r="TSY77" s="311"/>
      <c r="TSZ77" s="311"/>
      <c r="TTA77" s="311"/>
      <c r="TTB77" s="311"/>
      <c r="TTC77" s="311"/>
      <c r="TTD77" s="311"/>
      <c r="TTE77" s="311"/>
      <c r="TTF77" s="311"/>
      <c r="TTG77" s="311"/>
      <c r="TTH77" s="311"/>
      <c r="TTI77" s="311"/>
      <c r="TTJ77" s="311"/>
      <c r="TTK77" s="311"/>
      <c r="TTL77" s="311"/>
      <c r="TTM77" s="311"/>
      <c r="TTN77" s="311"/>
      <c r="TTO77" s="311"/>
      <c r="TTP77" s="311"/>
      <c r="TTQ77" s="311"/>
      <c r="TTR77" s="311"/>
      <c r="TTS77" s="311"/>
      <c r="TTT77" s="311"/>
      <c r="TTU77" s="311"/>
      <c r="TTV77" s="311"/>
      <c r="TTW77" s="311"/>
      <c r="TTX77" s="311"/>
      <c r="TTY77" s="311"/>
      <c r="TTZ77" s="311"/>
      <c r="TUA77" s="311"/>
      <c r="TUB77" s="311"/>
      <c r="TUC77" s="311"/>
      <c r="TUD77" s="311"/>
      <c r="TUE77" s="311"/>
      <c r="TUF77" s="311"/>
      <c r="TUG77" s="311"/>
      <c r="TUH77" s="311"/>
      <c r="TUI77" s="311"/>
      <c r="TUJ77" s="311"/>
      <c r="TUK77" s="311"/>
      <c r="TUL77" s="311"/>
      <c r="TUM77" s="311"/>
      <c r="TUN77" s="311"/>
      <c r="TUO77" s="311"/>
      <c r="TUP77" s="311"/>
      <c r="TUQ77" s="311"/>
      <c r="TUR77" s="311"/>
      <c r="TUS77" s="311"/>
      <c r="TUT77" s="311"/>
      <c r="TUU77" s="311"/>
      <c r="TUV77" s="311"/>
      <c r="TUW77" s="311"/>
      <c r="TUX77" s="311"/>
      <c r="TUY77" s="311"/>
      <c r="TUZ77" s="311"/>
      <c r="TVA77" s="311"/>
      <c r="TVB77" s="311"/>
      <c r="TVC77" s="311"/>
      <c r="TVD77" s="311"/>
      <c r="TVE77" s="311"/>
      <c r="TVF77" s="311"/>
      <c r="TVG77" s="311"/>
      <c r="TVH77" s="311"/>
      <c r="TVI77" s="311"/>
      <c r="TVJ77" s="311"/>
      <c r="TVK77" s="311"/>
      <c r="TVL77" s="311"/>
      <c r="TVM77" s="311"/>
      <c r="TVN77" s="311"/>
      <c r="TVO77" s="311"/>
      <c r="TVP77" s="311"/>
      <c r="TVQ77" s="311"/>
      <c r="TVR77" s="311"/>
      <c r="TVS77" s="311"/>
      <c r="TVT77" s="311"/>
      <c r="TVU77" s="311"/>
      <c r="TVV77" s="311"/>
      <c r="TVW77" s="311"/>
      <c r="TVX77" s="311"/>
      <c r="TVY77" s="311"/>
      <c r="TVZ77" s="311"/>
      <c r="TWA77" s="311"/>
      <c r="TWB77" s="311"/>
      <c r="TWC77" s="311"/>
      <c r="TWD77" s="311"/>
      <c r="TWE77" s="311"/>
      <c r="TWF77" s="311"/>
      <c r="TWG77" s="311"/>
      <c r="TWH77" s="311"/>
      <c r="TWI77" s="311"/>
      <c r="TWJ77" s="311"/>
      <c r="TWK77" s="311"/>
      <c r="TWL77" s="311"/>
      <c r="TWM77" s="311"/>
      <c r="TWN77" s="311"/>
      <c r="TWO77" s="311"/>
      <c r="TWP77" s="311"/>
      <c r="TWQ77" s="311"/>
      <c r="TWR77" s="311"/>
      <c r="TWS77" s="311"/>
      <c r="TWT77" s="311"/>
      <c r="TWU77" s="311"/>
      <c r="TWV77" s="311"/>
      <c r="TWW77" s="311"/>
      <c r="TWX77" s="311"/>
      <c r="TWY77" s="311"/>
      <c r="TWZ77" s="311"/>
      <c r="TXA77" s="311"/>
      <c r="TXB77" s="311"/>
      <c r="TXC77" s="311"/>
      <c r="TXD77" s="311"/>
      <c r="TXE77" s="311"/>
      <c r="TXF77" s="311"/>
      <c r="TXG77" s="311"/>
      <c r="TXH77" s="311"/>
      <c r="TXI77" s="311"/>
      <c r="TXJ77" s="311"/>
      <c r="TXK77" s="311"/>
      <c r="TXL77" s="311"/>
      <c r="TXM77" s="311"/>
      <c r="TXN77" s="311"/>
      <c r="TXO77" s="311"/>
      <c r="TXP77" s="311"/>
      <c r="TXQ77" s="311"/>
      <c r="TXR77" s="311"/>
      <c r="TXS77" s="311"/>
      <c r="TXT77" s="311"/>
      <c r="TXU77" s="311"/>
      <c r="TXV77" s="311"/>
      <c r="TXW77" s="311"/>
      <c r="TXX77" s="311"/>
      <c r="TXY77" s="311"/>
      <c r="TXZ77" s="311"/>
      <c r="TYA77" s="311"/>
      <c r="TYB77" s="311"/>
      <c r="TYC77" s="311"/>
      <c r="TYD77" s="311"/>
      <c r="TYE77" s="311"/>
      <c r="TYF77" s="311"/>
      <c r="TYG77" s="311"/>
      <c r="TYH77" s="311"/>
      <c r="TYI77" s="311"/>
      <c r="TYJ77" s="311"/>
      <c r="TYK77" s="311"/>
      <c r="TYL77" s="311"/>
      <c r="TYM77" s="311"/>
      <c r="TYN77" s="311"/>
      <c r="TYO77" s="311"/>
      <c r="TYP77" s="311"/>
      <c r="TYQ77" s="311"/>
      <c r="TYR77" s="311"/>
      <c r="TYS77" s="311"/>
      <c r="TYT77" s="311"/>
      <c r="TYU77" s="311"/>
      <c r="TYV77" s="311"/>
      <c r="TYW77" s="311"/>
      <c r="TYX77" s="311"/>
      <c r="TYY77" s="311"/>
      <c r="TYZ77" s="311"/>
      <c r="TZA77" s="311"/>
      <c r="TZB77" s="311"/>
      <c r="TZC77" s="311"/>
      <c r="TZD77" s="311"/>
      <c r="TZE77" s="311"/>
      <c r="TZF77" s="311"/>
      <c r="TZG77" s="311"/>
      <c r="TZH77" s="311"/>
      <c r="TZI77" s="311"/>
      <c r="TZJ77" s="311"/>
      <c r="TZK77" s="311"/>
      <c r="TZL77" s="311"/>
      <c r="TZM77" s="311"/>
      <c r="TZN77" s="311"/>
      <c r="TZO77" s="311"/>
      <c r="TZP77" s="311"/>
      <c r="TZQ77" s="311"/>
      <c r="TZR77" s="311"/>
      <c r="TZS77" s="311"/>
      <c r="TZT77" s="311"/>
      <c r="TZU77" s="311"/>
      <c r="TZV77" s="311"/>
      <c r="TZW77" s="311"/>
      <c r="TZX77" s="311"/>
      <c r="TZY77" s="311"/>
      <c r="TZZ77" s="311"/>
      <c r="UAA77" s="311"/>
      <c r="UAB77" s="311"/>
      <c r="UAC77" s="311"/>
      <c r="UAD77" s="311"/>
      <c r="UAE77" s="311"/>
      <c r="UAF77" s="311"/>
      <c r="UAG77" s="311"/>
      <c r="UAH77" s="311"/>
      <c r="UAI77" s="311"/>
      <c r="UAJ77" s="311"/>
      <c r="UAK77" s="311"/>
      <c r="UAL77" s="311"/>
      <c r="UAM77" s="311"/>
      <c r="UAN77" s="311"/>
      <c r="UAO77" s="311"/>
      <c r="UAP77" s="311"/>
      <c r="UAQ77" s="311"/>
      <c r="UAR77" s="311"/>
      <c r="UAS77" s="311"/>
      <c r="UAT77" s="311"/>
      <c r="UAU77" s="311"/>
      <c r="UAV77" s="311"/>
      <c r="UAW77" s="311"/>
      <c r="UAX77" s="311"/>
      <c r="UAY77" s="311"/>
      <c r="UAZ77" s="311"/>
      <c r="UBA77" s="311"/>
      <c r="UBB77" s="311"/>
      <c r="UBC77" s="311"/>
      <c r="UBD77" s="311"/>
      <c r="UBE77" s="311"/>
      <c r="UBF77" s="311"/>
      <c r="UBG77" s="311"/>
      <c r="UBH77" s="311"/>
      <c r="UBI77" s="311"/>
      <c r="UBJ77" s="311"/>
      <c r="UBK77" s="311"/>
      <c r="UBL77" s="311"/>
      <c r="UBM77" s="311"/>
      <c r="UBN77" s="311"/>
      <c r="UBO77" s="311"/>
      <c r="UBP77" s="311"/>
      <c r="UBQ77" s="311"/>
      <c r="UBR77" s="311"/>
      <c r="UBS77" s="311"/>
      <c r="UBT77" s="311"/>
      <c r="UBU77" s="311"/>
      <c r="UBV77" s="311"/>
      <c r="UBW77" s="311"/>
      <c r="UBX77" s="311"/>
      <c r="UBY77" s="311"/>
      <c r="UBZ77" s="311"/>
      <c r="UCA77" s="311"/>
      <c r="UCB77" s="311"/>
      <c r="UCC77" s="311"/>
      <c r="UCD77" s="311"/>
      <c r="UCE77" s="311"/>
      <c r="UCF77" s="311"/>
      <c r="UCG77" s="311"/>
      <c r="UCH77" s="311"/>
      <c r="UCI77" s="311"/>
      <c r="UCJ77" s="311"/>
      <c r="UCK77" s="311"/>
      <c r="UCL77" s="311"/>
      <c r="UCM77" s="311"/>
      <c r="UCN77" s="311"/>
      <c r="UCO77" s="311"/>
      <c r="UCP77" s="311"/>
      <c r="UCQ77" s="311"/>
      <c r="UCR77" s="311"/>
      <c r="UCS77" s="311"/>
      <c r="UCT77" s="311"/>
      <c r="UCU77" s="311"/>
      <c r="UCV77" s="311"/>
      <c r="UCW77" s="311"/>
      <c r="UCX77" s="311"/>
      <c r="UCY77" s="311"/>
      <c r="UCZ77" s="311"/>
      <c r="UDA77" s="311"/>
      <c r="UDB77" s="311"/>
      <c r="UDC77" s="311"/>
      <c r="UDD77" s="311"/>
      <c r="UDE77" s="311"/>
      <c r="UDF77" s="311"/>
      <c r="UDG77" s="311"/>
      <c r="UDH77" s="311"/>
      <c r="UDI77" s="311"/>
      <c r="UDJ77" s="311"/>
      <c r="UDK77" s="311"/>
      <c r="UDL77" s="311"/>
      <c r="UDM77" s="311"/>
      <c r="UDN77" s="311"/>
      <c r="UDO77" s="311"/>
      <c r="UDP77" s="311"/>
      <c r="UDQ77" s="311"/>
      <c r="UDR77" s="311"/>
      <c r="UDS77" s="311"/>
      <c r="UDT77" s="311"/>
      <c r="UDU77" s="311"/>
      <c r="UDV77" s="311"/>
      <c r="UDW77" s="311"/>
      <c r="UDX77" s="311"/>
      <c r="UDY77" s="311"/>
      <c r="UDZ77" s="311"/>
      <c r="UEA77" s="311"/>
      <c r="UEB77" s="311"/>
      <c r="UEC77" s="311"/>
      <c r="UED77" s="311"/>
      <c r="UEE77" s="311"/>
      <c r="UEF77" s="311"/>
      <c r="UEG77" s="311"/>
      <c r="UEH77" s="311"/>
      <c r="UEI77" s="311"/>
      <c r="UEJ77" s="311"/>
      <c r="UEK77" s="311"/>
      <c r="UEL77" s="311"/>
      <c r="UEM77" s="311"/>
      <c r="UEN77" s="311"/>
      <c r="UEO77" s="311"/>
      <c r="UEP77" s="311"/>
      <c r="UEQ77" s="311"/>
      <c r="UER77" s="311"/>
      <c r="UES77" s="311"/>
      <c r="UET77" s="311"/>
      <c r="UEU77" s="311"/>
      <c r="UEV77" s="311"/>
      <c r="UEW77" s="311"/>
      <c r="UEX77" s="311"/>
      <c r="UEY77" s="311"/>
      <c r="UEZ77" s="311"/>
      <c r="UFA77" s="311"/>
      <c r="UFB77" s="311"/>
      <c r="UFC77" s="311"/>
      <c r="UFD77" s="311"/>
      <c r="UFE77" s="311"/>
      <c r="UFF77" s="311"/>
      <c r="UFG77" s="311"/>
      <c r="UFH77" s="311"/>
      <c r="UFI77" s="311"/>
      <c r="UFJ77" s="311"/>
      <c r="UFK77" s="311"/>
      <c r="UFL77" s="311"/>
      <c r="UFM77" s="311"/>
      <c r="UFN77" s="311"/>
      <c r="UFO77" s="311"/>
      <c r="UFP77" s="311"/>
      <c r="UFQ77" s="311"/>
      <c r="UFR77" s="311"/>
      <c r="UFS77" s="311"/>
      <c r="UFT77" s="311"/>
      <c r="UFU77" s="311"/>
      <c r="UFV77" s="311"/>
      <c r="UFW77" s="311"/>
      <c r="UFX77" s="311"/>
      <c r="UFY77" s="311"/>
      <c r="UFZ77" s="311"/>
      <c r="UGA77" s="311"/>
      <c r="UGB77" s="311"/>
      <c r="UGC77" s="311"/>
      <c r="UGD77" s="311"/>
      <c r="UGE77" s="311"/>
      <c r="UGF77" s="311"/>
      <c r="UGG77" s="311"/>
      <c r="UGH77" s="311"/>
      <c r="UGI77" s="311"/>
      <c r="UGJ77" s="311"/>
      <c r="UGK77" s="311"/>
      <c r="UGL77" s="311"/>
      <c r="UGM77" s="311"/>
      <c r="UGN77" s="311"/>
      <c r="UGO77" s="311"/>
      <c r="UGP77" s="311"/>
      <c r="UGQ77" s="311"/>
      <c r="UGR77" s="311"/>
      <c r="UGS77" s="311"/>
      <c r="UGT77" s="311"/>
      <c r="UGU77" s="311"/>
      <c r="UGV77" s="311"/>
      <c r="UGW77" s="311"/>
      <c r="UGX77" s="311"/>
      <c r="UGY77" s="311"/>
      <c r="UGZ77" s="311"/>
      <c r="UHA77" s="311"/>
      <c r="UHB77" s="311"/>
      <c r="UHC77" s="311"/>
      <c r="UHD77" s="311"/>
      <c r="UHE77" s="311"/>
      <c r="UHF77" s="311"/>
      <c r="UHG77" s="311"/>
      <c r="UHH77" s="311"/>
      <c r="UHI77" s="311"/>
      <c r="UHJ77" s="311"/>
      <c r="UHK77" s="311"/>
      <c r="UHL77" s="311"/>
      <c r="UHM77" s="311"/>
      <c r="UHN77" s="311"/>
      <c r="UHO77" s="311"/>
      <c r="UHP77" s="311"/>
      <c r="UHQ77" s="311"/>
      <c r="UHR77" s="311"/>
      <c r="UHS77" s="311"/>
      <c r="UHT77" s="311"/>
      <c r="UHU77" s="311"/>
      <c r="UHV77" s="311"/>
      <c r="UHW77" s="311"/>
      <c r="UHX77" s="311"/>
      <c r="UHY77" s="311"/>
      <c r="UHZ77" s="311"/>
      <c r="UIA77" s="311"/>
      <c r="UIB77" s="311"/>
      <c r="UIC77" s="311"/>
      <c r="UID77" s="311"/>
      <c r="UIE77" s="311"/>
      <c r="UIF77" s="311"/>
      <c r="UIG77" s="311"/>
      <c r="UIH77" s="311"/>
      <c r="UII77" s="311"/>
      <c r="UIJ77" s="311"/>
      <c r="UIK77" s="311"/>
      <c r="UIL77" s="311"/>
      <c r="UIM77" s="311"/>
      <c r="UIN77" s="311"/>
      <c r="UIO77" s="311"/>
      <c r="UIP77" s="311"/>
      <c r="UIQ77" s="311"/>
      <c r="UIR77" s="311"/>
      <c r="UIS77" s="311"/>
      <c r="UIT77" s="311"/>
      <c r="UIU77" s="311"/>
      <c r="UIV77" s="311"/>
      <c r="UIW77" s="311"/>
      <c r="UIX77" s="311"/>
      <c r="UIY77" s="311"/>
      <c r="UIZ77" s="311"/>
      <c r="UJA77" s="311"/>
      <c r="UJB77" s="311"/>
      <c r="UJC77" s="311"/>
      <c r="UJD77" s="311"/>
      <c r="UJE77" s="311"/>
      <c r="UJF77" s="311"/>
      <c r="UJG77" s="311"/>
      <c r="UJH77" s="311"/>
      <c r="UJI77" s="311"/>
      <c r="UJJ77" s="311"/>
      <c r="UJK77" s="311"/>
      <c r="UJL77" s="311"/>
      <c r="UJM77" s="311"/>
      <c r="UJN77" s="311"/>
      <c r="UJO77" s="311"/>
      <c r="UJP77" s="311"/>
      <c r="UJQ77" s="311"/>
      <c r="UJR77" s="311"/>
      <c r="UJS77" s="311"/>
      <c r="UJT77" s="311"/>
      <c r="UJU77" s="311"/>
      <c r="UJV77" s="311"/>
      <c r="UJW77" s="311"/>
      <c r="UJX77" s="311"/>
      <c r="UJY77" s="311"/>
      <c r="UJZ77" s="311"/>
      <c r="UKA77" s="311"/>
      <c r="UKB77" s="311"/>
      <c r="UKC77" s="311"/>
      <c r="UKD77" s="311"/>
      <c r="UKE77" s="311"/>
      <c r="UKF77" s="311"/>
      <c r="UKG77" s="311"/>
      <c r="UKH77" s="311"/>
      <c r="UKI77" s="311"/>
      <c r="UKJ77" s="311"/>
      <c r="UKK77" s="311"/>
      <c r="UKL77" s="311"/>
      <c r="UKM77" s="311"/>
      <c r="UKN77" s="311"/>
      <c r="UKO77" s="311"/>
      <c r="UKP77" s="311"/>
      <c r="UKQ77" s="311"/>
      <c r="UKR77" s="311"/>
      <c r="UKS77" s="311"/>
      <c r="UKT77" s="311"/>
      <c r="UKU77" s="311"/>
      <c r="UKV77" s="311"/>
      <c r="UKW77" s="311"/>
      <c r="UKX77" s="311"/>
      <c r="UKY77" s="311"/>
      <c r="UKZ77" s="311"/>
      <c r="ULA77" s="311"/>
      <c r="ULB77" s="311"/>
      <c r="ULC77" s="311"/>
      <c r="ULD77" s="311"/>
      <c r="ULE77" s="311"/>
      <c r="ULF77" s="311"/>
      <c r="ULG77" s="311"/>
      <c r="ULH77" s="311"/>
      <c r="ULI77" s="311"/>
      <c r="ULJ77" s="311"/>
      <c r="ULK77" s="311"/>
      <c r="ULL77" s="311"/>
      <c r="ULM77" s="311"/>
      <c r="ULN77" s="311"/>
      <c r="ULO77" s="311"/>
      <c r="ULP77" s="311"/>
      <c r="ULQ77" s="311"/>
      <c r="ULR77" s="311"/>
      <c r="ULS77" s="311"/>
      <c r="ULT77" s="311"/>
      <c r="ULU77" s="311"/>
      <c r="ULV77" s="311"/>
      <c r="ULW77" s="311"/>
      <c r="ULX77" s="311"/>
      <c r="ULY77" s="311"/>
      <c r="ULZ77" s="311"/>
      <c r="UMA77" s="311"/>
      <c r="UMB77" s="311"/>
      <c r="UMC77" s="311"/>
      <c r="UMD77" s="311"/>
      <c r="UME77" s="311"/>
      <c r="UMF77" s="311"/>
      <c r="UMG77" s="311"/>
      <c r="UMH77" s="311"/>
      <c r="UMI77" s="311"/>
      <c r="UMJ77" s="311"/>
      <c r="UMK77" s="311"/>
      <c r="UML77" s="311"/>
      <c r="UMM77" s="311"/>
      <c r="UMN77" s="311"/>
      <c r="UMO77" s="311"/>
      <c r="UMP77" s="311"/>
      <c r="UMQ77" s="311"/>
      <c r="UMR77" s="311"/>
      <c r="UMS77" s="311"/>
      <c r="UMT77" s="311"/>
      <c r="UMU77" s="311"/>
      <c r="UMV77" s="311"/>
      <c r="UMW77" s="311"/>
      <c r="UMX77" s="311"/>
      <c r="UMY77" s="311"/>
      <c r="UMZ77" s="311"/>
      <c r="UNA77" s="311"/>
      <c r="UNB77" s="311"/>
      <c r="UNC77" s="311"/>
      <c r="UND77" s="311"/>
      <c r="UNE77" s="311"/>
      <c r="UNF77" s="311"/>
      <c r="UNG77" s="311"/>
      <c r="UNH77" s="311"/>
      <c r="UNI77" s="311"/>
      <c r="UNJ77" s="311"/>
      <c r="UNK77" s="311"/>
      <c r="UNL77" s="311"/>
      <c r="UNM77" s="311"/>
      <c r="UNN77" s="311"/>
      <c r="UNO77" s="311"/>
      <c r="UNP77" s="311"/>
      <c r="UNQ77" s="311"/>
      <c r="UNR77" s="311"/>
      <c r="UNS77" s="311"/>
      <c r="UNT77" s="311"/>
      <c r="UNU77" s="311"/>
      <c r="UNV77" s="311"/>
      <c r="UNW77" s="311"/>
      <c r="UNX77" s="311"/>
      <c r="UNY77" s="311"/>
      <c r="UNZ77" s="311"/>
      <c r="UOA77" s="311"/>
      <c r="UOB77" s="311"/>
      <c r="UOC77" s="311"/>
      <c r="UOD77" s="311"/>
      <c r="UOE77" s="311"/>
      <c r="UOF77" s="311"/>
      <c r="UOG77" s="311"/>
      <c r="UOH77" s="311"/>
      <c r="UOI77" s="311"/>
      <c r="UOJ77" s="311"/>
      <c r="UOK77" s="311"/>
      <c r="UOL77" s="311"/>
      <c r="UOM77" s="311"/>
      <c r="UON77" s="311"/>
      <c r="UOO77" s="311"/>
      <c r="UOP77" s="311"/>
      <c r="UOQ77" s="311"/>
      <c r="UOR77" s="311"/>
      <c r="UOS77" s="311"/>
      <c r="UOT77" s="311"/>
      <c r="UOU77" s="311"/>
      <c r="UOV77" s="311"/>
      <c r="UOW77" s="311"/>
      <c r="UOX77" s="311"/>
      <c r="UOY77" s="311"/>
      <c r="UOZ77" s="311"/>
      <c r="UPA77" s="311"/>
      <c r="UPB77" s="311"/>
      <c r="UPC77" s="311"/>
      <c r="UPD77" s="311"/>
      <c r="UPE77" s="311"/>
      <c r="UPF77" s="311"/>
      <c r="UPG77" s="311"/>
      <c r="UPH77" s="311"/>
      <c r="UPI77" s="311"/>
      <c r="UPJ77" s="311"/>
      <c r="UPK77" s="311"/>
      <c r="UPL77" s="311"/>
      <c r="UPM77" s="311"/>
      <c r="UPN77" s="311"/>
      <c r="UPO77" s="311"/>
      <c r="UPP77" s="311"/>
      <c r="UPQ77" s="311"/>
      <c r="UPR77" s="311"/>
      <c r="UPS77" s="311"/>
      <c r="UPT77" s="311"/>
      <c r="UPU77" s="311"/>
      <c r="UPV77" s="311"/>
      <c r="UPW77" s="311"/>
      <c r="UPX77" s="311"/>
      <c r="UPY77" s="311"/>
      <c r="UPZ77" s="311"/>
      <c r="UQA77" s="311"/>
      <c r="UQB77" s="311"/>
      <c r="UQC77" s="311"/>
      <c r="UQD77" s="311"/>
      <c r="UQE77" s="311"/>
      <c r="UQF77" s="311"/>
      <c r="UQG77" s="311"/>
      <c r="UQH77" s="311"/>
      <c r="UQI77" s="311"/>
      <c r="UQJ77" s="311"/>
      <c r="UQK77" s="311"/>
      <c r="UQL77" s="311"/>
      <c r="UQM77" s="311"/>
      <c r="UQN77" s="311"/>
      <c r="UQO77" s="311"/>
      <c r="UQP77" s="311"/>
      <c r="UQQ77" s="311"/>
      <c r="UQR77" s="311"/>
      <c r="UQS77" s="311"/>
      <c r="UQT77" s="311"/>
      <c r="UQU77" s="311"/>
      <c r="UQV77" s="311"/>
      <c r="UQW77" s="311"/>
      <c r="UQX77" s="311"/>
      <c r="UQY77" s="311"/>
      <c r="UQZ77" s="311"/>
      <c r="URA77" s="311"/>
      <c r="URB77" s="311"/>
      <c r="URC77" s="311"/>
      <c r="URD77" s="311"/>
      <c r="URE77" s="311"/>
      <c r="URF77" s="311"/>
      <c r="URG77" s="311"/>
      <c r="URH77" s="311"/>
      <c r="URI77" s="311"/>
      <c r="URJ77" s="311"/>
      <c r="URK77" s="311"/>
      <c r="URL77" s="311"/>
      <c r="URM77" s="311"/>
      <c r="URN77" s="311"/>
      <c r="URO77" s="311"/>
      <c r="URP77" s="311"/>
      <c r="URQ77" s="311"/>
      <c r="URR77" s="311"/>
      <c r="URS77" s="311"/>
      <c r="URT77" s="311"/>
      <c r="URU77" s="311"/>
      <c r="URV77" s="311"/>
      <c r="URW77" s="311"/>
      <c r="URX77" s="311"/>
      <c r="URY77" s="311"/>
      <c r="URZ77" s="311"/>
      <c r="USA77" s="311"/>
      <c r="USB77" s="311"/>
      <c r="USC77" s="311"/>
      <c r="USD77" s="311"/>
      <c r="USE77" s="311"/>
      <c r="USF77" s="311"/>
      <c r="USG77" s="311"/>
      <c r="USH77" s="311"/>
      <c r="USI77" s="311"/>
      <c r="USJ77" s="311"/>
      <c r="USK77" s="311"/>
      <c r="USL77" s="311"/>
      <c r="USM77" s="311"/>
      <c r="USN77" s="311"/>
      <c r="USO77" s="311"/>
      <c r="USP77" s="311"/>
      <c r="USQ77" s="311"/>
      <c r="USR77" s="311"/>
      <c r="USS77" s="311"/>
      <c r="UST77" s="311"/>
      <c r="USU77" s="311"/>
      <c r="USV77" s="311"/>
      <c r="USW77" s="311"/>
      <c r="USX77" s="311"/>
      <c r="USY77" s="311"/>
      <c r="USZ77" s="311"/>
      <c r="UTA77" s="311"/>
      <c r="UTB77" s="311"/>
      <c r="UTC77" s="311"/>
      <c r="UTD77" s="311"/>
      <c r="UTE77" s="311"/>
      <c r="UTF77" s="311"/>
      <c r="UTG77" s="311"/>
      <c r="UTH77" s="311"/>
      <c r="UTI77" s="311"/>
      <c r="UTJ77" s="311"/>
      <c r="UTK77" s="311"/>
      <c r="UTL77" s="311"/>
      <c r="UTM77" s="311"/>
      <c r="UTN77" s="311"/>
      <c r="UTO77" s="311"/>
      <c r="UTP77" s="311"/>
      <c r="UTQ77" s="311"/>
      <c r="UTR77" s="311"/>
      <c r="UTS77" s="311"/>
      <c r="UTT77" s="311"/>
      <c r="UTU77" s="311"/>
      <c r="UTV77" s="311"/>
      <c r="UTW77" s="311"/>
      <c r="UTX77" s="311"/>
      <c r="UTY77" s="311"/>
      <c r="UTZ77" s="311"/>
      <c r="UUA77" s="311"/>
      <c r="UUB77" s="311"/>
      <c r="UUC77" s="311"/>
      <c r="UUD77" s="311"/>
      <c r="UUE77" s="311"/>
      <c r="UUF77" s="311"/>
      <c r="UUG77" s="311"/>
      <c r="UUH77" s="311"/>
      <c r="UUI77" s="311"/>
      <c r="UUJ77" s="311"/>
      <c r="UUK77" s="311"/>
      <c r="UUL77" s="311"/>
      <c r="UUM77" s="311"/>
      <c r="UUN77" s="311"/>
      <c r="UUO77" s="311"/>
      <c r="UUP77" s="311"/>
      <c r="UUQ77" s="311"/>
      <c r="UUR77" s="311"/>
      <c r="UUS77" s="311"/>
      <c r="UUT77" s="311"/>
      <c r="UUU77" s="311"/>
      <c r="UUV77" s="311"/>
      <c r="UUW77" s="311"/>
      <c r="UUX77" s="311"/>
      <c r="UUY77" s="311"/>
      <c r="UUZ77" s="311"/>
      <c r="UVA77" s="311"/>
      <c r="UVB77" s="311"/>
      <c r="UVC77" s="311"/>
      <c r="UVD77" s="311"/>
      <c r="UVE77" s="311"/>
      <c r="UVF77" s="311"/>
      <c r="UVG77" s="311"/>
      <c r="UVH77" s="311"/>
      <c r="UVI77" s="311"/>
      <c r="UVJ77" s="311"/>
      <c r="UVK77" s="311"/>
      <c r="UVL77" s="311"/>
      <c r="UVM77" s="311"/>
      <c r="UVN77" s="311"/>
      <c r="UVO77" s="311"/>
      <c r="UVP77" s="311"/>
      <c r="UVQ77" s="311"/>
      <c r="UVR77" s="311"/>
      <c r="UVS77" s="311"/>
      <c r="UVT77" s="311"/>
      <c r="UVU77" s="311"/>
      <c r="UVV77" s="311"/>
      <c r="UVW77" s="311"/>
      <c r="UVX77" s="311"/>
      <c r="UVY77" s="311"/>
      <c r="UVZ77" s="311"/>
      <c r="UWA77" s="311"/>
      <c r="UWB77" s="311"/>
      <c r="UWC77" s="311"/>
      <c r="UWD77" s="311"/>
      <c r="UWE77" s="311"/>
      <c r="UWF77" s="311"/>
      <c r="UWG77" s="311"/>
      <c r="UWH77" s="311"/>
      <c r="UWI77" s="311"/>
      <c r="UWJ77" s="311"/>
      <c r="UWK77" s="311"/>
      <c r="UWL77" s="311"/>
      <c r="UWM77" s="311"/>
      <c r="UWN77" s="311"/>
      <c r="UWO77" s="311"/>
      <c r="UWP77" s="311"/>
      <c r="UWQ77" s="311"/>
      <c r="UWR77" s="311"/>
      <c r="UWS77" s="311"/>
      <c r="UWT77" s="311"/>
      <c r="UWU77" s="311"/>
      <c r="UWV77" s="311"/>
      <c r="UWW77" s="311"/>
      <c r="UWX77" s="311"/>
      <c r="UWY77" s="311"/>
      <c r="UWZ77" s="311"/>
      <c r="UXA77" s="311"/>
      <c r="UXB77" s="311"/>
      <c r="UXC77" s="311"/>
      <c r="UXD77" s="311"/>
      <c r="UXE77" s="311"/>
      <c r="UXF77" s="311"/>
      <c r="UXG77" s="311"/>
      <c r="UXH77" s="311"/>
      <c r="UXI77" s="311"/>
      <c r="UXJ77" s="311"/>
      <c r="UXK77" s="311"/>
      <c r="UXL77" s="311"/>
      <c r="UXM77" s="311"/>
      <c r="UXN77" s="311"/>
      <c r="UXO77" s="311"/>
      <c r="UXP77" s="311"/>
      <c r="UXQ77" s="311"/>
      <c r="UXR77" s="311"/>
      <c r="UXS77" s="311"/>
      <c r="UXT77" s="311"/>
      <c r="UXU77" s="311"/>
      <c r="UXV77" s="311"/>
      <c r="UXW77" s="311"/>
      <c r="UXX77" s="311"/>
      <c r="UXY77" s="311"/>
      <c r="UXZ77" s="311"/>
      <c r="UYA77" s="311"/>
      <c r="UYB77" s="311"/>
      <c r="UYC77" s="311"/>
      <c r="UYD77" s="311"/>
      <c r="UYE77" s="311"/>
      <c r="UYF77" s="311"/>
      <c r="UYG77" s="311"/>
      <c r="UYH77" s="311"/>
      <c r="UYI77" s="311"/>
      <c r="UYJ77" s="311"/>
      <c r="UYK77" s="311"/>
      <c r="UYL77" s="311"/>
      <c r="UYM77" s="311"/>
      <c r="UYN77" s="311"/>
      <c r="UYO77" s="311"/>
      <c r="UYP77" s="311"/>
      <c r="UYQ77" s="311"/>
      <c r="UYR77" s="311"/>
      <c r="UYS77" s="311"/>
      <c r="UYT77" s="311"/>
      <c r="UYU77" s="311"/>
      <c r="UYV77" s="311"/>
      <c r="UYW77" s="311"/>
      <c r="UYX77" s="311"/>
      <c r="UYY77" s="311"/>
      <c r="UYZ77" s="311"/>
      <c r="UZA77" s="311"/>
      <c r="UZB77" s="311"/>
      <c r="UZC77" s="311"/>
      <c r="UZD77" s="311"/>
      <c r="UZE77" s="311"/>
      <c r="UZF77" s="311"/>
      <c r="UZG77" s="311"/>
      <c r="UZH77" s="311"/>
      <c r="UZI77" s="311"/>
      <c r="UZJ77" s="311"/>
      <c r="UZK77" s="311"/>
      <c r="UZL77" s="311"/>
      <c r="UZM77" s="311"/>
      <c r="UZN77" s="311"/>
      <c r="UZO77" s="311"/>
      <c r="UZP77" s="311"/>
      <c r="UZQ77" s="311"/>
      <c r="UZR77" s="311"/>
      <c r="UZS77" s="311"/>
      <c r="UZT77" s="311"/>
      <c r="UZU77" s="311"/>
      <c r="UZV77" s="311"/>
      <c r="UZW77" s="311"/>
      <c r="UZX77" s="311"/>
      <c r="UZY77" s="311"/>
      <c r="UZZ77" s="311"/>
      <c r="VAA77" s="311"/>
      <c r="VAB77" s="311"/>
      <c r="VAC77" s="311"/>
      <c r="VAD77" s="311"/>
      <c r="VAE77" s="311"/>
      <c r="VAF77" s="311"/>
      <c r="VAG77" s="311"/>
      <c r="VAH77" s="311"/>
      <c r="VAI77" s="311"/>
      <c r="VAJ77" s="311"/>
      <c r="VAK77" s="311"/>
      <c r="VAL77" s="311"/>
      <c r="VAM77" s="311"/>
      <c r="VAN77" s="311"/>
      <c r="VAO77" s="311"/>
      <c r="VAP77" s="311"/>
      <c r="VAQ77" s="311"/>
      <c r="VAR77" s="311"/>
      <c r="VAS77" s="311"/>
      <c r="VAT77" s="311"/>
      <c r="VAU77" s="311"/>
      <c r="VAV77" s="311"/>
      <c r="VAW77" s="311"/>
      <c r="VAX77" s="311"/>
      <c r="VAY77" s="311"/>
      <c r="VAZ77" s="311"/>
      <c r="VBA77" s="311"/>
      <c r="VBB77" s="311"/>
      <c r="VBC77" s="311"/>
      <c r="VBD77" s="311"/>
      <c r="VBE77" s="311"/>
      <c r="VBF77" s="311"/>
      <c r="VBG77" s="311"/>
      <c r="VBH77" s="311"/>
      <c r="VBI77" s="311"/>
      <c r="VBJ77" s="311"/>
      <c r="VBK77" s="311"/>
      <c r="VBL77" s="311"/>
      <c r="VBM77" s="311"/>
      <c r="VBN77" s="311"/>
      <c r="VBO77" s="311"/>
      <c r="VBP77" s="311"/>
      <c r="VBQ77" s="311"/>
      <c r="VBR77" s="311"/>
      <c r="VBS77" s="311"/>
      <c r="VBT77" s="311"/>
      <c r="VBU77" s="311"/>
      <c r="VBV77" s="311"/>
      <c r="VBW77" s="311"/>
      <c r="VBX77" s="311"/>
      <c r="VBY77" s="311"/>
      <c r="VBZ77" s="311"/>
      <c r="VCA77" s="311"/>
      <c r="VCB77" s="311"/>
      <c r="VCC77" s="311"/>
      <c r="VCD77" s="311"/>
      <c r="VCE77" s="311"/>
      <c r="VCF77" s="311"/>
      <c r="VCG77" s="311"/>
      <c r="VCH77" s="311"/>
      <c r="VCI77" s="311"/>
      <c r="VCJ77" s="311"/>
      <c r="VCK77" s="311"/>
      <c r="VCL77" s="311"/>
      <c r="VCM77" s="311"/>
      <c r="VCN77" s="311"/>
      <c r="VCO77" s="311"/>
      <c r="VCP77" s="311"/>
      <c r="VCQ77" s="311"/>
      <c r="VCR77" s="311"/>
      <c r="VCS77" s="311"/>
      <c r="VCT77" s="311"/>
      <c r="VCU77" s="311"/>
      <c r="VCV77" s="311"/>
      <c r="VCW77" s="311"/>
      <c r="VCX77" s="311"/>
      <c r="VCY77" s="311"/>
      <c r="VCZ77" s="311"/>
      <c r="VDA77" s="311"/>
      <c r="VDB77" s="311"/>
      <c r="VDC77" s="311"/>
      <c r="VDD77" s="311"/>
      <c r="VDE77" s="311"/>
      <c r="VDF77" s="311"/>
      <c r="VDG77" s="311"/>
      <c r="VDH77" s="311"/>
      <c r="VDI77" s="311"/>
      <c r="VDJ77" s="311"/>
      <c r="VDK77" s="311"/>
      <c r="VDL77" s="311"/>
      <c r="VDM77" s="311"/>
      <c r="VDN77" s="311"/>
      <c r="VDO77" s="311"/>
      <c r="VDP77" s="311"/>
      <c r="VDQ77" s="311"/>
      <c r="VDR77" s="311"/>
      <c r="VDS77" s="311"/>
      <c r="VDT77" s="311"/>
      <c r="VDU77" s="311"/>
      <c r="VDV77" s="311"/>
      <c r="VDW77" s="311"/>
      <c r="VDX77" s="311"/>
      <c r="VDY77" s="311"/>
      <c r="VDZ77" s="311"/>
      <c r="VEA77" s="311"/>
      <c r="VEB77" s="311"/>
      <c r="VEC77" s="311"/>
      <c r="VED77" s="311"/>
      <c r="VEE77" s="311"/>
      <c r="VEF77" s="311"/>
      <c r="VEG77" s="311"/>
      <c r="VEH77" s="311"/>
      <c r="VEI77" s="311"/>
      <c r="VEJ77" s="311"/>
      <c r="VEK77" s="311"/>
      <c r="VEL77" s="311"/>
      <c r="VEM77" s="311"/>
      <c r="VEN77" s="311"/>
      <c r="VEO77" s="311"/>
      <c r="VEP77" s="311"/>
      <c r="VEQ77" s="311"/>
      <c r="VER77" s="311"/>
      <c r="VES77" s="311"/>
      <c r="VET77" s="311"/>
      <c r="VEU77" s="311"/>
      <c r="VEV77" s="311"/>
      <c r="VEW77" s="311"/>
      <c r="VEX77" s="311"/>
      <c r="VEY77" s="311"/>
      <c r="VEZ77" s="311"/>
      <c r="VFA77" s="311"/>
      <c r="VFB77" s="311"/>
      <c r="VFC77" s="311"/>
      <c r="VFD77" s="311"/>
      <c r="VFE77" s="311"/>
      <c r="VFF77" s="311"/>
      <c r="VFG77" s="311"/>
      <c r="VFH77" s="311"/>
      <c r="VFI77" s="311"/>
      <c r="VFJ77" s="311"/>
      <c r="VFK77" s="311"/>
      <c r="VFL77" s="311"/>
      <c r="VFM77" s="311"/>
      <c r="VFN77" s="311"/>
      <c r="VFO77" s="311"/>
      <c r="VFP77" s="311"/>
      <c r="VFQ77" s="311"/>
      <c r="VFR77" s="311"/>
      <c r="VFS77" s="311"/>
      <c r="VFT77" s="311"/>
      <c r="VFU77" s="311"/>
      <c r="VFV77" s="311"/>
      <c r="VFW77" s="311"/>
      <c r="VFX77" s="311"/>
      <c r="VFY77" s="311"/>
      <c r="VFZ77" s="311"/>
      <c r="VGA77" s="311"/>
      <c r="VGB77" s="311"/>
      <c r="VGC77" s="311"/>
      <c r="VGD77" s="311"/>
      <c r="VGE77" s="311"/>
      <c r="VGF77" s="311"/>
      <c r="VGG77" s="311"/>
      <c r="VGH77" s="311"/>
      <c r="VGI77" s="311"/>
      <c r="VGJ77" s="311"/>
      <c r="VGK77" s="311"/>
      <c r="VGL77" s="311"/>
      <c r="VGM77" s="311"/>
      <c r="VGN77" s="311"/>
      <c r="VGO77" s="311"/>
      <c r="VGP77" s="311"/>
      <c r="VGQ77" s="311"/>
      <c r="VGR77" s="311"/>
      <c r="VGS77" s="311"/>
      <c r="VGT77" s="311"/>
      <c r="VGU77" s="311"/>
      <c r="VGV77" s="311"/>
      <c r="VGW77" s="311"/>
      <c r="VGX77" s="311"/>
      <c r="VGY77" s="311"/>
      <c r="VGZ77" s="311"/>
      <c r="VHA77" s="311"/>
      <c r="VHB77" s="311"/>
      <c r="VHC77" s="311"/>
      <c r="VHD77" s="311"/>
      <c r="VHE77" s="311"/>
      <c r="VHF77" s="311"/>
      <c r="VHG77" s="311"/>
      <c r="VHH77" s="311"/>
      <c r="VHI77" s="311"/>
      <c r="VHJ77" s="311"/>
      <c r="VHK77" s="311"/>
      <c r="VHL77" s="311"/>
      <c r="VHM77" s="311"/>
      <c r="VHN77" s="311"/>
      <c r="VHO77" s="311"/>
      <c r="VHP77" s="311"/>
      <c r="VHQ77" s="311"/>
      <c r="VHR77" s="311"/>
      <c r="VHS77" s="311"/>
      <c r="VHT77" s="311"/>
      <c r="VHU77" s="311"/>
      <c r="VHV77" s="311"/>
      <c r="VHW77" s="311"/>
      <c r="VHX77" s="311"/>
      <c r="VHY77" s="311"/>
      <c r="VHZ77" s="311"/>
      <c r="VIA77" s="311"/>
      <c r="VIB77" s="311"/>
      <c r="VIC77" s="311"/>
      <c r="VID77" s="311"/>
      <c r="VIE77" s="311"/>
      <c r="VIF77" s="311"/>
      <c r="VIG77" s="311"/>
      <c r="VIH77" s="311"/>
      <c r="VII77" s="311"/>
      <c r="VIJ77" s="311"/>
      <c r="VIK77" s="311"/>
      <c r="VIL77" s="311"/>
      <c r="VIM77" s="311"/>
      <c r="VIN77" s="311"/>
      <c r="VIO77" s="311"/>
      <c r="VIP77" s="311"/>
      <c r="VIQ77" s="311"/>
      <c r="VIR77" s="311"/>
      <c r="VIS77" s="311"/>
      <c r="VIT77" s="311"/>
      <c r="VIU77" s="311"/>
      <c r="VIV77" s="311"/>
      <c r="VIW77" s="311"/>
      <c r="VIX77" s="311"/>
      <c r="VIY77" s="311"/>
      <c r="VIZ77" s="311"/>
      <c r="VJA77" s="311"/>
      <c r="VJB77" s="311"/>
      <c r="VJC77" s="311"/>
      <c r="VJD77" s="311"/>
      <c r="VJE77" s="311"/>
      <c r="VJF77" s="311"/>
      <c r="VJG77" s="311"/>
      <c r="VJH77" s="311"/>
      <c r="VJI77" s="311"/>
      <c r="VJJ77" s="311"/>
      <c r="VJK77" s="311"/>
      <c r="VJL77" s="311"/>
      <c r="VJM77" s="311"/>
      <c r="VJN77" s="311"/>
      <c r="VJO77" s="311"/>
      <c r="VJP77" s="311"/>
      <c r="VJQ77" s="311"/>
      <c r="VJR77" s="311"/>
      <c r="VJS77" s="311"/>
      <c r="VJT77" s="311"/>
      <c r="VJU77" s="311"/>
      <c r="VJV77" s="311"/>
      <c r="VJW77" s="311"/>
      <c r="VJX77" s="311"/>
      <c r="VJY77" s="311"/>
      <c r="VJZ77" s="311"/>
      <c r="VKA77" s="311"/>
      <c r="VKB77" s="311"/>
      <c r="VKC77" s="311"/>
      <c r="VKD77" s="311"/>
      <c r="VKE77" s="311"/>
      <c r="VKF77" s="311"/>
      <c r="VKG77" s="311"/>
      <c r="VKH77" s="311"/>
      <c r="VKI77" s="311"/>
      <c r="VKJ77" s="311"/>
      <c r="VKK77" s="311"/>
      <c r="VKL77" s="311"/>
      <c r="VKM77" s="311"/>
      <c r="VKN77" s="311"/>
      <c r="VKO77" s="311"/>
      <c r="VKP77" s="311"/>
      <c r="VKQ77" s="311"/>
      <c r="VKR77" s="311"/>
      <c r="VKS77" s="311"/>
      <c r="VKT77" s="311"/>
      <c r="VKU77" s="311"/>
      <c r="VKV77" s="311"/>
      <c r="VKW77" s="311"/>
      <c r="VKX77" s="311"/>
      <c r="VKY77" s="311"/>
      <c r="VKZ77" s="311"/>
      <c r="VLA77" s="311"/>
      <c r="VLB77" s="311"/>
      <c r="VLC77" s="311"/>
      <c r="VLD77" s="311"/>
      <c r="VLE77" s="311"/>
      <c r="VLF77" s="311"/>
      <c r="VLG77" s="311"/>
      <c r="VLH77" s="311"/>
      <c r="VLI77" s="311"/>
      <c r="VLJ77" s="311"/>
      <c r="VLK77" s="311"/>
      <c r="VLL77" s="311"/>
      <c r="VLM77" s="311"/>
      <c r="VLN77" s="311"/>
      <c r="VLO77" s="311"/>
      <c r="VLP77" s="311"/>
      <c r="VLQ77" s="311"/>
      <c r="VLR77" s="311"/>
      <c r="VLS77" s="311"/>
      <c r="VLT77" s="311"/>
      <c r="VLU77" s="311"/>
      <c r="VLV77" s="311"/>
      <c r="VLW77" s="311"/>
      <c r="VLX77" s="311"/>
      <c r="VLY77" s="311"/>
      <c r="VLZ77" s="311"/>
      <c r="VMA77" s="311"/>
      <c r="VMB77" s="311"/>
      <c r="VMC77" s="311"/>
      <c r="VMD77" s="311"/>
      <c r="VME77" s="311"/>
      <c r="VMF77" s="311"/>
      <c r="VMG77" s="311"/>
      <c r="VMH77" s="311"/>
      <c r="VMI77" s="311"/>
      <c r="VMJ77" s="311"/>
      <c r="VMK77" s="311"/>
      <c r="VML77" s="311"/>
      <c r="VMM77" s="311"/>
      <c r="VMN77" s="311"/>
      <c r="VMO77" s="311"/>
      <c r="VMP77" s="311"/>
      <c r="VMQ77" s="311"/>
      <c r="VMR77" s="311"/>
      <c r="VMS77" s="311"/>
      <c r="VMT77" s="311"/>
      <c r="VMU77" s="311"/>
      <c r="VMV77" s="311"/>
      <c r="VMW77" s="311"/>
      <c r="VMX77" s="311"/>
      <c r="VMY77" s="311"/>
      <c r="VMZ77" s="311"/>
      <c r="VNA77" s="311"/>
      <c r="VNB77" s="311"/>
      <c r="VNC77" s="311"/>
      <c r="VND77" s="311"/>
      <c r="VNE77" s="311"/>
      <c r="VNF77" s="311"/>
      <c r="VNG77" s="311"/>
      <c r="VNH77" s="311"/>
      <c r="VNI77" s="311"/>
      <c r="VNJ77" s="311"/>
      <c r="VNK77" s="311"/>
      <c r="VNL77" s="311"/>
      <c r="VNM77" s="311"/>
      <c r="VNN77" s="311"/>
      <c r="VNO77" s="311"/>
      <c r="VNP77" s="311"/>
      <c r="VNQ77" s="311"/>
      <c r="VNR77" s="311"/>
      <c r="VNS77" s="311"/>
      <c r="VNT77" s="311"/>
      <c r="VNU77" s="311"/>
      <c r="VNV77" s="311"/>
      <c r="VNW77" s="311"/>
      <c r="VNX77" s="311"/>
      <c r="VNY77" s="311"/>
      <c r="VNZ77" s="311"/>
      <c r="VOA77" s="311"/>
      <c r="VOB77" s="311"/>
      <c r="VOC77" s="311"/>
      <c r="VOD77" s="311"/>
      <c r="VOE77" s="311"/>
      <c r="VOF77" s="311"/>
      <c r="VOG77" s="311"/>
      <c r="VOH77" s="311"/>
      <c r="VOI77" s="311"/>
      <c r="VOJ77" s="311"/>
      <c r="VOK77" s="311"/>
      <c r="VOL77" s="311"/>
      <c r="VOM77" s="311"/>
      <c r="VON77" s="311"/>
      <c r="VOO77" s="311"/>
      <c r="VOP77" s="311"/>
      <c r="VOQ77" s="311"/>
      <c r="VOR77" s="311"/>
      <c r="VOS77" s="311"/>
      <c r="VOT77" s="311"/>
      <c r="VOU77" s="311"/>
      <c r="VOV77" s="311"/>
      <c r="VOW77" s="311"/>
      <c r="VOX77" s="311"/>
      <c r="VOY77" s="311"/>
      <c r="VOZ77" s="311"/>
      <c r="VPA77" s="311"/>
      <c r="VPB77" s="311"/>
      <c r="VPC77" s="311"/>
      <c r="VPD77" s="311"/>
      <c r="VPE77" s="311"/>
      <c r="VPF77" s="311"/>
      <c r="VPG77" s="311"/>
      <c r="VPH77" s="311"/>
      <c r="VPI77" s="311"/>
      <c r="VPJ77" s="311"/>
      <c r="VPK77" s="311"/>
      <c r="VPL77" s="311"/>
      <c r="VPM77" s="311"/>
      <c r="VPN77" s="311"/>
      <c r="VPO77" s="311"/>
      <c r="VPP77" s="311"/>
      <c r="VPQ77" s="311"/>
      <c r="VPR77" s="311"/>
      <c r="VPS77" s="311"/>
      <c r="VPT77" s="311"/>
      <c r="VPU77" s="311"/>
      <c r="VPV77" s="311"/>
      <c r="VPW77" s="311"/>
      <c r="VPX77" s="311"/>
      <c r="VPY77" s="311"/>
      <c r="VPZ77" s="311"/>
      <c r="VQA77" s="311"/>
      <c r="VQB77" s="311"/>
      <c r="VQC77" s="311"/>
      <c r="VQD77" s="311"/>
      <c r="VQE77" s="311"/>
      <c r="VQF77" s="311"/>
      <c r="VQG77" s="311"/>
      <c r="VQH77" s="311"/>
      <c r="VQI77" s="311"/>
      <c r="VQJ77" s="311"/>
      <c r="VQK77" s="311"/>
      <c r="VQL77" s="311"/>
      <c r="VQM77" s="311"/>
      <c r="VQN77" s="311"/>
      <c r="VQO77" s="311"/>
      <c r="VQP77" s="311"/>
      <c r="VQQ77" s="311"/>
      <c r="VQR77" s="311"/>
      <c r="VQS77" s="311"/>
      <c r="VQT77" s="311"/>
      <c r="VQU77" s="311"/>
      <c r="VQV77" s="311"/>
      <c r="VQW77" s="311"/>
      <c r="VQX77" s="311"/>
      <c r="VQY77" s="311"/>
      <c r="VQZ77" s="311"/>
      <c r="VRA77" s="311"/>
      <c r="VRB77" s="311"/>
      <c r="VRC77" s="311"/>
      <c r="VRD77" s="311"/>
      <c r="VRE77" s="311"/>
      <c r="VRF77" s="311"/>
      <c r="VRG77" s="311"/>
      <c r="VRH77" s="311"/>
      <c r="VRI77" s="311"/>
      <c r="VRJ77" s="311"/>
      <c r="VRK77" s="311"/>
      <c r="VRL77" s="311"/>
      <c r="VRM77" s="311"/>
      <c r="VRN77" s="311"/>
      <c r="VRO77" s="311"/>
      <c r="VRP77" s="311"/>
      <c r="VRQ77" s="311"/>
      <c r="VRR77" s="311"/>
      <c r="VRS77" s="311"/>
      <c r="VRT77" s="311"/>
      <c r="VRU77" s="311"/>
      <c r="VRV77" s="311"/>
      <c r="VRW77" s="311"/>
      <c r="VRX77" s="311"/>
      <c r="VRY77" s="311"/>
      <c r="VRZ77" s="311"/>
      <c r="VSA77" s="311"/>
      <c r="VSB77" s="311"/>
      <c r="VSC77" s="311"/>
      <c r="VSD77" s="311"/>
      <c r="VSE77" s="311"/>
      <c r="VSF77" s="311"/>
      <c r="VSG77" s="311"/>
      <c r="VSH77" s="311"/>
      <c r="VSI77" s="311"/>
      <c r="VSJ77" s="311"/>
      <c r="VSK77" s="311"/>
      <c r="VSL77" s="311"/>
      <c r="VSM77" s="311"/>
      <c r="VSN77" s="311"/>
      <c r="VSO77" s="311"/>
      <c r="VSP77" s="311"/>
      <c r="VSQ77" s="311"/>
      <c r="VSR77" s="311"/>
      <c r="VSS77" s="311"/>
      <c r="VST77" s="311"/>
      <c r="VSU77" s="311"/>
      <c r="VSV77" s="311"/>
      <c r="VSW77" s="311"/>
      <c r="VSX77" s="311"/>
      <c r="VSY77" s="311"/>
      <c r="VSZ77" s="311"/>
      <c r="VTA77" s="311"/>
      <c r="VTB77" s="311"/>
      <c r="VTC77" s="311"/>
      <c r="VTD77" s="311"/>
      <c r="VTE77" s="311"/>
      <c r="VTF77" s="311"/>
      <c r="VTG77" s="311"/>
      <c r="VTH77" s="311"/>
      <c r="VTI77" s="311"/>
      <c r="VTJ77" s="311"/>
      <c r="VTK77" s="311"/>
      <c r="VTL77" s="311"/>
      <c r="VTM77" s="311"/>
      <c r="VTN77" s="311"/>
      <c r="VTO77" s="311"/>
      <c r="VTP77" s="311"/>
      <c r="VTQ77" s="311"/>
      <c r="VTR77" s="311"/>
      <c r="VTS77" s="311"/>
      <c r="VTT77" s="311"/>
      <c r="VTU77" s="311"/>
      <c r="VTV77" s="311"/>
      <c r="VTW77" s="311"/>
      <c r="VTX77" s="311"/>
      <c r="VTY77" s="311"/>
      <c r="VTZ77" s="311"/>
      <c r="VUA77" s="311"/>
      <c r="VUB77" s="311"/>
      <c r="VUC77" s="311"/>
      <c r="VUD77" s="311"/>
      <c r="VUE77" s="311"/>
      <c r="VUF77" s="311"/>
      <c r="VUG77" s="311"/>
      <c r="VUH77" s="311"/>
      <c r="VUI77" s="311"/>
      <c r="VUJ77" s="311"/>
      <c r="VUK77" s="311"/>
      <c r="VUL77" s="311"/>
      <c r="VUM77" s="311"/>
      <c r="VUN77" s="311"/>
      <c r="VUO77" s="311"/>
      <c r="VUP77" s="311"/>
      <c r="VUQ77" s="311"/>
      <c r="VUR77" s="311"/>
      <c r="VUS77" s="311"/>
      <c r="VUT77" s="311"/>
      <c r="VUU77" s="311"/>
      <c r="VUV77" s="311"/>
      <c r="VUW77" s="311"/>
      <c r="VUX77" s="311"/>
      <c r="VUY77" s="311"/>
      <c r="VUZ77" s="311"/>
      <c r="VVA77" s="311"/>
      <c r="VVB77" s="311"/>
      <c r="VVC77" s="311"/>
      <c r="VVD77" s="311"/>
      <c r="VVE77" s="311"/>
      <c r="VVF77" s="311"/>
      <c r="VVG77" s="311"/>
      <c r="VVH77" s="311"/>
      <c r="VVI77" s="311"/>
      <c r="VVJ77" s="311"/>
      <c r="VVK77" s="311"/>
      <c r="VVL77" s="311"/>
      <c r="VVM77" s="311"/>
      <c r="VVN77" s="311"/>
      <c r="VVO77" s="311"/>
      <c r="VVP77" s="311"/>
      <c r="VVQ77" s="311"/>
      <c r="VVR77" s="311"/>
      <c r="VVS77" s="311"/>
      <c r="VVT77" s="311"/>
      <c r="VVU77" s="311"/>
      <c r="VVV77" s="311"/>
      <c r="VVW77" s="311"/>
      <c r="VVX77" s="311"/>
      <c r="VVY77" s="311"/>
      <c r="VVZ77" s="311"/>
      <c r="VWA77" s="311"/>
      <c r="VWB77" s="311"/>
      <c r="VWC77" s="311"/>
      <c r="VWD77" s="311"/>
      <c r="VWE77" s="311"/>
      <c r="VWF77" s="311"/>
      <c r="VWG77" s="311"/>
      <c r="VWH77" s="311"/>
      <c r="VWI77" s="311"/>
      <c r="VWJ77" s="311"/>
      <c r="VWK77" s="311"/>
      <c r="VWL77" s="311"/>
      <c r="VWM77" s="311"/>
      <c r="VWN77" s="311"/>
      <c r="VWO77" s="311"/>
      <c r="VWP77" s="311"/>
      <c r="VWQ77" s="311"/>
      <c r="VWR77" s="311"/>
      <c r="VWS77" s="311"/>
      <c r="VWT77" s="311"/>
      <c r="VWU77" s="311"/>
      <c r="VWV77" s="311"/>
      <c r="VWW77" s="311"/>
      <c r="VWX77" s="311"/>
      <c r="VWY77" s="311"/>
      <c r="VWZ77" s="311"/>
      <c r="VXA77" s="311"/>
      <c r="VXB77" s="311"/>
      <c r="VXC77" s="311"/>
      <c r="VXD77" s="311"/>
      <c r="VXE77" s="311"/>
      <c r="VXF77" s="311"/>
      <c r="VXG77" s="311"/>
      <c r="VXH77" s="311"/>
      <c r="VXI77" s="311"/>
      <c r="VXJ77" s="311"/>
      <c r="VXK77" s="311"/>
      <c r="VXL77" s="311"/>
      <c r="VXM77" s="311"/>
      <c r="VXN77" s="311"/>
      <c r="VXO77" s="311"/>
      <c r="VXP77" s="311"/>
      <c r="VXQ77" s="311"/>
      <c r="VXR77" s="311"/>
      <c r="VXS77" s="311"/>
      <c r="VXT77" s="311"/>
      <c r="VXU77" s="311"/>
      <c r="VXV77" s="311"/>
      <c r="VXW77" s="311"/>
      <c r="VXX77" s="311"/>
      <c r="VXY77" s="311"/>
      <c r="VXZ77" s="311"/>
      <c r="VYA77" s="311"/>
      <c r="VYB77" s="311"/>
      <c r="VYC77" s="311"/>
      <c r="VYD77" s="311"/>
      <c r="VYE77" s="311"/>
      <c r="VYF77" s="311"/>
      <c r="VYG77" s="311"/>
      <c r="VYH77" s="311"/>
      <c r="VYI77" s="311"/>
      <c r="VYJ77" s="311"/>
      <c r="VYK77" s="311"/>
      <c r="VYL77" s="311"/>
      <c r="VYM77" s="311"/>
      <c r="VYN77" s="311"/>
      <c r="VYO77" s="311"/>
      <c r="VYP77" s="311"/>
      <c r="VYQ77" s="311"/>
      <c r="VYR77" s="311"/>
      <c r="VYS77" s="311"/>
      <c r="VYT77" s="311"/>
      <c r="VYU77" s="311"/>
      <c r="VYV77" s="311"/>
      <c r="VYW77" s="311"/>
      <c r="VYX77" s="311"/>
      <c r="VYY77" s="311"/>
      <c r="VYZ77" s="311"/>
      <c r="VZA77" s="311"/>
      <c r="VZB77" s="311"/>
      <c r="VZC77" s="311"/>
      <c r="VZD77" s="311"/>
      <c r="VZE77" s="311"/>
      <c r="VZF77" s="311"/>
      <c r="VZG77" s="311"/>
      <c r="VZH77" s="311"/>
      <c r="VZI77" s="311"/>
      <c r="VZJ77" s="311"/>
      <c r="VZK77" s="311"/>
      <c r="VZL77" s="311"/>
      <c r="VZM77" s="311"/>
      <c r="VZN77" s="311"/>
      <c r="VZO77" s="311"/>
      <c r="VZP77" s="311"/>
      <c r="VZQ77" s="311"/>
      <c r="VZR77" s="311"/>
      <c r="VZS77" s="311"/>
      <c r="VZT77" s="311"/>
      <c r="VZU77" s="311"/>
      <c r="VZV77" s="311"/>
      <c r="VZW77" s="311"/>
      <c r="VZX77" s="311"/>
      <c r="VZY77" s="311"/>
      <c r="VZZ77" s="311"/>
      <c r="WAA77" s="311"/>
      <c r="WAB77" s="311"/>
      <c r="WAC77" s="311"/>
      <c r="WAD77" s="311"/>
      <c r="WAE77" s="311"/>
      <c r="WAF77" s="311"/>
      <c r="WAG77" s="311"/>
      <c r="WAH77" s="311"/>
      <c r="WAI77" s="311"/>
      <c r="WAJ77" s="311"/>
      <c r="WAK77" s="311"/>
      <c r="WAL77" s="311"/>
      <c r="WAM77" s="311"/>
      <c r="WAN77" s="311"/>
      <c r="WAO77" s="311"/>
      <c r="WAP77" s="311"/>
      <c r="WAQ77" s="311"/>
      <c r="WAR77" s="311"/>
      <c r="WAS77" s="311"/>
      <c r="WAT77" s="311"/>
      <c r="WAU77" s="311"/>
      <c r="WAV77" s="311"/>
      <c r="WAW77" s="311"/>
      <c r="WAX77" s="311"/>
      <c r="WAY77" s="311"/>
      <c r="WAZ77" s="311"/>
      <c r="WBA77" s="311"/>
      <c r="WBB77" s="311"/>
      <c r="WBC77" s="311"/>
      <c r="WBD77" s="311"/>
      <c r="WBE77" s="311"/>
      <c r="WBF77" s="311"/>
      <c r="WBG77" s="311"/>
      <c r="WBH77" s="311"/>
      <c r="WBI77" s="311"/>
      <c r="WBJ77" s="311"/>
      <c r="WBK77" s="311"/>
      <c r="WBL77" s="311"/>
      <c r="WBM77" s="311"/>
      <c r="WBN77" s="311"/>
      <c r="WBO77" s="311"/>
      <c r="WBP77" s="311"/>
      <c r="WBQ77" s="311"/>
      <c r="WBR77" s="311"/>
      <c r="WBS77" s="311"/>
      <c r="WBT77" s="311"/>
      <c r="WBU77" s="311"/>
      <c r="WBV77" s="311"/>
      <c r="WBW77" s="311"/>
      <c r="WBX77" s="311"/>
      <c r="WBY77" s="311"/>
      <c r="WBZ77" s="311"/>
      <c r="WCA77" s="311"/>
      <c r="WCB77" s="311"/>
      <c r="WCC77" s="311"/>
      <c r="WCD77" s="311"/>
      <c r="WCE77" s="311"/>
      <c r="WCF77" s="311"/>
      <c r="WCG77" s="311"/>
      <c r="WCH77" s="311"/>
      <c r="WCI77" s="311"/>
      <c r="WCJ77" s="311"/>
      <c r="WCK77" s="311"/>
      <c r="WCL77" s="311"/>
      <c r="WCM77" s="311"/>
      <c r="WCN77" s="311"/>
      <c r="WCO77" s="311"/>
      <c r="WCP77" s="311"/>
      <c r="WCQ77" s="311"/>
      <c r="WCR77" s="311"/>
      <c r="WCS77" s="311"/>
      <c r="WCT77" s="311"/>
      <c r="WCU77" s="311"/>
      <c r="WCV77" s="311"/>
      <c r="WCW77" s="311"/>
      <c r="WCX77" s="311"/>
      <c r="WCY77" s="311"/>
      <c r="WCZ77" s="311"/>
      <c r="WDA77" s="311"/>
      <c r="WDB77" s="311"/>
      <c r="WDC77" s="311"/>
      <c r="WDD77" s="311"/>
      <c r="WDE77" s="311"/>
      <c r="WDF77" s="311"/>
      <c r="WDG77" s="311"/>
      <c r="WDH77" s="311"/>
      <c r="WDI77" s="311"/>
      <c r="WDJ77" s="311"/>
      <c r="WDK77" s="311"/>
      <c r="WDL77" s="311"/>
      <c r="WDM77" s="311"/>
      <c r="WDN77" s="311"/>
      <c r="WDO77" s="311"/>
      <c r="WDP77" s="311"/>
      <c r="WDQ77" s="311"/>
      <c r="WDR77" s="311"/>
      <c r="WDS77" s="311"/>
      <c r="WDT77" s="311"/>
      <c r="WDU77" s="311"/>
      <c r="WDV77" s="311"/>
      <c r="WDW77" s="311"/>
      <c r="WDX77" s="311"/>
      <c r="WDY77" s="311"/>
      <c r="WDZ77" s="311"/>
      <c r="WEA77" s="311"/>
      <c r="WEB77" s="311"/>
      <c r="WEC77" s="311"/>
      <c r="WED77" s="311"/>
      <c r="WEE77" s="311"/>
      <c r="WEF77" s="311"/>
      <c r="WEG77" s="311"/>
      <c r="WEH77" s="311"/>
      <c r="WEI77" s="311"/>
      <c r="WEJ77" s="311"/>
      <c r="WEK77" s="311"/>
      <c r="WEL77" s="311"/>
      <c r="WEM77" s="311"/>
      <c r="WEN77" s="311"/>
      <c r="WEO77" s="311"/>
      <c r="WEP77" s="311"/>
      <c r="WEQ77" s="311"/>
      <c r="WER77" s="311"/>
      <c r="WES77" s="311"/>
      <c r="WET77" s="311"/>
      <c r="WEU77" s="311"/>
      <c r="WEV77" s="311"/>
      <c r="WEW77" s="311"/>
      <c r="WEX77" s="311"/>
      <c r="WEY77" s="311"/>
      <c r="WEZ77" s="311"/>
      <c r="WFA77" s="311"/>
      <c r="WFB77" s="311"/>
      <c r="WFC77" s="311"/>
      <c r="WFD77" s="311"/>
      <c r="WFE77" s="311"/>
      <c r="WFF77" s="311"/>
      <c r="WFG77" s="311"/>
      <c r="WFH77" s="311"/>
      <c r="WFI77" s="311"/>
      <c r="WFJ77" s="311"/>
      <c r="WFK77" s="311"/>
      <c r="WFL77" s="311"/>
      <c r="WFM77" s="311"/>
      <c r="WFN77" s="311"/>
      <c r="WFO77" s="311"/>
      <c r="WFP77" s="311"/>
      <c r="WFQ77" s="311"/>
      <c r="WFR77" s="311"/>
      <c r="WFS77" s="311"/>
      <c r="WFT77" s="311"/>
      <c r="WFU77" s="311"/>
      <c r="WFV77" s="311"/>
      <c r="WFW77" s="311"/>
      <c r="WFX77" s="311"/>
      <c r="WFY77" s="311"/>
      <c r="WFZ77" s="311"/>
      <c r="WGA77" s="311"/>
      <c r="WGB77" s="311"/>
      <c r="WGC77" s="311"/>
      <c r="WGD77" s="311"/>
      <c r="WGE77" s="311"/>
      <c r="WGF77" s="311"/>
      <c r="WGG77" s="311"/>
      <c r="WGH77" s="311"/>
      <c r="WGI77" s="311"/>
      <c r="WGJ77" s="311"/>
      <c r="WGK77" s="311"/>
      <c r="WGL77" s="311"/>
      <c r="WGM77" s="311"/>
      <c r="WGN77" s="311"/>
      <c r="WGO77" s="311"/>
      <c r="WGP77" s="311"/>
      <c r="WGQ77" s="311"/>
      <c r="WGR77" s="311"/>
      <c r="WGS77" s="311"/>
      <c r="WGT77" s="311"/>
      <c r="WGU77" s="311"/>
      <c r="WGV77" s="311"/>
      <c r="WGW77" s="311"/>
      <c r="WGX77" s="311"/>
      <c r="WGY77" s="311"/>
      <c r="WGZ77" s="311"/>
      <c r="WHA77" s="311"/>
      <c r="WHB77" s="311"/>
      <c r="WHC77" s="311"/>
      <c r="WHD77" s="311"/>
      <c r="WHE77" s="311"/>
      <c r="WHF77" s="311"/>
      <c r="WHG77" s="311"/>
      <c r="WHH77" s="311"/>
      <c r="WHI77" s="311"/>
      <c r="WHJ77" s="311"/>
      <c r="WHK77" s="311"/>
      <c r="WHL77" s="311"/>
      <c r="WHM77" s="311"/>
      <c r="WHN77" s="311"/>
      <c r="WHO77" s="311"/>
      <c r="WHP77" s="311"/>
      <c r="WHQ77" s="311"/>
      <c r="WHR77" s="311"/>
      <c r="WHS77" s="311"/>
      <c r="WHT77" s="311"/>
      <c r="WHU77" s="311"/>
      <c r="WHV77" s="311"/>
      <c r="WHW77" s="311"/>
      <c r="WHX77" s="311"/>
      <c r="WHY77" s="311"/>
      <c r="WHZ77" s="311"/>
      <c r="WIA77" s="311"/>
      <c r="WIB77" s="311"/>
      <c r="WIC77" s="311"/>
      <c r="WID77" s="311"/>
      <c r="WIE77" s="311"/>
      <c r="WIF77" s="311"/>
      <c r="WIG77" s="311"/>
      <c r="WIH77" s="311"/>
      <c r="WII77" s="311"/>
      <c r="WIJ77" s="311"/>
      <c r="WIK77" s="311"/>
      <c r="WIL77" s="311"/>
      <c r="WIM77" s="311"/>
      <c r="WIN77" s="311"/>
      <c r="WIO77" s="311"/>
      <c r="WIP77" s="311"/>
      <c r="WIQ77" s="311"/>
      <c r="WIR77" s="311"/>
      <c r="WIS77" s="311"/>
      <c r="WIT77" s="311"/>
      <c r="WIU77" s="311"/>
      <c r="WIV77" s="311"/>
      <c r="WIW77" s="311"/>
      <c r="WIX77" s="311"/>
      <c r="WIY77" s="311"/>
      <c r="WIZ77" s="311"/>
      <c r="WJA77" s="311"/>
      <c r="WJB77" s="311"/>
      <c r="WJC77" s="311"/>
      <c r="WJD77" s="311"/>
      <c r="WJE77" s="311"/>
      <c r="WJF77" s="311"/>
      <c r="WJG77" s="311"/>
      <c r="WJH77" s="311"/>
      <c r="WJI77" s="311"/>
      <c r="WJJ77" s="311"/>
      <c r="WJK77" s="311"/>
      <c r="WJL77" s="311"/>
      <c r="WJM77" s="311"/>
      <c r="WJN77" s="311"/>
      <c r="WJO77" s="311"/>
      <c r="WJP77" s="311"/>
      <c r="WJQ77" s="311"/>
      <c r="WJR77" s="311"/>
      <c r="WJS77" s="311"/>
      <c r="WJT77" s="311"/>
      <c r="WJU77" s="311"/>
      <c r="WJV77" s="311"/>
      <c r="WJW77" s="311"/>
      <c r="WJX77" s="311"/>
      <c r="WJY77" s="311"/>
      <c r="WJZ77" s="311"/>
      <c r="WKA77" s="311"/>
      <c r="WKB77" s="311"/>
      <c r="WKC77" s="311"/>
      <c r="WKD77" s="311"/>
      <c r="WKE77" s="311"/>
      <c r="WKF77" s="311"/>
      <c r="WKG77" s="311"/>
      <c r="WKH77" s="311"/>
      <c r="WKI77" s="311"/>
      <c r="WKJ77" s="311"/>
      <c r="WKK77" s="311"/>
      <c r="WKL77" s="311"/>
      <c r="WKM77" s="311"/>
      <c r="WKN77" s="311"/>
      <c r="WKO77" s="311"/>
      <c r="WKP77" s="311"/>
      <c r="WKQ77" s="311"/>
      <c r="WKR77" s="311"/>
      <c r="WKS77" s="311"/>
      <c r="WKT77" s="311"/>
      <c r="WKU77" s="311"/>
      <c r="WKV77" s="311"/>
      <c r="WKW77" s="311"/>
      <c r="WKX77" s="311"/>
      <c r="WKY77" s="311"/>
      <c r="WKZ77" s="311"/>
      <c r="WLA77" s="311"/>
      <c r="WLB77" s="311"/>
      <c r="WLC77" s="311"/>
      <c r="WLD77" s="311"/>
      <c r="WLE77" s="311"/>
      <c r="WLF77" s="311"/>
      <c r="WLG77" s="311"/>
      <c r="WLH77" s="311"/>
      <c r="WLI77" s="311"/>
      <c r="WLJ77" s="311"/>
      <c r="WLK77" s="311"/>
      <c r="WLL77" s="311"/>
      <c r="WLM77" s="311"/>
      <c r="WLN77" s="311"/>
      <c r="WLO77" s="311"/>
      <c r="WLP77" s="311"/>
      <c r="WLQ77" s="311"/>
      <c r="WLR77" s="311"/>
      <c r="WLS77" s="311"/>
      <c r="WLT77" s="311"/>
      <c r="WLU77" s="311"/>
      <c r="WLV77" s="311"/>
      <c r="WLW77" s="311"/>
      <c r="WLX77" s="311"/>
      <c r="WLY77" s="311"/>
      <c r="WLZ77" s="311"/>
      <c r="WMA77" s="311"/>
      <c r="WMB77" s="311"/>
      <c r="WMC77" s="311"/>
      <c r="WMD77" s="311"/>
      <c r="WME77" s="311"/>
      <c r="WMF77" s="311"/>
      <c r="WMG77" s="311"/>
      <c r="WMH77" s="311"/>
      <c r="WMI77" s="311"/>
      <c r="WMJ77" s="311"/>
      <c r="WMK77" s="311"/>
      <c r="WML77" s="311"/>
      <c r="WMM77" s="311"/>
      <c r="WMN77" s="311"/>
      <c r="WMO77" s="311"/>
      <c r="WMP77" s="311"/>
      <c r="WMQ77" s="311"/>
      <c r="WMR77" s="311"/>
      <c r="WMS77" s="311"/>
      <c r="WMT77" s="311"/>
      <c r="WMU77" s="311"/>
      <c r="WMV77" s="311"/>
      <c r="WMW77" s="311"/>
      <c r="WMX77" s="311"/>
      <c r="WMY77" s="311"/>
      <c r="WMZ77" s="311"/>
      <c r="WNA77" s="311"/>
      <c r="WNB77" s="311"/>
      <c r="WNC77" s="311"/>
      <c r="WND77" s="311"/>
      <c r="WNE77" s="311"/>
      <c r="WNF77" s="311"/>
      <c r="WNG77" s="311"/>
      <c r="WNH77" s="311"/>
      <c r="WNI77" s="311"/>
      <c r="WNJ77" s="311"/>
      <c r="WNK77" s="311"/>
      <c r="WNL77" s="311"/>
      <c r="WNM77" s="311"/>
      <c r="WNN77" s="311"/>
      <c r="WNO77" s="311"/>
      <c r="WNP77" s="311"/>
      <c r="WNQ77" s="311"/>
      <c r="WNR77" s="311"/>
      <c r="WNS77" s="311"/>
      <c r="WNT77" s="311"/>
      <c r="WNU77" s="311"/>
      <c r="WNV77" s="311"/>
      <c r="WNW77" s="311"/>
      <c r="WNX77" s="311"/>
      <c r="WNY77" s="311"/>
      <c r="WNZ77" s="311"/>
      <c r="WOA77" s="311"/>
      <c r="WOB77" s="311"/>
      <c r="WOC77" s="311"/>
      <c r="WOD77" s="311"/>
      <c r="WOE77" s="311"/>
      <c r="WOF77" s="311"/>
      <c r="WOG77" s="311"/>
      <c r="WOH77" s="311"/>
      <c r="WOI77" s="311"/>
      <c r="WOJ77" s="311"/>
      <c r="WOK77" s="311"/>
      <c r="WOL77" s="311"/>
      <c r="WOM77" s="311"/>
      <c r="WON77" s="311"/>
      <c r="WOO77" s="311"/>
      <c r="WOP77" s="311"/>
      <c r="WOQ77" s="311"/>
      <c r="WOR77" s="311"/>
      <c r="WOS77" s="311"/>
      <c r="WOT77" s="311"/>
      <c r="WOU77" s="311"/>
      <c r="WOV77" s="311"/>
      <c r="WOW77" s="311"/>
      <c r="WOX77" s="311"/>
      <c r="WOY77" s="311"/>
      <c r="WOZ77" s="311"/>
      <c r="WPA77" s="311"/>
      <c r="WPB77" s="311"/>
      <c r="WPC77" s="311"/>
      <c r="WPD77" s="311"/>
      <c r="WPE77" s="311"/>
      <c r="WPF77" s="311"/>
      <c r="WPG77" s="311"/>
      <c r="WPH77" s="311"/>
      <c r="WPI77" s="311"/>
      <c r="WPJ77" s="311"/>
      <c r="WPK77" s="311"/>
      <c r="WPL77" s="311"/>
      <c r="WPM77" s="311"/>
      <c r="WPN77" s="311"/>
      <c r="WPO77" s="311"/>
      <c r="WPP77" s="311"/>
      <c r="WPQ77" s="311"/>
      <c r="WPR77" s="311"/>
      <c r="WPS77" s="311"/>
      <c r="WPT77" s="311"/>
      <c r="WPU77" s="311"/>
      <c r="WPV77" s="311"/>
      <c r="WPW77" s="311"/>
      <c r="WPX77" s="311"/>
      <c r="WPY77" s="311"/>
      <c r="WPZ77" s="311"/>
      <c r="WQA77" s="311"/>
      <c r="WQB77" s="311"/>
      <c r="WQC77" s="311"/>
      <c r="WQD77" s="311"/>
      <c r="WQE77" s="311"/>
      <c r="WQF77" s="311"/>
      <c r="WQG77" s="311"/>
      <c r="WQH77" s="311"/>
      <c r="WQI77" s="311"/>
      <c r="WQJ77" s="311"/>
      <c r="WQK77" s="311"/>
      <c r="WQL77" s="311"/>
      <c r="WQM77" s="311"/>
      <c r="WQN77" s="311"/>
      <c r="WQO77" s="311"/>
      <c r="WQP77" s="311"/>
      <c r="WQQ77" s="311"/>
      <c r="WQR77" s="311"/>
      <c r="WQS77" s="311"/>
      <c r="WQT77" s="311"/>
      <c r="WQU77" s="311"/>
      <c r="WQV77" s="311"/>
      <c r="WQW77" s="311"/>
      <c r="WQX77" s="311"/>
      <c r="WQY77" s="311"/>
      <c r="WQZ77" s="311"/>
      <c r="WRA77" s="311"/>
      <c r="WRB77" s="311"/>
      <c r="WRC77" s="311"/>
      <c r="WRD77" s="311"/>
      <c r="WRE77" s="311"/>
      <c r="WRF77" s="311"/>
      <c r="WRG77" s="311"/>
      <c r="WRH77" s="311"/>
      <c r="WRI77" s="311"/>
      <c r="WRJ77" s="311"/>
      <c r="WRK77" s="311"/>
      <c r="WRL77" s="311"/>
      <c r="WRM77" s="311"/>
      <c r="WRN77" s="311"/>
      <c r="WRO77" s="311"/>
      <c r="WRP77" s="311"/>
      <c r="WRQ77" s="311"/>
      <c r="WRR77" s="311"/>
      <c r="WRS77" s="311"/>
      <c r="WRT77" s="311"/>
      <c r="WRU77" s="311"/>
      <c r="WRV77" s="311"/>
      <c r="WRW77" s="311"/>
      <c r="WRX77" s="311"/>
      <c r="WRY77" s="311"/>
      <c r="WRZ77" s="311"/>
      <c r="WSA77" s="311"/>
      <c r="WSB77" s="311"/>
      <c r="WSC77" s="311"/>
      <c r="WSD77" s="311"/>
      <c r="WSE77" s="311"/>
      <c r="WSF77" s="311"/>
      <c r="WSG77" s="311"/>
      <c r="WSH77" s="311"/>
      <c r="WSI77" s="311"/>
      <c r="WSJ77" s="311"/>
      <c r="WSK77" s="311"/>
      <c r="WSL77" s="311"/>
      <c r="WSM77" s="311"/>
      <c r="WSN77" s="311"/>
      <c r="WSO77" s="311"/>
      <c r="WSP77" s="311"/>
      <c r="WSQ77" s="311"/>
      <c r="WSR77" s="311"/>
      <c r="WSS77" s="311"/>
      <c r="WST77" s="311"/>
      <c r="WSU77" s="311"/>
      <c r="WSV77" s="311"/>
      <c r="WSW77" s="311"/>
      <c r="WSX77" s="311"/>
      <c r="WSY77" s="311"/>
      <c r="WSZ77" s="311"/>
      <c r="WTA77" s="311"/>
      <c r="WTB77" s="311"/>
      <c r="WTC77" s="311"/>
      <c r="WTD77" s="311"/>
      <c r="WTE77" s="311"/>
      <c r="WTF77" s="311"/>
      <c r="WTG77" s="311"/>
      <c r="WTH77" s="311"/>
      <c r="WTI77" s="311"/>
      <c r="WTJ77" s="311"/>
      <c r="WTK77" s="311"/>
      <c r="WTL77" s="311"/>
      <c r="WTM77" s="311"/>
      <c r="WTN77" s="311"/>
      <c r="WTO77" s="311"/>
      <c r="WTP77" s="311"/>
      <c r="WTQ77" s="311"/>
      <c r="WTR77" s="311"/>
      <c r="WTS77" s="311"/>
      <c r="WTT77" s="311"/>
      <c r="WTU77" s="311"/>
      <c r="WTV77" s="311"/>
      <c r="WTW77" s="311"/>
      <c r="WTX77" s="311"/>
      <c r="WTY77" s="311"/>
      <c r="WTZ77" s="311"/>
      <c r="WUA77" s="311"/>
      <c r="WUB77" s="311"/>
      <c r="WUC77" s="311"/>
      <c r="WUD77" s="311"/>
      <c r="WUE77" s="311"/>
      <c r="WUF77" s="311"/>
      <c r="WUG77" s="311"/>
      <c r="WUH77" s="311"/>
      <c r="WUI77" s="311"/>
      <c r="WUJ77" s="311"/>
      <c r="WUK77" s="311"/>
      <c r="WUL77" s="311"/>
      <c r="WUM77" s="311"/>
      <c r="WUN77" s="311"/>
      <c r="WUO77" s="311"/>
      <c r="WUP77" s="311"/>
      <c r="WUQ77" s="311"/>
      <c r="WUR77" s="311"/>
      <c r="WUS77" s="311"/>
      <c r="WUT77" s="311"/>
      <c r="WUU77" s="311"/>
      <c r="WUV77" s="311"/>
      <c r="WUW77" s="311"/>
      <c r="WUX77" s="311"/>
      <c r="WUY77" s="311"/>
      <c r="WUZ77" s="311"/>
      <c r="WVA77" s="311"/>
      <c r="WVB77" s="311"/>
      <c r="WVC77" s="311"/>
      <c r="WVD77" s="311"/>
      <c r="WVE77" s="311"/>
      <c r="WVF77" s="311"/>
      <c r="WVG77" s="311"/>
      <c r="WVH77" s="311"/>
      <c r="WVI77" s="311"/>
      <c r="WVJ77" s="311"/>
      <c r="WVK77" s="311"/>
      <c r="WVL77" s="311"/>
      <c r="WVM77" s="311"/>
      <c r="WVN77" s="311"/>
      <c r="WVO77" s="311"/>
      <c r="WVP77" s="311"/>
      <c r="WVQ77" s="311"/>
      <c r="WVR77" s="311"/>
      <c r="WVS77" s="311"/>
      <c r="WVT77" s="311"/>
      <c r="WVU77" s="311"/>
      <c r="WVV77" s="311"/>
      <c r="WVW77" s="311"/>
      <c r="WVX77" s="311"/>
      <c r="WVY77" s="311"/>
      <c r="WVZ77" s="311"/>
      <c r="WWA77" s="311"/>
      <c r="WWB77" s="311"/>
      <c r="WWC77" s="311"/>
      <c r="WWD77" s="311"/>
      <c r="WWE77" s="311"/>
      <c r="WWF77" s="311"/>
      <c r="WWG77" s="311"/>
      <c r="WWH77" s="311"/>
      <c r="WWI77" s="311"/>
      <c r="WWJ77" s="311"/>
      <c r="WWK77" s="311"/>
      <c r="WWL77" s="311"/>
      <c r="WWM77" s="311"/>
      <c r="WWN77" s="311"/>
      <c r="WWO77" s="311"/>
      <c r="WWP77" s="311"/>
      <c r="WWQ77" s="311"/>
      <c r="WWR77" s="311"/>
      <c r="WWS77" s="311"/>
      <c r="WWT77" s="311"/>
      <c r="WWU77" s="311"/>
      <c r="WWV77" s="311"/>
      <c r="WWW77" s="311"/>
      <c r="WWX77" s="311"/>
      <c r="WWY77" s="311"/>
      <c r="WWZ77" s="311"/>
      <c r="WXA77" s="311"/>
      <c r="WXB77" s="311"/>
      <c r="WXC77" s="311"/>
      <c r="WXD77" s="311"/>
      <c r="WXE77" s="311"/>
      <c r="WXF77" s="311"/>
      <c r="WXG77" s="311"/>
      <c r="WXH77" s="311"/>
      <c r="WXI77" s="311"/>
      <c r="WXJ77" s="311"/>
      <c r="WXK77" s="311"/>
      <c r="WXL77" s="311"/>
      <c r="WXM77" s="311"/>
      <c r="WXN77" s="311"/>
      <c r="WXO77" s="311"/>
      <c r="WXP77" s="311"/>
      <c r="WXQ77" s="311"/>
      <c r="WXR77" s="311"/>
      <c r="WXS77" s="311"/>
      <c r="WXT77" s="311"/>
      <c r="WXU77" s="311"/>
      <c r="WXV77" s="311"/>
      <c r="WXW77" s="311"/>
      <c r="WXX77" s="311"/>
      <c r="WXY77" s="311"/>
      <c r="WXZ77" s="311"/>
      <c r="WYA77" s="311"/>
      <c r="WYB77" s="311"/>
      <c r="WYC77" s="311"/>
      <c r="WYD77" s="311"/>
      <c r="WYE77" s="311"/>
      <c r="WYF77" s="311"/>
      <c r="WYG77" s="311"/>
      <c r="WYH77" s="311"/>
      <c r="WYI77" s="311"/>
      <c r="WYJ77" s="311"/>
      <c r="WYK77" s="311"/>
      <c r="WYL77" s="311"/>
      <c r="WYM77" s="311"/>
      <c r="WYN77" s="311"/>
      <c r="WYO77" s="311"/>
      <c r="WYP77" s="311"/>
      <c r="WYQ77" s="311"/>
      <c r="WYR77" s="311"/>
      <c r="WYS77" s="311"/>
      <c r="WYT77" s="311"/>
      <c r="WYU77" s="311"/>
      <c r="WYV77" s="311"/>
      <c r="WYW77" s="311"/>
      <c r="WYX77" s="311"/>
      <c r="WYY77" s="311"/>
      <c r="WYZ77" s="311"/>
      <c r="WZA77" s="311"/>
      <c r="WZB77" s="311"/>
      <c r="WZC77" s="311"/>
      <c r="WZD77" s="311"/>
      <c r="WZE77" s="311"/>
      <c r="WZF77" s="311"/>
      <c r="WZG77" s="311"/>
      <c r="WZH77" s="311"/>
      <c r="WZI77" s="311"/>
      <c r="WZJ77" s="311"/>
      <c r="WZK77" s="311"/>
      <c r="WZL77" s="311"/>
      <c r="WZM77" s="311"/>
      <c r="WZN77" s="311"/>
      <c r="WZO77" s="311"/>
      <c r="WZP77" s="311"/>
      <c r="WZQ77" s="311"/>
      <c r="WZR77" s="311"/>
      <c r="WZS77" s="311"/>
      <c r="WZT77" s="311"/>
      <c r="WZU77" s="311"/>
      <c r="WZV77" s="311"/>
      <c r="WZW77" s="311"/>
      <c r="WZX77" s="311"/>
      <c r="WZY77" s="311"/>
      <c r="WZZ77" s="311"/>
      <c r="XAA77" s="311"/>
      <c r="XAB77" s="311"/>
      <c r="XAC77" s="311"/>
      <c r="XAD77" s="311"/>
      <c r="XAE77" s="311"/>
      <c r="XAF77" s="311"/>
      <c r="XAG77" s="311"/>
      <c r="XAH77" s="311"/>
      <c r="XAI77" s="311"/>
      <c r="XAJ77" s="311"/>
      <c r="XAK77" s="311"/>
      <c r="XAL77" s="311"/>
      <c r="XAM77" s="311"/>
      <c r="XAN77" s="311"/>
      <c r="XAO77" s="311"/>
      <c r="XAP77" s="311"/>
      <c r="XAQ77" s="311"/>
      <c r="XAR77" s="311"/>
      <c r="XAS77" s="311"/>
      <c r="XAT77" s="311"/>
      <c r="XAU77" s="311"/>
      <c r="XAV77" s="311"/>
      <c r="XAW77" s="311"/>
      <c r="XAX77" s="311"/>
      <c r="XAY77" s="311"/>
      <c r="XAZ77" s="311"/>
      <c r="XBA77" s="311"/>
      <c r="XBB77" s="311"/>
      <c r="XBC77" s="311"/>
      <c r="XBD77" s="311"/>
      <c r="XBE77" s="311"/>
      <c r="XBF77" s="311"/>
      <c r="XBG77" s="311"/>
      <c r="XBH77" s="311"/>
      <c r="XBI77" s="311"/>
      <c r="XBJ77" s="311"/>
      <c r="XBK77" s="311"/>
      <c r="XBL77" s="311"/>
      <c r="XBM77" s="311"/>
      <c r="XBN77" s="311"/>
      <c r="XBO77" s="311"/>
      <c r="XBP77" s="311"/>
      <c r="XBQ77" s="311"/>
      <c r="XBR77" s="311"/>
      <c r="XBS77" s="311"/>
      <c r="XBT77" s="311"/>
      <c r="XBU77" s="311"/>
      <c r="XBV77" s="311"/>
      <c r="XBW77" s="311"/>
      <c r="XBX77" s="311"/>
      <c r="XBY77" s="311"/>
      <c r="XBZ77" s="311"/>
      <c r="XCA77" s="311"/>
      <c r="XCB77" s="311"/>
      <c r="XCC77" s="311"/>
      <c r="XCD77" s="311"/>
      <c r="XCE77" s="311"/>
      <c r="XCF77" s="311"/>
      <c r="XCG77" s="311"/>
      <c r="XCH77" s="311"/>
      <c r="XCI77" s="311"/>
      <c r="XCJ77" s="311"/>
      <c r="XCK77" s="311"/>
      <c r="XCL77" s="311"/>
      <c r="XCM77" s="311"/>
      <c r="XCN77" s="311"/>
      <c r="XCO77" s="311"/>
      <c r="XCP77" s="311"/>
      <c r="XCQ77" s="311"/>
      <c r="XCR77" s="311"/>
      <c r="XCS77" s="311"/>
      <c r="XCT77" s="311"/>
      <c r="XCU77" s="311"/>
      <c r="XCV77" s="311"/>
      <c r="XCW77" s="311"/>
      <c r="XCX77" s="311"/>
      <c r="XCY77" s="311"/>
      <c r="XCZ77" s="311"/>
      <c r="XDA77" s="311"/>
      <c r="XDB77" s="311"/>
      <c r="XDC77" s="311"/>
      <c r="XDD77" s="311"/>
      <c r="XDE77" s="311"/>
      <c r="XDF77" s="311"/>
      <c r="XDG77" s="311"/>
      <c r="XDH77" s="311"/>
      <c r="XDI77" s="311"/>
      <c r="XDJ77" s="311"/>
      <c r="XDK77" s="311"/>
      <c r="XDL77" s="311"/>
      <c r="XDM77" s="311"/>
      <c r="XDN77" s="311"/>
      <c r="XDO77" s="311"/>
      <c r="XDP77" s="311"/>
      <c r="XDQ77" s="311"/>
      <c r="XDR77" s="311"/>
      <c r="XDS77" s="311"/>
      <c r="XDT77" s="311"/>
      <c r="XDU77" s="311"/>
      <c r="XDV77" s="311"/>
      <c r="XDW77" s="311"/>
      <c r="XDX77" s="311"/>
      <c r="XDY77" s="311"/>
      <c r="XDZ77" s="311"/>
      <c r="XEA77" s="311"/>
      <c r="XEB77" s="311"/>
      <c r="XEC77" s="311"/>
      <c r="XED77" s="311"/>
      <c r="XEE77" s="311"/>
      <c r="XEF77" s="311"/>
      <c r="XEG77" s="311"/>
      <c r="XEH77" s="311"/>
      <c r="XEI77" s="311"/>
      <c r="XEJ77" s="311"/>
      <c r="XEK77" s="311"/>
      <c r="XEL77" s="311"/>
      <c r="XEM77" s="311"/>
      <c r="XEN77" s="311"/>
      <c r="XEO77" s="311"/>
      <c r="XEP77" s="311"/>
      <c r="XEQ77" s="311"/>
      <c r="XER77" s="311"/>
      <c r="XES77" s="311"/>
      <c r="XET77" s="311"/>
      <c r="XEU77" s="311"/>
      <c r="XEV77" s="311"/>
      <c r="XEW77" s="311"/>
      <c r="XEX77" s="311"/>
      <c r="XEY77" s="311"/>
      <c r="XEZ77" s="311"/>
      <c r="XFA77" s="311"/>
      <c r="XFB77" s="311"/>
    </row>
    <row r="78" spans="1:16382" s="5" customFormat="1" ht="16.5" customHeight="1">
      <c r="A78" s="139" t="s">
        <v>87</v>
      </c>
      <c r="B78" s="37" t="s">
        <v>10</v>
      </c>
      <c r="C78" s="260">
        <f t="shared" si="5"/>
        <v>3</v>
      </c>
      <c r="D78" s="261">
        <f t="shared" si="4"/>
        <v>0.34482758620689657</v>
      </c>
      <c r="E78" s="132"/>
    </row>
    <row r="79" spans="1:16382" s="5" customFormat="1" ht="16.5" customHeight="1">
      <c r="A79" s="139" t="s">
        <v>129</v>
      </c>
      <c r="B79" s="37" t="s">
        <v>10</v>
      </c>
      <c r="C79" s="260">
        <f t="shared" si="5"/>
        <v>3</v>
      </c>
      <c r="D79" s="261">
        <f t="shared" si="4"/>
        <v>0.34482758620689657</v>
      </c>
      <c r="E79" s="132"/>
      <c r="F79" s="313"/>
    </row>
    <row r="80" spans="1:16382" s="5" customFormat="1" ht="16.5" customHeight="1">
      <c r="A80" s="139" t="s">
        <v>130</v>
      </c>
      <c r="B80" s="37" t="s">
        <v>10</v>
      </c>
      <c r="C80" s="260">
        <f t="shared" si="5"/>
        <v>3</v>
      </c>
      <c r="D80" s="261">
        <f t="shared" si="4"/>
        <v>0.34482758620689657</v>
      </c>
      <c r="E80" s="132"/>
    </row>
    <row r="81" spans="1:24" s="5" customFormat="1" ht="16.5" customHeight="1">
      <c r="A81" s="139" t="s">
        <v>469</v>
      </c>
      <c r="B81" s="37" t="s">
        <v>10</v>
      </c>
      <c r="C81" s="260">
        <f t="shared" si="5"/>
        <v>3</v>
      </c>
      <c r="D81" s="261">
        <f t="shared" si="4"/>
        <v>0.34482758620689657</v>
      </c>
      <c r="E81" s="132"/>
    </row>
    <row r="82" spans="1:24" s="311" customFormat="1" ht="16.5" customHeight="1">
      <c r="A82" s="139" t="s">
        <v>88</v>
      </c>
      <c r="B82" s="37" t="s">
        <v>10</v>
      </c>
      <c r="C82" s="260">
        <f>IF(B82="Yes",5,IF(B82="No",5,IF(B82="N/A",0)))</f>
        <v>5</v>
      </c>
      <c r="D82" s="261">
        <f t="shared" si="4"/>
        <v>0.57471264367816088</v>
      </c>
      <c r="E82" s="307"/>
    </row>
    <row r="83" spans="1:24" s="311" customFormat="1" ht="30" customHeight="1">
      <c r="A83" s="139" t="s">
        <v>131</v>
      </c>
      <c r="B83" s="37" t="s">
        <v>10</v>
      </c>
      <c r="C83" s="260">
        <f>IF(B83="Yes",2,IF(B83="No",2,IF(B83="N/A",0)))</f>
        <v>2</v>
      </c>
      <c r="D83" s="261">
        <f t="shared" si="4"/>
        <v>0.22988505747126436</v>
      </c>
      <c r="E83" s="307"/>
    </row>
    <row r="84" spans="1:24" s="311" customFormat="1" ht="30" customHeight="1">
      <c r="A84" s="55" t="s">
        <v>432</v>
      </c>
      <c r="B84" s="551" t="s">
        <v>460</v>
      </c>
      <c r="C84" s="260">
        <f>IF(B84="Yes",5,IF(B84="No",5,IF(B84="N/A",0)))</f>
        <v>0</v>
      </c>
      <c r="D84" s="261">
        <f t="shared" si="4"/>
        <v>0</v>
      </c>
      <c r="E84" s="307"/>
    </row>
    <row r="85" spans="1:24" s="5" customFormat="1" ht="27.6">
      <c r="A85" s="139" t="s">
        <v>433</v>
      </c>
      <c r="B85" s="37" t="s">
        <v>10</v>
      </c>
      <c r="C85" s="260">
        <f>IF(B85="Yes",3,IF(B85="No",3,IF(B85="N/A",0)))</f>
        <v>3</v>
      </c>
      <c r="D85" s="261">
        <f t="shared" si="4"/>
        <v>0.34482758620689657</v>
      </c>
      <c r="E85" s="132"/>
    </row>
    <row r="86" spans="1:24" s="5" customFormat="1" ht="17.25" customHeight="1">
      <c r="A86" s="139" t="s">
        <v>132</v>
      </c>
      <c r="B86" s="37" t="s">
        <v>10</v>
      </c>
      <c r="C86" s="260">
        <f>IF(B86="Yes",3,IF(B86="No",3,IF(B86="N/A",0)))</f>
        <v>3</v>
      </c>
      <c r="D86" s="261">
        <f t="shared" si="4"/>
        <v>0.34482758620689657</v>
      </c>
      <c r="E86" s="132"/>
    </row>
    <row r="87" spans="1:24" s="5" customFormat="1" ht="27.6">
      <c r="A87" s="139" t="s">
        <v>162</v>
      </c>
      <c r="B87" s="37" t="s">
        <v>10</v>
      </c>
      <c r="C87" s="260">
        <f>IF(B87="Yes",5,IF(B87="No",5,IF(B87="N/A",0)))</f>
        <v>5</v>
      </c>
      <c r="D87" s="261">
        <f t="shared" si="4"/>
        <v>0.57471264367816088</v>
      </c>
      <c r="E87" s="132"/>
    </row>
    <row r="88" spans="1:24" s="5" customFormat="1" ht="51" customHeight="1">
      <c r="A88" s="328" t="s">
        <v>342</v>
      </c>
      <c r="B88" s="37" t="s">
        <v>10</v>
      </c>
      <c r="C88" s="260">
        <f>IF(B88="Yes",5,IF(B88="No",5,IF(B88="N/A",0)))</f>
        <v>5</v>
      </c>
      <c r="D88" s="261">
        <f t="shared" si="4"/>
        <v>0.57471264367816088</v>
      </c>
      <c r="E88" s="132"/>
    </row>
    <row r="89" spans="1:24" s="5" customFormat="1" ht="19.5" customHeight="1">
      <c r="A89" s="139" t="s">
        <v>391</v>
      </c>
      <c r="B89" s="551" t="s">
        <v>460</v>
      </c>
      <c r="C89" s="260">
        <f>IF(B89="Yes",5,IF(B89="No",5,IF(B89="N/A",0)))</f>
        <v>0</v>
      </c>
      <c r="D89" s="261">
        <f t="shared" si="4"/>
        <v>0</v>
      </c>
      <c r="E89" s="132"/>
    </row>
    <row r="90" spans="1:24" s="5" customFormat="1" ht="15.75" customHeight="1">
      <c r="A90" s="139" t="s">
        <v>133</v>
      </c>
      <c r="B90" s="37" t="s">
        <v>10</v>
      </c>
      <c r="C90" s="260">
        <f>IF(B90="Yes",5,IF(B90="No",5,IF(B90="N/A",0)))</f>
        <v>5</v>
      </c>
      <c r="D90" s="261">
        <f t="shared" si="4"/>
        <v>0.57471264367816088</v>
      </c>
      <c r="E90" s="132"/>
    </row>
    <row r="91" spans="1:24" s="5" customFormat="1" ht="16.5" customHeight="1">
      <c r="A91" s="139" t="s">
        <v>470</v>
      </c>
      <c r="B91" s="37" t="s">
        <v>10</v>
      </c>
      <c r="C91" s="260">
        <f>IF(B91="Yes",3,IF(B91="No",3,IF(B91="N/A",0)))</f>
        <v>3</v>
      </c>
      <c r="D91" s="261">
        <f t="shared" si="4"/>
        <v>0.34482758620689657</v>
      </c>
      <c r="E91" s="132"/>
    </row>
    <row r="92" spans="1:24" s="5" customFormat="1" ht="28.2" thickBot="1">
      <c r="A92" s="139" t="s">
        <v>343</v>
      </c>
      <c r="B92" s="416" t="s">
        <v>10</v>
      </c>
      <c r="C92" s="260">
        <f>IF(B92="Yes",4,IF(B92="No",4,IF(B92="N/A",0)))</f>
        <v>4</v>
      </c>
      <c r="D92" s="261">
        <f t="shared" si="4"/>
        <v>0.45977011494252873</v>
      </c>
      <c r="E92" s="133"/>
    </row>
    <row r="93" spans="1:24" s="5" customFormat="1" hidden="1">
      <c r="A93" s="134"/>
      <c r="B93" s="355"/>
      <c r="C93" s="353">
        <f>SUM(C65:C92)</f>
        <v>87</v>
      </c>
      <c r="D93" s="356">
        <f>SUM(D65:D92)</f>
        <v>10.000000000000004</v>
      </c>
    </row>
    <row r="94" spans="1:24" s="5" customFormat="1">
      <c r="A94" s="134"/>
      <c r="C94" s="124"/>
      <c r="D94" s="314"/>
    </row>
    <row r="95" spans="1:24" s="311" customFormat="1">
      <c r="A95" s="503" t="s">
        <v>101</v>
      </c>
      <c r="B95" s="504"/>
      <c r="C95" s="504"/>
      <c r="D95" s="504"/>
      <c r="E95" s="504"/>
    </row>
    <row r="96" spans="1:24" s="142" customFormat="1">
      <c r="A96" s="505" t="s">
        <v>90</v>
      </c>
      <c r="B96" s="509"/>
      <c r="C96" s="509"/>
      <c r="D96" s="509"/>
      <c r="E96" s="509"/>
      <c r="R96" s="141"/>
      <c r="S96" s="141"/>
      <c r="T96" s="141"/>
      <c r="U96" s="141"/>
      <c r="V96" s="141"/>
      <c r="W96" s="141"/>
      <c r="X96" s="141"/>
    </row>
    <row r="97" spans="1:28" s="144" customFormat="1">
      <c r="A97" s="315"/>
      <c r="B97" s="316"/>
      <c r="C97" s="317"/>
      <c r="D97" s="317"/>
      <c r="E97" s="317"/>
      <c r="O97" s="142"/>
      <c r="P97" s="142"/>
      <c r="Q97" s="142"/>
      <c r="R97" s="143"/>
      <c r="S97" s="143"/>
      <c r="T97" s="143"/>
      <c r="U97" s="143"/>
      <c r="V97" s="143"/>
      <c r="W97" s="143"/>
      <c r="X97" s="143"/>
    </row>
    <row r="98" spans="1:28" s="144" customFormat="1">
      <c r="A98" s="505" t="s">
        <v>33</v>
      </c>
      <c r="B98" s="507">
        <v>1</v>
      </c>
      <c r="C98" s="507">
        <v>2</v>
      </c>
      <c r="D98" s="507">
        <v>3</v>
      </c>
      <c r="E98" s="506"/>
      <c r="F98" s="142"/>
      <c r="G98" s="142"/>
      <c r="H98" s="143"/>
      <c r="I98" s="143"/>
      <c r="J98" s="143"/>
      <c r="K98" s="143"/>
      <c r="L98" s="143"/>
      <c r="M98" s="143"/>
      <c r="N98" s="143"/>
      <c r="O98" s="143"/>
    </row>
    <row r="99" spans="1:28" s="143" customFormat="1">
      <c r="A99" s="319" t="s">
        <v>91</v>
      </c>
      <c r="B99" s="145"/>
      <c r="C99" s="145"/>
      <c r="D99" s="145"/>
      <c r="E99" s="318"/>
      <c r="F99" s="142"/>
      <c r="G99" s="142"/>
      <c r="P99" s="144"/>
      <c r="Q99" s="144"/>
      <c r="R99" s="144"/>
      <c r="S99" s="144"/>
      <c r="T99" s="144"/>
      <c r="U99" s="144"/>
      <c r="V99" s="144"/>
      <c r="W99" s="144"/>
      <c r="X99" s="144"/>
      <c r="Y99" s="144"/>
      <c r="Z99" s="144"/>
      <c r="AA99" s="144"/>
      <c r="AB99" s="144"/>
    </row>
    <row r="100" spans="1:28" s="143" customFormat="1">
      <c r="A100" s="315" t="s">
        <v>92</v>
      </c>
      <c r="B100" s="146"/>
      <c r="C100" s="146"/>
      <c r="D100" s="146"/>
      <c r="E100" s="318"/>
      <c r="F100" s="142"/>
      <c r="G100" s="142"/>
      <c r="P100" s="144"/>
      <c r="Q100" s="144"/>
      <c r="R100" s="144"/>
      <c r="S100" s="144"/>
      <c r="T100" s="144"/>
      <c r="U100" s="144"/>
      <c r="V100" s="144"/>
      <c r="W100" s="144"/>
      <c r="X100" s="144"/>
      <c r="Y100" s="144"/>
      <c r="Z100" s="144"/>
      <c r="AA100" s="144"/>
      <c r="AB100" s="144"/>
    </row>
    <row r="101" spans="1:28" s="144" customFormat="1">
      <c r="A101" s="315" t="s">
        <v>93</v>
      </c>
      <c r="B101" s="146">
        <v>12</v>
      </c>
      <c r="C101" s="146">
        <v>12</v>
      </c>
      <c r="D101" s="146">
        <v>12</v>
      </c>
      <c r="E101" s="146"/>
      <c r="F101" s="142"/>
      <c r="G101" s="142"/>
      <c r="H101" s="143"/>
      <c r="I101" s="143"/>
      <c r="J101" s="143"/>
    </row>
    <row r="102" spans="1:28" s="143" customFormat="1">
      <c r="A102" s="315" t="s">
        <v>481</v>
      </c>
      <c r="B102" s="146">
        <v>12</v>
      </c>
      <c r="C102" s="146">
        <v>12</v>
      </c>
      <c r="D102" s="146">
        <v>12</v>
      </c>
      <c r="E102" s="318">
        <f>SUM(B102:D102)</f>
        <v>36</v>
      </c>
      <c r="F102" s="142"/>
      <c r="G102" s="142"/>
      <c r="P102" s="144"/>
      <c r="Q102" s="144"/>
      <c r="R102" s="144"/>
      <c r="S102" s="144"/>
      <c r="T102" s="144"/>
      <c r="U102" s="144"/>
      <c r="V102" s="144"/>
      <c r="W102" s="144"/>
      <c r="X102" s="144"/>
      <c r="Y102" s="144"/>
      <c r="Z102" s="144"/>
      <c r="AA102" s="144"/>
      <c r="AB102" s="144"/>
    </row>
    <row r="103" spans="1:28" s="143" customFormat="1">
      <c r="A103" s="315" t="s">
        <v>376</v>
      </c>
      <c r="B103" s="147" t="s">
        <v>482</v>
      </c>
      <c r="C103" s="147" t="s">
        <v>483</v>
      </c>
      <c r="D103" s="147" t="s">
        <v>484</v>
      </c>
      <c r="E103" s="320" t="s">
        <v>116</v>
      </c>
      <c r="F103" s="142"/>
      <c r="G103" s="142"/>
      <c r="P103" s="144"/>
      <c r="Q103" s="144"/>
      <c r="R103" s="144"/>
      <c r="S103" s="144"/>
      <c r="T103" s="144"/>
      <c r="U103" s="144"/>
      <c r="V103" s="144"/>
      <c r="W103" s="144"/>
      <c r="X103" s="144"/>
      <c r="Y103" s="144"/>
      <c r="Z103" s="144"/>
      <c r="AA103" s="144"/>
      <c r="AB103" s="144"/>
    </row>
    <row r="104" spans="1:28" s="76" customFormat="1">
      <c r="A104" s="314" t="s">
        <v>455</v>
      </c>
      <c r="B104" s="37">
        <v>1</v>
      </c>
      <c r="C104" s="47">
        <v>1</v>
      </c>
      <c r="D104" s="47">
        <v>1</v>
      </c>
      <c r="E104" s="321">
        <f t="shared" ref="E104:E110" si="6">AVERAGE(B104:D104)</f>
        <v>1</v>
      </c>
    </row>
    <row r="105" spans="1:28" s="76" customFormat="1" ht="27.6">
      <c r="A105" s="139" t="s">
        <v>372</v>
      </c>
      <c r="B105" s="471">
        <v>1</v>
      </c>
      <c r="C105" s="472">
        <v>1</v>
      </c>
      <c r="D105" s="472">
        <v>1</v>
      </c>
      <c r="E105" s="321">
        <f>AVERAGE(B105:D105)</f>
        <v>1</v>
      </c>
    </row>
    <row r="106" spans="1:28" s="76" customFormat="1" ht="27.6">
      <c r="A106" s="139" t="s">
        <v>268</v>
      </c>
      <c r="B106" s="471">
        <v>1</v>
      </c>
      <c r="C106" s="472">
        <v>1</v>
      </c>
      <c r="D106" s="472">
        <v>1</v>
      </c>
      <c r="E106" s="321">
        <f t="shared" si="6"/>
        <v>1</v>
      </c>
    </row>
    <row r="107" spans="1:28" s="76" customFormat="1">
      <c r="A107" s="322" t="s">
        <v>82</v>
      </c>
      <c r="B107" s="471">
        <v>1</v>
      </c>
      <c r="C107" s="472">
        <v>1</v>
      </c>
      <c r="D107" s="472">
        <v>1</v>
      </c>
      <c r="E107" s="321">
        <f t="shared" si="6"/>
        <v>1</v>
      </c>
    </row>
    <row r="108" spans="1:28" s="76" customFormat="1" ht="27.6">
      <c r="A108" s="322" t="s">
        <v>436</v>
      </c>
      <c r="B108" s="471">
        <v>1</v>
      </c>
      <c r="C108" s="472">
        <v>1</v>
      </c>
      <c r="D108" s="472">
        <v>1</v>
      </c>
      <c r="E108" s="321">
        <f t="shared" si="6"/>
        <v>1</v>
      </c>
    </row>
    <row r="109" spans="1:28" s="76" customFormat="1">
      <c r="A109" s="139" t="s">
        <v>240</v>
      </c>
      <c r="B109" s="471">
        <v>1</v>
      </c>
      <c r="C109" s="472">
        <v>1</v>
      </c>
      <c r="D109" s="472">
        <v>1</v>
      </c>
      <c r="E109" s="321">
        <f t="shared" si="6"/>
        <v>1</v>
      </c>
    </row>
    <row r="110" spans="1:28" s="76" customFormat="1" ht="41.4">
      <c r="A110" s="139" t="s">
        <v>241</v>
      </c>
      <c r="B110" s="471">
        <v>1</v>
      </c>
      <c r="C110" s="472">
        <v>1</v>
      </c>
      <c r="D110" s="472">
        <v>1</v>
      </c>
      <c r="E110" s="321">
        <f t="shared" si="6"/>
        <v>1</v>
      </c>
    </row>
    <row r="111" spans="1:28" s="76" customFormat="1">
      <c r="A111" s="314"/>
      <c r="B111" s="47"/>
      <c r="C111" s="47"/>
      <c r="D111" s="47"/>
      <c r="E111" s="37"/>
    </row>
    <row r="112" spans="1:28" s="150" customFormat="1">
      <c r="A112" s="505" t="s">
        <v>94</v>
      </c>
      <c r="B112" s="509"/>
      <c r="C112" s="509"/>
      <c r="D112" s="509"/>
      <c r="E112" s="509"/>
      <c r="F112" s="76"/>
      <c r="G112" s="76"/>
      <c r="H112" s="76"/>
      <c r="I112" s="76"/>
      <c r="J112" s="76"/>
      <c r="K112" s="76"/>
      <c r="L112" s="76"/>
      <c r="M112" s="76"/>
      <c r="N112" s="76"/>
      <c r="O112" s="323"/>
      <c r="P112" s="323"/>
      <c r="Q112" s="323"/>
      <c r="R112" s="149"/>
      <c r="S112" s="149"/>
      <c r="T112" s="149"/>
      <c r="U112" s="149"/>
      <c r="V112" s="149"/>
      <c r="W112" s="149"/>
      <c r="X112" s="149"/>
    </row>
    <row r="113" spans="1:28" s="144" customFormat="1">
      <c r="A113" s="315"/>
      <c r="B113" s="324"/>
      <c r="C113" s="324"/>
      <c r="D113" s="324"/>
      <c r="E113" s="316"/>
      <c r="O113" s="142"/>
      <c r="P113" s="142"/>
      <c r="Q113" s="142"/>
      <c r="R113" s="143"/>
      <c r="S113" s="143"/>
      <c r="T113" s="143"/>
      <c r="U113" s="143"/>
      <c r="V113" s="143"/>
      <c r="W113" s="143"/>
      <c r="X113" s="143"/>
    </row>
    <row r="114" spans="1:28" s="144" customFormat="1">
      <c r="A114" s="505" t="s">
        <v>33</v>
      </c>
      <c r="B114" s="507">
        <v>1</v>
      </c>
      <c r="C114" s="507">
        <v>2</v>
      </c>
      <c r="D114" s="507">
        <v>3</v>
      </c>
      <c r="E114" s="506"/>
      <c r="F114" s="142"/>
      <c r="G114" s="142"/>
      <c r="H114" s="143"/>
      <c r="I114" s="143"/>
      <c r="J114" s="143"/>
      <c r="K114" s="143"/>
      <c r="L114" s="143"/>
      <c r="M114" s="143"/>
      <c r="N114" s="143"/>
      <c r="O114" s="143"/>
    </row>
    <row r="115" spans="1:28" s="143" customFormat="1">
      <c r="A115" s="319" t="s">
        <v>95</v>
      </c>
      <c r="B115" s="145"/>
      <c r="C115" s="145"/>
      <c r="D115" s="145"/>
      <c r="E115" s="318"/>
      <c r="F115" s="142"/>
      <c r="G115" s="142"/>
      <c r="P115" s="144"/>
      <c r="Q115" s="144"/>
      <c r="R115" s="144"/>
      <c r="S115" s="144"/>
      <c r="T115" s="144"/>
      <c r="U115" s="144"/>
      <c r="V115" s="144"/>
      <c r="W115" s="144"/>
      <c r="X115" s="144"/>
      <c r="Y115" s="144"/>
      <c r="Z115" s="144"/>
      <c r="AA115" s="144"/>
      <c r="AB115" s="144"/>
    </row>
    <row r="116" spans="1:28" s="143" customFormat="1">
      <c r="A116" s="315" t="s">
        <v>96</v>
      </c>
      <c r="B116" s="146"/>
      <c r="C116" s="146"/>
      <c r="D116" s="146"/>
      <c r="E116" s="318"/>
      <c r="F116" s="142"/>
      <c r="G116" s="142"/>
      <c r="P116" s="144"/>
      <c r="Q116" s="144"/>
      <c r="R116" s="144"/>
      <c r="S116" s="144"/>
      <c r="T116" s="144"/>
      <c r="U116" s="144"/>
      <c r="V116" s="144"/>
      <c r="W116" s="144"/>
      <c r="X116" s="144"/>
      <c r="Y116" s="144"/>
      <c r="Z116" s="144"/>
      <c r="AA116" s="144"/>
      <c r="AB116" s="144"/>
    </row>
    <row r="117" spans="1:28" s="143" customFormat="1">
      <c r="A117" s="315" t="s">
        <v>376</v>
      </c>
      <c r="B117" s="147"/>
      <c r="C117" s="147"/>
      <c r="D117" s="147"/>
      <c r="E117" s="320" t="s">
        <v>116</v>
      </c>
      <c r="F117" s="142"/>
      <c r="G117" s="142"/>
      <c r="P117" s="144"/>
      <c r="Q117" s="144"/>
      <c r="R117" s="144"/>
      <c r="S117" s="144"/>
      <c r="T117" s="144"/>
      <c r="U117" s="144"/>
      <c r="V117" s="144"/>
      <c r="W117" s="144"/>
      <c r="X117" s="144"/>
      <c r="Y117" s="144"/>
      <c r="Z117" s="144"/>
      <c r="AA117" s="144"/>
      <c r="AB117" s="144"/>
    </row>
    <row r="118" spans="1:28" s="76" customFormat="1">
      <c r="A118" s="325" t="s">
        <v>11</v>
      </c>
      <c r="B118" s="47"/>
      <c r="C118" s="47"/>
      <c r="D118" s="47"/>
      <c r="E118" s="37"/>
    </row>
    <row r="119" spans="1:28" s="76" customFormat="1">
      <c r="A119" s="139" t="s">
        <v>242</v>
      </c>
      <c r="B119" s="37">
        <v>1</v>
      </c>
      <c r="C119" s="47">
        <v>1</v>
      </c>
      <c r="D119" s="47">
        <v>1</v>
      </c>
      <c r="E119" s="37">
        <f t="shared" ref="E119:E125" si="7">AVERAGE(B119:D119)</f>
        <v>1</v>
      </c>
    </row>
    <row r="120" spans="1:28" s="76" customFormat="1">
      <c r="A120" s="322" t="s">
        <v>141</v>
      </c>
      <c r="B120" s="471">
        <v>1</v>
      </c>
      <c r="C120" s="472">
        <v>1</v>
      </c>
      <c r="D120" s="472">
        <v>1</v>
      </c>
      <c r="E120" s="37">
        <f t="shared" si="7"/>
        <v>1</v>
      </c>
    </row>
    <row r="121" spans="1:28" s="76" customFormat="1" ht="27.6">
      <c r="A121" s="65" t="s">
        <v>243</v>
      </c>
      <c r="B121" s="471">
        <v>1</v>
      </c>
      <c r="C121" s="472">
        <v>1</v>
      </c>
      <c r="D121" s="472">
        <v>1</v>
      </c>
      <c r="E121" s="37">
        <f t="shared" si="7"/>
        <v>1</v>
      </c>
    </row>
    <row r="122" spans="1:28" s="76" customFormat="1">
      <c r="A122" s="151" t="s">
        <v>83</v>
      </c>
      <c r="B122" s="471">
        <v>1</v>
      </c>
      <c r="C122" s="472">
        <v>1</v>
      </c>
      <c r="D122" s="472">
        <v>1</v>
      </c>
      <c r="E122" s="37">
        <f t="shared" si="7"/>
        <v>1</v>
      </c>
    </row>
    <row r="123" spans="1:28" s="76" customFormat="1">
      <c r="A123" s="139" t="s">
        <v>160</v>
      </c>
      <c r="B123" s="471">
        <v>1</v>
      </c>
      <c r="C123" s="472">
        <v>1</v>
      </c>
      <c r="D123" s="472">
        <v>1</v>
      </c>
      <c r="E123" s="37">
        <f t="shared" ref="E123:E124" si="8">AVERAGE(B123:D123)</f>
        <v>1</v>
      </c>
    </row>
    <row r="124" spans="1:28" s="76" customFormat="1" ht="27.6">
      <c r="A124" s="139" t="s">
        <v>161</v>
      </c>
      <c r="B124" s="471">
        <v>1</v>
      </c>
      <c r="C124" s="472">
        <v>1</v>
      </c>
      <c r="D124" s="472">
        <v>1</v>
      </c>
      <c r="E124" s="37">
        <f t="shared" si="8"/>
        <v>1</v>
      </c>
    </row>
    <row r="125" spans="1:28" s="76" customFormat="1" ht="14.4" thickBot="1">
      <c r="A125" s="56" t="s">
        <v>244</v>
      </c>
      <c r="B125" s="471">
        <v>1</v>
      </c>
      <c r="C125" s="472">
        <v>1</v>
      </c>
      <c r="D125" s="472">
        <v>1</v>
      </c>
      <c r="E125" s="37">
        <f t="shared" si="7"/>
        <v>1</v>
      </c>
    </row>
    <row r="126" spans="1:28" s="76" customFormat="1">
      <c r="A126" s="322"/>
      <c r="B126" s="47"/>
      <c r="C126" s="47"/>
      <c r="D126" s="47"/>
      <c r="E126" s="47"/>
    </row>
    <row r="127" spans="1:28" s="142" customFormat="1">
      <c r="A127" s="505" t="s">
        <v>97</v>
      </c>
      <c r="B127" s="509"/>
      <c r="C127" s="509"/>
      <c r="D127" s="509"/>
      <c r="E127" s="509"/>
      <c r="R127" s="141"/>
      <c r="S127" s="141"/>
      <c r="T127" s="141"/>
      <c r="U127" s="141"/>
      <c r="V127" s="141"/>
      <c r="W127" s="141"/>
      <c r="X127" s="141"/>
    </row>
    <row r="128" spans="1:28" s="150" customFormat="1">
      <c r="A128" s="315"/>
      <c r="B128" s="324"/>
      <c r="C128" s="324"/>
      <c r="D128" s="324"/>
      <c r="E128" s="324"/>
      <c r="F128" s="76"/>
      <c r="G128" s="76"/>
      <c r="H128" s="76"/>
      <c r="I128" s="76"/>
      <c r="J128" s="76"/>
      <c r="K128" s="76"/>
      <c r="L128" s="76"/>
      <c r="M128" s="76"/>
      <c r="N128" s="76"/>
      <c r="O128" s="76"/>
      <c r="P128" s="76"/>
      <c r="Q128" s="76"/>
      <c r="R128" s="76"/>
      <c r="S128" s="76"/>
      <c r="T128" s="76"/>
      <c r="U128" s="76"/>
      <c r="V128" s="76"/>
      <c r="W128" s="149"/>
      <c r="X128" s="149"/>
    </row>
    <row r="129" spans="1:30" s="144" customFormat="1">
      <c r="A129" s="505" t="s">
        <v>33</v>
      </c>
      <c r="B129" s="507">
        <v>1</v>
      </c>
      <c r="C129" s="507">
        <v>2</v>
      </c>
      <c r="D129" s="507">
        <v>3</v>
      </c>
      <c r="E129" s="507">
        <v>4</v>
      </c>
      <c r="F129" s="507">
        <v>5</v>
      </c>
      <c r="G129" s="506"/>
      <c r="H129" s="142"/>
      <c r="I129" s="142"/>
      <c r="J129" s="143"/>
      <c r="K129" s="143"/>
      <c r="L129" s="143"/>
      <c r="M129" s="143"/>
      <c r="N129" s="143"/>
      <c r="O129" s="143"/>
      <c r="P129" s="143"/>
      <c r="Q129" s="143"/>
    </row>
    <row r="130" spans="1:30" s="143" customFormat="1">
      <c r="A130" s="319" t="s">
        <v>98</v>
      </c>
      <c r="B130" s="145"/>
      <c r="C130" s="145"/>
      <c r="D130" s="145"/>
      <c r="E130" s="145"/>
      <c r="F130" s="145"/>
      <c r="G130" s="318"/>
      <c r="H130" s="142"/>
      <c r="I130" s="142"/>
      <c r="R130" s="144"/>
      <c r="S130" s="144"/>
      <c r="T130" s="144"/>
      <c r="U130" s="144"/>
      <c r="V130" s="144"/>
      <c r="W130" s="144"/>
      <c r="X130" s="144"/>
      <c r="Y130" s="144"/>
      <c r="Z130" s="144"/>
      <c r="AA130" s="144"/>
      <c r="AB130" s="144"/>
      <c r="AC130" s="144"/>
      <c r="AD130" s="144"/>
    </row>
    <row r="131" spans="1:30" s="143" customFormat="1">
      <c r="A131" s="315" t="s">
        <v>134</v>
      </c>
      <c r="B131" s="152"/>
      <c r="C131" s="146"/>
      <c r="D131" s="146"/>
      <c r="E131" s="146"/>
      <c r="F131" s="146"/>
      <c r="G131" s="318">
        <f>COUNTA(B131:F131)</f>
        <v>0</v>
      </c>
      <c r="H131" s="142"/>
      <c r="I131" s="142"/>
      <c r="R131" s="144"/>
      <c r="S131" s="144"/>
      <c r="T131" s="144"/>
      <c r="U131" s="144"/>
      <c r="V131" s="144"/>
      <c r="W131" s="144"/>
      <c r="X131" s="144"/>
      <c r="Y131" s="144"/>
      <c r="Z131" s="144"/>
      <c r="AA131" s="144"/>
      <c r="AB131" s="144"/>
      <c r="AC131" s="144"/>
      <c r="AD131" s="144"/>
    </row>
    <row r="132" spans="1:30" s="143" customFormat="1">
      <c r="A132" s="315" t="s">
        <v>99</v>
      </c>
      <c r="B132" s="152" t="s">
        <v>166</v>
      </c>
      <c r="C132" s="146"/>
      <c r="D132" s="146"/>
      <c r="E132" s="146"/>
      <c r="F132" s="146"/>
      <c r="G132" s="318">
        <f>COUNTIF(B132:F132,"Unique")</f>
        <v>0</v>
      </c>
      <c r="H132" s="142"/>
      <c r="I132" s="142"/>
      <c r="R132" s="144"/>
      <c r="S132" s="144"/>
      <c r="T132" s="144"/>
      <c r="U132" s="144"/>
      <c r="V132" s="144"/>
      <c r="W132" s="144"/>
      <c r="X132" s="144"/>
      <c r="Y132" s="144"/>
      <c r="Z132" s="144"/>
      <c r="AA132" s="144"/>
      <c r="AB132" s="144"/>
      <c r="AC132" s="144"/>
      <c r="AD132" s="144"/>
    </row>
    <row r="133" spans="1:30" s="143" customFormat="1">
      <c r="A133" s="315" t="s">
        <v>100</v>
      </c>
      <c r="B133" s="152" t="s">
        <v>165</v>
      </c>
      <c r="C133" s="146"/>
      <c r="D133" s="146"/>
      <c r="E133" s="146"/>
      <c r="F133" s="146"/>
      <c r="G133" s="153">
        <f>COUNTIF(B133:F133,"YES")</f>
        <v>0</v>
      </c>
      <c r="H133" s="142"/>
      <c r="I133" s="142"/>
      <c r="R133" s="144"/>
      <c r="S133" s="144"/>
      <c r="T133" s="144"/>
      <c r="U133" s="144"/>
      <c r="V133" s="144"/>
      <c r="W133" s="144"/>
      <c r="X133" s="144"/>
      <c r="Y133" s="144"/>
      <c r="Z133" s="144"/>
      <c r="AA133" s="144"/>
      <c r="AB133" s="144"/>
      <c r="AC133" s="144"/>
      <c r="AD133" s="144"/>
    </row>
    <row r="134" spans="1:30" s="143" customFormat="1">
      <c r="A134" s="315" t="s">
        <v>376</v>
      </c>
      <c r="B134" s="154"/>
      <c r="C134" s="147"/>
      <c r="D134" s="147"/>
      <c r="E134" s="147"/>
      <c r="F134" s="147"/>
      <c r="G134" s="320" t="s">
        <v>116</v>
      </c>
      <c r="H134" s="142"/>
      <c r="I134" s="142"/>
      <c r="R134" s="144"/>
      <c r="S134" s="144"/>
      <c r="T134" s="144"/>
      <c r="U134" s="144"/>
      <c r="V134" s="144"/>
      <c r="W134" s="144"/>
      <c r="X134" s="144"/>
      <c r="Y134" s="144"/>
      <c r="Z134" s="144"/>
      <c r="AA134" s="144"/>
      <c r="AB134" s="144"/>
      <c r="AC134" s="144"/>
      <c r="AD134" s="144"/>
    </row>
    <row r="135" spans="1:30" s="143" customFormat="1" ht="27.6">
      <c r="A135" s="139" t="s">
        <v>334</v>
      </c>
      <c r="B135" s="264">
        <v>1</v>
      </c>
      <c r="C135" s="264">
        <v>1</v>
      </c>
      <c r="D135" s="264">
        <v>1</v>
      </c>
      <c r="E135" s="264">
        <v>1</v>
      </c>
      <c r="F135" s="264">
        <v>1</v>
      </c>
      <c r="G135" s="419">
        <f>AVERAGE(B135:F135)</f>
        <v>1</v>
      </c>
      <c r="H135" s="142"/>
      <c r="I135" s="142"/>
      <c r="R135" s="144"/>
      <c r="S135" s="144"/>
      <c r="T135" s="144"/>
      <c r="U135" s="144"/>
      <c r="V135" s="144"/>
      <c r="W135" s="144"/>
      <c r="X135" s="144"/>
      <c r="Y135" s="144"/>
      <c r="Z135" s="144"/>
      <c r="AA135" s="144"/>
      <c r="AB135" s="144"/>
      <c r="AC135" s="144"/>
      <c r="AD135" s="144"/>
    </row>
    <row r="136" spans="1:30" s="76" customFormat="1" ht="27.6">
      <c r="A136" s="139" t="s">
        <v>398</v>
      </c>
      <c r="B136" s="264">
        <v>1</v>
      </c>
      <c r="C136" s="264">
        <v>1</v>
      </c>
      <c r="D136" s="264">
        <v>1</v>
      </c>
      <c r="E136" s="264">
        <v>1</v>
      </c>
      <c r="F136" s="264">
        <v>1</v>
      </c>
      <c r="G136" s="37">
        <f>AVERAGE(B136:F136)</f>
        <v>1</v>
      </c>
    </row>
    <row r="137" spans="1:30" s="76" customFormat="1">
      <c r="A137" s="322" t="s">
        <v>84</v>
      </c>
      <c r="B137" s="264">
        <v>1</v>
      </c>
      <c r="C137" s="264">
        <v>1</v>
      </c>
      <c r="D137" s="264">
        <v>1</v>
      </c>
      <c r="E137" s="264">
        <v>1</v>
      </c>
      <c r="F137" s="264">
        <v>1</v>
      </c>
      <c r="G137" s="37">
        <f t="shared" ref="G137:G142" si="9">AVERAGE(B137:F137)</f>
        <v>1</v>
      </c>
    </row>
    <row r="138" spans="1:30" s="76" customFormat="1">
      <c r="A138" s="322" t="s">
        <v>85</v>
      </c>
      <c r="B138" s="264">
        <v>1</v>
      </c>
      <c r="C138" s="264">
        <v>1</v>
      </c>
      <c r="D138" s="264">
        <v>1</v>
      </c>
      <c r="E138" s="264">
        <v>1</v>
      </c>
      <c r="F138" s="264">
        <v>1</v>
      </c>
      <c r="G138" s="37">
        <f t="shared" si="9"/>
        <v>1</v>
      </c>
    </row>
    <row r="139" spans="1:30" s="76" customFormat="1">
      <c r="A139" s="139" t="s">
        <v>400</v>
      </c>
      <c r="B139" s="264">
        <v>1</v>
      </c>
      <c r="C139" s="264">
        <v>1</v>
      </c>
      <c r="D139" s="264">
        <v>1</v>
      </c>
      <c r="E139" s="264">
        <v>1</v>
      </c>
      <c r="F139" s="264">
        <v>1</v>
      </c>
      <c r="G139" s="37">
        <f t="shared" si="9"/>
        <v>1</v>
      </c>
    </row>
    <row r="140" spans="1:30" s="76" customFormat="1">
      <c r="A140" s="139" t="s">
        <v>401</v>
      </c>
      <c r="B140" s="264">
        <v>1</v>
      </c>
      <c r="C140" s="264">
        <v>1</v>
      </c>
      <c r="D140" s="264">
        <v>1</v>
      </c>
      <c r="E140" s="264">
        <v>1</v>
      </c>
      <c r="F140" s="264">
        <v>1</v>
      </c>
      <c r="G140" s="37">
        <f t="shared" si="9"/>
        <v>1</v>
      </c>
    </row>
    <row r="141" spans="1:30" s="76" customFormat="1">
      <c r="A141" s="306" t="s">
        <v>86</v>
      </c>
      <c r="B141" s="264">
        <v>1</v>
      </c>
      <c r="C141" s="264">
        <v>1</v>
      </c>
      <c r="D141" s="264">
        <v>1</v>
      </c>
      <c r="E141" s="264">
        <v>1</v>
      </c>
      <c r="F141" s="264">
        <v>1</v>
      </c>
      <c r="G141" s="37">
        <f t="shared" si="9"/>
        <v>1</v>
      </c>
    </row>
    <row r="142" spans="1:30" s="76" customFormat="1">
      <c r="A142" s="322" t="s">
        <v>89</v>
      </c>
      <c r="B142" s="264">
        <v>1</v>
      </c>
      <c r="C142" s="264">
        <v>1</v>
      </c>
      <c r="D142" s="264">
        <v>1</v>
      </c>
      <c r="E142" s="264">
        <v>1</v>
      </c>
      <c r="F142" s="264">
        <v>1</v>
      </c>
      <c r="G142" s="37">
        <f t="shared" si="9"/>
        <v>1</v>
      </c>
    </row>
    <row r="143" spans="1:30" s="76" customFormat="1">
      <c r="A143" s="322"/>
      <c r="B143" s="264"/>
      <c r="C143" s="47"/>
      <c r="D143" s="47"/>
      <c r="E143" s="47"/>
      <c r="F143" s="47"/>
      <c r="G143" s="37"/>
    </row>
    <row r="144" spans="1:30" s="150" customFormat="1">
      <c r="A144" s="505" t="s">
        <v>34</v>
      </c>
      <c r="B144" s="506"/>
      <c r="C144" s="506"/>
      <c r="D144" s="506"/>
      <c r="E144" s="506">
        <f ca="1">D144:E153</f>
        <v>0</v>
      </c>
      <c r="F144" s="506"/>
      <c r="G144" s="506"/>
      <c r="H144" s="142"/>
      <c r="I144" s="142"/>
      <c r="J144" s="142"/>
      <c r="K144" s="142"/>
      <c r="L144" s="142"/>
      <c r="M144" s="142"/>
      <c r="N144" s="142"/>
      <c r="O144" s="142"/>
      <c r="P144" s="142"/>
      <c r="Q144" s="142"/>
      <c r="R144" s="149"/>
      <c r="S144" s="149"/>
      <c r="T144" s="149"/>
      <c r="U144" s="149"/>
      <c r="V144" s="149"/>
      <c r="W144" s="149"/>
      <c r="X144" s="149"/>
    </row>
    <row r="145" spans="1:45" s="150" customFormat="1">
      <c r="A145" s="326"/>
      <c r="B145" s="324"/>
      <c r="C145" s="324"/>
      <c r="D145" s="324"/>
      <c r="E145" s="324"/>
      <c r="F145" s="324"/>
      <c r="G145" s="324"/>
      <c r="H145" s="142"/>
      <c r="I145" s="142"/>
      <c r="J145" s="142"/>
      <c r="K145" s="142"/>
      <c r="L145" s="142"/>
      <c r="M145" s="142"/>
      <c r="N145" s="142"/>
      <c r="O145" s="142"/>
      <c r="P145" s="142"/>
      <c r="Q145" s="142"/>
      <c r="R145" s="149"/>
      <c r="S145" s="149"/>
      <c r="T145" s="149"/>
      <c r="U145" s="149"/>
      <c r="V145" s="149"/>
      <c r="W145" s="149"/>
      <c r="X145" s="149"/>
    </row>
    <row r="146" spans="1:45" s="150" customFormat="1">
      <c r="A146" s="505" t="s">
        <v>33</v>
      </c>
      <c r="B146" s="507">
        <v>1</v>
      </c>
      <c r="C146" s="507">
        <v>2</v>
      </c>
      <c r="D146" s="507">
        <v>3</v>
      </c>
      <c r="E146" s="507">
        <v>4</v>
      </c>
      <c r="F146" s="507">
        <v>5</v>
      </c>
      <c r="G146" s="507">
        <v>6</v>
      </c>
      <c r="H146" s="508">
        <v>7</v>
      </c>
      <c r="I146" s="508">
        <v>8</v>
      </c>
      <c r="J146" s="508">
        <v>9</v>
      </c>
      <c r="K146" s="508">
        <v>10</v>
      </c>
      <c r="L146" s="508">
        <v>11</v>
      </c>
      <c r="M146" s="508">
        <v>12</v>
      </c>
      <c r="N146" s="508">
        <v>13</v>
      </c>
      <c r="O146" s="508">
        <v>14</v>
      </c>
      <c r="P146" s="508">
        <v>15</v>
      </c>
      <c r="Q146" s="508">
        <v>16</v>
      </c>
      <c r="R146" s="507">
        <v>17</v>
      </c>
      <c r="S146" s="507">
        <v>18</v>
      </c>
      <c r="T146" s="507">
        <v>19</v>
      </c>
      <c r="U146" s="507">
        <v>20</v>
      </c>
      <c r="V146" s="506"/>
      <c r="W146" s="318"/>
      <c r="X146" s="318"/>
      <c r="Y146" s="149"/>
      <c r="Z146" s="149"/>
      <c r="AA146" s="149"/>
      <c r="AB146" s="149"/>
      <c r="AC146" s="149"/>
      <c r="AD146" s="149"/>
      <c r="AE146" s="149"/>
    </row>
    <row r="147" spans="1:45" s="149" customFormat="1">
      <c r="A147" s="319" t="s">
        <v>135</v>
      </c>
      <c r="B147" s="145"/>
      <c r="C147" s="145"/>
      <c r="D147" s="145"/>
      <c r="E147" s="145"/>
      <c r="F147" s="145"/>
      <c r="G147" s="145"/>
      <c r="H147" s="145"/>
      <c r="I147" s="145"/>
      <c r="J147" s="145"/>
      <c r="K147" s="145"/>
      <c r="L147" s="145"/>
      <c r="M147" s="145"/>
      <c r="N147" s="145"/>
      <c r="O147" s="145"/>
      <c r="P147" s="145"/>
      <c r="Q147" s="145"/>
      <c r="R147" s="145"/>
      <c r="S147" s="145"/>
      <c r="T147" s="145"/>
      <c r="U147" s="145"/>
      <c r="V147" s="318"/>
      <c r="W147" s="318"/>
      <c r="X147" s="318"/>
      <c r="AF147" s="150"/>
      <c r="AG147" s="150"/>
      <c r="AH147" s="150"/>
      <c r="AI147" s="150"/>
      <c r="AJ147" s="150"/>
      <c r="AK147" s="150"/>
      <c r="AL147" s="150"/>
      <c r="AM147" s="150"/>
      <c r="AN147" s="150"/>
      <c r="AO147" s="150"/>
      <c r="AP147" s="150"/>
      <c r="AQ147" s="150"/>
      <c r="AR147" s="150"/>
      <c r="AS147" s="150"/>
    </row>
    <row r="148" spans="1:45" s="149" customFormat="1">
      <c r="A148" s="315" t="s">
        <v>134</v>
      </c>
      <c r="B148" s="146">
        <v>1</v>
      </c>
      <c r="C148" s="146"/>
      <c r="D148" s="327"/>
      <c r="E148" s="146"/>
      <c r="F148" s="146"/>
      <c r="G148" s="146"/>
      <c r="H148" s="146"/>
      <c r="I148" s="146"/>
      <c r="J148" s="146"/>
      <c r="K148" s="146"/>
      <c r="L148" s="146"/>
      <c r="M148" s="146"/>
      <c r="N148" s="146"/>
      <c r="O148" s="146"/>
      <c r="P148" s="146"/>
      <c r="Q148" s="146"/>
      <c r="R148" s="146"/>
      <c r="S148" s="146"/>
      <c r="T148" s="146"/>
      <c r="U148" s="146"/>
      <c r="V148" s="318">
        <f>COUNTA(B148:U148)</f>
        <v>1</v>
      </c>
      <c r="W148" s="318"/>
      <c r="X148" s="318"/>
      <c r="AF148" s="150"/>
      <c r="AG148" s="150"/>
      <c r="AH148" s="150"/>
      <c r="AI148" s="150"/>
      <c r="AJ148" s="150"/>
      <c r="AK148" s="150"/>
      <c r="AL148" s="150"/>
      <c r="AM148" s="150"/>
      <c r="AN148" s="150"/>
      <c r="AO148" s="150"/>
      <c r="AP148" s="150"/>
      <c r="AQ148" s="150"/>
      <c r="AR148" s="150"/>
      <c r="AS148" s="150"/>
    </row>
    <row r="149" spans="1:45" s="149" customFormat="1">
      <c r="A149" s="315" t="s">
        <v>136</v>
      </c>
      <c r="B149" s="146" t="s">
        <v>10</v>
      </c>
      <c r="C149" s="146" t="s">
        <v>10</v>
      </c>
      <c r="D149" s="146" t="s">
        <v>10</v>
      </c>
      <c r="E149" s="146" t="s">
        <v>10</v>
      </c>
      <c r="F149" s="146" t="s">
        <v>10</v>
      </c>
      <c r="G149" s="146" t="s">
        <v>10</v>
      </c>
      <c r="H149" s="146" t="s">
        <v>10</v>
      </c>
      <c r="I149" s="146" t="s">
        <v>10</v>
      </c>
      <c r="J149" s="146" t="s">
        <v>10</v>
      </c>
      <c r="K149" s="146" t="s">
        <v>10</v>
      </c>
      <c r="L149" s="146"/>
      <c r="M149" s="146"/>
      <c r="N149" s="146"/>
      <c r="O149" s="146"/>
      <c r="P149" s="146"/>
      <c r="Q149" s="146"/>
      <c r="R149" s="146"/>
      <c r="S149" s="146"/>
      <c r="T149" s="146"/>
      <c r="U149" s="146"/>
      <c r="V149" s="153">
        <f>COUNTIF(B149:U149,"YES")</f>
        <v>10</v>
      </c>
      <c r="W149" s="318"/>
      <c r="X149" s="318"/>
      <c r="AF149" s="150"/>
      <c r="AG149" s="150"/>
      <c r="AH149" s="150"/>
      <c r="AI149" s="150"/>
      <c r="AJ149" s="150"/>
      <c r="AK149" s="150"/>
      <c r="AL149" s="150"/>
      <c r="AM149" s="150"/>
      <c r="AN149" s="150"/>
      <c r="AO149" s="150"/>
      <c r="AP149" s="150"/>
      <c r="AQ149" s="150"/>
      <c r="AR149" s="150"/>
      <c r="AS149" s="150"/>
    </row>
    <row r="150" spans="1:45" s="150" customFormat="1">
      <c r="A150" s="315" t="s">
        <v>137</v>
      </c>
      <c r="B150" s="146">
        <v>1</v>
      </c>
      <c r="C150" s="146">
        <v>1</v>
      </c>
      <c r="D150" s="146"/>
      <c r="E150" s="146"/>
      <c r="F150" s="146"/>
      <c r="G150" s="146"/>
      <c r="H150" s="146"/>
      <c r="I150" s="146"/>
      <c r="J150" s="146"/>
      <c r="K150" s="146"/>
      <c r="L150" s="146"/>
      <c r="M150" s="146"/>
      <c r="N150" s="146"/>
      <c r="O150" s="146"/>
      <c r="P150" s="146"/>
      <c r="Q150" s="146"/>
      <c r="R150" s="146"/>
      <c r="S150" s="146"/>
      <c r="T150" s="146"/>
      <c r="U150" s="146"/>
      <c r="V150" s="146"/>
      <c r="W150" s="318"/>
      <c r="X150" s="318"/>
      <c r="Y150" s="149"/>
      <c r="Z150" s="149"/>
    </row>
    <row r="151" spans="1:45" s="149" customFormat="1">
      <c r="A151" s="315" t="s">
        <v>138</v>
      </c>
      <c r="B151" s="146">
        <v>1</v>
      </c>
      <c r="C151" s="146">
        <v>1</v>
      </c>
      <c r="D151" s="146">
        <v>1</v>
      </c>
      <c r="E151" s="146">
        <v>1</v>
      </c>
      <c r="F151" s="146">
        <v>1</v>
      </c>
      <c r="G151" s="146">
        <v>1</v>
      </c>
      <c r="H151" s="146">
        <v>1</v>
      </c>
      <c r="I151" s="146">
        <v>1</v>
      </c>
      <c r="J151" s="146">
        <v>1</v>
      </c>
      <c r="K151" s="146">
        <v>1</v>
      </c>
      <c r="L151" s="146">
        <v>1</v>
      </c>
      <c r="M151" s="146">
        <v>1</v>
      </c>
      <c r="N151" s="146"/>
      <c r="O151" s="146"/>
      <c r="P151" s="146"/>
      <c r="Q151" s="146"/>
      <c r="R151" s="146"/>
      <c r="S151" s="146"/>
      <c r="T151" s="146"/>
      <c r="U151" s="146"/>
      <c r="V151" s="318">
        <f>SUM(B151:U151)</f>
        <v>12</v>
      </c>
      <c r="W151" s="318"/>
      <c r="X151" s="318"/>
      <c r="AF151" s="150"/>
      <c r="AG151" s="150"/>
      <c r="AH151" s="150"/>
      <c r="AI151" s="150"/>
      <c r="AJ151" s="150"/>
      <c r="AK151" s="150"/>
      <c r="AL151" s="150"/>
      <c r="AM151" s="150"/>
      <c r="AN151" s="150"/>
      <c r="AO151" s="150"/>
      <c r="AP151" s="150"/>
      <c r="AQ151" s="150"/>
      <c r="AR151" s="150"/>
      <c r="AS151" s="150"/>
    </row>
    <row r="152" spans="1:45" s="149" customFormat="1">
      <c r="A152" s="315" t="s">
        <v>376</v>
      </c>
      <c r="B152" s="146">
        <v>1</v>
      </c>
      <c r="C152" s="146">
        <v>1</v>
      </c>
      <c r="D152" s="146">
        <v>1</v>
      </c>
      <c r="E152" s="146">
        <v>1</v>
      </c>
      <c r="F152" s="146">
        <v>1</v>
      </c>
      <c r="G152" s="146">
        <v>1</v>
      </c>
      <c r="H152" s="146">
        <v>1</v>
      </c>
      <c r="I152" s="146">
        <v>1</v>
      </c>
      <c r="J152" s="146">
        <v>1</v>
      </c>
      <c r="K152" s="146">
        <v>1</v>
      </c>
      <c r="L152" s="146">
        <v>1</v>
      </c>
      <c r="M152" s="146">
        <v>1</v>
      </c>
      <c r="N152" s="147"/>
      <c r="O152" s="147"/>
      <c r="P152" s="147"/>
      <c r="Q152" s="147"/>
      <c r="R152" s="147"/>
      <c r="S152" s="147"/>
      <c r="T152" s="147"/>
      <c r="U152" s="147"/>
      <c r="V152" s="320" t="s">
        <v>116</v>
      </c>
      <c r="W152" s="318"/>
      <c r="X152" s="318"/>
      <c r="AF152" s="150"/>
      <c r="AG152" s="150"/>
      <c r="AH152" s="150"/>
      <c r="AI152" s="150"/>
      <c r="AJ152" s="150"/>
      <c r="AK152" s="150"/>
      <c r="AL152" s="150"/>
      <c r="AM152" s="150"/>
      <c r="AN152" s="150"/>
      <c r="AO152" s="150"/>
      <c r="AP152" s="150"/>
      <c r="AQ152" s="150"/>
      <c r="AR152" s="150"/>
      <c r="AS152" s="150"/>
    </row>
    <row r="153" spans="1:45" s="149" customFormat="1">
      <c r="A153" s="315" t="s">
        <v>145</v>
      </c>
      <c r="B153" s="146">
        <v>1</v>
      </c>
      <c r="C153" s="146">
        <v>1</v>
      </c>
      <c r="D153" s="146">
        <v>1</v>
      </c>
      <c r="E153" s="146">
        <v>1</v>
      </c>
      <c r="F153" s="146">
        <v>1</v>
      </c>
      <c r="G153" s="146">
        <v>1</v>
      </c>
      <c r="H153" s="146">
        <v>1</v>
      </c>
      <c r="I153" s="146">
        <v>1</v>
      </c>
      <c r="J153" s="146">
        <v>1</v>
      </c>
      <c r="K153" s="146">
        <v>1</v>
      </c>
      <c r="L153" s="146">
        <v>1</v>
      </c>
      <c r="M153" s="146">
        <v>1</v>
      </c>
      <c r="N153" s="47"/>
      <c r="O153" s="47"/>
      <c r="P153" s="47"/>
      <c r="Q153" s="147"/>
      <c r="R153" s="147"/>
      <c r="S153" s="147"/>
      <c r="T153" s="147"/>
      <c r="U153" s="47"/>
      <c r="V153" s="37">
        <f t="shared" ref="V153" si="10">AVERAGE(B153:U153)</f>
        <v>1</v>
      </c>
      <c r="W153" s="318"/>
      <c r="X153" s="318"/>
      <c r="AF153" s="150"/>
      <c r="AG153" s="150"/>
      <c r="AH153" s="150"/>
      <c r="AI153" s="150"/>
      <c r="AJ153" s="150"/>
      <c r="AK153" s="150"/>
      <c r="AL153" s="150"/>
      <c r="AM153" s="150"/>
      <c r="AN153" s="150"/>
      <c r="AO153" s="150"/>
      <c r="AP153" s="150"/>
      <c r="AQ153" s="150"/>
      <c r="AR153" s="150"/>
      <c r="AS153" s="150"/>
    </row>
    <row r="154" spans="1:45" s="5" customFormat="1" ht="27.6">
      <c r="A154" s="314" t="s">
        <v>457</v>
      </c>
      <c r="B154" s="146">
        <v>1</v>
      </c>
      <c r="C154" s="146">
        <v>1</v>
      </c>
      <c r="D154" s="146">
        <v>1</v>
      </c>
      <c r="E154" s="146">
        <v>1</v>
      </c>
      <c r="F154" s="146">
        <v>1</v>
      </c>
      <c r="G154" s="146">
        <v>1</v>
      </c>
      <c r="H154" s="146">
        <v>1</v>
      </c>
      <c r="I154" s="146">
        <v>1</v>
      </c>
      <c r="J154" s="146">
        <v>1</v>
      </c>
      <c r="K154" s="146">
        <v>1</v>
      </c>
      <c r="L154" s="146">
        <v>1</v>
      </c>
      <c r="M154" s="146">
        <v>1</v>
      </c>
      <c r="N154" s="47"/>
      <c r="O154" s="47"/>
      <c r="P154" s="47"/>
      <c r="Q154" s="47"/>
      <c r="R154" s="47"/>
      <c r="S154" s="47"/>
      <c r="T154" s="47"/>
      <c r="U154" s="47"/>
      <c r="V154" s="37">
        <f t="shared" ref="V154:V180" si="11">AVERAGE(B154:U154)</f>
        <v>1</v>
      </c>
      <c r="W154" s="47"/>
      <c r="X154" s="47"/>
    </row>
    <row r="155" spans="1:45" s="5" customFormat="1">
      <c r="A155" s="139" t="s">
        <v>373</v>
      </c>
      <c r="B155" s="146">
        <v>1</v>
      </c>
      <c r="C155" s="146">
        <v>1</v>
      </c>
      <c r="D155" s="146">
        <v>1</v>
      </c>
      <c r="E155" s="146">
        <v>1</v>
      </c>
      <c r="F155" s="146">
        <v>1</v>
      </c>
      <c r="G155" s="146">
        <v>1</v>
      </c>
      <c r="H155" s="146">
        <v>1</v>
      </c>
      <c r="I155" s="146">
        <v>1</v>
      </c>
      <c r="J155" s="146">
        <v>1</v>
      </c>
      <c r="K155" s="146">
        <v>1</v>
      </c>
      <c r="L155" s="146">
        <v>1</v>
      </c>
      <c r="M155" s="146">
        <v>1</v>
      </c>
      <c r="N155" s="47"/>
      <c r="O155" s="47"/>
      <c r="P155" s="47"/>
      <c r="Q155" s="47"/>
      <c r="R155" s="47"/>
      <c r="S155" s="47"/>
      <c r="T155" s="47"/>
      <c r="U155" s="47"/>
      <c r="V155" s="37">
        <f t="shared" si="11"/>
        <v>1</v>
      </c>
      <c r="W155" s="47"/>
      <c r="X155" s="47"/>
    </row>
    <row r="156" spans="1:45" s="5" customFormat="1">
      <c r="A156" s="306" t="s">
        <v>153</v>
      </c>
      <c r="B156" s="146">
        <v>1</v>
      </c>
      <c r="C156" s="146">
        <v>1</v>
      </c>
      <c r="D156" s="146">
        <v>1</v>
      </c>
      <c r="E156" s="146">
        <v>1</v>
      </c>
      <c r="F156" s="146">
        <v>1</v>
      </c>
      <c r="G156" s="146">
        <v>1</v>
      </c>
      <c r="H156" s="146">
        <v>1</v>
      </c>
      <c r="I156" s="146">
        <v>1</v>
      </c>
      <c r="J156" s="146">
        <v>1</v>
      </c>
      <c r="K156" s="146">
        <v>1</v>
      </c>
      <c r="L156" s="146">
        <v>1</v>
      </c>
      <c r="M156" s="146">
        <v>1</v>
      </c>
      <c r="N156" s="47"/>
      <c r="O156" s="47"/>
      <c r="P156" s="47"/>
      <c r="Q156" s="47"/>
      <c r="R156" s="47"/>
      <c r="S156" s="47"/>
      <c r="T156" s="47"/>
      <c r="U156" s="47"/>
      <c r="V156" s="37">
        <f t="shared" si="11"/>
        <v>1</v>
      </c>
      <c r="W156" s="47"/>
      <c r="X156" s="47"/>
    </row>
    <row r="157" spans="1:45" s="5" customFormat="1">
      <c r="A157" s="322" t="s">
        <v>374</v>
      </c>
      <c r="B157" s="146">
        <v>1</v>
      </c>
      <c r="C157" s="146">
        <v>1</v>
      </c>
      <c r="D157" s="146">
        <v>1</v>
      </c>
      <c r="E157" s="146">
        <v>1</v>
      </c>
      <c r="F157" s="146">
        <v>1</v>
      </c>
      <c r="G157" s="146">
        <v>1</v>
      </c>
      <c r="H157" s="146">
        <v>1</v>
      </c>
      <c r="I157" s="146">
        <v>1</v>
      </c>
      <c r="J157" s="146">
        <v>1</v>
      </c>
      <c r="K157" s="146">
        <v>1</v>
      </c>
      <c r="L157" s="146">
        <v>1</v>
      </c>
      <c r="M157" s="146">
        <v>1</v>
      </c>
      <c r="N157" s="47"/>
      <c r="O157" s="47"/>
      <c r="P157" s="47"/>
      <c r="Q157" s="47"/>
      <c r="R157" s="47"/>
      <c r="S157" s="47"/>
      <c r="T157" s="47"/>
      <c r="U157" s="47"/>
      <c r="V157" s="37">
        <f t="shared" si="11"/>
        <v>1</v>
      </c>
      <c r="W157" s="47"/>
      <c r="X157" s="47"/>
    </row>
    <row r="158" spans="1:45" s="5" customFormat="1">
      <c r="A158" s="322" t="s">
        <v>341</v>
      </c>
      <c r="B158" s="146">
        <v>1</v>
      </c>
      <c r="C158" s="146">
        <v>1</v>
      </c>
      <c r="D158" s="146">
        <v>1</v>
      </c>
      <c r="E158" s="146">
        <v>1</v>
      </c>
      <c r="F158" s="146">
        <v>1</v>
      </c>
      <c r="G158" s="146">
        <v>1</v>
      </c>
      <c r="H158" s="146">
        <v>1</v>
      </c>
      <c r="I158" s="146">
        <v>1</v>
      </c>
      <c r="J158" s="146">
        <v>1</v>
      </c>
      <c r="K158" s="146">
        <v>1</v>
      </c>
      <c r="L158" s="146">
        <v>1</v>
      </c>
      <c r="M158" s="146">
        <v>1</v>
      </c>
      <c r="N158" s="47"/>
      <c r="O158" s="47"/>
      <c r="P158" s="47"/>
      <c r="Q158" s="47"/>
      <c r="R158" s="47"/>
      <c r="S158" s="47"/>
      <c r="T158" s="47"/>
      <c r="U158" s="47"/>
      <c r="V158" s="37">
        <f t="shared" si="11"/>
        <v>1</v>
      </c>
      <c r="W158" s="47"/>
      <c r="X158" s="47"/>
    </row>
    <row r="159" spans="1:45" s="5" customFormat="1">
      <c r="A159" s="328" t="s">
        <v>485</v>
      </c>
      <c r="B159" s="146">
        <v>1</v>
      </c>
      <c r="C159" s="146">
        <v>1</v>
      </c>
      <c r="D159" s="146">
        <v>1</v>
      </c>
      <c r="E159" s="146">
        <v>1</v>
      </c>
      <c r="F159" s="146">
        <v>1</v>
      </c>
      <c r="G159" s="146">
        <v>1</v>
      </c>
      <c r="H159" s="146">
        <v>1</v>
      </c>
      <c r="I159" s="146">
        <v>1</v>
      </c>
      <c r="J159" s="146">
        <v>1</v>
      </c>
      <c r="K159" s="146">
        <v>1</v>
      </c>
      <c r="L159" s="146">
        <v>1</v>
      </c>
      <c r="M159" s="146">
        <v>1</v>
      </c>
      <c r="N159" s="47"/>
      <c r="O159" s="47"/>
      <c r="P159" s="47"/>
      <c r="Q159" s="47"/>
      <c r="R159" s="47"/>
      <c r="S159" s="47"/>
      <c r="T159" s="47"/>
      <c r="U159" s="47"/>
      <c r="V159" s="37">
        <f t="shared" si="11"/>
        <v>1</v>
      </c>
      <c r="W159" s="47"/>
      <c r="X159" s="47"/>
    </row>
    <row r="160" spans="1:45" s="5" customFormat="1">
      <c r="A160" s="328" t="s">
        <v>125</v>
      </c>
      <c r="B160" s="146">
        <v>1</v>
      </c>
      <c r="C160" s="146">
        <v>1</v>
      </c>
      <c r="D160" s="146">
        <v>1</v>
      </c>
      <c r="E160" s="146">
        <v>1</v>
      </c>
      <c r="F160" s="146">
        <v>1</v>
      </c>
      <c r="G160" s="146">
        <v>1</v>
      </c>
      <c r="H160" s="146">
        <v>1</v>
      </c>
      <c r="I160" s="146">
        <v>1</v>
      </c>
      <c r="J160" s="146">
        <v>1</v>
      </c>
      <c r="K160" s="146">
        <v>1</v>
      </c>
      <c r="L160" s="146">
        <v>1</v>
      </c>
      <c r="M160" s="146">
        <v>1</v>
      </c>
      <c r="N160" s="47"/>
      <c r="O160" s="47"/>
      <c r="P160" s="47"/>
      <c r="Q160" s="47"/>
      <c r="R160" s="47"/>
      <c r="S160" s="47"/>
      <c r="T160" s="47"/>
      <c r="U160" s="47"/>
      <c r="V160" s="37">
        <f t="shared" si="11"/>
        <v>1</v>
      </c>
      <c r="W160" s="47"/>
      <c r="X160" s="47"/>
    </row>
    <row r="161" spans="1:24" s="5" customFormat="1">
      <c r="A161" s="322" t="s">
        <v>126</v>
      </c>
      <c r="B161" s="146">
        <v>1</v>
      </c>
      <c r="C161" s="146">
        <v>1</v>
      </c>
      <c r="D161" s="146">
        <v>1</v>
      </c>
      <c r="E161" s="146">
        <v>1</v>
      </c>
      <c r="F161" s="146">
        <v>1</v>
      </c>
      <c r="G161" s="146">
        <v>1</v>
      </c>
      <c r="H161" s="146">
        <v>1</v>
      </c>
      <c r="I161" s="146">
        <v>1</v>
      </c>
      <c r="J161" s="146">
        <v>1</v>
      </c>
      <c r="K161" s="146">
        <v>1</v>
      </c>
      <c r="L161" s="146">
        <v>1</v>
      </c>
      <c r="M161" s="146">
        <v>1</v>
      </c>
      <c r="N161" s="47"/>
      <c r="O161" s="47"/>
      <c r="P161" s="47"/>
      <c r="Q161" s="47"/>
      <c r="R161" s="47"/>
      <c r="S161" s="47"/>
      <c r="T161" s="47"/>
      <c r="U161" s="47"/>
      <c r="V161" s="37">
        <f t="shared" si="11"/>
        <v>1</v>
      </c>
      <c r="W161" s="47"/>
      <c r="X161" s="47"/>
    </row>
    <row r="162" spans="1:24" s="5" customFormat="1" ht="41.4">
      <c r="A162" s="322" t="s">
        <v>127</v>
      </c>
      <c r="B162" s="146">
        <v>1</v>
      </c>
      <c r="C162" s="146">
        <v>1</v>
      </c>
      <c r="D162" s="146">
        <v>1</v>
      </c>
      <c r="E162" s="146">
        <v>1</v>
      </c>
      <c r="F162" s="146">
        <v>1</v>
      </c>
      <c r="G162" s="146">
        <v>1</v>
      </c>
      <c r="H162" s="146">
        <v>1</v>
      </c>
      <c r="I162" s="146">
        <v>1</v>
      </c>
      <c r="J162" s="146">
        <v>1</v>
      </c>
      <c r="K162" s="146">
        <v>1</v>
      </c>
      <c r="L162" s="146">
        <v>1</v>
      </c>
      <c r="M162" s="146">
        <v>1</v>
      </c>
      <c r="N162" s="47"/>
      <c r="O162" s="47"/>
      <c r="P162" s="47"/>
      <c r="Q162" s="47"/>
      <c r="R162" s="47"/>
      <c r="S162" s="47"/>
      <c r="T162" s="47"/>
      <c r="U162" s="47"/>
      <c r="V162" s="37">
        <f t="shared" si="11"/>
        <v>1</v>
      </c>
      <c r="W162" s="47"/>
      <c r="X162" s="47"/>
    </row>
    <row r="163" spans="1:24" s="5" customFormat="1">
      <c r="A163" s="322" t="s">
        <v>128</v>
      </c>
      <c r="B163" s="146">
        <v>1</v>
      </c>
      <c r="C163" s="146">
        <v>1</v>
      </c>
      <c r="D163" s="146">
        <v>1</v>
      </c>
      <c r="E163" s="146">
        <v>1</v>
      </c>
      <c r="F163" s="146">
        <v>1</v>
      </c>
      <c r="G163" s="146">
        <v>1</v>
      </c>
      <c r="H163" s="146">
        <v>1</v>
      </c>
      <c r="I163" s="146">
        <v>1</v>
      </c>
      <c r="J163" s="146">
        <v>1</v>
      </c>
      <c r="K163" s="146">
        <v>1</v>
      </c>
      <c r="L163" s="146">
        <v>1</v>
      </c>
      <c r="M163" s="146">
        <v>1</v>
      </c>
      <c r="N163" s="47"/>
      <c r="O163" s="47"/>
      <c r="P163" s="47"/>
      <c r="Q163" s="47"/>
      <c r="R163" s="47"/>
      <c r="S163" s="47"/>
      <c r="T163" s="47"/>
      <c r="U163" s="47"/>
      <c r="V163" s="37">
        <f t="shared" si="11"/>
        <v>1</v>
      </c>
      <c r="W163" s="47"/>
      <c r="X163" s="47"/>
    </row>
    <row r="164" spans="1:24" s="5" customFormat="1">
      <c r="A164" s="322" t="s">
        <v>442</v>
      </c>
      <c r="B164" s="146">
        <v>1</v>
      </c>
      <c r="C164" s="146">
        <v>1</v>
      </c>
      <c r="D164" s="146">
        <v>1</v>
      </c>
      <c r="E164" s="146">
        <v>1</v>
      </c>
      <c r="F164" s="146">
        <v>1</v>
      </c>
      <c r="G164" s="146">
        <v>1</v>
      </c>
      <c r="H164" s="146">
        <v>1</v>
      </c>
      <c r="I164" s="146">
        <v>1</v>
      </c>
      <c r="J164" s="146">
        <v>1</v>
      </c>
      <c r="K164" s="146">
        <v>1</v>
      </c>
      <c r="L164" s="146">
        <v>1</v>
      </c>
      <c r="M164" s="146">
        <v>1</v>
      </c>
      <c r="N164" s="47"/>
      <c r="O164" s="47"/>
      <c r="P164" s="47"/>
      <c r="Q164" s="47"/>
      <c r="R164" s="47"/>
      <c r="S164" s="47"/>
      <c r="T164" s="47"/>
      <c r="U164" s="47"/>
      <c r="V164" s="37">
        <f t="shared" si="11"/>
        <v>1</v>
      </c>
      <c r="W164" s="47"/>
      <c r="X164" s="47"/>
    </row>
    <row r="165" spans="1:24" s="5" customFormat="1">
      <c r="A165" s="322" t="s">
        <v>430</v>
      </c>
      <c r="B165" s="146">
        <v>1</v>
      </c>
      <c r="C165" s="146">
        <v>1</v>
      </c>
      <c r="D165" s="146">
        <v>1</v>
      </c>
      <c r="E165" s="146">
        <v>1</v>
      </c>
      <c r="F165" s="146">
        <v>1</v>
      </c>
      <c r="G165" s="146">
        <v>1</v>
      </c>
      <c r="H165" s="146">
        <v>1</v>
      </c>
      <c r="I165" s="146">
        <v>1</v>
      </c>
      <c r="J165" s="146">
        <v>1</v>
      </c>
      <c r="K165" s="146">
        <v>1</v>
      </c>
      <c r="L165" s="146">
        <v>1</v>
      </c>
      <c r="M165" s="146">
        <v>1</v>
      </c>
      <c r="N165" s="47"/>
      <c r="O165" s="47"/>
      <c r="P165" s="47"/>
      <c r="Q165" s="47"/>
      <c r="R165" s="47"/>
      <c r="S165" s="47"/>
      <c r="T165" s="47"/>
      <c r="U165" s="47"/>
      <c r="V165" s="37">
        <f t="shared" si="11"/>
        <v>1</v>
      </c>
      <c r="W165" s="47"/>
      <c r="X165" s="47"/>
    </row>
    <row r="166" spans="1:24" s="5" customFormat="1">
      <c r="A166" s="322" t="s">
        <v>87</v>
      </c>
      <c r="B166" s="146">
        <v>1</v>
      </c>
      <c r="C166" s="146">
        <v>1</v>
      </c>
      <c r="D166" s="146">
        <v>1</v>
      </c>
      <c r="E166" s="146">
        <v>1</v>
      </c>
      <c r="F166" s="146">
        <v>1</v>
      </c>
      <c r="G166" s="146">
        <v>1</v>
      </c>
      <c r="H166" s="146">
        <v>1</v>
      </c>
      <c r="I166" s="146">
        <v>1</v>
      </c>
      <c r="J166" s="146">
        <v>1</v>
      </c>
      <c r="K166" s="146">
        <v>1</v>
      </c>
      <c r="L166" s="146">
        <v>1</v>
      </c>
      <c r="M166" s="146">
        <v>1</v>
      </c>
      <c r="N166" s="47"/>
      <c r="O166" s="47"/>
      <c r="P166" s="47"/>
      <c r="Q166" s="47"/>
      <c r="R166" s="47"/>
      <c r="S166" s="47"/>
      <c r="T166" s="47"/>
      <c r="U166" s="47"/>
      <c r="V166" s="37">
        <f t="shared" si="11"/>
        <v>1</v>
      </c>
      <c r="W166" s="47"/>
      <c r="X166" s="47"/>
    </row>
    <row r="167" spans="1:24" s="5" customFormat="1" ht="18" customHeight="1">
      <c r="A167" s="322" t="s">
        <v>129</v>
      </c>
      <c r="B167" s="146">
        <v>1</v>
      </c>
      <c r="C167" s="146">
        <v>1</v>
      </c>
      <c r="D167" s="146">
        <v>1</v>
      </c>
      <c r="E167" s="146">
        <v>1</v>
      </c>
      <c r="F167" s="146">
        <v>1</v>
      </c>
      <c r="G167" s="146">
        <v>1</v>
      </c>
      <c r="H167" s="146">
        <v>1</v>
      </c>
      <c r="I167" s="146">
        <v>1</v>
      </c>
      <c r="J167" s="146">
        <v>1</v>
      </c>
      <c r="K167" s="146">
        <v>1</v>
      </c>
      <c r="L167" s="146">
        <v>1</v>
      </c>
      <c r="M167" s="146">
        <v>1</v>
      </c>
      <c r="N167" s="47"/>
      <c r="O167" s="47"/>
      <c r="P167" s="47"/>
      <c r="Q167" s="47"/>
      <c r="R167" s="47"/>
      <c r="S167" s="47"/>
      <c r="T167" s="47"/>
      <c r="U167" s="47"/>
      <c r="V167" s="37">
        <f t="shared" si="11"/>
        <v>1</v>
      </c>
      <c r="W167" s="47"/>
      <c r="X167" s="47"/>
    </row>
    <row r="168" spans="1:24" s="5" customFormat="1">
      <c r="A168" s="322" t="s">
        <v>130</v>
      </c>
      <c r="B168" s="146">
        <v>1</v>
      </c>
      <c r="C168" s="146">
        <v>1</v>
      </c>
      <c r="D168" s="146">
        <v>1</v>
      </c>
      <c r="E168" s="146">
        <v>1</v>
      </c>
      <c r="F168" s="146">
        <v>1</v>
      </c>
      <c r="G168" s="146">
        <v>1</v>
      </c>
      <c r="H168" s="146">
        <v>1</v>
      </c>
      <c r="I168" s="146">
        <v>1</v>
      </c>
      <c r="J168" s="146">
        <v>1</v>
      </c>
      <c r="K168" s="146">
        <v>1</v>
      </c>
      <c r="L168" s="146">
        <v>1</v>
      </c>
      <c r="M168" s="146">
        <v>1</v>
      </c>
      <c r="N168" s="47"/>
      <c r="O168" s="47"/>
      <c r="P168" s="47"/>
      <c r="Q168" s="47"/>
      <c r="R168" s="47"/>
      <c r="S168" s="47"/>
      <c r="T168" s="47"/>
      <c r="U168" s="47"/>
      <c r="V168" s="37">
        <f t="shared" si="11"/>
        <v>1</v>
      </c>
      <c r="W168" s="47"/>
      <c r="X168" s="47"/>
    </row>
    <row r="169" spans="1:24" s="5" customFormat="1">
      <c r="A169" s="322" t="s">
        <v>431</v>
      </c>
      <c r="B169" s="146">
        <v>1</v>
      </c>
      <c r="C169" s="146">
        <v>1</v>
      </c>
      <c r="D169" s="146">
        <v>1</v>
      </c>
      <c r="E169" s="146">
        <v>1</v>
      </c>
      <c r="F169" s="146">
        <v>1</v>
      </c>
      <c r="G169" s="146">
        <v>1</v>
      </c>
      <c r="H169" s="146">
        <v>1</v>
      </c>
      <c r="I169" s="146">
        <v>1</v>
      </c>
      <c r="J169" s="146">
        <v>1</v>
      </c>
      <c r="K169" s="146">
        <v>1</v>
      </c>
      <c r="L169" s="146">
        <v>1</v>
      </c>
      <c r="M169" s="146">
        <v>1</v>
      </c>
      <c r="N169" s="47"/>
      <c r="O169" s="47"/>
      <c r="P169" s="47"/>
      <c r="Q169" s="47"/>
      <c r="R169" s="47"/>
      <c r="S169" s="47"/>
      <c r="T169" s="47"/>
      <c r="U169" s="47"/>
      <c r="V169" s="37">
        <f t="shared" si="11"/>
        <v>1</v>
      </c>
      <c r="W169" s="47"/>
      <c r="X169" s="47"/>
    </row>
    <row r="170" spans="1:24" s="5" customFormat="1">
      <c r="A170" s="322" t="s">
        <v>88</v>
      </c>
      <c r="B170" s="146">
        <v>1</v>
      </c>
      <c r="C170" s="146">
        <v>1</v>
      </c>
      <c r="D170" s="146">
        <v>1</v>
      </c>
      <c r="E170" s="146">
        <v>1</v>
      </c>
      <c r="F170" s="146">
        <v>1</v>
      </c>
      <c r="G170" s="146">
        <v>1</v>
      </c>
      <c r="H170" s="146">
        <v>1</v>
      </c>
      <c r="I170" s="146">
        <v>1</v>
      </c>
      <c r="J170" s="146">
        <v>1</v>
      </c>
      <c r="K170" s="146">
        <v>1</v>
      </c>
      <c r="L170" s="146">
        <v>1</v>
      </c>
      <c r="M170" s="146">
        <v>1</v>
      </c>
      <c r="N170" s="47"/>
      <c r="O170" s="47"/>
      <c r="P170" s="47"/>
      <c r="Q170" s="47"/>
      <c r="R170" s="47"/>
      <c r="S170" s="47"/>
      <c r="T170" s="47"/>
      <c r="U170" s="47"/>
      <c r="V170" s="37">
        <f t="shared" si="11"/>
        <v>1</v>
      </c>
      <c r="W170" s="47"/>
      <c r="X170" s="47"/>
    </row>
    <row r="171" spans="1:24" s="5" customFormat="1" ht="27.6">
      <c r="A171" s="322" t="s">
        <v>131</v>
      </c>
      <c r="B171" s="146">
        <v>1</v>
      </c>
      <c r="C171" s="146">
        <v>1</v>
      </c>
      <c r="D171" s="146">
        <v>1</v>
      </c>
      <c r="E171" s="146">
        <v>1</v>
      </c>
      <c r="F171" s="146">
        <v>1</v>
      </c>
      <c r="G171" s="146">
        <v>1</v>
      </c>
      <c r="H171" s="146">
        <v>1</v>
      </c>
      <c r="I171" s="146">
        <v>1</v>
      </c>
      <c r="J171" s="146">
        <v>1</v>
      </c>
      <c r="K171" s="146">
        <v>1</v>
      </c>
      <c r="L171" s="146">
        <v>1</v>
      </c>
      <c r="M171" s="146">
        <v>1</v>
      </c>
      <c r="N171" s="47"/>
      <c r="O171" s="47"/>
      <c r="P171" s="47"/>
      <c r="Q171" s="47"/>
      <c r="R171" s="47"/>
      <c r="S171" s="47"/>
      <c r="T171" s="47"/>
      <c r="U171" s="47"/>
      <c r="V171" s="37">
        <f t="shared" si="11"/>
        <v>1</v>
      </c>
      <c r="W171" s="47"/>
      <c r="X171" s="47"/>
    </row>
    <row r="172" spans="1:24" s="5" customFormat="1" ht="27.6">
      <c r="A172" s="55" t="s">
        <v>403</v>
      </c>
      <c r="B172" s="146">
        <v>1</v>
      </c>
      <c r="C172" s="146">
        <v>1</v>
      </c>
      <c r="D172" s="146">
        <v>1</v>
      </c>
      <c r="E172" s="146">
        <v>1</v>
      </c>
      <c r="F172" s="146">
        <v>1</v>
      </c>
      <c r="G172" s="146">
        <v>1</v>
      </c>
      <c r="H172" s="146">
        <v>1</v>
      </c>
      <c r="I172" s="146">
        <v>1</v>
      </c>
      <c r="J172" s="146">
        <v>1</v>
      </c>
      <c r="K172" s="146">
        <v>1</v>
      </c>
      <c r="L172" s="146">
        <v>1</v>
      </c>
      <c r="M172" s="146">
        <v>1</v>
      </c>
      <c r="N172" s="420"/>
      <c r="O172" s="420"/>
      <c r="P172" s="420"/>
      <c r="Q172" s="420"/>
      <c r="R172" s="420"/>
      <c r="S172" s="420"/>
      <c r="T172" s="420"/>
      <c r="U172" s="420"/>
      <c r="V172" s="419">
        <f t="shared" si="11"/>
        <v>1</v>
      </c>
      <c r="W172" s="420"/>
      <c r="X172" s="420"/>
    </row>
    <row r="173" spans="1:24" s="5" customFormat="1" ht="27.6">
      <c r="A173" s="139" t="s">
        <v>443</v>
      </c>
      <c r="B173" s="146">
        <v>1</v>
      </c>
      <c r="C173" s="146">
        <v>1</v>
      </c>
      <c r="D173" s="146">
        <v>1</v>
      </c>
      <c r="E173" s="146">
        <v>1</v>
      </c>
      <c r="F173" s="146">
        <v>1</v>
      </c>
      <c r="G173" s="146">
        <v>1</v>
      </c>
      <c r="H173" s="146">
        <v>1</v>
      </c>
      <c r="I173" s="146">
        <v>1</v>
      </c>
      <c r="J173" s="146">
        <v>1</v>
      </c>
      <c r="K173" s="146">
        <v>1</v>
      </c>
      <c r="L173" s="146">
        <v>1</v>
      </c>
      <c r="M173" s="146">
        <v>1</v>
      </c>
      <c r="N173" s="47"/>
      <c r="O173" s="47"/>
      <c r="P173" s="47"/>
      <c r="Q173" s="47"/>
      <c r="R173" s="47"/>
      <c r="S173" s="47"/>
      <c r="T173" s="47"/>
      <c r="U173" s="47"/>
      <c r="V173" s="37">
        <f t="shared" si="11"/>
        <v>1</v>
      </c>
      <c r="W173" s="47"/>
      <c r="X173" s="47"/>
    </row>
    <row r="174" spans="1:24" s="5" customFormat="1">
      <c r="A174" s="139" t="s">
        <v>132</v>
      </c>
      <c r="B174" s="146">
        <v>1</v>
      </c>
      <c r="C174" s="146">
        <v>1</v>
      </c>
      <c r="D174" s="146">
        <v>1</v>
      </c>
      <c r="E174" s="146">
        <v>1</v>
      </c>
      <c r="F174" s="146">
        <v>1</v>
      </c>
      <c r="G174" s="146">
        <v>1</v>
      </c>
      <c r="H174" s="146">
        <v>1</v>
      </c>
      <c r="I174" s="146">
        <v>1</v>
      </c>
      <c r="J174" s="146">
        <v>1</v>
      </c>
      <c r="K174" s="146">
        <v>1</v>
      </c>
      <c r="L174" s="146">
        <v>1</v>
      </c>
      <c r="M174" s="146">
        <v>1</v>
      </c>
      <c r="N174" s="47"/>
      <c r="O174" s="47"/>
      <c r="P174" s="47"/>
      <c r="Q174" s="47"/>
      <c r="R174" s="47"/>
      <c r="S174" s="47"/>
      <c r="T174" s="47"/>
      <c r="U174" s="47"/>
      <c r="V174" s="37">
        <f t="shared" si="11"/>
        <v>1</v>
      </c>
      <c r="W174" s="47"/>
      <c r="X174" s="47"/>
    </row>
    <row r="175" spans="1:24" s="5" customFormat="1" ht="27.6">
      <c r="A175" s="139" t="s">
        <v>162</v>
      </c>
      <c r="B175" s="146">
        <v>1</v>
      </c>
      <c r="C175" s="146">
        <v>1</v>
      </c>
      <c r="D175" s="146">
        <v>1</v>
      </c>
      <c r="E175" s="146">
        <v>1</v>
      </c>
      <c r="F175" s="146">
        <v>1</v>
      </c>
      <c r="G175" s="146">
        <v>1</v>
      </c>
      <c r="H175" s="146">
        <v>1</v>
      </c>
      <c r="I175" s="146">
        <v>1</v>
      </c>
      <c r="J175" s="146">
        <v>1</v>
      </c>
      <c r="K175" s="146">
        <v>1</v>
      </c>
      <c r="L175" s="146">
        <v>1</v>
      </c>
      <c r="M175" s="146">
        <v>1</v>
      </c>
      <c r="N175" s="47"/>
      <c r="O175" s="47"/>
      <c r="P175" s="47"/>
      <c r="Q175" s="47"/>
      <c r="R175" s="47"/>
      <c r="S175" s="47"/>
      <c r="T175" s="47"/>
      <c r="U175" s="47"/>
      <c r="V175" s="37">
        <f t="shared" si="11"/>
        <v>1</v>
      </c>
      <c r="W175" s="47"/>
      <c r="X175" s="47"/>
    </row>
    <row r="176" spans="1:24" s="5" customFormat="1" ht="38.25" customHeight="1">
      <c r="A176" s="139" t="s">
        <v>342</v>
      </c>
      <c r="B176" s="146">
        <v>1</v>
      </c>
      <c r="C176" s="146">
        <v>1</v>
      </c>
      <c r="D176" s="146">
        <v>1</v>
      </c>
      <c r="E176" s="146">
        <v>1</v>
      </c>
      <c r="F176" s="146">
        <v>1</v>
      </c>
      <c r="G176" s="146">
        <v>1</v>
      </c>
      <c r="H176" s="146">
        <v>1</v>
      </c>
      <c r="I176" s="146">
        <v>1</v>
      </c>
      <c r="J176" s="146">
        <v>1</v>
      </c>
      <c r="K176" s="146">
        <v>1</v>
      </c>
      <c r="L176" s="146">
        <v>1</v>
      </c>
      <c r="M176" s="146">
        <v>1</v>
      </c>
      <c r="N176" s="47"/>
      <c r="O176" s="47"/>
      <c r="P176" s="47"/>
      <c r="Q176" s="47"/>
      <c r="R176" s="47"/>
      <c r="S176" s="47"/>
      <c r="T176" s="47"/>
      <c r="U176" s="47"/>
      <c r="V176" s="37">
        <f t="shared" si="11"/>
        <v>1</v>
      </c>
      <c r="W176" s="47"/>
      <c r="X176" s="47"/>
    </row>
    <row r="177" spans="1:24" s="5" customFormat="1">
      <c r="A177" s="139" t="s">
        <v>391</v>
      </c>
      <c r="B177" s="146">
        <v>1</v>
      </c>
      <c r="C177" s="146">
        <v>1</v>
      </c>
      <c r="D177" s="146">
        <v>1</v>
      </c>
      <c r="E177" s="146">
        <v>1</v>
      </c>
      <c r="F177" s="146">
        <v>1</v>
      </c>
      <c r="G177" s="146">
        <v>1</v>
      </c>
      <c r="H177" s="146">
        <v>1</v>
      </c>
      <c r="I177" s="146">
        <v>1</v>
      </c>
      <c r="J177" s="146">
        <v>1</v>
      </c>
      <c r="K177" s="146">
        <v>1</v>
      </c>
      <c r="L177" s="146">
        <v>1</v>
      </c>
      <c r="M177" s="146">
        <v>1</v>
      </c>
      <c r="N177" s="47"/>
      <c r="O177" s="47"/>
      <c r="P177" s="47"/>
      <c r="Q177" s="47"/>
      <c r="R177" s="47"/>
      <c r="S177" s="47"/>
      <c r="T177" s="47"/>
      <c r="U177" s="47"/>
      <c r="V177" s="37">
        <f t="shared" si="11"/>
        <v>1</v>
      </c>
      <c r="W177" s="47"/>
      <c r="X177" s="47"/>
    </row>
    <row r="178" spans="1:24" s="5" customFormat="1">
      <c r="A178" s="139" t="s">
        <v>133</v>
      </c>
      <c r="B178" s="146">
        <v>1</v>
      </c>
      <c r="C178" s="146">
        <v>1</v>
      </c>
      <c r="D178" s="146">
        <v>1</v>
      </c>
      <c r="E178" s="146">
        <v>1</v>
      </c>
      <c r="F178" s="146">
        <v>1</v>
      </c>
      <c r="G178" s="146">
        <v>1</v>
      </c>
      <c r="H178" s="146">
        <v>1</v>
      </c>
      <c r="I178" s="146">
        <v>1</v>
      </c>
      <c r="J178" s="146">
        <v>1</v>
      </c>
      <c r="K178" s="146">
        <v>1</v>
      </c>
      <c r="L178" s="146">
        <v>1</v>
      </c>
      <c r="M178" s="146">
        <v>1</v>
      </c>
      <c r="N178" s="47"/>
      <c r="O178" s="47"/>
      <c r="P178" s="47"/>
      <c r="Q178" s="47"/>
      <c r="R178" s="47"/>
      <c r="S178" s="47"/>
      <c r="T178" s="47"/>
      <c r="U178" s="47"/>
      <c r="V178" s="37">
        <f t="shared" si="11"/>
        <v>1</v>
      </c>
      <c r="W178" s="47"/>
      <c r="X178" s="47"/>
    </row>
    <row r="179" spans="1:24" s="5" customFormat="1">
      <c r="A179" s="322" t="s">
        <v>470</v>
      </c>
      <c r="B179" s="146">
        <v>1</v>
      </c>
      <c r="C179" s="146">
        <v>1</v>
      </c>
      <c r="D179" s="146">
        <v>1</v>
      </c>
      <c r="E179" s="146">
        <v>1</v>
      </c>
      <c r="F179" s="146">
        <v>1</v>
      </c>
      <c r="G179" s="146">
        <v>1</v>
      </c>
      <c r="H179" s="146">
        <v>1</v>
      </c>
      <c r="I179" s="146">
        <v>1</v>
      </c>
      <c r="J179" s="146">
        <v>1</v>
      </c>
      <c r="K179" s="146">
        <v>1</v>
      </c>
      <c r="L179" s="146">
        <v>1</v>
      </c>
      <c r="M179" s="146">
        <v>1</v>
      </c>
      <c r="N179" s="47"/>
      <c r="O179" s="47"/>
      <c r="P179" s="47"/>
      <c r="Q179" s="47"/>
      <c r="R179" s="47"/>
      <c r="S179" s="47"/>
      <c r="T179" s="47"/>
      <c r="U179" s="47"/>
      <c r="V179" s="37">
        <f t="shared" si="11"/>
        <v>1</v>
      </c>
      <c r="W179" s="47"/>
      <c r="X179" s="47"/>
    </row>
    <row r="180" spans="1:24" s="5" customFormat="1" ht="27.6">
      <c r="A180" s="322" t="s">
        <v>343</v>
      </c>
      <c r="B180" s="146">
        <v>1</v>
      </c>
      <c r="C180" s="146">
        <v>1</v>
      </c>
      <c r="D180" s="146">
        <v>1</v>
      </c>
      <c r="E180" s="146">
        <v>1</v>
      </c>
      <c r="F180" s="146">
        <v>1</v>
      </c>
      <c r="G180" s="146">
        <v>1</v>
      </c>
      <c r="H180" s="146">
        <v>1</v>
      </c>
      <c r="I180" s="146">
        <v>1</v>
      </c>
      <c r="J180" s="146">
        <v>1</v>
      </c>
      <c r="K180" s="146">
        <v>1</v>
      </c>
      <c r="L180" s="146">
        <v>1</v>
      </c>
      <c r="M180" s="146">
        <v>1</v>
      </c>
      <c r="N180" s="461"/>
      <c r="O180" s="461"/>
      <c r="P180" s="211"/>
      <c r="Q180" s="47"/>
      <c r="R180" s="47"/>
      <c r="S180" s="47"/>
      <c r="T180" s="47"/>
      <c r="U180" s="47"/>
      <c r="V180" s="37">
        <f t="shared" si="11"/>
        <v>1</v>
      </c>
      <c r="W180" s="47"/>
      <c r="X180" s="47"/>
    </row>
    <row r="181" spans="1:24">
      <c r="A181" s="314" t="s">
        <v>444</v>
      </c>
      <c r="B181" s="463"/>
      <c r="C181" s="463"/>
      <c r="D181" s="463"/>
      <c r="E181" s="463"/>
      <c r="F181" s="463"/>
      <c r="G181" s="463"/>
      <c r="H181" s="463"/>
      <c r="I181" s="463"/>
      <c r="J181" s="463"/>
      <c r="K181" s="463"/>
      <c r="L181" s="463"/>
      <c r="M181" s="463"/>
      <c r="N181" s="463"/>
      <c r="O181" s="463"/>
      <c r="P181" s="463"/>
      <c r="Q181" s="463"/>
      <c r="R181" s="463"/>
      <c r="S181" s="463"/>
      <c r="T181" s="463"/>
      <c r="U181" s="463"/>
      <c r="V181" s="463"/>
    </row>
  </sheetData>
  <sheetProtection algorithmName="SHA-512" hashValue="NxJpOo1F4BkHR+Ni0s4SwdiGTol6mUTmFs1FdHi6h46Vvv/0neMmuMx39x1Sfbm1ssJCPL9+EWqUGMiEaysc+Q==" saltValue="o93VAqDbYYumEaFB8X9XRw==" spinCount="100000" sheet="1" objects="1" scenarios="1"/>
  <dataValidations count="3">
    <dataValidation type="list" allowBlank="1" showInputMessage="1" showErrorMessage="1" sqref="B149:U149 B133">
      <formula1>"Yes,No"</formula1>
    </dataValidation>
    <dataValidation type="list" allowBlank="1" showInputMessage="1" showErrorMessage="1" sqref="B132">
      <formula1>"Unique, Repeated"</formula1>
    </dataValidation>
    <dataValidation type="list" allowBlank="1" showInputMessage="1" showErrorMessage="1" sqref="B13:B15 B34:B40 B44:B50 B54:B61 B65:B92 B28:B30 B20:B24">
      <formula1>"Yes, No, N/A"</formula1>
    </dataValidation>
  </dataValidations>
  <pageMargins left="0.7" right="0.7" top="0.75" bottom="0.75" header="0.3" footer="0.3"/>
  <pageSetup paperSize="9" scale="24" orientation="portrait" horizontalDpi="300" verticalDpi="300" r:id="rId1"/>
  <colBreaks count="1" manualBreakCount="1">
    <brk id="2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XFA24"/>
  <sheetViews>
    <sheetView showGridLines="0" topLeftCell="A16" zoomScale="115" zoomScaleNormal="115" workbookViewId="0">
      <selection activeCell="C24" sqref="C24"/>
    </sheetView>
  </sheetViews>
  <sheetFormatPr defaultColWidth="9" defaultRowHeight="13.8"/>
  <cols>
    <col min="1" max="1" width="56" style="67" customWidth="1"/>
    <col min="2" max="2" width="11.6640625" style="68" bestFit="1" customWidth="1"/>
    <col min="3" max="3" width="17.88671875" style="67" bestFit="1" customWidth="1"/>
    <col min="4" max="4" width="10.77734375" style="67" bestFit="1" customWidth="1"/>
    <col min="5" max="5" width="46.33203125" style="68" customWidth="1"/>
    <col min="6" max="6" width="38" style="68" customWidth="1"/>
    <col min="7" max="16384" width="9" style="68"/>
  </cols>
  <sheetData>
    <row r="1" spans="1:14" s="156" customFormat="1">
      <c r="A1" s="479"/>
      <c r="B1" s="489" t="s">
        <v>144</v>
      </c>
      <c r="C1" s="510" t="s">
        <v>70</v>
      </c>
      <c r="D1" s="155"/>
    </row>
    <row r="2" spans="1:14" s="156" customFormat="1">
      <c r="A2" s="64" t="s">
        <v>110</v>
      </c>
      <c r="B2" s="51">
        <f>B3+B4</f>
        <v>100</v>
      </c>
      <c r="C2" s="52">
        <f>((C3+C4)/B2)*100</f>
        <v>100</v>
      </c>
      <c r="D2" s="157"/>
      <c r="E2" s="158"/>
      <c r="F2" s="158"/>
      <c r="G2" s="159"/>
      <c r="H2" s="160"/>
      <c r="I2" s="160"/>
      <c r="J2" s="160"/>
      <c r="K2" s="160"/>
      <c r="L2" s="160"/>
      <c r="M2" s="160"/>
      <c r="N2" s="160"/>
    </row>
    <row r="3" spans="1:14">
      <c r="A3" s="65" t="s">
        <v>57</v>
      </c>
      <c r="B3" s="53" t="str">
        <f>IF(C16=0,"0",IF(C16&gt;0,"50"))</f>
        <v>50</v>
      </c>
      <c r="C3" s="54">
        <f>(D16*10)*B3/100</f>
        <v>50</v>
      </c>
      <c r="D3" s="161"/>
      <c r="E3" s="162"/>
      <c r="F3" s="162"/>
      <c r="G3" s="163"/>
      <c r="H3" s="164"/>
      <c r="I3" s="164"/>
      <c r="J3" s="164"/>
      <c r="K3" s="164"/>
      <c r="L3" s="164"/>
      <c r="M3" s="164"/>
      <c r="N3" s="164"/>
    </row>
    <row r="4" spans="1:14" ht="14.4" thickBot="1">
      <c r="A4" s="66" t="s">
        <v>58</v>
      </c>
      <c r="B4" s="57" t="str">
        <f>IF(C24=0,"0",IF(C24&gt;0,"50"))</f>
        <v>50</v>
      </c>
      <c r="C4" s="58">
        <f>(D24*10)*B4/100</f>
        <v>50</v>
      </c>
    </row>
    <row r="5" spans="1:14">
      <c r="B5" s="67"/>
    </row>
    <row r="7" spans="1:14" ht="14.4" thickBot="1"/>
    <row r="8" spans="1:14" s="156" customFormat="1" ht="27.6">
      <c r="A8" s="481" t="s">
        <v>57</v>
      </c>
      <c r="B8" s="482" t="s">
        <v>59</v>
      </c>
      <c r="C8" s="482" t="s">
        <v>69</v>
      </c>
      <c r="D8" s="482" t="s">
        <v>18</v>
      </c>
      <c r="E8" s="491" t="s">
        <v>12</v>
      </c>
    </row>
    <row r="9" spans="1:14" ht="41.4">
      <c r="A9" s="65" t="s">
        <v>445</v>
      </c>
      <c r="B9" s="37" t="s">
        <v>10</v>
      </c>
      <c r="C9" s="244">
        <f>IF(B9="Yes",10,IF(B9="No",10,IF(B9="N/A",0)))</f>
        <v>10</v>
      </c>
      <c r="D9" s="245">
        <f t="shared" ref="D9:D15" si="0">IF(B9="Yes",((C9/$C$16%)/10),IF(B9="No",0,IF(B9="N/A",0)))</f>
        <v>1.6666666666666667</v>
      </c>
      <c r="E9" s="132"/>
    </row>
    <row r="10" spans="1:14" ht="55.2">
      <c r="A10" s="65" t="s">
        <v>471</v>
      </c>
      <c r="B10" s="37" t="s">
        <v>10</v>
      </c>
      <c r="C10" s="244">
        <f>IF(B10="Yes",20,IF(B10="No",20,IF(B10="N/A",0)))</f>
        <v>20</v>
      </c>
      <c r="D10" s="245">
        <f t="shared" si="0"/>
        <v>3.3333333333333335</v>
      </c>
      <c r="E10" s="165"/>
    </row>
    <row r="11" spans="1:14" ht="27.6">
      <c r="A11" s="65" t="s">
        <v>368</v>
      </c>
      <c r="B11" s="550" t="s">
        <v>460</v>
      </c>
      <c r="C11" s="244">
        <f t="shared" ref="C11:C13" si="1">IF(B11="Yes",10,IF(B11="No",10,IF(B11="N/A",0)))</f>
        <v>0</v>
      </c>
      <c r="D11" s="245">
        <f t="shared" si="0"/>
        <v>0</v>
      </c>
      <c r="E11" s="165"/>
    </row>
    <row r="12" spans="1:14" ht="30" customHeight="1">
      <c r="A12" s="65" t="s">
        <v>472</v>
      </c>
      <c r="B12" s="37" t="s">
        <v>10</v>
      </c>
      <c r="C12" s="244">
        <f t="shared" si="1"/>
        <v>10</v>
      </c>
      <c r="D12" s="245">
        <f t="shared" si="0"/>
        <v>1.6666666666666667</v>
      </c>
      <c r="E12" s="165"/>
    </row>
    <row r="13" spans="1:14" ht="27.6">
      <c r="A13" s="65" t="s">
        <v>404</v>
      </c>
      <c r="B13" s="550" t="s">
        <v>460</v>
      </c>
      <c r="C13" s="244">
        <f t="shared" si="1"/>
        <v>0</v>
      </c>
      <c r="D13" s="245">
        <f t="shared" si="0"/>
        <v>0</v>
      </c>
      <c r="E13" s="165"/>
    </row>
    <row r="14" spans="1:14" ht="27.6">
      <c r="A14" s="65" t="s">
        <v>473</v>
      </c>
      <c r="B14" s="550" t="s">
        <v>460</v>
      </c>
      <c r="C14" s="244">
        <f>IF(B14="Yes",20,IF(B14="No",20,IF(B14="N/A",0)))</f>
        <v>0</v>
      </c>
      <c r="D14" s="245">
        <f t="shared" si="0"/>
        <v>0</v>
      </c>
      <c r="E14" s="165"/>
    </row>
    <row r="15" spans="1:14" ht="41.4">
      <c r="A15" s="65" t="s">
        <v>434</v>
      </c>
      <c r="B15" s="37" t="s">
        <v>10</v>
      </c>
      <c r="C15" s="244">
        <f>IF(B15="Yes",20,IF(B15="No",20,IF(B15="N/A",0)))</f>
        <v>20</v>
      </c>
      <c r="D15" s="245">
        <f t="shared" si="0"/>
        <v>3.3333333333333335</v>
      </c>
      <c r="E15" s="165"/>
    </row>
    <row r="16" spans="1:14">
      <c r="A16" s="166"/>
      <c r="B16" s="265"/>
      <c r="C16" s="266">
        <f>SUM(C9:C15)</f>
        <v>60</v>
      </c>
      <c r="D16" s="266">
        <f>SUM(D9:D15)</f>
        <v>10</v>
      </c>
      <c r="E16" s="167"/>
    </row>
    <row r="17" spans="1:16381" ht="14.4" thickBot="1">
      <c r="A17" s="168"/>
      <c r="B17" s="265"/>
      <c r="C17" s="266"/>
      <c r="D17" s="266"/>
      <c r="E17" s="167"/>
    </row>
    <row r="18" spans="1:16381" s="156" customFormat="1" ht="27.6">
      <c r="A18" s="481" t="s">
        <v>58</v>
      </c>
      <c r="B18" s="482" t="s">
        <v>59</v>
      </c>
      <c r="C18" s="482" t="s">
        <v>69</v>
      </c>
      <c r="D18" s="482" t="s">
        <v>18</v>
      </c>
      <c r="E18" s="491" t="s">
        <v>12</v>
      </c>
    </row>
    <row r="19" spans="1:16381" s="350" customFormat="1" ht="43.5" customHeight="1">
      <c r="A19" s="80" t="s">
        <v>474</v>
      </c>
      <c r="B19" s="346" t="s">
        <v>10</v>
      </c>
      <c r="C19" s="244">
        <f>IF(B19="Yes",25,IF(B19="No",25,IF(B19="N/A",0)))</f>
        <v>25</v>
      </c>
      <c r="D19" s="245">
        <f>IF(B19="Yes",((C19/$C$24%)/10),IF(B19="No",0,IF(B19="N/A",0)))</f>
        <v>2.9411764705882355</v>
      </c>
      <c r="E19" s="181"/>
      <c r="F19" s="164"/>
      <c r="G19" s="164"/>
      <c r="H19" s="164"/>
      <c r="I19" s="164"/>
      <c r="J19" s="164"/>
      <c r="K19" s="164"/>
      <c r="L19" s="164"/>
      <c r="M19" s="164"/>
      <c r="N19" s="164"/>
      <c r="O19" s="164"/>
      <c r="P19" s="164"/>
      <c r="Q19" s="164"/>
      <c r="R19" s="164"/>
      <c r="S19" s="164"/>
      <c r="T19" s="164"/>
      <c r="U19" s="164"/>
      <c r="V19" s="164"/>
      <c r="W19" s="164"/>
      <c r="X19" s="164"/>
      <c r="Y19" s="164"/>
      <c r="Z19" s="164"/>
      <c r="AA19" s="164"/>
      <c r="AB19" s="164"/>
      <c r="AC19" s="164"/>
      <c r="AD19" s="164"/>
      <c r="AE19" s="164"/>
      <c r="AF19" s="164"/>
      <c r="AG19" s="164"/>
      <c r="AH19" s="164"/>
      <c r="AI19" s="164"/>
      <c r="AJ19" s="164"/>
      <c r="AK19" s="164"/>
      <c r="AL19" s="164"/>
      <c r="AM19" s="164"/>
      <c r="AN19" s="164"/>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c r="CS19" s="164"/>
      <c r="CT19" s="164"/>
      <c r="CU19" s="164"/>
      <c r="CV19" s="164"/>
      <c r="CW19" s="164"/>
      <c r="CX19" s="164"/>
      <c r="CY19" s="164"/>
      <c r="CZ19" s="164"/>
      <c r="DA19" s="164"/>
      <c r="DB19" s="164"/>
      <c r="DC19" s="164"/>
      <c r="DD19" s="164"/>
      <c r="DE19" s="164"/>
      <c r="DF19" s="164"/>
      <c r="DG19" s="164"/>
      <c r="DH19" s="164"/>
      <c r="DI19" s="164"/>
      <c r="DJ19" s="164"/>
      <c r="DK19" s="164"/>
      <c r="DL19" s="164"/>
      <c r="DM19" s="164"/>
      <c r="DN19" s="164"/>
      <c r="DO19" s="164"/>
      <c r="DP19" s="164"/>
      <c r="DQ19" s="164"/>
      <c r="DR19" s="164"/>
      <c r="DS19" s="164"/>
      <c r="DT19" s="164"/>
      <c r="DU19" s="164"/>
      <c r="DV19" s="164"/>
      <c r="DW19" s="164"/>
      <c r="DX19" s="164"/>
      <c r="DY19" s="164"/>
      <c r="DZ19" s="164"/>
      <c r="EA19" s="164"/>
      <c r="EB19" s="164"/>
      <c r="EC19" s="164"/>
      <c r="ED19" s="164"/>
      <c r="EE19" s="164"/>
      <c r="EF19" s="164"/>
      <c r="EG19" s="164"/>
      <c r="EH19" s="164"/>
      <c r="EI19" s="164"/>
      <c r="EJ19" s="164"/>
      <c r="EK19" s="164"/>
      <c r="EL19" s="164"/>
      <c r="EM19" s="164"/>
      <c r="EN19" s="164"/>
      <c r="EO19" s="164"/>
      <c r="EP19" s="164"/>
      <c r="EQ19" s="164"/>
      <c r="ER19" s="164"/>
      <c r="ES19" s="164"/>
      <c r="ET19" s="164"/>
      <c r="EU19" s="164"/>
      <c r="EV19" s="164"/>
      <c r="EW19" s="164"/>
      <c r="EX19" s="164"/>
      <c r="EY19" s="164"/>
      <c r="EZ19" s="164"/>
      <c r="FA19" s="164"/>
      <c r="FB19" s="164"/>
      <c r="FC19" s="164"/>
      <c r="FD19" s="164"/>
      <c r="FE19" s="164"/>
      <c r="FF19" s="164"/>
      <c r="FG19" s="164"/>
      <c r="FH19" s="164"/>
      <c r="FI19" s="164"/>
      <c r="FJ19" s="164"/>
      <c r="FK19" s="164"/>
      <c r="FL19" s="164"/>
      <c r="FM19" s="164"/>
      <c r="FN19" s="164"/>
      <c r="FO19" s="164"/>
      <c r="FP19" s="164"/>
      <c r="FQ19" s="164"/>
      <c r="FR19" s="164"/>
      <c r="FS19" s="164"/>
      <c r="FT19" s="164"/>
      <c r="FU19" s="164"/>
      <c r="FV19" s="164"/>
      <c r="FW19" s="164"/>
      <c r="FX19" s="164"/>
      <c r="FY19" s="164"/>
      <c r="FZ19" s="164"/>
      <c r="GA19" s="164"/>
      <c r="GB19" s="164"/>
      <c r="GC19" s="164"/>
      <c r="GD19" s="164"/>
      <c r="GE19" s="164"/>
      <c r="GF19" s="164"/>
      <c r="GG19" s="164"/>
      <c r="GH19" s="164"/>
      <c r="GI19" s="164"/>
      <c r="GJ19" s="164"/>
      <c r="GK19" s="164"/>
      <c r="GL19" s="164"/>
      <c r="GM19" s="164"/>
      <c r="GN19" s="164"/>
      <c r="GO19" s="164"/>
      <c r="GP19" s="164"/>
      <c r="GQ19" s="164"/>
      <c r="GR19" s="164"/>
      <c r="GS19" s="164"/>
      <c r="GT19" s="164"/>
      <c r="GU19" s="164"/>
      <c r="GV19" s="164"/>
      <c r="GW19" s="164"/>
      <c r="GX19" s="164"/>
      <c r="GY19" s="164"/>
      <c r="GZ19" s="164"/>
      <c r="HA19" s="164"/>
      <c r="HB19" s="164"/>
      <c r="HC19" s="164"/>
      <c r="HD19" s="164"/>
      <c r="HE19" s="164"/>
      <c r="HF19" s="164"/>
      <c r="HG19" s="164"/>
      <c r="HH19" s="164"/>
      <c r="HI19" s="164"/>
      <c r="HJ19" s="164"/>
      <c r="HK19" s="164"/>
      <c r="HL19" s="164"/>
      <c r="HM19" s="164"/>
      <c r="HN19" s="164"/>
      <c r="HO19" s="164"/>
      <c r="HP19" s="164"/>
      <c r="HQ19" s="164"/>
      <c r="HR19" s="164"/>
      <c r="HS19" s="164"/>
      <c r="HT19" s="164"/>
      <c r="HU19" s="164"/>
      <c r="HV19" s="164"/>
      <c r="HW19" s="164"/>
      <c r="HX19" s="164"/>
      <c r="HY19" s="164"/>
      <c r="HZ19" s="164"/>
      <c r="IA19" s="164"/>
      <c r="IB19" s="164"/>
      <c r="IC19" s="164"/>
      <c r="ID19" s="164"/>
      <c r="IE19" s="164"/>
      <c r="IF19" s="164"/>
      <c r="IG19" s="164"/>
      <c r="IH19" s="164"/>
      <c r="II19" s="164"/>
      <c r="IJ19" s="164"/>
      <c r="IK19" s="164"/>
      <c r="IL19" s="164"/>
      <c r="IM19" s="164"/>
      <c r="IN19" s="164"/>
      <c r="IO19" s="164"/>
      <c r="IP19" s="164"/>
      <c r="IQ19" s="164"/>
      <c r="IR19" s="164"/>
      <c r="IS19" s="164"/>
      <c r="IT19" s="164"/>
      <c r="IU19" s="164"/>
      <c r="IV19" s="164"/>
      <c r="IW19" s="164"/>
      <c r="IX19" s="164"/>
      <c r="IY19" s="164"/>
      <c r="IZ19" s="164"/>
      <c r="JA19" s="164"/>
      <c r="JB19" s="164"/>
      <c r="JC19" s="164"/>
      <c r="JD19" s="164"/>
      <c r="JE19" s="164"/>
      <c r="JF19" s="164"/>
      <c r="JG19" s="164"/>
      <c r="JH19" s="164"/>
      <c r="JI19" s="164"/>
      <c r="JJ19" s="164"/>
      <c r="JK19" s="164"/>
      <c r="JL19" s="164"/>
      <c r="JM19" s="164"/>
      <c r="JN19" s="164"/>
      <c r="JO19" s="164"/>
      <c r="JP19" s="164"/>
      <c r="JQ19" s="164"/>
      <c r="JR19" s="164"/>
      <c r="JS19" s="164"/>
      <c r="JT19" s="164"/>
      <c r="JU19" s="164"/>
      <c r="JV19" s="164"/>
      <c r="JW19" s="164"/>
      <c r="JX19" s="164"/>
      <c r="JY19" s="164"/>
      <c r="JZ19" s="164"/>
      <c r="KA19" s="164"/>
      <c r="KB19" s="164"/>
      <c r="KC19" s="164"/>
      <c r="KD19" s="164"/>
      <c r="KE19" s="164"/>
      <c r="KF19" s="164"/>
      <c r="KG19" s="164"/>
      <c r="KH19" s="164"/>
      <c r="KI19" s="164"/>
      <c r="KJ19" s="164"/>
      <c r="KK19" s="164"/>
      <c r="KL19" s="164"/>
      <c r="KM19" s="164"/>
      <c r="KN19" s="164"/>
      <c r="KO19" s="164"/>
      <c r="KP19" s="164"/>
      <c r="KQ19" s="164"/>
      <c r="KR19" s="164"/>
      <c r="KS19" s="164"/>
      <c r="KT19" s="164"/>
      <c r="KU19" s="164"/>
      <c r="KV19" s="164"/>
      <c r="KW19" s="164"/>
      <c r="KX19" s="164"/>
      <c r="KY19" s="164"/>
      <c r="KZ19" s="164"/>
      <c r="LA19" s="164"/>
      <c r="LB19" s="164"/>
      <c r="LC19" s="164"/>
      <c r="LD19" s="164"/>
      <c r="LE19" s="164"/>
      <c r="LF19" s="164"/>
      <c r="LG19" s="164"/>
      <c r="LH19" s="164"/>
      <c r="LI19" s="164"/>
      <c r="LJ19" s="164"/>
      <c r="LK19" s="164"/>
      <c r="LL19" s="164"/>
      <c r="LM19" s="164"/>
      <c r="LN19" s="164"/>
      <c r="LO19" s="164"/>
      <c r="LP19" s="164"/>
      <c r="LQ19" s="164"/>
      <c r="LR19" s="164"/>
      <c r="LS19" s="164"/>
      <c r="LT19" s="164"/>
      <c r="LU19" s="164"/>
      <c r="LV19" s="164"/>
      <c r="LW19" s="164"/>
      <c r="LX19" s="164"/>
      <c r="LY19" s="164"/>
      <c r="LZ19" s="164"/>
      <c r="MA19" s="164"/>
      <c r="MB19" s="164"/>
      <c r="MC19" s="164"/>
      <c r="MD19" s="164"/>
      <c r="ME19" s="164"/>
      <c r="MF19" s="164"/>
      <c r="MG19" s="164"/>
      <c r="MH19" s="164"/>
      <c r="MI19" s="164"/>
      <c r="MJ19" s="164"/>
      <c r="MK19" s="164"/>
      <c r="ML19" s="164"/>
      <c r="MM19" s="164"/>
      <c r="MN19" s="164"/>
      <c r="MO19" s="164"/>
      <c r="MP19" s="164"/>
      <c r="MQ19" s="164"/>
      <c r="MR19" s="164"/>
      <c r="MS19" s="164"/>
      <c r="MT19" s="164"/>
      <c r="MU19" s="164"/>
      <c r="MV19" s="164"/>
      <c r="MW19" s="164"/>
      <c r="MX19" s="164"/>
      <c r="MY19" s="164"/>
      <c r="MZ19" s="164"/>
      <c r="NA19" s="164"/>
      <c r="NB19" s="164"/>
      <c r="NC19" s="164"/>
      <c r="ND19" s="164"/>
      <c r="NE19" s="164"/>
      <c r="NF19" s="164"/>
      <c r="NG19" s="164"/>
      <c r="NH19" s="164"/>
      <c r="NI19" s="164"/>
      <c r="NJ19" s="164"/>
      <c r="NK19" s="164"/>
      <c r="NL19" s="164"/>
      <c r="NM19" s="164"/>
      <c r="NN19" s="164"/>
      <c r="NO19" s="164"/>
      <c r="NP19" s="164"/>
      <c r="NQ19" s="164"/>
      <c r="NR19" s="164"/>
      <c r="NS19" s="164"/>
      <c r="NT19" s="164"/>
      <c r="NU19" s="164"/>
      <c r="NV19" s="164"/>
      <c r="NW19" s="164"/>
      <c r="NX19" s="164"/>
      <c r="NY19" s="164"/>
      <c r="NZ19" s="164"/>
      <c r="OA19" s="164"/>
      <c r="OB19" s="164"/>
      <c r="OC19" s="164"/>
      <c r="OD19" s="164"/>
      <c r="OE19" s="164"/>
      <c r="OF19" s="164"/>
      <c r="OG19" s="164"/>
      <c r="OH19" s="164"/>
      <c r="OI19" s="164"/>
      <c r="OJ19" s="164"/>
      <c r="OK19" s="164"/>
      <c r="OL19" s="164"/>
      <c r="OM19" s="164"/>
      <c r="ON19" s="164"/>
      <c r="OO19" s="164"/>
      <c r="OP19" s="164"/>
      <c r="OQ19" s="164"/>
      <c r="OR19" s="164"/>
      <c r="OS19" s="164"/>
      <c r="OT19" s="164"/>
      <c r="OU19" s="164"/>
      <c r="OV19" s="164"/>
      <c r="OW19" s="164"/>
      <c r="OX19" s="164"/>
      <c r="OY19" s="164"/>
      <c r="OZ19" s="164"/>
      <c r="PA19" s="164"/>
      <c r="PB19" s="164"/>
      <c r="PC19" s="164"/>
      <c r="PD19" s="164"/>
      <c r="PE19" s="164"/>
      <c r="PF19" s="164"/>
      <c r="PG19" s="164"/>
      <c r="PH19" s="164"/>
      <c r="PI19" s="164"/>
      <c r="PJ19" s="164"/>
      <c r="PK19" s="164"/>
      <c r="PL19" s="164"/>
      <c r="PM19" s="164"/>
      <c r="PN19" s="164"/>
      <c r="PO19" s="164"/>
      <c r="PP19" s="164"/>
      <c r="PQ19" s="164"/>
      <c r="PR19" s="164"/>
      <c r="PS19" s="164"/>
      <c r="PT19" s="164"/>
      <c r="PU19" s="164"/>
      <c r="PV19" s="164"/>
      <c r="PW19" s="164"/>
      <c r="PX19" s="164"/>
      <c r="PY19" s="164"/>
      <c r="PZ19" s="164"/>
      <c r="QA19" s="164"/>
      <c r="QB19" s="164"/>
      <c r="QC19" s="164"/>
      <c r="QD19" s="164"/>
      <c r="QE19" s="164"/>
      <c r="QF19" s="164"/>
      <c r="QG19" s="164"/>
      <c r="QH19" s="164"/>
      <c r="QI19" s="164"/>
      <c r="QJ19" s="164"/>
      <c r="QK19" s="164"/>
      <c r="QL19" s="164"/>
      <c r="QM19" s="164"/>
      <c r="QN19" s="164"/>
      <c r="QO19" s="164"/>
      <c r="QP19" s="164"/>
      <c r="QQ19" s="164"/>
      <c r="QR19" s="164"/>
      <c r="QS19" s="164"/>
      <c r="QT19" s="164"/>
      <c r="QU19" s="164"/>
      <c r="QV19" s="164"/>
      <c r="QW19" s="164"/>
      <c r="QX19" s="164"/>
      <c r="QY19" s="164"/>
      <c r="QZ19" s="164"/>
      <c r="RA19" s="164"/>
      <c r="RB19" s="164"/>
      <c r="RC19" s="164"/>
      <c r="RD19" s="164"/>
      <c r="RE19" s="164"/>
      <c r="RF19" s="164"/>
      <c r="RG19" s="164"/>
      <c r="RH19" s="164"/>
      <c r="RI19" s="164"/>
      <c r="RJ19" s="164"/>
      <c r="RK19" s="164"/>
      <c r="RL19" s="164"/>
      <c r="RM19" s="164"/>
      <c r="RN19" s="164"/>
      <c r="RO19" s="164"/>
      <c r="RP19" s="164"/>
      <c r="RQ19" s="164"/>
      <c r="RR19" s="164"/>
      <c r="RS19" s="164"/>
      <c r="RT19" s="164"/>
      <c r="RU19" s="164"/>
      <c r="RV19" s="164"/>
      <c r="RW19" s="164"/>
      <c r="RX19" s="164"/>
      <c r="RY19" s="164"/>
      <c r="RZ19" s="164"/>
      <c r="SA19" s="164"/>
      <c r="SB19" s="164"/>
      <c r="SC19" s="164"/>
      <c r="SD19" s="164"/>
      <c r="SE19" s="164"/>
      <c r="SF19" s="164"/>
      <c r="SG19" s="164"/>
      <c r="SH19" s="164"/>
      <c r="SI19" s="164"/>
      <c r="SJ19" s="164"/>
      <c r="SK19" s="164"/>
      <c r="SL19" s="164"/>
      <c r="SM19" s="164"/>
      <c r="SN19" s="164"/>
      <c r="SO19" s="164"/>
      <c r="SP19" s="164"/>
      <c r="SQ19" s="164"/>
      <c r="SR19" s="164"/>
      <c r="SS19" s="164"/>
      <c r="ST19" s="164"/>
      <c r="SU19" s="164"/>
      <c r="SV19" s="164"/>
      <c r="SW19" s="164"/>
      <c r="SX19" s="164"/>
      <c r="SY19" s="164"/>
      <c r="SZ19" s="164"/>
      <c r="TA19" s="164"/>
      <c r="TB19" s="164"/>
      <c r="TC19" s="164"/>
      <c r="TD19" s="164"/>
      <c r="TE19" s="164"/>
      <c r="TF19" s="164"/>
      <c r="TG19" s="164"/>
      <c r="TH19" s="164"/>
      <c r="TI19" s="164"/>
      <c r="TJ19" s="164"/>
      <c r="TK19" s="164"/>
      <c r="TL19" s="164"/>
      <c r="TM19" s="164"/>
      <c r="TN19" s="164"/>
      <c r="TO19" s="164"/>
      <c r="TP19" s="164"/>
      <c r="TQ19" s="164"/>
      <c r="TR19" s="164"/>
      <c r="TS19" s="164"/>
      <c r="TT19" s="164"/>
      <c r="TU19" s="164"/>
      <c r="TV19" s="164"/>
      <c r="TW19" s="164"/>
      <c r="TX19" s="164"/>
      <c r="TY19" s="164"/>
      <c r="TZ19" s="164"/>
      <c r="UA19" s="164"/>
      <c r="UB19" s="164"/>
      <c r="UC19" s="164"/>
      <c r="UD19" s="164"/>
      <c r="UE19" s="164"/>
      <c r="UF19" s="164"/>
      <c r="UG19" s="164"/>
      <c r="UH19" s="164"/>
      <c r="UI19" s="164"/>
      <c r="UJ19" s="164"/>
      <c r="UK19" s="164"/>
      <c r="UL19" s="164"/>
      <c r="UM19" s="164"/>
      <c r="UN19" s="164"/>
      <c r="UO19" s="164"/>
      <c r="UP19" s="164"/>
      <c r="UQ19" s="164"/>
      <c r="UR19" s="164"/>
      <c r="US19" s="164"/>
      <c r="UT19" s="164"/>
      <c r="UU19" s="164"/>
      <c r="UV19" s="164"/>
      <c r="UW19" s="164"/>
      <c r="UX19" s="164"/>
      <c r="UY19" s="164"/>
      <c r="UZ19" s="164"/>
      <c r="VA19" s="164"/>
      <c r="VB19" s="164"/>
      <c r="VC19" s="164"/>
      <c r="VD19" s="164"/>
      <c r="VE19" s="164"/>
      <c r="VF19" s="164"/>
      <c r="VG19" s="164"/>
      <c r="VH19" s="164"/>
      <c r="VI19" s="164"/>
      <c r="VJ19" s="164"/>
      <c r="VK19" s="164"/>
      <c r="VL19" s="164"/>
      <c r="VM19" s="164"/>
      <c r="VN19" s="164"/>
      <c r="VO19" s="164"/>
      <c r="VP19" s="164"/>
      <c r="VQ19" s="164"/>
      <c r="VR19" s="164"/>
      <c r="VS19" s="164"/>
      <c r="VT19" s="164"/>
      <c r="VU19" s="164"/>
      <c r="VV19" s="164"/>
      <c r="VW19" s="164"/>
      <c r="VX19" s="164"/>
      <c r="VY19" s="164"/>
      <c r="VZ19" s="164"/>
      <c r="WA19" s="164"/>
      <c r="WB19" s="164"/>
      <c r="WC19" s="164"/>
      <c r="WD19" s="164"/>
      <c r="WE19" s="164"/>
      <c r="WF19" s="164"/>
      <c r="WG19" s="164"/>
      <c r="WH19" s="164"/>
      <c r="WI19" s="164"/>
      <c r="WJ19" s="164"/>
      <c r="WK19" s="164"/>
      <c r="WL19" s="164"/>
      <c r="WM19" s="164"/>
      <c r="WN19" s="164"/>
      <c r="WO19" s="164"/>
      <c r="WP19" s="164"/>
      <c r="WQ19" s="164"/>
      <c r="WR19" s="164"/>
      <c r="WS19" s="164"/>
      <c r="WT19" s="164"/>
      <c r="WU19" s="164"/>
      <c r="WV19" s="164"/>
      <c r="WW19" s="164"/>
      <c r="WX19" s="164"/>
      <c r="WY19" s="164"/>
      <c r="WZ19" s="164"/>
      <c r="XA19" s="164"/>
      <c r="XB19" s="164"/>
      <c r="XC19" s="164"/>
      <c r="XD19" s="164"/>
      <c r="XE19" s="164"/>
      <c r="XF19" s="164"/>
      <c r="XG19" s="164"/>
      <c r="XH19" s="164"/>
      <c r="XI19" s="164"/>
      <c r="XJ19" s="164"/>
      <c r="XK19" s="164"/>
      <c r="XL19" s="164"/>
      <c r="XM19" s="164"/>
      <c r="XN19" s="164"/>
      <c r="XO19" s="164"/>
      <c r="XP19" s="164"/>
      <c r="XQ19" s="164"/>
      <c r="XR19" s="164"/>
      <c r="XS19" s="164"/>
      <c r="XT19" s="164"/>
      <c r="XU19" s="164"/>
      <c r="XV19" s="164"/>
      <c r="XW19" s="164"/>
      <c r="XX19" s="164"/>
      <c r="XY19" s="164"/>
      <c r="XZ19" s="164"/>
      <c r="YA19" s="164"/>
      <c r="YB19" s="164"/>
      <c r="YC19" s="164"/>
      <c r="YD19" s="164"/>
      <c r="YE19" s="164"/>
      <c r="YF19" s="164"/>
      <c r="YG19" s="164"/>
      <c r="YH19" s="164"/>
      <c r="YI19" s="164"/>
      <c r="YJ19" s="164"/>
      <c r="YK19" s="164"/>
      <c r="YL19" s="164"/>
      <c r="YM19" s="164"/>
      <c r="YN19" s="164"/>
      <c r="YO19" s="164"/>
      <c r="YP19" s="164"/>
      <c r="YQ19" s="164"/>
      <c r="YR19" s="164"/>
      <c r="YS19" s="164"/>
      <c r="YT19" s="164"/>
      <c r="YU19" s="164"/>
      <c r="YV19" s="164"/>
      <c r="YW19" s="164"/>
      <c r="YX19" s="164"/>
      <c r="YY19" s="164"/>
      <c r="YZ19" s="164"/>
      <c r="ZA19" s="164"/>
      <c r="ZB19" s="164"/>
      <c r="ZC19" s="164"/>
      <c r="ZD19" s="164"/>
      <c r="ZE19" s="164"/>
      <c r="ZF19" s="164"/>
      <c r="ZG19" s="164"/>
      <c r="ZH19" s="164"/>
      <c r="ZI19" s="164"/>
      <c r="ZJ19" s="164"/>
      <c r="ZK19" s="164"/>
      <c r="ZL19" s="164"/>
      <c r="ZM19" s="164"/>
      <c r="ZN19" s="164"/>
      <c r="ZO19" s="164"/>
      <c r="ZP19" s="164"/>
      <c r="ZQ19" s="164"/>
      <c r="ZR19" s="164"/>
      <c r="ZS19" s="164"/>
      <c r="ZT19" s="164"/>
      <c r="ZU19" s="164"/>
      <c r="ZV19" s="164"/>
      <c r="ZW19" s="164"/>
      <c r="ZX19" s="164"/>
      <c r="ZY19" s="164"/>
      <c r="ZZ19" s="164"/>
      <c r="AAA19" s="164"/>
      <c r="AAB19" s="164"/>
      <c r="AAC19" s="164"/>
      <c r="AAD19" s="164"/>
      <c r="AAE19" s="164"/>
      <c r="AAF19" s="164"/>
      <c r="AAG19" s="164"/>
      <c r="AAH19" s="164"/>
      <c r="AAI19" s="164"/>
      <c r="AAJ19" s="164"/>
      <c r="AAK19" s="164"/>
      <c r="AAL19" s="164"/>
      <c r="AAM19" s="164"/>
      <c r="AAN19" s="164"/>
      <c r="AAO19" s="164"/>
      <c r="AAP19" s="164"/>
      <c r="AAQ19" s="164"/>
      <c r="AAR19" s="164"/>
      <c r="AAS19" s="164"/>
      <c r="AAT19" s="164"/>
      <c r="AAU19" s="164"/>
      <c r="AAV19" s="164"/>
      <c r="AAW19" s="164"/>
      <c r="AAX19" s="164"/>
      <c r="AAY19" s="164"/>
      <c r="AAZ19" s="164"/>
      <c r="ABA19" s="164"/>
      <c r="ABB19" s="164"/>
      <c r="ABC19" s="164"/>
      <c r="ABD19" s="164"/>
      <c r="ABE19" s="164"/>
      <c r="ABF19" s="164"/>
      <c r="ABG19" s="164"/>
      <c r="ABH19" s="164"/>
      <c r="ABI19" s="164"/>
      <c r="ABJ19" s="164"/>
      <c r="ABK19" s="164"/>
      <c r="ABL19" s="164"/>
      <c r="ABM19" s="164"/>
      <c r="ABN19" s="164"/>
      <c r="ABO19" s="164"/>
      <c r="ABP19" s="164"/>
      <c r="ABQ19" s="164"/>
      <c r="ABR19" s="164"/>
      <c r="ABS19" s="164"/>
      <c r="ABT19" s="164"/>
      <c r="ABU19" s="164"/>
      <c r="ABV19" s="164"/>
      <c r="ABW19" s="164"/>
      <c r="ABX19" s="164"/>
      <c r="ABY19" s="164"/>
      <c r="ABZ19" s="164"/>
      <c r="ACA19" s="164"/>
      <c r="ACB19" s="164"/>
      <c r="ACC19" s="164"/>
      <c r="ACD19" s="164"/>
      <c r="ACE19" s="164"/>
      <c r="ACF19" s="164"/>
      <c r="ACG19" s="164"/>
      <c r="ACH19" s="164"/>
      <c r="ACI19" s="164"/>
      <c r="ACJ19" s="164"/>
      <c r="ACK19" s="164"/>
      <c r="ACL19" s="164"/>
      <c r="ACM19" s="164"/>
      <c r="ACN19" s="164"/>
      <c r="ACO19" s="164"/>
      <c r="ACP19" s="164"/>
      <c r="ACQ19" s="164"/>
      <c r="ACR19" s="164"/>
      <c r="ACS19" s="164"/>
      <c r="ACT19" s="164"/>
      <c r="ACU19" s="164"/>
      <c r="ACV19" s="164"/>
      <c r="ACW19" s="164"/>
      <c r="ACX19" s="164"/>
      <c r="ACY19" s="164"/>
      <c r="ACZ19" s="164"/>
      <c r="ADA19" s="164"/>
      <c r="ADB19" s="164"/>
      <c r="ADC19" s="164"/>
      <c r="ADD19" s="164"/>
      <c r="ADE19" s="164"/>
      <c r="ADF19" s="164"/>
      <c r="ADG19" s="164"/>
      <c r="ADH19" s="164"/>
      <c r="ADI19" s="164"/>
      <c r="ADJ19" s="164"/>
      <c r="ADK19" s="164"/>
      <c r="ADL19" s="164"/>
      <c r="ADM19" s="164"/>
      <c r="ADN19" s="164"/>
      <c r="ADO19" s="164"/>
      <c r="ADP19" s="164"/>
      <c r="ADQ19" s="164"/>
      <c r="ADR19" s="164"/>
      <c r="ADS19" s="164"/>
      <c r="ADT19" s="164"/>
      <c r="ADU19" s="164"/>
      <c r="ADV19" s="164"/>
      <c r="ADW19" s="164"/>
      <c r="ADX19" s="164"/>
      <c r="ADY19" s="164"/>
      <c r="ADZ19" s="164"/>
      <c r="AEA19" s="164"/>
      <c r="AEB19" s="164"/>
      <c r="AEC19" s="164"/>
      <c r="AED19" s="164"/>
      <c r="AEE19" s="164"/>
      <c r="AEF19" s="164"/>
      <c r="AEG19" s="164"/>
      <c r="AEH19" s="164"/>
      <c r="AEI19" s="164"/>
      <c r="AEJ19" s="164"/>
      <c r="AEK19" s="164"/>
      <c r="AEL19" s="164"/>
      <c r="AEM19" s="164"/>
      <c r="AEN19" s="164"/>
      <c r="AEO19" s="164"/>
      <c r="AEP19" s="164"/>
      <c r="AEQ19" s="164"/>
      <c r="AER19" s="164"/>
      <c r="AES19" s="164"/>
      <c r="AET19" s="164"/>
      <c r="AEU19" s="164"/>
      <c r="AEV19" s="164"/>
      <c r="AEW19" s="164"/>
      <c r="AEX19" s="164"/>
      <c r="AEY19" s="164"/>
      <c r="AEZ19" s="164"/>
      <c r="AFA19" s="164"/>
      <c r="AFB19" s="164"/>
      <c r="AFC19" s="164"/>
      <c r="AFD19" s="164"/>
      <c r="AFE19" s="164"/>
      <c r="AFF19" s="164"/>
      <c r="AFG19" s="164"/>
      <c r="AFH19" s="164"/>
      <c r="AFI19" s="164"/>
      <c r="AFJ19" s="164"/>
      <c r="AFK19" s="164"/>
      <c r="AFL19" s="164"/>
      <c r="AFM19" s="164"/>
      <c r="AFN19" s="164"/>
      <c r="AFO19" s="164"/>
      <c r="AFP19" s="164"/>
      <c r="AFQ19" s="164"/>
      <c r="AFR19" s="164"/>
      <c r="AFS19" s="164"/>
      <c r="AFT19" s="164"/>
      <c r="AFU19" s="164"/>
      <c r="AFV19" s="164"/>
      <c r="AFW19" s="164"/>
      <c r="AFX19" s="164"/>
      <c r="AFY19" s="164"/>
      <c r="AFZ19" s="164"/>
      <c r="AGA19" s="164"/>
      <c r="AGB19" s="164"/>
      <c r="AGC19" s="164"/>
      <c r="AGD19" s="164"/>
      <c r="AGE19" s="164"/>
      <c r="AGF19" s="164"/>
      <c r="AGG19" s="164"/>
      <c r="AGH19" s="164"/>
      <c r="AGI19" s="164"/>
      <c r="AGJ19" s="164"/>
      <c r="AGK19" s="164"/>
      <c r="AGL19" s="164"/>
      <c r="AGM19" s="164"/>
      <c r="AGN19" s="164"/>
      <c r="AGO19" s="164"/>
      <c r="AGP19" s="164"/>
      <c r="AGQ19" s="164"/>
      <c r="AGR19" s="164"/>
      <c r="AGS19" s="164"/>
      <c r="AGT19" s="164"/>
      <c r="AGU19" s="164"/>
      <c r="AGV19" s="164"/>
      <c r="AGW19" s="164"/>
      <c r="AGX19" s="164"/>
      <c r="AGY19" s="164"/>
      <c r="AGZ19" s="164"/>
      <c r="AHA19" s="164"/>
      <c r="AHB19" s="164"/>
      <c r="AHC19" s="164"/>
      <c r="AHD19" s="164"/>
      <c r="AHE19" s="164"/>
      <c r="AHF19" s="164"/>
      <c r="AHG19" s="164"/>
      <c r="AHH19" s="164"/>
      <c r="AHI19" s="164"/>
      <c r="AHJ19" s="164"/>
      <c r="AHK19" s="164"/>
      <c r="AHL19" s="164"/>
      <c r="AHM19" s="164"/>
      <c r="AHN19" s="164"/>
      <c r="AHO19" s="164"/>
      <c r="AHP19" s="164"/>
      <c r="AHQ19" s="164"/>
      <c r="AHR19" s="164"/>
      <c r="AHS19" s="164"/>
      <c r="AHT19" s="164"/>
      <c r="AHU19" s="164"/>
      <c r="AHV19" s="164"/>
      <c r="AHW19" s="164"/>
      <c r="AHX19" s="164"/>
      <c r="AHY19" s="164"/>
      <c r="AHZ19" s="164"/>
      <c r="AIA19" s="164"/>
      <c r="AIB19" s="164"/>
      <c r="AIC19" s="164"/>
      <c r="AID19" s="164"/>
      <c r="AIE19" s="164"/>
      <c r="AIF19" s="164"/>
      <c r="AIG19" s="164"/>
      <c r="AIH19" s="164"/>
      <c r="AII19" s="164"/>
      <c r="AIJ19" s="164"/>
      <c r="AIK19" s="164"/>
      <c r="AIL19" s="164"/>
      <c r="AIM19" s="164"/>
      <c r="AIN19" s="164"/>
      <c r="AIO19" s="164"/>
      <c r="AIP19" s="164"/>
      <c r="AIQ19" s="164"/>
      <c r="AIR19" s="164"/>
      <c r="AIS19" s="164"/>
      <c r="AIT19" s="164"/>
      <c r="AIU19" s="164"/>
      <c r="AIV19" s="164"/>
      <c r="AIW19" s="164"/>
      <c r="AIX19" s="164"/>
      <c r="AIY19" s="164"/>
      <c r="AIZ19" s="164"/>
      <c r="AJA19" s="164"/>
      <c r="AJB19" s="164"/>
      <c r="AJC19" s="164"/>
      <c r="AJD19" s="164"/>
      <c r="AJE19" s="164"/>
      <c r="AJF19" s="164"/>
      <c r="AJG19" s="164"/>
      <c r="AJH19" s="164"/>
      <c r="AJI19" s="164"/>
      <c r="AJJ19" s="164"/>
      <c r="AJK19" s="164"/>
      <c r="AJL19" s="164"/>
      <c r="AJM19" s="164"/>
      <c r="AJN19" s="164"/>
      <c r="AJO19" s="164"/>
      <c r="AJP19" s="164"/>
      <c r="AJQ19" s="164"/>
      <c r="AJR19" s="164"/>
      <c r="AJS19" s="164"/>
      <c r="AJT19" s="164"/>
      <c r="AJU19" s="164"/>
      <c r="AJV19" s="164"/>
      <c r="AJW19" s="164"/>
      <c r="AJX19" s="164"/>
      <c r="AJY19" s="164"/>
      <c r="AJZ19" s="164"/>
      <c r="AKA19" s="164"/>
      <c r="AKB19" s="164"/>
      <c r="AKC19" s="164"/>
      <c r="AKD19" s="164"/>
      <c r="AKE19" s="164"/>
      <c r="AKF19" s="164"/>
      <c r="AKG19" s="164"/>
      <c r="AKH19" s="164"/>
      <c r="AKI19" s="164"/>
      <c r="AKJ19" s="164"/>
      <c r="AKK19" s="164"/>
      <c r="AKL19" s="164"/>
      <c r="AKM19" s="164"/>
      <c r="AKN19" s="164"/>
      <c r="AKO19" s="164"/>
      <c r="AKP19" s="164"/>
      <c r="AKQ19" s="164"/>
      <c r="AKR19" s="164"/>
      <c r="AKS19" s="164"/>
      <c r="AKT19" s="164"/>
      <c r="AKU19" s="164"/>
      <c r="AKV19" s="164"/>
      <c r="AKW19" s="164"/>
      <c r="AKX19" s="164"/>
      <c r="AKY19" s="164"/>
      <c r="AKZ19" s="164"/>
      <c r="ALA19" s="164"/>
      <c r="ALB19" s="164"/>
      <c r="ALC19" s="164"/>
      <c r="ALD19" s="164"/>
      <c r="ALE19" s="164"/>
      <c r="ALF19" s="164"/>
      <c r="ALG19" s="164"/>
      <c r="ALH19" s="164"/>
      <c r="ALI19" s="164"/>
      <c r="ALJ19" s="164"/>
      <c r="ALK19" s="164"/>
      <c r="ALL19" s="164"/>
      <c r="ALM19" s="164"/>
      <c r="ALN19" s="164"/>
      <c r="ALO19" s="164"/>
      <c r="ALP19" s="164"/>
      <c r="ALQ19" s="164"/>
      <c r="ALR19" s="164"/>
      <c r="ALS19" s="164"/>
      <c r="ALT19" s="164"/>
      <c r="ALU19" s="164"/>
      <c r="ALV19" s="164"/>
      <c r="ALW19" s="164"/>
      <c r="ALX19" s="164"/>
      <c r="ALY19" s="164"/>
      <c r="ALZ19" s="164"/>
      <c r="AMA19" s="164"/>
      <c r="AMB19" s="164"/>
      <c r="AMC19" s="164"/>
      <c r="AMD19" s="164"/>
      <c r="AME19" s="164"/>
      <c r="AMF19" s="164"/>
      <c r="AMG19" s="164"/>
      <c r="AMH19" s="164"/>
      <c r="AMI19" s="164"/>
      <c r="AMJ19" s="164"/>
      <c r="AMK19" s="164"/>
      <c r="AML19" s="164"/>
      <c r="AMM19" s="164"/>
      <c r="AMN19" s="164"/>
      <c r="AMO19" s="164"/>
      <c r="AMP19" s="164"/>
      <c r="AMQ19" s="164"/>
      <c r="AMR19" s="164"/>
      <c r="AMS19" s="164"/>
      <c r="AMT19" s="164"/>
      <c r="AMU19" s="164"/>
      <c r="AMV19" s="164"/>
      <c r="AMW19" s="164"/>
      <c r="AMX19" s="164"/>
      <c r="AMY19" s="164"/>
      <c r="AMZ19" s="164"/>
      <c r="ANA19" s="164"/>
      <c r="ANB19" s="164"/>
      <c r="ANC19" s="164"/>
      <c r="AND19" s="164"/>
      <c r="ANE19" s="164"/>
      <c r="ANF19" s="164"/>
      <c r="ANG19" s="164"/>
      <c r="ANH19" s="164"/>
      <c r="ANI19" s="164"/>
      <c r="ANJ19" s="164"/>
      <c r="ANK19" s="164"/>
      <c r="ANL19" s="164"/>
      <c r="ANM19" s="164"/>
      <c r="ANN19" s="164"/>
      <c r="ANO19" s="164"/>
      <c r="ANP19" s="164"/>
      <c r="ANQ19" s="164"/>
      <c r="ANR19" s="164"/>
      <c r="ANS19" s="164"/>
      <c r="ANT19" s="164"/>
      <c r="ANU19" s="164"/>
      <c r="ANV19" s="164"/>
      <c r="ANW19" s="164"/>
      <c r="ANX19" s="164"/>
      <c r="ANY19" s="164"/>
      <c r="ANZ19" s="164"/>
      <c r="AOA19" s="164"/>
      <c r="AOB19" s="164"/>
      <c r="AOC19" s="164"/>
      <c r="AOD19" s="164"/>
      <c r="AOE19" s="164"/>
      <c r="AOF19" s="164"/>
      <c r="AOG19" s="164"/>
      <c r="AOH19" s="164"/>
      <c r="AOI19" s="164"/>
      <c r="AOJ19" s="164"/>
      <c r="AOK19" s="164"/>
      <c r="AOL19" s="164"/>
      <c r="AOM19" s="164"/>
      <c r="AON19" s="164"/>
      <c r="AOO19" s="164"/>
      <c r="AOP19" s="164"/>
      <c r="AOQ19" s="164"/>
      <c r="AOR19" s="164"/>
      <c r="AOS19" s="164"/>
      <c r="AOT19" s="164"/>
      <c r="AOU19" s="164"/>
      <c r="AOV19" s="164"/>
      <c r="AOW19" s="164"/>
      <c r="AOX19" s="164"/>
      <c r="AOY19" s="164"/>
      <c r="AOZ19" s="164"/>
      <c r="APA19" s="164"/>
      <c r="APB19" s="164"/>
      <c r="APC19" s="164"/>
      <c r="APD19" s="164"/>
      <c r="APE19" s="164"/>
      <c r="APF19" s="164"/>
      <c r="APG19" s="164"/>
      <c r="APH19" s="164"/>
      <c r="API19" s="164"/>
      <c r="APJ19" s="164"/>
      <c r="APK19" s="164"/>
      <c r="APL19" s="164"/>
      <c r="APM19" s="164"/>
      <c r="APN19" s="164"/>
      <c r="APO19" s="164"/>
      <c r="APP19" s="164"/>
      <c r="APQ19" s="164"/>
      <c r="APR19" s="164"/>
      <c r="APS19" s="164"/>
      <c r="APT19" s="164"/>
      <c r="APU19" s="164"/>
      <c r="APV19" s="164"/>
      <c r="APW19" s="164"/>
      <c r="APX19" s="164"/>
      <c r="APY19" s="164"/>
      <c r="APZ19" s="164"/>
      <c r="AQA19" s="164"/>
      <c r="AQB19" s="164"/>
      <c r="AQC19" s="164"/>
      <c r="AQD19" s="164"/>
      <c r="AQE19" s="164"/>
      <c r="AQF19" s="164"/>
      <c r="AQG19" s="164"/>
      <c r="AQH19" s="164"/>
      <c r="AQI19" s="164"/>
      <c r="AQJ19" s="164"/>
      <c r="AQK19" s="164"/>
      <c r="AQL19" s="164"/>
      <c r="AQM19" s="164"/>
      <c r="AQN19" s="164"/>
      <c r="AQO19" s="164"/>
      <c r="AQP19" s="164"/>
      <c r="AQQ19" s="164"/>
      <c r="AQR19" s="164"/>
      <c r="AQS19" s="164"/>
      <c r="AQT19" s="164"/>
      <c r="AQU19" s="164"/>
      <c r="AQV19" s="164"/>
      <c r="AQW19" s="164"/>
      <c r="AQX19" s="164"/>
      <c r="AQY19" s="164"/>
      <c r="AQZ19" s="164"/>
      <c r="ARA19" s="164"/>
      <c r="ARB19" s="164"/>
      <c r="ARC19" s="164"/>
      <c r="ARD19" s="164"/>
      <c r="ARE19" s="164"/>
      <c r="ARF19" s="164"/>
      <c r="ARG19" s="164"/>
      <c r="ARH19" s="164"/>
      <c r="ARI19" s="164"/>
      <c r="ARJ19" s="164"/>
      <c r="ARK19" s="164"/>
      <c r="ARL19" s="164"/>
      <c r="ARM19" s="164"/>
      <c r="ARN19" s="164"/>
      <c r="ARO19" s="164"/>
      <c r="ARP19" s="164"/>
      <c r="ARQ19" s="164"/>
      <c r="ARR19" s="164"/>
      <c r="ARS19" s="164"/>
      <c r="ART19" s="164"/>
      <c r="ARU19" s="164"/>
      <c r="ARV19" s="164"/>
      <c r="ARW19" s="164"/>
      <c r="ARX19" s="164"/>
      <c r="ARY19" s="164"/>
      <c r="ARZ19" s="164"/>
      <c r="ASA19" s="164"/>
      <c r="ASB19" s="164"/>
      <c r="ASC19" s="164"/>
      <c r="ASD19" s="164"/>
      <c r="ASE19" s="164"/>
      <c r="ASF19" s="164"/>
      <c r="ASG19" s="164"/>
      <c r="ASH19" s="164"/>
      <c r="ASI19" s="164"/>
      <c r="ASJ19" s="164"/>
      <c r="ASK19" s="164"/>
      <c r="ASL19" s="164"/>
      <c r="ASM19" s="164"/>
      <c r="ASN19" s="164"/>
      <c r="ASO19" s="164"/>
      <c r="ASP19" s="164"/>
      <c r="ASQ19" s="164"/>
      <c r="ASR19" s="164"/>
      <c r="ASS19" s="164"/>
      <c r="AST19" s="164"/>
      <c r="ASU19" s="164"/>
      <c r="ASV19" s="164"/>
      <c r="ASW19" s="164"/>
      <c r="ASX19" s="164"/>
      <c r="ASY19" s="164"/>
      <c r="ASZ19" s="164"/>
      <c r="ATA19" s="164"/>
      <c r="ATB19" s="164"/>
      <c r="ATC19" s="164"/>
      <c r="ATD19" s="164"/>
      <c r="ATE19" s="164"/>
      <c r="ATF19" s="164"/>
      <c r="ATG19" s="164"/>
      <c r="ATH19" s="164"/>
      <c r="ATI19" s="164"/>
      <c r="ATJ19" s="164"/>
      <c r="ATK19" s="164"/>
      <c r="ATL19" s="164"/>
      <c r="ATM19" s="164"/>
      <c r="ATN19" s="164"/>
      <c r="ATO19" s="164"/>
      <c r="ATP19" s="164"/>
      <c r="ATQ19" s="164"/>
      <c r="ATR19" s="164"/>
      <c r="ATS19" s="164"/>
      <c r="ATT19" s="164"/>
      <c r="ATU19" s="164"/>
      <c r="ATV19" s="164"/>
      <c r="ATW19" s="164"/>
      <c r="ATX19" s="164"/>
      <c r="ATY19" s="164"/>
      <c r="ATZ19" s="164"/>
      <c r="AUA19" s="164"/>
      <c r="AUB19" s="164"/>
      <c r="AUC19" s="164"/>
      <c r="AUD19" s="164"/>
      <c r="AUE19" s="164"/>
      <c r="AUF19" s="164"/>
      <c r="AUG19" s="164"/>
      <c r="AUH19" s="164"/>
      <c r="AUI19" s="164"/>
      <c r="AUJ19" s="164"/>
      <c r="AUK19" s="164"/>
      <c r="AUL19" s="164"/>
      <c r="AUM19" s="164"/>
      <c r="AUN19" s="164"/>
      <c r="AUO19" s="164"/>
      <c r="AUP19" s="164"/>
      <c r="AUQ19" s="164"/>
      <c r="AUR19" s="164"/>
      <c r="AUS19" s="164"/>
      <c r="AUT19" s="164"/>
      <c r="AUU19" s="164"/>
      <c r="AUV19" s="164"/>
      <c r="AUW19" s="164"/>
      <c r="AUX19" s="164"/>
      <c r="AUY19" s="164"/>
      <c r="AUZ19" s="164"/>
      <c r="AVA19" s="164"/>
      <c r="AVB19" s="164"/>
      <c r="AVC19" s="164"/>
      <c r="AVD19" s="164"/>
      <c r="AVE19" s="164"/>
      <c r="AVF19" s="164"/>
      <c r="AVG19" s="164"/>
      <c r="AVH19" s="164"/>
      <c r="AVI19" s="164"/>
      <c r="AVJ19" s="164"/>
      <c r="AVK19" s="164"/>
      <c r="AVL19" s="164"/>
      <c r="AVM19" s="164"/>
      <c r="AVN19" s="164"/>
      <c r="AVO19" s="164"/>
      <c r="AVP19" s="164"/>
      <c r="AVQ19" s="164"/>
      <c r="AVR19" s="164"/>
      <c r="AVS19" s="164"/>
      <c r="AVT19" s="164"/>
      <c r="AVU19" s="164"/>
      <c r="AVV19" s="164"/>
      <c r="AVW19" s="164"/>
      <c r="AVX19" s="164"/>
      <c r="AVY19" s="164"/>
      <c r="AVZ19" s="164"/>
      <c r="AWA19" s="164"/>
      <c r="AWB19" s="164"/>
      <c r="AWC19" s="164"/>
      <c r="AWD19" s="164"/>
      <c r="AWE19" s="164"/>
      <c r="AWF19" s="164"/>
      <c r="AWG19" s="164"/>
      <c r="AWH19" s="164"/>
      <c r="AWI19" s="164"/>
      <c r="AWJ19" s="164"/>
      <c r="AWK19" s="164"/>
      <c r="AWL19" s="164"/>
      <c r="AWM19" s="164"/>
      <c r="AWN19" s="164"/>
      <c r="AWO19" s="164"/>
      <c r="AWP19" s="164"/>
      <c r="AWQ19" s="164"/>
      <c r="AWR19" s="164"/>
      <c r="AWS19" s="164"/>
      <c r="AWT19" s="164"/>
      <c r="AWU19" s="164"/>
      <c r="AWV19" s="164"/>
      <c r="AWW19" s="164"/>
      <c r="AWX19" s="164"/>
      <c r="AWY19" s="164"/>
      <c r="AWZ19" s="164"/>
      <c r="AXA19" s="164"/>
      <c r="AXB19" s="164"/>
      <c r="AXC19" s="164"/>
      <c r="AXD19" s="164"/>
      <c r="AXE19" s="164"/>
      <c r="AXF19" s="164"/>
      <c r="AXG19" s="164"/>
      <c r="AXH19" s="164"/>
      <c r="AXI19" s="164"/>
      <c r="AXJ19" s="164"/>
      <c r="AXK19" s="164"/>
      <c r="AXL19" s="164"/>
      <c r="AXM19" s="164"/>
      <c r="AXN19" s="164"/>
      <c r="AXO19" s="164"/>
      <c r="AXP19" s="164"/>
      <c r="AXQ19" s="164"/>
      <c r="AXR19" s="164"/>
      <c r="AXS19" s="164"/>
      <c r="AXT19" s="164"/>
      <c r="AXU19" s="164"/>
      <c r="AXV19" s="164"/>
      <c r="AXW19" s="164"/>
      <c r="AXX19" s="164"/>
      <c r="AXY19" s="164"/>
      <c r="AXZ19" s="164"/>
      <c r="AYA19" s="164"/>
      <c r="AYB19" s="164"/>
      <c r="AYC19" s="164"/>
      <c r="AYD19" s="164"/>
      <c r="AYE19" s="164"/>
      <c r="AYF19" s="164"/>
      <c r="AYG19" s="164"/>
      <c r="AYH19" s="164"/>
      <c r="AYI19" s="164"/>
      <c r="AYJ19" s="164"/>
      <c r="AYK19" s="164"/>
      <c r="AYL19" s="164"/>
      <c r="AYM19" s="164"/>
      <c r="AYN19" s="164"/>
      <c r="AYO19" s="164"/>
      <c r="AYP19" s="164"/>
      <c r="AYQ19" s="164"/>
      <c r="AYR19" s="164"/>
      <c r="AYS19" s="164"/>
      <c r="AYT19" s="164"/>
      <c r="AYU19" s="164"/>
      <c r="AYV19" s="164"/>
      <c r="AYW19" s="164"/>
      <c r="AYX19" s="164"/>
      <c r="AYY19" s="164"/>
      <c r="AYZ19" s="164"/>
      <c r="AZA19" s="164"/>
      <c r="AZB19" s="164"/>
      <c r="AZC19" s="164"/>
      <c r="AZD19" s="164"/>
      <c r="AZE19" s="164"/>
      <c r="AZF19" s="164"/>
      <c r="AZG19" s="164"/>
      <c r="AZH19" s="164"/>
      <c r="AZI19" s="164"/>
      <c r="AZJ19" s="164"/>
      <c r="AZK19" s="164"/>
      <c r="AZL19" s="164"/>
      <c r="AZM19" s="164"/>
      <c r="AZN19" s="164"/>
      <c r="AZO19" s="164"/>
      <c r="AZP19" s="164"/>
      <c r="AZQ19" s="164"/>
      <c r="AZR19" s="164"/>
      <c r="AZS19" s="164"/>
      <c r="AZT19" s="164"/>
      <c r="AZU19" s="164"/>
      <c r="AZV19" s="164"/>
      <c r="AZW19" s="164"/>
      <c r="AZX19" s="164"/>
      <c r="AZY19" s="164"/>
      <c r="AZZ19" s="164"/>
      <c r="BAA19" s="164"/>
      <c r="BAB19" s="164"/>
      <c r="BAC19" s="164"/>
      <c r="BAD19" s="164"/>
      <c r="BAE19" s="164"/>
      <c r="BAF19" s="164"/>
      <c r="BAG19" s="164"/>
      <c r="BAH19" s="164"/>
      <c r="BAI19" s="164"/>
      <c r="BAJ19" s="164"/>
      <c r="BAK19" s="164"/>
      <c r="BAL19" s="164"/>
      <c r="BAM19" s="164"/>
      <c r="BAN19" s="164"/>
      <c r="BAO19" s="164"/>
      <c r="BAP19" s="164"/>
      <c r="BAQ19" s="164"/>
      <c r="BAR19" s="164"/>
      <c r="BAS19" s="164"/>
      <c r="BAT19" s="164"/>
      <c r="BAU19" s="164"/>
      <c r="BAV19" s="164"/>
      <c r="BAW19" s="164"/>
      <c r="BAX19" s="164"/>
      <c r="BAY19" s="164"/>
      <c r="BAZ19" s="164"/>
      <c r="BBA19" s="164"/>
      <c r="BBB19" s="164"/>
      <c r="BBC19" s="164"/>
      <c r="BBD19" s="164"/>
      <c r="BBE19" s="164"/>
      <c r="BBF19" s="164"/>
      <c r="BBG19" s="164"/>
      <c r="BBH19" s="164"/>
      <c r="BBI19" s="164"/>
      <c r="BBJ19" s="164"/>
      <c r="BBK19" s="164"/>
      <c r="BBL19" s="164"/>
      <c r="BBM19" s="164"/>
      <c r="BBN19" s="164"/>
      <c r="BBO19" s="164"/>
      <c r="BBP19" s="164"/>
      <c r="BBQ19" s="164"/>
      <c r="BBR19" s="164"/>
      <c r="BBS19" s="164"/>
      <c r="BBT19" s="164"/>
      <c r="BBU19" s="164"/>
      <c r="BBV19" s="164"/>
      <c r="BBW19" s="164"/>
      <c r="BBX19" s="164"/>
      <c r="BBY19" s="164"/>
      <c r="BBZ19" s="164"/>
      <c r="BCA19" s="164"/>
      <c r="BCB19" s="164"/>
      <c r="BCC19" s="164"/>
      <c r="BCD19" s="164"/>
      <c r="BCE19" s="164"/>
      <c r="BCF19" s="164"/>
      <c r="BCG19" s="164"/>
      <c r="BCH19" s="164"/>
      <c r="BCI19" s="164"/>
      <c r="BCJ19" s="164"/>
      <c r="BCK19" s="164"/>
      <c r="BCL19" s="164"/>
      <c r="BCM19" s="164"/>
      <c r="BCN19" s="164"/>
      <c r="BCO19" s="164"/>
      <c r="BCP19" s="164"/>
      <c r="BCQ19" s="164"/>
      <c r="BCR19" s="164"/>
      <c r="BCS19" s="164"/>
      <c r="BCT19" s="164"/>
      <c r="BCU19" s="164"/>
      <c r="BCV19" s="164"/>
      <c r="BCW19" s="164"/>
      <c r="BCX19" s="164"/>
      <c r="BCY19" s="164"/>
      <c r="BCZ19" s="164"/>
      <c r="BDA19" s="164"/>
      <c r="BDB19" s="164"/>
      <c r="BDC19" s="164"/>
      <c r="BDD19" s="164"/>
      <c r="BDE19" s="164"/>
      <c r="BDF19" s="164"/>
      <c r="BDG19" s="164"/>
      <c r="BDH19" s="164"/>
      <c r="BDI19" s="164"/>
      <c r="BDJ19" s="164"/>
      <c r="BDK19" s="164"/>
      <c r="BDL19" s="164"/>
      <c r="BDM19" s="164"/>
      <c r="BDN19" s="164"/>
      <c r="BDO19" s="164"/>
      <c r="BDP19" s="164"/>
      <c r="BDQ19" s="164"/>
      <c r="BDR19" s="164"/>
      <c r="BDS19" s="164"/>
      <c r="BDT19" s="164"/>
      <c r="BDU19" s="164"/>
      <c r="BDV19" s="164"/>
      <c r="BDW19" s="164"/>
      <c r="BDX19" s="164"/>
      <c r="BDY19" s="164"/>
      <c r="BDZ19" s="164"/>
      <c r="BEA19" s="164"/>
      <c r="BEB19" s="164"/>
      <c r="BEC19" s="164"/>
      <c r="BED19" s="164"/>
      <c r="BEE19" s="164"/>
      <c r="BEF19" s="164"/>
      <c r="BEG19" s="164"/>
      <c r="BEH19" s="164"/>
      <c r="BEI19" s="164"/>
      <c r="BEJ19" s="164"/>
      <c r="BEK19" s="164"/>
      <c r="BEL19" s="164"/>
      <c r="BEM19" s="164"/>
      <c r="BEN19" s="164"/>
      <c r="BEO19" s="164"/>
      <c r="BEP19" s="164"/>
      <c r="BEQ19" s="164"/>
      <c r="BER19" s="164"/>
      <c r="BES19" s="164"/>
      <c r="BET19" s="164"/>
      <c r="BEU19" s="164"/>
      <c r="BEV19" s="164"/>
      <c r="BEW19" s="164"/>
      <c r="BEX19" s="164"/>
      <c r="BEY19" s="164"/>
      <c r="BEZ19" s="164"/>
      <c r="BFA19" s="164"/>
      <c r="BFB19" s="164"/>
      <c r="BFC19" s="164"/>
      <c r="BFD19" s="164"/>
      <c r="BFE19" s="164"/>
      <c r="BFF19" s="164"/>
      <c r="BFG19" s="164"/>
      <c r="BFH19" s="164"/>
      <c r="BFI19" s="164"/>
      <c r="BFJ19" s="164"/>
      <c r="BFK19" s="164"/>
      <c r="BFL19" s="164"/>
      <c r="BFM19" s="164"/>
      <c r="BFN19" s="164"/>
      <c r="BFO19" s="164"/>
      <c r="BFP19" s="164"/>
      <c r="BFQ19" s="164"/>
      <c r="BFR19" s="164"/>
      <c r="BFS19" s="164"/>
      <c r="BFT19" s="164"/>
      <c r="BFU19" s="164"/>
      <c r="BFV19" s="164"/>
      <c r="BFW19" s="164"/>
      <c r="BFX19" s="164"/>
      <c r="BFY19" s="164"/>
      <c r="BFZ19" s="164"/>
      <c r="BGA19" s="164"/>
      <c r="BGB19" s="164"/>
      <c r="BGC19" s="164"/>
      <c r="BGD19" s="164"/>
      <c r="BGE19" s="164"/>
      <c r="BGF19" s="164"/>
      <c r="BGG19" s="164"/>
      <c r="BGH19" s="164"/>
      <c r="BGI19" s="164"/>
      <c r="BGJ19" s="164"/>
      <c r="BGK19" s="164"/>
      <c r="BGL19" s="164"/>
      <c r="BGM19" s="164"/>
      <c r="BGN19" s="164"/>
      <c r="BGO19" s="164"/>
      <c r="BGP19" s="164"/>
      <c r="BGQ19" s="164"/>
      <c r="BGR19" s="164"/>
      <c r="BGS19" s="164"/>
      <c r="BGT19" s="164"/>
      <c r="BGU19" s="164"/>
      <c r="BGV19" s="164"/>
      <c r="BGW19" s="164"/>
      <c r="BGX19" s="164"/>
      <c r="BGY19" s="164"/>
      <c r="BGZ19" s="164"/>
      <c r="BHA19" s="164"/>
      <c r="BHB19" s="164"/>
      <c r="BHC19" s="164"/>
      <c r="BHD19" s="164"/>
      <c r="BHE19" s="164"/>
      <c r="BHF19" s="164"/>
      <c r="BHG19" s="164"/>
      <c r="BHH19" s="164"/>
      <c r="BHI19" s="164"/>
      <c r="BHJ19" s="164"/>
      <c r="BHK19" s="164"/>
      <c r="BHL19" s="164"/>
      <c r="BHM19" s="164"/>
      <c r="BHN19" s="164"/>
      <c r="BHO19" s="164"/>
      <c r="BHP19" s="164"/>
      <c r="BHQ19" s="164"/>
      <c r="BHR19" s="164"/>
      <c r="BHS19" s="164"/>
      <c r="BHT19" s="164"/>
      <c r="BHU19" s="164"/>
      <c r="BHV19" s="164"/>
      <c r="BHW19" s="164"/>
      <c r="BHX19" s="164"/>
      <c r="BHY19" s="164"/>
      <c r="BHZ19" s="164"/>
      <c r="BIA19" s="164"/>
      <c r="BIB19" s="164"/>
      <c r="BIC19" s="164"/>
      <c r="BID19" s="164"/>
      <c r="BIE19" s="164"/>
      <c r="BIF19" s="164"/>
      <c r="BIG19" s="164"/>
      <c r="BIH19" s="164"/>
      <c r="BII19" s="164"/>
      <c r="BIJ19" s="164"/>
      <c r="BIK19" s="164"/>
      <c r="BIL19" s="164"/>
      <c r="BIM19" s="164"/>
      <c r="BIN19" s="164"/>
      <c r="BIO19" s="164"/>
      <c r="BIP19" s="164"/>
      <c r="BIQ19" s="164"/>
      <c r="BIR19" s="164"/>
      <c r="BIS19" s="164"/>
      <c r="BIT19" s="164"/>
      <c r="BIU19" s="164"/>
      <c r="BIV19" s="164"/>
      <c r="BIW19" s="164"/>
      <c r="BIX19" s="164"/>
      <c r="BIY19" s="164"/>
      <c r="BIZ19" s="164"/>
      <c r="BJA19" s="164"/>
      <c r="BJB19" s="164"/>
      <c r="BJC19" s="164"/>
      <c r="BJD19" s="164"/>
      <c r="BJE19" s="164"/>
      <c r="BJF19" s="164"/>
      <c r="BJG19" s="164"/>
      <c r="BJH19" s="164"/>
      <c r="BJI19" s="164"/>
      <c r="BJJ19" s="164"/>
      <c r="BJK19" s="164"/>
      <c r="BJL19" s="164"/>
      <c r="BJM19" s="164"/>
      <c r="BJN19" s="164"/>
      <c r="BJO19" s="164"/>
      <c r="BJP19" s="164"/>
      <c r="BJQ19" s="164"/>
      <c r="BJR19" s="164"/>
      <c r="BJS19" s="164"/>
      <c r="BJT19" s="164"/>
      <c r="BJU19" s="164"/>
      <c r="BJV19" s="164"/>
      <c r="BJW19" s="164"/>
      <c r="BJX19" s="164"/>
      <c r="BJY19" s="164"/>
      <c r="BJZ19" s="164"/>
      <c r="BKA19" s="164"/>
      <c r="BKB19" s="164"/>
      <c r="BKC19" s="164"/>
      <c r="BKD19" s="164"/>
      <c r="BKE19" s="164"/>
      <c r="BKF19" s="164"/>
      <c r="BKG19" s="164"/>
      <c r="BKH19" s="164"/>
      <c r="BKI19" s="164"/>
      <c r="BKJ19" s="164"/>
      <c r="BKK19" s="164"/>
      <c r="BKL19" s="164"/>
      <c r="BKM19" s="164"/>
      <c r="BKN19" s="164"/>
      <c r="BKO19" s="164"/>
      <c r="BKP19" s="164"/>
      <c r="BKQ19" s="164"/>
      <c r="BKR19" s="164"/>
      <c r="BKS19" s="164"/>
      <c r="BKT19" s="164"/>
      <c r="BKU19" s="164"/>
      <c r="BKV19" s="164"/>
      <c r="BKW19" s="164"/>
      <c r="BKX19" s="164"/>
      <c r="BKY19" s="164"/>
      <c r="BKZ19" s="164"/>
      <c r="BLA19" s="164"/>
      <c r="BLB19" s="164"/>
      <c r="BLC19" s="164"/>
      <c r="BLD19" s="164"/>
      <c r="BLE19" s="164"/>
      <c r="BLF19" s="164"/>
      <c r="BLG19" s="164"/>
      <c r="BLH19" s="164"/>
      <c r="BLI19" s="164"/>
      <c r="BLJ19" s="164"/>
      <c r="BLK19" s="164"/>
      <c r="BLL19" s="164"/>
      <c r="BLM19" s="164"/>
      <c r="BLN19" s="164"/>
      <c r="BLO19" s="164"/>
      <c r="BLP19" s="164"/>
      <c r="BLQ19" s="164"/>
      <c r="BLR19" s="164"/>
      <c r="BLS19" s="164"/>
      <c r="BLT19" s="164"/>
      <c r="BLU19" s="164"/>
      <c r="BLV19" s="164"/>
      <c r="BLW19" s="164"/>
      <c r="BLX19" s="164"/>
      <c r="BLY19" s="164"/>
      <c r="BLZ19" s="164"/>
      <c r="BMA19" s="164"/>
      <c r="BMB19" s="164"/>
      <c r="BMC19" s="164"/>
      <c r="BMD19" s="164"/>
      <c r="BME19" s="164"/>
      <c r="BMF19" s="164"/>
      <c r="BMG19" s="164"/>
      <c r="BMH19" s="164"/>
      <c r="BMI19" s="164"/>
      <c r="BMJ19" s="164"/>
      <c r="BMK19" s="164"/>
      <c r="BML19" s="164"/>
      <c r="BMM19" s="164"/>
      <c r="BMN19" s="164"/>
      <c r="BMO19" s="164"/>
      <c r="BMP19" s="164"/>
      <c r="BMQ19" s="164"/>
      <c r="BMR19" s="164"/>
      <c r="BMS19" s="164"/>
      <c r="BMT19" s="164"/>
      <c r="BMU19" s="164"/>
      <c r="BMV19" s="164"/>
      <c r="BMW19" s="164"/>
      <c r="BMX19" s="164"/>
      <c r="BMY19" s="164"/>
      <c r="BMZ19" s="164"/>
      <c r="BNA19" s="164"/>
      <c r="BNB19" s="164"/>
      <c r="BNC19" s="164"/>
      <c r="BND19" s="164"/>
      <c r="BNE19" s="164"/>
      <c r="BNF19" s="164"/>
      <c r="BNG19" s="164"/>
      <c r="BNH19" s="164"/>
      <c r="BNI19" s="164"/>
      <c r="BNJ19" s="164"/>
      <c r="BNK19" s="164"/>
      <c r="BNL19" s="164"/>
      <c r="BNM19" s="164"/>
      <c r="BNN19" s="164"/>
      <c r="BNO19" s="164"/>
      <c r="BNP19" s="164"/>
      <c r="BNQ19" s="164"/>
      <c r="BNR19" s="164"/>
      <c r="BNS19" s="164"/>
      <c r="BNT19" s="164"/>
      <c r="BNU19" s="164"/>
      <c r="BNV19" s="164"/>
      <c r="BNW19" s="164"/>
      <c r="BNX19" s="164"/>
      <c r="BNY19" s="164"/>
      <c r="BNZ19" s="164"/>
      <c r="BOA19" s="164"/>
      <c r="BOB19" s="164"/>
      <c r="BOC19" s="164"/>
      <c r="BOD19" s="164"/>
      <c r="BOE19" s="164"/>
      <c r="BOF19" s="164"/>
      <c r="BOG19" s="164"/>
      <c r="BOH19" s="164"/>
      <c r="BOI19" s="164"/>
      <c r="BOJ19" s="164"/>
      <c r="BOK19" s="164"/>
      <c r="BOL19" s="164"/>
      <c r="BOM19" s="164"/>
      <c r="BON19" s="164"/>
      <c r="BOO19" s="164"/>
      <c r="BOP19" s="164"/>
      <c r="BOQ19" s="164"/>
      <c r="BOR19" s="164"/>
      <c r="BOS19" s="164"/>
      <c r="BOT19" s="164"/>
      <c r="BOU19" s="164"/>
      <c r="BOV19" s="164"/>
      <c r="BOW19" s="164"/>
      <c r="BOX19" s="164"/>
      <c r="BOY19" s="164"/>
      <c r="BOZ19" s="164"/>
      <c r="BPA19" s="164"/>
      <c r="BPB19" s="164"/>
      <c r="BPC19" s="164"/>
      <c r="BPD19" s="164"/>
      <c r="BPE19" s="164"/>
      <c r="BPF19" s="164"/>
      <c r="BPG19" s="164"/>
      <c r="BPH19" s="164"/>
      <c r="BPI19" s="164"/>
      <c r="BPJ19" s="164"/>
      <c r="BPK19" s="164"/>
      <c r="BPL19" s="164"/>
      <c r="BPM19" s="164"/>
      <c r="BPN19" s="164"/>
      <c r="BPO19" s="164"/>
      <c r="BPP19" s="164"/>
      <c r="BPQ19" s="164"/>
      <c r="BPR19" s="164"/>
      <c r="BPS19" s="164"/>
      <c r="BPT19" s="164"/>
      <c r="BPU19" s="164"/>
      <c r="BPV19" s="164"/>
      <c r="BPW19" s="164"/>
      <c r="BPX19" s="164"/>
      <c r="BPY19" s="164"/>
      <c r="BPZ19" s="164"/>
      <c r="BQA19" s="164"/>
      <c r="BQB19" s="164"/>
      <c r="BQC19" s="164"/>
      <c r="BQD19" s="164"/>
      <c r="BQE19" s="164"/>
      <c r="BQF19" s="164"/>
      <c r="BQG19" s="164"/>
      <c r="BQH19" s="164"/>
      <c r="BQI19" s="164"/>
      <c r="BQJ19" s="164"/>
      <c r="BQK19" s="164"/>
      <c r="BQL19" s="164"/>
      <c r="BQM19" s="164"/>
      <c r="BQN19" s="164"/>
      <c r="BQO19" s="164"/>
      <c r="BQP19" s="164"/>
      <c r="BQQ19" s="164"/>
      <c r="BQR19" s="164"/>
      <c r="BQS19" s="164"/>
      <c r="BQT19" s="164"/>
      <c r="BQU19" s="164"/>
      <c r="BQV19" s="164"/>
      <c r="BQW19" s="164"/>
      <c r="BQX19" s="164"/>
      <c r="BQY19" s="164"/>
      <c r="BQZ19" s="164"/>
      <c r="BRA19" s="164"/>
      <c r="BRB19" s="164"/>
      <c r="BRC19" s="164"/>
      <c r="BRD19" s="164"/>
      <c r="BRE19" s="164"/>
      <c r="BRF19" s="164"/>
      <c r="BRG19" s="164"/>
      <c r="BRH19" s="164"/>
      <c r="BRI19" s="164"/>
      <c r="BRJ19" s="164"/>
      <c r="BRK19" s="164"/>
      <c r="BRL19" s="164"/>
      <c r="BRM19" s="164"/>
      <c r="BRN19" s="164"/>
      <c r="BRO19" s="164"/>
      <c r="BRP19" s="164"/>
      <c r="BRQ19" s="164"/>
      <c r="BRR19" s="164"/>
      <c r="BRS19" s="164"/>
      <c r="BRT19" s="164"/>
      <c r="BRU19" s="164"/>
      <c r="BRV19" s="164"/>
      <c r="BRW19" s="164"/>
      <c r="BRX19" s="164"/>
      <c r="BRY19" s="164"/>
      <c r="BRZ19" s="164"/>
      <c r="BSA19" s="164"/>
      <c r="BSB19" s="164"/>
      <c r="BSC19" s="164"/>
      <c r="BSD19" s="164"/>
      <c r="BSE19" s="164"/>
      <c r="BSF19" s="164"/>
      <c r="BSG19" s="164"/>
      <c r="BSH19" s="164"/>
      <c r="BSI19" s="164"/>
      <c r="BSJ19" s="164"/>
      <c r="BSK19" s="164"/>
      <c r="BSL19" s="164"/>
      <c r="BSM19" s="164"/>
      <c r="BSN19" s="164"/>
      <c r="BSO19" s="164"/>
      <c r="BSP19" s="164"/>
      <c r="BSQ19" s="164"/>
      <c r="BSR19" s="164"/>
      <c r="BSS19" s="164"/>
      <c r="BST19" s="164"/>
      <c r="BSU19" s="164"/>
      <c r="BSV19" s="164"/>
      <c r="BSW19" s="164"/>
      <c r="BSX19" s="164"/>
      <c r="BSY19" s="164"/>
      <c r="BSZ19" s="164"/>
      <c r="BTA19" s="164"/>
      <c r="BTB19" s="164"/>
      <c r="BTC19" s="164"/>
      <c r="BTD19" s="164"/>
      <c r="BTE19" s="164"/>
      <c r="BTF19" s="164"/>
      <c r="BTG19" s="164"/>
      <c r="BTH19" s="164"/>
      <c r="BTI19" s="164"/>
      <c r="BTJ19" s="164"/>
      <c r="BTK19" s="164"/>
      <c r="BTL19" s="164"/>
      <c r="BTM19" s="164"/>
      <c r="BTN19" s="164"/>
      <c r="BTO19" s="164"/>
      <c r="BTP19" s="164"/>
      <c r="BTQ19" s="164"/>
      <c r="BTR19" s="164"/>
      <c r="BTS19" s="164"/>
      <c r="BTT19" s="164"/>
      <c r="BTU19" s="164"/>
      <c r="BTV19" s="164"/>
      <c r="BTW19" s="164"/>
      <c r="BTX19" s="164"/>
      <c r="BTY19" s="164"/>
      <c r="BTZ19" s="164"/>
      <c r="BUA19" s="164"/>
      <c r="BUB19" s="164"/>
      <c r="BUC19" s="164"/>
      <c r="BUD19" s="164"/>
      <c r="BUE19" s="164"/>
      <c r="BUF19" s="164"/>
      <c r="BUG19" s="164"/>
      <c r="BUH19" s="164"/>
      <c r="BUI19" s="164"/>
      <c r="BUJ19" s="164"/>
      <c r="BUK19" s="164"/>
      <c r="BUL19" s="164"/>
      <c r="BUM19" s="164"/>
      <c r="BUN19" s="164"/>
      <c r="BUO19" s="164"/>
      <c r="BUP19" s="164"/>
      <c r="BUQ19" s="164"/>
      <c r="BUR19" s="164"/>
      <c r="BUS19" s="164"/>
      <c r="BUT19" s="164"/>
      <c r="BUU19" s="164"/>
      <c r="BUV19" s="164"/>
      <c r="BUW19" s="164"/>
      <c r="BUX19" s="164"/>
      <c r="BUY19" s="164"/>
      <c r="BUZ19" s="164"/>
      <c r="BVA19" s="164"/>
      <c r="BVB19" s="164"/>
      <c r="BVC19" s="164"/>
      <c r="BVD19" s="164"/>
      <c r="BVE19" s="164"/>
      <c r="BVF19" s="164"/>
      <c r="BVG19" s="164"/>
      <c r="BVH19" s="164"/>
      <c r="BVI19" s="164"/>
      <c r="BVJ19" s="164"/>
      <c r="BVK19" s="164"/>
      <c r="BVL19" s="164"/>
      <c r="BVM19" s="164"/>
      <c r="BVN19" s="164"/>
      <c r="BVO19" s="164"/>
      <c r="BVP19" s="164"/>
      <c r="BVQ19" s="164"/>
      <c r="BVR19" s="164"/>
      <c r="BVS19" s="164"/>
      <c r="BVT19" s="164"/>
      <c r="BVU19" s="164"/>
      <c r="BVV19" s="164"/>
      <c r="BVW19" s="164"/>
      <c r="BVX19" s="164"/>
      <c r="BVY19" s="164"/>
      <c r="BVZ19" s="164"/>
      <c r="BWA19" s="164"/>
      <c r="BWB19" s="164"/>
      <c r="BWC19" s="164"/>
      <c r="BWD19" s="164"/>
      <c r="BWE19" s="164"/>
      <c r="BWF19" s="164"/>
      <c r="BWG19" s="164"/>
      <c r="BWH19" s="164"/>
      <c r="BWI19" s="164"/>
      <c r="BWJ19" s="164"/>
      <c r="BWK19" s="164"/>
      <c r="BWL19" s="164"/>
      <c r="BWM19" s="164"/>
      <c r="BWN19" s="164"/>
      <c r="BWO19" s="164"/>
      <c r="BWP19" s="164"/>
      <c r="BWQ19" s="164"/>
      <c r="BWR19" s="164"/>
      <c r="BWS19" s="164"/>
      <c r="BWT19" s="164"/>
      <c r="BWU19" s="164"/>
      <c r="BWV19" s="164"/>
      <c r="BWW19" s="164"/>
      <c r="BWX19" s="164"/>
      <c r="BWY19" s="164"/>
      <c r="BWZ19" s="164"/>
      <c r="BXA19" s="164"/>
      <c r="BXB19" s="164"/>
      <c r="BXC19" s="164"/>
      <c r="BXD19" s="164"/>
      <c r="BXE19" s="164"/>
      <c r="BXF19" s="164"/>
      <c r="BXG19" s="164"/>
      <c r="BXH19" s="164"/>
      <c r="BXI19" s="164"/>
      <c r="BXJ19" s="164"/>
      <c r="BXK19" s="164"/>
      <c r="BXL19" s="164"/>
      <c r="BXM19" s="164"/>
      <c r="BXN19" s="164"/>
      <c r="BXO19" s="164"/>
      <c r="BXP19" s="164"/>
      <c r="BXQ19" s="164"/>
      <c r="BXR19" s="164"/>
      <c r="BXS19" s="164"/>
      <c r="BXT19" s="164"/>
      <c r="BXU19" s="164"/>
      <c r="BXV19" s="164"/>
      <c r="BXW19" s="164"/>
      <c r="BXX19" s="164"/>
      <c r="BXY19" s="164"/>
      <c r="BXZ19" s="164"/>
      <c r="BYA19" s="164"/>
      <c r="BYB19" s="164"/>
      <c r="BYC19" s="164"/>
      <c r="BYD19" s="164"/>
      <c r="BYE19" s="164"/>
      <c r="BYF19" s="164"/>
      <c r="BYG19" s="164"/>
      <c r="BYH19" s="164"/>
      <c r="BYI19" s="164"/>
      <c r="BYJ19" s="164"/>
      <c r="BYK19" s="164"/>
      <c r="BYL19" s="164"/>
      <c r="BYM19" s="164"/>
      <c r="BYN19" s="164"/>
      <c r="BYO19" s="164"/>
      <c r="BYP19" s="164"/>
      <c r="BYQ19" s="164"/>
      <c r="BYR19" s="164"/>
      <c r="BYS19" s="164"/>
      <c r="BYT19" s="164"/>
      <c r="BYU19" s="164"/>
      <c r="BYV19" s="164"/>
      <c r="BYW19" s="164"/>
      <c r="BYX19" s="164"/>
      <c r="BYY19" s="164"/>
      <c r="BYZ19" s="164"/>
      <c r="BZA19" s="164"/>
      <c r="BZB19" s="164"/>
      <c r="BZC19" s="164"/>
      <c r="BZD19" s="164"/>
      <c r="BZE19" s="164"/>
      <c r="BZF19" s="164"/>
      <c r="BZG19" s="164"/>
      <c r="BZH19" s="164"/>
      <c r="BZI19" s="164"/>
      <c r="BZJ19" s="164"/>
      <c r="BZK19" s="164"/>
      <c r="BZL19" s="164"/>
      <c r="BZM19" s="164"/>
      <c r="BZN19" s="164"/>
      <c r="BZO19" s="164"/>
      <c r="BZP19" s="164"/>
      <c r="BZQ19" s="164"/>
      <c r="BZR19" s="164"/>
      <c r="BZS19" s="164"/>
      <c r="BZT19" s="164"/>
      <c r="BZU19" s="164"/>
      <c r="BZV19" s="164"/>
      <c r="BZW19" s="164"/>
      <c r="BZX19" s="164"/>
      <c r="BZY19" s="164"/>
      <c r="BZZ19" s="164"/>
      <c r="CAA19" s="164"/>
      <c r="CAB19" s="164"/>
      <c r="CAC19" s="164"/>
      <c r="CAD19" s="164"/>
      <c r="CAE19" s="164"/>
      <c r="CAF19" s="164"/>
      <c r="CAG19" s="164"/>
      <c r="CAH19" s="164"/>
      <c r="CAI19" s="164"/>
      <c r="CAJ19" s="164"/>
      <c r="CAK19" s="164"/>
      <c r="CAL19" s="164"/>
      <c r="CAM19" s="164"/>
      <c r="CAN19" s="164"/>
      <c r="CAO19" s="164"/>
      <c r="CAP19" s="164"/>
      <c r="CAQ19" s="164"/>
      <c r="CAR19" s="164"/>
      <c r="CAS19" s="164"/>
      <c r="CAT19" s="164"/>
      <c r="CAU19" s="164"/>
      <c r="CAV19" s="164"/>
      <c r="CAW19" s="164"/>
      <c r="CAX19" s="164"/>
      <c r="CAY19" s="164"/>
      <c r="CAZ19" s="164"/>
      <c r="CBA19" s="164"/>
      <c r="CBB19" s="164"/>
      <c r="CBC19" s="164"/>
      <c r="CBD19" s="164"/>
      <c r="CBE19" s="164"/>
      <c r="CBF19" s="164"/>
      <c r="CBG19" s="164"/>
      <c r="CBH19" s="164"/>
      <c r="CBI19" s="164"/>
      <c r="CBJ19" s="164"/>
      <c r="CBK19" s="164"/>
      <c r="CBL19" s="164"/>
      <c r="CBM19" s="164"/>
      <c r="CBN19" s="164"/>
      <c r="CBO19" s="164"/>
      <c r="CBP19" s="164"/>
      <c r="CBQ19" s="164"/>
      <c r="CBR19" s="164"/>
      <c r="CBS19" s="164"/>
      <c r="CBT19" s="164"/>
      <c r="CBU19" s="164"/>
      <c r="CBV19" s="164"/>
      <c r="CBW19" s="164"/>
      <c r="CBX19" s="164"/>
      <c r="CBY19" s="164"/>
      <c r="CBZ19" s="164"/>
      <c r="CCA19" s="164"/>
      <c r="CCB19" s="164"/>
      <c r="CCC19" s="164"/>
      <c r="CCD19" s="164"/>
      <c r="CCE19" s="164"/>
      <c r="CCF19" s="164"/>
      <c r="CCG19" s="164"/>
      <c r="CCH19" s="164"/>
      <c r="CCI19" s="164"/>
      <c r="CCJ19" s="164"/>
      <c r="CCK19" s="164"/>
      <c r="CCL19" s="164"/>
      <c r="CCM19" s="164"/>
      <c r="CCN19" s="164"/>
      <c r="CCO19" s="164"/>
      <c r="CCP19" s="164"/>
      <c r="CCQ19" s="164"/>
      <c r="CCR19" s="164"/>
      <c r="CCS19" s="164"/>
      <c r="CCT19" s="164"/>
      <c r="CCU19" s="164"/>
      <c r="CCV19" s="164"/>
      <c r="CCW19" s="164"/>
      <c r="CCX19" s="164"/>
      <c r="CCY19" s="164"/>
      <c r="CCZ19" s="164"/>
      <c r="CDA19" s="164"/>
      <c r="CDB19" s="164"/>
      <c r="CDC19" s="164"/>
      <c r="CDD19" s="164"/>
      <c r="CDE19" s="164"/>
      <c r="CDF19" s="164"/>
      <c r="CDG19" s="164"/>
      <c r="CDH19" s="164"/>
      <c r="CDI19" s="164"/>
      <c r="CDJ19" s="164"/>
      <c r="CDK19" s="164"/>
      <c r="CDL19" s="164"/>
      <c r="CDM19" s="164"/>
      <c r="CDN19" s="164"/>
      <c r="CDO19" s="164"/>
      <c r="CDP19" s="164"/>
      <c r="CDQ19" s="164"/>
      <c r="CDR19" s="164"/>
      <c r="CDS19" s="164"/>
      <c r="CDT19" s="164"/>
      <c r="CDU19" s="164"/>
      <c r="CDV19" s="164"/>
      <c r="CDW19" s="164"/>
      <c r="CDX19" s="164"/>
      <c r="CDY19" s="164"/>
      <c r="CDZ19" s="164"/>
      <c r="CEA19" s="164"/>
      <c r="CEB19" s="164"/>
      <c r="CEC19" s="164"/>
      <c r="CED19" s="164"/>
      <c r="CEE19" s="164"/>
      <c r="CEF19" s="164"/>
      <c r="CEG19" s="164"/>
      <c r="CEH19" s="164"/>
      <c r="CEI19" s="164"/>
      <c r="CEJ19" s="164"/>
      <c r="CEK19" s="164"/>
      <c r="CEL19" s="164"/>
      <c r="CEM19" s="164"/>
      <c r="CEN19" s="164"/>
      <c r="CEO19" s="164"/>
      <c r="CEP19" s="164"/>
      <c r="CEQ19" s="164"/>
      <c r="CER19" s="164"/>
      <c r="CES19" s="164"/>
      <c r="CET19" s="164"/>
      <c r="CEU19" s="164"/>
      <c r="CEV19" s="164"/>
      <c r="CEW19" s="164"/>
      <c r="CEX19" s="164"/>
      <c r="CEY19" s="164"/>
      <c r="CEZ19" s="164"/>
      <c r="CFA19" s="164"/>
      <c r="CFB19" s="164"/>
      <c r="CFC19" s="164"/>
      <c r="CFD19" s="164"/>
      <c r="CFE19" s="164"/>
      <c r="CFF19" s="164"/>
      <c r="CFG19" s="164"/>
      <c r="CFH19" s="164"/>
      <c r="CFI19" s="164"/>
      <c r="CFJ19" s="164"/>
      <c r="CFK19" s="164"/>
      <c r="CFL19" s="164"/>
      <c r="CFM19" s="164"/>
      <c r="CFN19" s="164"/>
      <c r="CFO19" s="164"/>
      <c r="CFP19" s="164"/>
      <c r="CFQ19" s="164"/>
      <c r="CFR19" s="164"/>
      <c r="CFS19" s="164"/>
      <c r="CFT19" s="164"/>
      <c r="CFU19" s="164"/>
      <c r="CFV19" s="164"/>
      <c r="CFW19" s="164"/>
      <c r="CFX19" s="164"/>
      <c r="CFY19" s="164"/>
      <c r="CFZ19" s="164"/>
      <c r="CGA19" s="164"/>
      <c r="CGB19" s="164"/>
      <c r="CGC19" s="164"/>
      <c r="CGD19" s="164"/>
      <c r="CGE19" s="164"/>
      <c r="CGF19" s="164"/>
      <c r="CGG19" s="164"/>
      <c r="CGH19" s="164"/>
      <c r="CGI19" s="164"/>
      <c r="CGJ19" s="164"/>
      <c r="CGK19" s="164"/>
      <c r="CGL19" s="164"/>
      <c r="CGM19" s="164"/>
      <c r="CGN19" s="164"/>
      <c r="CGO19" s="164"/>
      <c r="CGP19" s="164"/>
      <c r="CGQ19" s="164"/>
      <c r="CGR19" s="164"/>
      <c r="CGS19" s="164"/>
      <c r="CGT19" s="164"/>
      <c r="CGU19" s="164"/>
      <c r="CGV19" s="164"/>
      <c r="CGW19" s="164"/>
      <c r="CGX19" s="164"/>
      <c r="CGY19" s="164"/>
      <c r="CGZ19" s="164"/>
      <c r="CHA19" s="164"/>
      <c r="CHB19" s="164"/>
      <c r="CHC19" s="164"/>
      <c r="CHD19" s="164"/>
      <c r="CHE19" s="164"/>
      <c r="CHF19" s="164"/>
      <c r="CHG19" s="164"/>
      <c r="CHH19" s="164"/>
      <c r="CHI19" s="164"/>
      <c r="CHJ19" s="164"/>
      <c r="CHK19" s="164"/>
      <c r="CHL19" s="164"/>
      <c r="CHM19" s="164"/>
      <c r="CHN19" s="164"/>
      <c r="CHO19" s="164"/>
      <c r="CHP19" s="164"/>
      <c r="CHQ19" s="164"/>
      <c r="CHR19" s="164"/>
      <c r="CHS19" s="164"/>
      <c r="CHT19" s="164"/>
      <c r="CHU19" s="164"/>
      <c r="CHV19" s="164"/>
      <c r="CHW19" s="164"/>
      <c r="CHX19" s="164"/>
      <c r="CHY19" s="164"/>
      <c r="CHZ19" s="164"/>
      <c r="CIA19" s="164"/>
      <c r="CIB19" s="164"/>
      <c r="CIC19" s="164"/>
      <c r="CID19" s="164"/>
      <c r="CIE19" s="164"/>
      <c r="CIF19" s="164"/>
      <c r="CIG19" s="164"/>
      <c r="CIH19" s="164"/>
      <c r="CII19" s="164"/>
      <c r="CIJ19" s="164"/>
      <c r="CIK19" s="164"/>
      <c r="CIL19" s="164"/>
      <c r="CIM19" s="164"/>
      <c r="CIN19" s="164"/>
      <c r="CIO19" s="164"/>
      <c r="CIP19" s="164"/>
      <c r="CIQ19" s="164"/>
      <c r="CIR19" s="164"/>
      <c r="CIS19" s="164"/>
      <c r="CIT19" s="164"/>
      <c r="CIU19" s="164"/>
      <c r="CIV19" s="164"/>
      <c r="CIW19" s="164"/>
      <c r="CIX19" s="164"/>
      <c r="CIY19" s="164"/>
      <c r="CIZ19" s="164"/>
      <c r="CJA19" s="164"/>
      <c r="CJB19" s="164"/>
      <c r="CJC19" s="164"/>
      <c r="CJD19" s="164"/>
      <c r="CJE19" s="164"/>
      <c r="CJF19" s="164"/>
      <c r="CJG19" s="164"/>
      <c r="CJH19" s="164"/>
      <c r="CJI19" s="164"/>
      <c r="CJJ19" s="164"/>
      <c r="CJK19" s="164"/>
      <c r="CJL19" s="164"/>
      <c r="CJM19" s="164"/>
      <c r="CJN19" s="164"/>
      <c r="CJO19" s="164"/>
      <c r="CJP19" s="164"/>
      <c r="CJQ19" s="164"/>
      <c r="CJR19" s="164"/>
      <c r="CJS19" s="164"/>
      <c r="CJT19" s="164"/>
      <c r="CJU19" s="164"/>
      <c r="CJV19" s="164"/>
      <c r="CJW19" s="164"/>
      <c r="CJX19" s="164"/>
      <c r="CJY19" s="164"/>
      <c r="CJZ19" s="164"/>
      <c r="CKA19" s="164"/>
      <c r="CKB19" s="164"/>
      <c r="CKC19" s="164"/>
      <c r="CKD19" s="164"/>
      <c r="CKE19" s="164"/>
      <c r="CKF19" s="164"/>
      <c r="CKG19" s="164"/>
      <c r="CKH19" s="164"/>
      <c r="CKI19" s="164"/>
      <c r="CKJ19" s="164"/>
      <c r="CKK19" s="164"/>
      <c r="CKL19" s="164"/>
      <c r="CKM19" s="164"/>
      <c r="CKN19" s="164"/>
      <c r="CKO19" s="164"/>
      <c r="CKP19" s="164"/>
      <c r="CKQ19" s="164"/>
      <c r="CKR19" s="164"/>
      <c r="CKS19" s="164"/>
      <c r="CKT19" s="164"/>
      <c r="CKU19" s="164"/>
      <c r="CKV19" s="164"/>
      <c r="CKW19" s="164"/>
      <c r="CKX19" s="164"/>
      <c r="CKY19" s="164"/>
      <c r="CKZ19" s="164"/>
      <c r="CLA19" s="164"/>
      <c r="CLB19" s="164"/>
      <c r="CLC19" s="164"/>
      <c r="CLD19" s="164"/>
      <c r="CLE19" s="164"/>
      <c r="CLF19" s="164"/>
      <c r="CLG19" s="164"/>
      <c r="CLH19" s="164"/>
      <c r="CLI19" s="164"/>
      <c r="CLJ19" s="164"/>
      <c r="CLK19" s="164"/>
      <c r="CLL19" s="164"/>
      <c r="CLM19" s="164"/>
      <c r="CLN19" s="164"/>
      <c r="CLO19" s="164"/>
      <c r="CLP19" s="164"/>
      <c r="CLQ19" s="164"/>
      <c r="CLR19" s="164"/>
      <c r="CLS19" s="164"/>
      <c r="CLT19" s="164"/>
      <c r="CLU19" s="164"/>
      <c r="CLV19" s="164"/>
      <c r="CLW19" s="164"/>
      <c r="CLX19" s="164"/>
      <c r="CLY19" s="164"/>
      <c r="CLZ19" s="164"/>
      <c r="CMA19" s="164"/>
      <c r="CMB19" s="164"/>
      <c r="CMC19" s="164"/>
      <c r="CMD19" s="164"/>
      <c r="CME19" s="164"/>
      <c r="CMF19" s="164"/>
      <c r="CMG19" s="164"/>
      <c r="CMH19" s="164"/>
      <c r="CMI19" s="164"/>
      <c r="CMJ19" s="164"/>
      <c r="CMK19" s="164"/>
      <c r="CML19" s="164"/>
      <c r="CMM19" s="164"/>
      <c r="CMN19" s="164"/>
      <c r="CMO19" s="164"/>
      <c r="CMP19" s="164"/>
      <c r="CMQ19" s="164"/>
      <c r="CMR19" s="164"/>
      <c r="CMS19" s="164"/>
      <c r="CMT19" s="164"/>
      <c r="CMU19" s="164"/>
      <c r="CMV19" s="164"/>
      <c r="CMW19" s="164"/>
      <c r="CMX19" s="164"/>
      <c r="CMY19" s="164"/>
      <c r="CMZ19" s="164"/>
      <c r="CNA19" s="164"/>
      <c r="CNB19" s="164"/>
      <c r="CNC19" s="164"/>
      <c r="CND19" s="164"/>
      <c r="CNE19" s="164"/>
      <c r="CNF19" s="164"/>
      <c r="CNG19" s="164"/>
      <c r="CNH19" s="164"/>
      <c r="CNI19" s="164"/>
      <c r="CNJ19" s="164"/>
      <c r="CNK19" s="164"/>
      <c r="CNL19" s="164"/>
      <c r="CNM19" s="164"/>
      <c r="CNN19" s="164"/>
      <c r="CNO19" s="164"/>
      <c r="CNP19" s="164"/>
      <c r="CNQ19" s="164"/>
      <c r="CNR19" s="164"/>
      <c r="CNS19" s="164"/>
      <c r="CNT19" s="164"/>
      <c r="CNU19" s="164"/>
      <c r="CNV19" s="164"/>
      <c r="CNW19" s="164"/>
      <c r="CNX19" s="164"/>
      <c r="CNY19" s="164"/>
      <c r="CNZ19" s="164"/>
      <c r="COA19" s="164"/>
      <c r="COB19" s="164"/>
      <c r="COC19" s="164"/>
      <c r="COD19" s="164"/>
      <c r="COE19" s="164"/>
      <c r="COF19" s="164"/>
      <c r="COG19" s="164"/>
      <c r="COH19" s="164"/>
      <c r="COI19" s="164"/>
      <c r="COJ19" s="164"/>
      <c r="COK19" s="164"/>
      <c r="COL19" s="164"/>
      <c r="COM19" s="164"/>
      <c r="CON19" s="164"/>
      <c r="COO19" s="164"/>
      <c r="COP19" s="164"/>
      <c r="COQ19" s="164"/>
      <c r="COR19" s="164"/>
      <c r="COS19" s="164"/>
      <c r="COT19" s="164"/>
      <c r="COU19" s="164"/>
      <c r="COV19" s="164"/>
      <c r="COW19" s="164"/>
      <c r="COX19" s="164"/>
      <c r="COY19" s="164"/>
      <c r="COZ19" s="164"/>
      <c r="CPA19" s="164"/>
      <c r="CPB19" s="164"/>
      <c r="CPC19" s="164"/>
      <c r="CPD19" s="164"/>
      <c r="CPE19" s="164"/>
      <c r="CPF19" s="164"/>
      <c r="CPG19" s="164"/>
      <c r="CPH19" s="164"/>
      <c r="CPI19" s="164"/>
      <c r="CPJ19" s="164"/>
      <c r="CPK19" s="164"/>
      <c r="CPL19" s="164"/>
      <c r="CPM19" s="164"/>
      <c r="CPN19" s="164"/>
      <c r="CPO19" s="164"/>
      <c r="CPP19" s="164"/>
      <c r="CPQ19" s="164"/>
      <c r="CPR19" s="164"/>
      <c r="CPS19" s="164"/>
      <c r="CPT19" s="164"/>
      <c r="CPU19" s="164"/>
      <c r="CPV19" s="164"/>
      <c r="CPW19" s="164"/>
      <c r="CPX19" s="164"/>
      <c r="CPY19" s="164"/>
      <c r="CPZ19" s="164"/>
      <c r="CQA19" s="164"/>
      <c r="CQB19" s="164"/>
      <c r="CQC19" s="164"/>
      <c r="CQD19" s="164"/>
      <c r="CQE19" s="164"/>
      <c r="CQF19" s="164"/>
      <c r="CQG19" s="164"/>
      <c r="CQH19" s="164"/>
      <c r="CQI19" s="164"/>
      <c r="CQJ19" s="164"/>
      <c r="CQK19" s="164"/>
      <c r="CQL19" s="164"/>
      <c r="CQM19" s="164"/>
      <c r="CQN19" s="164"/>
      <c r="CQO19" s="164"/>
      <c r="CQP19" s="164"/>
      <c r="CQQ19" s="164"/>
      <c r="CQR19" s="164"/>
      <c r="CQS19" s="164"/>
      <c r="CQT19" s="164"/>
      <c r="CQU19" s="164"/>
      <c r="CQV19" s="164"/>
      <c r="CQW19" s="164"/>
      <c r="CQX19" s="164"/>
      <c r="CQY19" s="164"/>
      <c r="CQZ19" s="164"/>
      <c r="CRA19" s="164"/>
      <c r="CRB19" s="164"/>
      <c r="CRC19" s="164"/>
      <c r="CRD19" s="164"/>
      <c r="CRE19" s="164"/>
      <c r="CRF19" s="164"/>
      <c r="CRG19" s="164"/>
      <c r="CRH19" s="164"/>
      <c r="CRI19" s="164"/>
      <c r="CRJ19" s="164"/>
      <c r="CRK19" s="164"/>
      <c r="CRL19" s="164"/>
      <c r="CRM19" s="164"/>
      <c r="CRN19" s="164"/>
      <c r="CRO19" s="164"/>
      <c r="CRP19" s="164"/>
      <c r="CRQ19" s="164"/>
      <c r="CRR19" s="164"/>
      <c r="CRS19" s="164"/>
      <c r="CRT19" s="164"/>
      <c r="CRU19" s="164"/>
      <c r="CRV19" s="164"/>
      <c r="CRW19" s="164"/>
      <c r="CRX19" s="164"/>
      <c r="CRY19" s="164"/>
      <c r="CRZ19" s="164"/>
      <c r="CSA19" s="164"/>
      <c r="CSB19" s="164"/>
      <c r="CSC19" s="164"/>
      <c r="CSD19" s="164"/>
      <c r="CSE19" s="164"/>
      <c r="CSF19" s="164"/>
      <c r="CSG19" s="164"/>
      <c r="CSH19" s="164"/>
      <c r="CSI19" s="164"/>
      <c r="CSJ19" s="164"/>
      <c r="CSK19" s="164"/>
      <c r="CSL19" s="164"/>
      <c r="CSM19" s="164"/>
      <c r="CSN19" s="164"/>
      <c r="CSO19" s="164"/>
      <c r="CSP19" s="164"/>
      <c r="CSQ19" s="164"/>
      <c r="CSR19" s="164"/>
      <c r="CSS19" s="164"/>
      <c r="CST19" s="164"/>
      <c r="CSU19" s="164"/>
      <c r="CSV19" s="164"/>
      <c r="CSW19" s="164"/>
      <c r="CSX19" s="164"/>
      <c r="CSY19" s="164"/>
      <c r="CSZ19" s="164"/>
      <c r="CTA19" s="164"/>
      <c r="CTB19" s="164"/>
      <c r="CTC19" s="164"/>
      <c r="CTD19" s="164"/>
      <c r="CTE19" s="164"/>
      <c r="CTF19" s="164"/>
      <c r="CTG19" s="164"/>
      <c r="CTH19" s="164"/>
      <c r="CTI19" s="164"/>
      <c r="CTJ19" s="164"/>
      <c r="CTK19" s="164"/>
      <c r="CTL19" s="164"/>
      <c r="CTM19" s="164"/>
      <c r="CTN19" s="164"/>
      <c r="CTO19" s="164"/>
      <c r="CTP19" s="164"/>
      <c r="CTQ19" s="164"/>
      <c r="CTR19" s="164"/>
      <c r="CTS19" s="164"/>
      <c r="CTT19" s="164"/>
      <c r="CTU19" s="164"/>
      <c r="CTV19" s="164"/>
      <c r="CTW19" s="164"/>
      <c r="CTX19" s="164"/>
      <c r="CTY19" s="164"/>
      <c r="CTZ19" s="164"/>
      <c r="CUA19" s="164"/>
      <c r="CUB19" s="164"/>
      <c r="CUC19" s="164"/>
      <c r="CUD19" s="164"/>
      <c r="CUE19" s="164"/>
      <c r="CUF19" s="164"/>
      <c r="CUG19" s="164"/>
      <c r="CUH19" s="164"/>
      <c r="CUI19" s="164"/>
      <c r="CUJ19" s="164"/>
      <c r="CUK19" s="164"/>
      <c r="CUL19" s="164"/>
      <c r="CUM19" s="164"/>
      <c r="CUN19" s="164"/>
      <c r="CUO19" s="164"/>
      <c r="CUP19" s="164"/>
      <c r="CUQ19" s="164"/>
      <c r="CUR19" s="164"/>
      <c r="CUS19" s="164"/>
      <c r="CUT19" s="164"/>
      <c r="CUU19" s="164"/>
      <c r="CUV19" s="164"/>
      <c r="CUW19" s="164"/>
      <c r="CUX19" s="164"/>
      <c r="CUY19" s="164"/>
      <c r="CUZ19" s="164"/>
      <c r="CVA19" s="164"/>
      <c r="CVB19" s="164"/>
      <c r="CVC19" s="164"/>
      <c r="CVD19" s="164"/>
      <c r="CVE19" s="164"/>
      <c r="CVF19" s="164"/>
      <c r="CVG19" s="164"/>
      <c r="CVH19" s="164"/>
      <c r="CVI19" s="164"/>
      <c r="CVJ19" s="164"/>
      <c r="CVK19" s="164"/>
      <c r="CVL19" s="164"/>
      <c r="CVM19" s="164"/>
      <c r="CVN19" s="164"/>
      <c r="CVO19" s="164"/>
      <c r="CVP19" s="164"/>
      <c r="CVQ19" s="164"/>
      <c r="CVR19" s="164"/>
      <c r="CVS19" s="164"/>
      <c r="CVT19" s="164"/>
      <c r="CVU19" s="164"/>
      <c r="CVV19" s="164"/>
      <c r="CVW19" s="164"/>
      <c r="CVX19" s="164"/>
      <c r="CVY19" s="164"/>
      <c r="CVZ19" s="164"/>
      <c r="CWA19" s="164"/>
      <c r="CWB19" s="164"/>
      <c r="CWC19" s="164"/>
      <c r="CWD19" s="164"/>
      <c r="CWE19" s="164"/>
      <c r="CWF19" s="164"/>
      <c r="CWG19" s="164"/>
      <c r="CWH19" s="164"/>
      <c r="CWI19" s="164"/>
      <c r="CWJ19" s="164"/>
      <c r="CWK19" s="164"/>
      <c r="CWL19" s="164"/>
      <c r="CWM19" s="164"/>
      <c r="CWN19" s="164"/>
      <c r="CWO19" s="164"/>
      <c r="CWP19" s="164"/>
      <c r="CWQ19" s="164"/>
      <c r="CWR19" s="164"/>
      <c r="CWS19" s="164"/>
      <c r="CWT19" s="164"/>
      <c r="CWU19" s="164"/>
      <c r="CWV19" s="164"/>
      <c r="CWW19" s="164"/>
      <c r="CWX19" s="164"/>
      <c r="CWY19" s="164"/>
      <c r="CWZ19" s="164"/>
      <c r="CXA19" s="164"/>
      <c r="CXB19" s="164"/>
      <c r="CXC19" s="164"/>
      <c r="CXD19" s="164"/>
      <c r="CXE19" s="164"/>
      <c r="CXF19" s="164"/>
      <c r="CXG19" s="164"/>
      <c r="CXH19" s="164"/>
      <c r="CXI19" s="164"/>
      <c r="CXJ19" s="164"/>
      <c r="CXK19" s="164"/>
      <c r="CXL19" s="164"/>
      <c r="CXM19" s="164"/>
      <c r="CXN19" s="164"/>
      <c r="CXO19" s="164"/>
      <c r="CXP19" s="164"/>
      <c r="CXQ19" s="164"/>
      <c r="CXR19" s="164"/>
      <c r="CXS19" s="164"/>
      <c r="CXT19" s="164"/>
      <c r="CXU19" s="164"/>
      <c r="CXV19" s="164"/>
      <c r="CXW19" s="164"/>
      <c r="CXX19" s="164"/>
      <c r="CXY19" s="164"/>
      <c r="CXZ19" s="164"/>
      <c r="CYA19" s="164"/>
      <c r="CYB19" s="164"/>
      <c r="CYC19" s="164"/>
      <c r="CYD19" s="164"/>
      <c r="CYE19" s="164"/>
      <c r="CYF19" s="164"/>
      <c r="CYG19" s="164"/>
      <c r="CYH19" s="164"/>
      <c r="CYI19" s="164"/>
      <c r="CYJ19" s="164"/>
      <c r="CYK19" s="164"/>
      <c r="CYL19" s="164"/>
      <c r="CYM19" s="164"/>
      <c r="CYN19" s="164"/>
      <c r="CYO19" s="164"/>
      <c r="CYP19" s="164"/>
      <c r="CYQ19" s="164"/>
      <c r="CYR19" s="164"/>
      <c r="CYS19" s="164"/>
      <c r="CYT19" s="164"/>
      <c r="CYU19" s="164"/>
      <c r="CYV19" s="164"/>
      <c r="CYW19" s="164"/>
      <c r="CYX19" s="164"/>
      <c r="CYY19" s="164"/>
      <c r="CYZ19" s="164"/>
      <c r="CZA19" s="164"/>
      <c r="CZB19" s="164"/>
      <c r="CZC19" s="164"/>
      <c r="CZD19" s="164"/>
      <c r="CZE19" s="164"/>
      <c r="CZF19" s="164"/>
      <c r="CZG19" s="164"/>
      <c r="CZH19" s="164"/>
      <c r="CZI19" s="164"/>
      <c r="CZJ19" s="164"/>
      <c r="CZK19" s="164"/>
      <c r="CZL19" s="164"/>
      <c r="CZM19" s="164"/>
      <c r="CZN19" s="164"/>
      <c r="CZO19" s="164"/>
      <c r="CZP19" s="164"/>
      <c r="CZQ19" s="164"/>
      <c r="CZR19" s="164"/>
      <c r="CZS19" s="164"/>
      <c r="CZT19" s="164"/>
      <c r="CZU19" s="164"/>
      <c r="CZV19" s="164"/>
      <c r="CZW19" s="164"/>
      <c r="CZX19" s="164"/>
      <c r="CZY19" s="164"/>
      <c r="CZZ19" s="164"/>
      <c r="DAA19" s="164"/>
      <c r="DAB19" s="164"/>
      <c r="DAC19" s="164"/>
      <c r="DAD19" s="164"/>
      <c r="DAE19" s="164"/>
      <c r="DAF19" s="164"/>
      <c r="DAG19" s="164"/>
      <c r="DAH19" s="164"/>
      <c r="DAI19" s="164"/>
      <c r="DAJ19" s="164"/>
      <c r="DAK19" s="164"/>
      <c r="DAL19" s="164"/>
      <c r="DAM19" s="164"/>
      <c r="DAN19" s="164"/>
      <c r="DAO19" s="164"/>
      <c r="DAP19" s="164"/>
      <c r="DAQ19" s="164"/>
      <c r="DAR19" s="164"/>
      <c r="DAS19" s="164"/>
      <c r="DAT19" s="164"/>
      <c r="DAU19" s="164"/>
      <c r="DAV19" s="164"/>
      <c r="DAW19" s="164"/>
      <c r="DAX19" s="164"/>
      <c r="DAY19" s="164"/>
      <c r="DAZ19" s="164"/>
      <c r="DBA19" s="164"/>
      <c r="DBB19" s="164"/>
      <c r="DBC19" s="164"/>
      <c r="DBD19" s="164"/>
      <c r="DBE19" s="164"/>
      <c r="DBF19" s="164"/>
      <c r="DBG19" s="164"/>
      <c r="DBH19" s="164"/>
      <c r="DBI19" s="164"/>
      <c r="DBJ19" s="164"/>
      <c r="DBK19" s="164"/>
      <c r="DBL19" s="164"/>
      <c r="DBM19" s="164"/>
      <c r="DBN19" s="164"/>
      <c r="DBO19" s="164"/>
      <c r="DBP19" s="164"/>
      <c r="DBQ19" s="164"/>
      <c r="DBR19" s="164"/>
      <c r="DBS19" s="164"/>
      <c r="DBT19" s="164"/>
      <c r="DBU19" s="164"/>
      <c r="DBV19" s="164"/>
      <c r="DBW19" s="164"/>
      <c r="DBX19" s="164"/>
      <c r="DBY19" s="164"/>
      <c r="DBZ19" s="164"/>
      <c r="DCA19" s="164"/>
      <c r="DCB19" s="164"/>
      <c r="DCC19" s="164"/>
      <c r="DCD19" s="164"/>
      <c r="DCE19" s="164"/>
      <c r="DCF19" s="164"/>
      <c r="DCG19" s="164"/>
      <c r="DCH19" s="164"/>
      <c r="DCI19" s="164"/>
      <c r="DCJ19" s="164"/>
      <c r="DCK19" s="164"/>
      <c r="DCL19" s="164"/>
      <c r="DCM19" s="164"/>
      <c r="DCN19" s="164"/>
      <c r="DCO19" s="164"/>
      <c r="DCP19" s="164"/>
      <c r="DCQ19" s="164"/>
      <c r="DCR19" s="164"/>
      <c r="DCS19" s="164"/>
      <c r="DCT19" s="164"/>
      <c r="DCU19" s="164"/>
      <c r="DCV19" s="164"/>
      <c r="DCW19" s="164"/>
      <c r="DCX19" s="164"/>
      <c r="DCY19" s="164"/>
      <c r="DCZ19" s="164"/>
      <c r="DDA19" s="164"/>
      <c r="DDB19" s="164"/>
      <c r="DDC19" s="164"/>
      <c r="DDD19" s="164"/>
      <c r="DDE19" s="164"/>
      <c r="DDF19" s="164"/>
      <c r="DDG19" s="164"/>
      <c r="DDH19" s="164"/>
      <c r="DDI19" s="164"/>
      <c r="DDJ19" s="164"/>
      <c r="DDK19" s="164"/>
      <c r="DDL19" s="164"/>
      <c r="DDM19" s="164"/>
      <c r="DDN19" s="164"/>
      <c r="DDO19" s="164"/>
      <c r="DDP19" s="164"/>
      <c r="DDQ19" s="164"/>
      <c r="DDR19" s="164"/>
      <c r="DDS19" s="164"/>
      <c r="DDT19" s="164"/>
      <c r="DDU19" s="164"/>
      <c r="DDV19" s="164"/>
      <c r="DDW19" s="164"/>
      <c r="DDX19" s="164"/>
      <c r="DDY19" s="164"/>
      <c r="DDZ19" s="164"/>
      <c r="DEA19" s="164"/>
      <c r="DEB19" s="164"/>
      <c r="DEC19" s="164"/>
      <c r="DED19" s="164"/>
      <c r="DEE19" s="164"/>
      <c r="DEF19" s="164"/>
      <c r="DEG19" s="164"/>
      <c r="DEH19" s="164"/>
      <c r="DEI19" s="164"/>
      <c r="DEJ19" s="164"/>
      <c r="DEK19" s="164"/>
      <c r="DEL19" s="164"/>
      <c r="DEM19" s="164"/>
      <c r="DEN19" s="164"/>
      <c r="DEO19" s="164"/>
      <c r="DEP19" s="164"/>
      <c r="DEQ19" s="164"/>
      <c r="DER19" s="164"/>
      <c r="DES19" s="164"/>
      <c r="DET19" s="164"/>
      <c r="DEU19" s="164"/>
      <c r="DEV19" s="164"/>
      <c r="DEW19" s="164"/>
      <c r="DEX19" s="164"/>
      <c r="DEY19" s="164"/>
      <c r="DEZ19" s="164"/>
      <c r="DFA19" s="164"/>
      <c r="DFB19" s="164"/>
      <c r="DFC19" s="164"/>
      <c r="DFD19" s="164"/>
      <c r="DFE19" s="164"/>
      <c r="DFF19" s="164"/>
      <c r="DFG19" s="164"/>
      <c r="DFH19" s="164"/>
      <c r="DFI19" s="164"/>
      <c r="DFJ19" s="164"/>
      <c r="DFK19" s="164"/>
      <c r="DFL19" s="164"/>
      <c r="DFM19" s="164"/>
      <c r="DFN19" s="164"/>
      <c r="DFO19" s="164"/>
      <c r="DFP19" s="164"/>
      <c r="DFQ19" s="164"/>
      <c r="DFR19" s="164"/>
      <c r="DFS19" s="164"/>
      <c r="DFT19" s="164"/>
      <c r="DFU19" s="164"/>
      <c r="DFV19" s="164"/>
      <c r="DFW19" s="164"/>
      <c r="DFX19" s="164"/>
      <c r="DFY19" s="164"/>
      <c r="DFZ19" s="164"/>
      <c r="DGA19" s="164"/>
      <c r="DGB19" s="164"/>
      <c r="DGC19" s="164"/>
      <c r="DGD19" s="164"/>
      <c r="DGE19" s="164"/>
      <c r="DGF19" s="164"/>
      <c r="DGG19" s="164"/>
      <c r="DGH19" s="164"/>
      <c r="DGI19" s="164"/>
      <c r="DGJ19" s="164"/>
      <c r="DGK19" s="164"/>
      <c r="DGL19" s="164"/>
      <c r="DGM19" s="164"/>
      <c r="DGN19" s="164"/>
      <c r="DGO19" s="164"/>
      <c r="DGP19" s="164"/>
      <c r="DGQ19" s="164"/>
      <c r="DGR19" s="164"/>
      <c r="DGS19" s="164"/>
      <c r="DGT19" s="164"/>
      <c r="DGU19" s="164"/>
      <c r="DGV19" s="164"/>
      <c r="DGW19" s="164"/>
      <c r="DGX19" s="164"/>
      <c r="DGY19" s="164"/>
      <c r="DGZ19" s="164"/>
      <c r="DHA19" s="164"/>
      <c r="DHB19" s="164"/>
      <c r="DHC19" s="164"/>
      <c r="DHD19" s="164"/>
      <c r="DHE19" s="164"/>
      <c r="DHF19" s="164"/>
      <c r="DHG19" s="164"/>
      <c r="DHH19" s="164"/>
      <c r="DHI19" s="164"/>
      <c r="DHJ19" s="164"/>
      <c r="DHK19" s="164"/>
      <c r="DHL19" s="164"/>
      <c r="DHM19" s="164"/>
      <c r="DHN19" s="164"/>
      <c r="DHO19" s="164"/>
      <c r="DHP19" s="164"/>
      <c r="DHQ19" s="164"/>
      <c r="DHR19" s="164"/>
      <c r="DHS19" s="164"/>
      <c r="DHT19" s="164"/>
      <c r="DHU19" s="164"/>
      <c r="DHV19" s="164"/>
      <c r="DHW19" s="164"/>
      <c r="DHX19" s="164"/>
      <c r="DHY19" s="164"/>
      <c r="DHZ19" s="164"/>
      <c r="DIA19" s="164"/>
      <c r="DIB19" s="164"/>
      <c r="DIC19" s="164"/>
      <c r="DID19" s="164"/>
      <c r="DIE19" s="164"/>
      <c r="DIF19" s="164"/>
      <c r="DIG19" s="164"/>
      <c r="DIH19" s="164"/>
      <c r="DII19" s="164"/>
      <c r="DIJ19" s="164"/>
      <c r="DIK19" s="164"/>
      <c r="DIL19" s="164"/>
      <c r="DIM19" s="164"/>
      <c r="DIN19" s="164"/>
      <c r="DIO19" s="164"/>
      <c r="DIP19" s="164"/>
      <c r="DIQ19" s="164"/>
      <c r="DIR19" s="164"/>
      <c r="DIS19" s="164"/>
      <c r="DIT19" s="164"/>
      <c r="DIU19" s="164"/>
      <c r="DIV19" s="164"/>
      <c r="DIW19" s="164"/>
      <c r="DIX19" s="164"/>
      <c r="DIY19" s="164"/>
      <c r="DIZ19" s="164"/>
      <c r="DJA19" s="164"/>
      <c r="DJB19" s="164"/>
      <c r="DJC19" s="164"/>
      <c r="DJD19" s="164"/>
      <c r="DJE19" s="164"/>
      <c r="DJF19" s="164"/>
      <c r="DJG19" s="164"/>
      <c r="DJH19" s="164"/>
      <c r="DJI19" s="164"/>
      <c r="DJJ19" s="164"/>
      <c r="DJK19" s="164"/>
      <c r="DJL19" s="164"/>
      <c r="DJM19" s="164"/>
      <c r="DJN19" s="164"/>
      <c r="DJO19" s="164"/>
      <c r="DJP19" s="164"/>
      <c r="DJQ19" s="164"/>
      <c r="DJR19" s="164"/>
      <c r="DJS19" s="164"/>
      <c r="DJT19" s="164"/>
      <c r="DJU19" s="164"/>
      <c r="DJV19" s="164"/>
      <c r="DJW19" s="164"/>
      <c r="DJX19" s="164"/>
      <c r="DJY19" s="164"/>
      <c r="DJZ19" s="164"/>
      <c r="DKA19" s="164"/>
      <c r="DKB19" s="164"/>
      <c r="DKC19" s="164"/>
      <c r="DKD19" s="164"/>
      <c r="DKE19" s="164"/>
      <c r="DKF19" s="164"/>
      <c r="DKG19" s="164"/>
      <c r="DKH19" s="164"/>
      <c r="DKI19" s="164"/>
      <c r="DKJ19" s="164"/>
      <c r="DKK19" s="164"/>
      <c r="DKL19" s="164"/>
      <c r="DKM19" s="164"/>
      <c r="DKN19" s="164"/>
      <c r="DKO19" s="164"/>
      <c r="DKP19" s="164"/>
      <c r="DKQ19" s="164"/>
      <c r="DKR19" s="164"/>
      <c r="DKS19" s="164"/>
      <c r="DKT19" s="164"/>
      <c r="DKU19" s="164"/>
      <c r="DKV19" s="164"/>
      <c r="DKW19" s="164"/>
      <c r="DKX19" s="164"/>
      <c r="DKY19" s="164"/>
      <c r="DKZ19" s="164"/>
      <c r="DLA19" s="164"/>
      <c r="DLB19" s="164"/>
      <c r="DLC19" s="164"/>
      <c r="DLD19" s="164"/>
      <c r="DLE19" s="164"/>
      <c r="DLF19" s="164"/>
      <c r="DLG19" s="164"/>
      <c r="DLH19" s="164"/>
      <c r="DLI19" s="164"/>
      <c r="DLJ19" s="164"/>
      <c r="DLK19" s="164"/>
      <c r="DLL19" s="164"/>
      <c r="DLM19" s="164"/>
      <c r="DLN19" s="164"/>
      <c r="DLO19" s="164"/>
      <c r="DLP19" s="164"/>
      <c r="DLQ19" s="164"/>
      <c r="DLR19" s="164"/>
      <c r="DLS19" s="164"/>
      <c r="DLT19" s="164"/>
      <c r="DLU19" s="164"/>
      <c r="DLV19" s="164"/>
      <c r="DLW19" s="164"/>
      <c r="DLX19" s="164"/>
      <c r="DLY19" s="164"/>
      <c r="DLZ19" s="164"/>
      <c r="DMA19" s="164"/>
      <c r="DMB19" s="164"/>
      <c r="DMC19" s="164"/>
      <c r="DMD19" s="164"/>
      <c r="DME19" s="164"/>
      <c r="DMF19" s="164"/>
      <c r="DMG19" s="164"/>
      <c r="DMH19" s="164"/>
      <c r="DMI19" s="164"/>
      <c r="DMJ19" s="164"/>
      <c r="DMK19" s="164"/>
      <c r="DML19" s="164"/>
      <c r="DMM19" s="164"/>
      <c r="DMN19" s="164"/>
      <c r="DMO19" s="164"/>
      <c r="DMP19" s="164"/>
      <c r="DMQ19" s="164"/>
      <c r="DMR19" s="164"/>
      <c r="DMS19" s="164"/>
      <c r="DMT19" s="164"/>
      <c r="DMU19" s="164"/>
      <c r="DMV19" s="164"/>
      <c r="DMW19" s="164"/>
      <c r="DMX19" s="164"/>
      <c r="DMY19" s="164"/>
      <c r="DMZ19" s="164"/>
      <c r="DNA19" s="164"/>
      <c r="DNB19" s="164"/>
      <c r="DNC19" s="164"/>
      <c r="DND19" s="164"/>
      <c r="DNE19" s="164"/>
      <c r="DNF19" s="164"/>
      <c r="DNG19" s="164"/>
      <c r="DNH19" s="164"/>
      <c r="DNI19" s="164"/>
      <c r="DNJ19" s="164"/>
      <c r="DNK19" s="164"/>
      <c r="DNL19" s="164"/>
      <c r="DNM19" s="164"/>
      <c r="DNN19" s="164"/>
      <c r="DNO19" s="164"/>
      <c r="DNP19" s="164"/>
      <c r="DNQ19" s="164"/>
      <c r="DNR19" s="164"/>
      <c r="DNS19" s="164"/>
      <c r="DNT19" s="164"/>
      <c r="DNU19" s="164"/>
      <c r="DNV19" s="164"/>
      <c r="DNW19" s="164"/>
      <c r="DNX19" s="164"/>
      <c r="DNY19" s="164"/>
      <c r="DNZ19" s="164"/>
      <c r="DOA19" s="164"/>
      <c r="DOB19" s="164"/>
      <c r="DOC19" s="164"/>
      <c r="DOD19" s="164"/>
      <c r="DOE19" s="164"/>
      <c r="DOF19" s="164"/>
      <c r="DOG19" s="164"/>
      <c r="DOH19" s="164"/>
      <c r="DOI19" s="164"/>
      <c r="DOJ19" s="164"/>
      <c r="DOK19" s="164"/>
      <c r="DOL19" s="164"/>
      <c r="DOM19" s="164"/>
      <c r="DON19" s="164"/>
      <c r="DOO19" s="164"/>
      <c r="DOP19" s="164"/>
      <c r="DOQ19" s="164"/>
      <c r="DOR19" s="164"/>
      <c r="DOS19" s="164"/>
      <c r="DOT19" s="164"/>
      <c r="DOU19" s="164"/>
      <c r="DOV19" s="164"/>
      <c r="DOW19" s="164"/>
      <c r="DOX19" s="164"/>
      <c r="DOY19" s="164"/>
      <c r="DOZ19" s="164"/>
      <c r="DPA19" s="164"/>
      <c r="DPB19" s="164"/>
      <c r="DPC19" s="164"/>
      <c r="DPD19" s="164"/>
      <c r="DPE19" s="164"/>
      <c r="DPF19" s="164"/>
      <c r="DPG19" s="164"/>
      <c r="DPH19" s="164"/>
      <c r="DPI19" s="164"/>
      <c r="DPJ19" s="164"/>
      <c r="DPK19" s="164"/>
      <c r="DPL19" s="164"/>
      <c r="DPM19" s="164"/>
      <c r="DPN19" s="164"/>
      <c r="DPO19" s="164"/>
      <c r="DPP19" s="164"/>
      <c r="DPQ19" s="164"/>
      <c r="DPR19" s="164"/>
      <c r="DPS19" s="164"/>
      <c r="DPT19" s="164"/>
      <c r="DPU19" s="164"/>
      <c r="DPV19" s="164"/>
      <c r="DPW19" s="164"/>
      <c r="DPX19" s="164"/>
      <c r="DPY19" s="164"/>
      <c r="DPZ19" s="164"/>
      <c r="DQA19" s="164"/>
      <c r="DQB19" s="164"/>
      <c r="DQC19" s="164"/>
      <c r="DQD19" s="164"/>
      <c r="DQE19" s="164"/>
      <c r="DQF19" s="164"/>
      <c r="DQG19" s="164"/>
      <c r="DQH19" s="164"/>
      <c r="DQI19" s="164"/>
      <c r="DQJ19" s="164"/>
      <c r="DQK19" s="164"/>
      <c r="DQL19" s="164"/>
      <c r="DQM19" s="164"/>
      <c r="DQN19" s="164"/>
      <c r="DQO19" s="164"/>
      <c r="DQP19" s="164"/>
      <c r="DQQ19" s="164"/>
      <c r="DQR19" s="164"/>
      <c r="DQS19" s="164"/>
      <c r="DQT19" s="164"/>
      <c r="DQU19" s="164"/>
      <c r="DQV19" s="164"/>
      <c r="DQW19" s="164"/>
      <c r="DQX19" s="164"/>
      <c r="DQY19" s="164"/>
      <c r="DQZ19" s="164"/>
      <c r="DRA19" s="164"/>
      <c r="DRB19" s="164"/>
      <c r="DRC19" s="164"/>
      <c r="DRD19" s="164"/>
      <c r="DRE19" s="164"/>
      <c r="DRF19" s="164"/>
      <c r="DRG19" s="164"/>
      <c r="DRH19" s="164"/>
      <c r="DRI19" s="164"/>
      <c r="DRJ19" s="164"/>
      <c r="DRK19" s="164"/>
      <c r="DRL19" s="164"/>
      <c r="DRM19" s="164"/>
      <c r="DRN19" s="164"/>
      <c r="DRO19" s="164"/>
      <c r="DRP19" s="164"/>
      <c r="DRQ19" s="164"/>
      <c r="DRR19" s="164"/>
      <c r="DRS19" s="164"/>
      <c r="DRT19" s="164"/>
      <c r="DRU19" s="164"/>
      <c r="DRV19" s="164"/>
      <c r="DRW19" s="164"/>
      <c r="DRX19" s="164"/>
      <c r="DRY19" s="164"/>
      <c r="DRZ19" s="164"/>
      <c r="DSA19" s="164"/>
      <c r="DSB19" s="164"/>
      <c r="DSC19" s="164"/>
      <c r="DSD19" s="164"/>
      <c r="DSE19" s="164"/>
      <c r="DSF19" s="164"/>
      <c r="DSG19" s="164"/>
      <c r="DSH19" s="164"/>
      <c r="DSI19" s="164"/>
      <c r="DSJ19" s="164"/>
      <c r="DSK19" s="164"/>
      <c r="DSL19" s="164"/>
      <c r="DSM19" s="164"/>
      <c r="DSN19" s="164"/>
      <c r="DSO19" s="164"/>
      <c r="DSP19" s="164"/>
      <c r="DSQ19" s="164"/>
      <c r="DSR19" s="164"/>
      <c r="DSS19" s="164"/>
      <c r="DST19" s="164"/>
      <c r="DSU19" s="164"/>
      <c r="DSV19" s="164"/>
      <c r="DSW19" s="164"/>
      <c r="DSX19" s="164"/>
      <c r="DSY19" s="164"/>
      <c r="DSZ19" s="164"/>
      <c r="DTA19" s="164"/>
      <c r="DTB19" s="164"/>
      <c r="DTC19" s="164"/>
      <c r="DTD19" s="164"/>
      <c r="DTE19" s="164"/>
      <c r="DTF19" s="164"/>
      <c r="DTG19" s="164"/>
      <c r="DTH19" s="164"/>
      <c r="DTI19" s="164"/>
      <c r="DTJ19" s="164"/>
      <c r="DTK19" s="164"/>
      <c r="DTL19" s="164"/>
      <c r="DTM19" s="164"/>
      <c r="DTN19" s="164"/>
      <c r="DTO19" s="164"/>
      <c r="DTP19" s="164"/>
      <c r="DTQ19" s="164"/>
      <c r="DTR19" s="164"/>
      <c r="DTS19" s="164"/>
      <c r="DTT19" s="164"/>
      <c r="DTU19" s="164"/>
      <c r="DTV19" s="164"/>
      <c r="DTW19" s="164"/>
      <c r="DTX19" s="164"/>
      <c r="DTY19" s="164"/>
      <c r="DTZ19" s="164"/>
      <c r="DUA19" s="164"/>
      <c r="DUB19" s="164"/>
      <c r="DUC19" s="164"/>
      <c r="DUD19" s="164"/>
      <c r="DUE19" s="164"/>
      <c r="DUF19" s="164"/>
      <c r="DUG19" s="164"/>
      <c r="DUH19" s="164"/>
      <c r="DUI19" s="164"/>
      <c r="DUJ19" s="164"/>
      <c r="DUK19" s="164"/>
      <c r="DUL19" s="164"/>
      <c r="DUM19" s="164"/>
      <c r="DUN19" s="164"/>
      <c r="DUO19" s="164"/>
      <c r="DUP19" s="164"/>
      <c r="DUQ19" s="164"/>
      <c r="DUR19" s="164"/>
      <c r="DUS19" s="164"/>
      <c r="DUT19" s="164"/>
      <c r="DUU19" s="164"/>
      <c r="DUV19" s="164"/>
      <c r="DUW19" s="164"/>
      <c r="DUX19" s="164"/>
      <c r="DUY19" s="164"/>
      <c r="DUZ19" s="164"/>
      <c r="DVA19" s="164"/>
      <c r="DVB19" s="164"/>
      <c r="DVC19" s="164"/>
      <c r="DVD19" s="164"/>
      <c r="DVE19" s="164"/>
      <c r="DVF19" s="164"/>
      <c r="DVG19" s="164"/>
      <c r="DVH19" s="164"/>
      <c r="DVI19" s="164"/>
      <c r="DVJ19" s="164"/>
      <c r="DVK19" s="164"/>
      <c r="DVL19" s="164"/>
      <c r="DVM19" s="164"/>
      <c r="DVN19" s="164"/>
      <c r="DVO19" s="164"/>
      <c r="DVP19" s="164"/>
      <c r="DVQ19" s="164"/>
      <c r="DVR19" s="164"/>
      <c r="DVS19" s="164"/>
      <c r="DVT19" s="164"/>
      <c r="DVU19" s="164"/>
      <c r="DVV19" s="164"/>
      <c r="DVW19" s="164"/>
      <c r="DVX19" s="164"/>
      <c r="DVY19" s="164"/>
      <c r="DVZ19" s="164"/>
      <c r="DWA19" s="164"/>
      <c r="DWB19" s="164"/>
      <c r="DWC19" s="164"/>
      <c r="DWD19" s="164"/>
      <c r="DWE19" s="164"/>
      <c r="DWF19" s="164"/>
      <c r="DWG19" s="164"/>
      <c r="DWH19" s="164"/>
      <c r="DWI19" s="164"/>
      <c r="DWJ19" s="164"/>
      <c r="DWK19" s="164"/>
      <c r="DWL19" s="164"/>
      <c r="DWM19" s="164"/>
      <c r="DWN19" s="164"/>
      <c r="DWO19" s="164"/>
      <c r="DWP19" s="164"/>
      <c r="DWQ19" s="164"/>
      <c r="DWR19" s="164"/>
      <c r="DWS19" s="164"/>
      <c r="DWT19" s="164"/>
      <c r="DWU19" s="164"/>
      <c r="DWV19" s="164"/>
      <c r="DWW19" s="164"/>
      <c r="DWX19" s="164"/>
      <c r="DWY19" s="164"/>
      <c r="DWZ19" s="164"/>
      <c r="DXA19" s="164"/>
      <c r="DXB19" s="164"/>
      <c r="DXC19" s="164"/>
      <c r="DXD19" s="164"/>
      <c r="DXE19" s="164"/>
      <c r="DXF19" s="164"/>
      <c r="DXG19" s="164"/>
      <c r="DXH19" s="164"/>
      <c r="DXI19" s="164"/>
      <c r="DXJ19" s="164"/>
      <c r="DXK19" s="164"/>
      <c r="DXL19" s="164"/>
      <c r="DXM19" s="164"/>
      <c r="DXN19" s="164"/>
      <c r="DXO19" s="164"/>
      <c r="DXP19" s="164"/>
      <c r="DXQ19" s="164"/>
      <c r="DXR19" s="164"/>
      <c r="DXS19" s="164"/>
      <c r="DXT19" s="164"/>
      <c r="DXU19" s="164"/>
      <c r="DXV19" s="164"/>
      <c r="DXW19" s="164"/>
      <c r="DXX19" s="164"/>
      <c r="DXY19" s="164"/>
      <c r="DXZ19" s="164"/>
      <c r="DYA19" s="164"/>
      <c r="DYB19" s="164"/>
      <c r="DYC19" s="164"/>
      <c r="DYD19" s="164"/>
      <c r="DYE19" s="164"/>
      <c r="DYF19" s="164"/>
      <c r="DYG19" s="164"/>
      <c r="DYH19" s="164"/>
      <c r="DYI19" s="164"/>
      <c r="DYJ19" s="164"/>
      <c r="DYK19" s="164"/>
      <c r="DYL19" s="164"/>
      <c r="DYM19" s="164"/>
      <c r="DYN19" s="164"/>
      <c r="DYO19" s="164"/>
      <c r="DYP19" s="164"/>
      <c r="DYQ19" s="164"/>
      <c r="DYR19" s="164"/>
      <c r="DYS19" s="164"/>
      <c r="DYT19" s="164"/>
      <c r="DYU19" s="164"/>
      <c r="DYV19" s="164"/>
      <c r="DYW19" s="164"/>
      <c r="DYX19" s="164"/>
      <c r="DYY19" s="164"/>
      <c r="DYZ19" s="164"/>
      <c r="DZA19" s="164"/>
      <c r="DZB19" s="164"/>
      <c r="DZC19" s="164"/>
      <c r="DZD19" s="164"/>
      <c r="DZE19" s="164"/>
      <c r="DZF19" s="164"/>
      <c r="DZG19" s="164"/>
      <c r="DZH19" s="164"/>
      <c r="DZI19" s="164"/>
      <c r="DZJ19" s="164"/>
      <c r="DZK19" s="164"/>
      <c r="DZL19" s="164"/>
      <c r="DZM19" s="164"/>
      <c r="DZN19" s="164"/>
      <c r="DZO19" s="164"/>
      <c r="DZP19" s="164"/>
      <c r="DZQ19" s="164"/>
      <c r="DZR19" s="164"/>
      <c r="DZS19" s="164"/>
      <c r="DZT19" s="164"/>
      <c r="DZU19" s="164"/>
      <c r="DZV19" s="164"/>
      <c r="DZW19" s="164"/>
      <c r="DZX19" s="164"/>
      <c r="DZY19" s="164"/>
      <c r="DZZ19" s="164"/>
      <c r="EAA19" s="164"/>
      <c r="EAB19" s="164"/>
      <c r="EAC19" s="164"/>
      <c r="EAD19" s="164"/>
      <c r="EAE19" s="164"/>
      <c r="EAF19" s="164"/>
      <c r="EAG19" s="164"/>
      <c r="EAH19" s="164"/>
      <c r="EAI19" s="164"/>
      <c r="EAJ19" s="164"/>
      <c r="EAK19" s="164"/>
      <c r="EAL19" s="164"/>
      <c r="EAM19" s="164"/>
      <c r="EAN19" s="164"/>
      <c r="EAO19" s="164"/>
      <c r="EAP19" s="164"/>
      <c r="EAQ19" s="164"/>
      <c r="EAR19" s="164"/>
      <c r="EAS19" s="164"/>
      <c r="EAT19" s="164"/>
      <c r="EAU19" s="164"/>
      <c r="EAV19" s="164"/>
      <c r="EAW19" s="164"/>
      <c r="EAX19" s="164"/>
      <c r="EAY19" s="164"/>
      <c r="EAZ19" s="164"/>
      <c r="EBA19" s="164"/>
      <c r="EBB19" s="164"/>
      <c r="EBC19" s="164"/>
      <c r="EBD19" s="164"/>
      <c r="EBE19" s="164"/>
      <c r="EBF19" s="164"/>
      <c r="EBG19" s="164"/>
      <c r="EBH19" s="164"/>
      <c r="EBI19" s="164"/>
      <c r="EBJ19" s="164"/>
      <c r="EBK19" s="164"/>
      <c r="EBL19" s="164"/>
      <c r="EBM19" s="164"/>
      <c r="EBN19" s="164"/>
      <c r="EBO19" s="164"/>
      <c r="EBP19" s="164"/>
      <c r="EBQ19" s="164"/>
      <c r="EBR19" s="164"/>
      <c r="EBS19" s="164"/>
      <c r="EBT19" s="164"/>
      <c r="EBU19" s="164"/>
      <c r="EBV19" s="164"/>
      <c r="EBW19" s="164"/>
      <c r="EBX19" s="164"/>
      <c r="EBY19" s="164"/>
      <c r="EBZ19" s="164"/>
      <c r="ECA19" s="164"/>
      <c r="ECB19" s="164"/>
      <c r="ECC19" s="164"/>
      <c r="ECD19" s="164"/>
      <c r="ECE19" s="164"/>
      <c r="ECF19" s="164"/>
      <c r="ECG19" s="164"/>
      <c r="ECH19" s="164"/>
      <c r="ECI19" s="164"/>
      <c r="ECJ19" s="164"/>
      <c r="ECK19" s="164"/>
      <c r="ECL19" s="164"/>
      <c r="ECM19" s="164"/>
      <c r="ECN19" s="164"/>
      <c r="ECO19" s="164"/>
      <c r="ECP19" s="164"/>
      <c r="ECQ19" s="164"/>
      <c r="ECR19" s="164"/>
      <c r="ECS19" s="164"/>
      <c r="ECT19" s="164"/>
      <c r="ECU19" s="164"/>
      <c r="ECV19" s="164"/>
      <c r="ECW19" s="164"/>
      <c r="ECX19" s="164"/>
      <c r="ECY19" s="164"/>
      <c r="ECZ19" s="164"/>
      <c r="EDA19" s="164"/>
      <c r="EDB19" s="164"/>
      <c r="EDC19" s="164"/>
      <c r="EDD19" s="164"/>
      <c r="EDE19" s="164"/>
      <c r="EDF19" s="164"/>
      <c r="EDG19" s="164"/>
      <c r="EDH19" s="164"/>
      <c r="EDI19" s="164"/>
      <c r="EDJ19" s="164"/>
      <c r="EDK19" s="164"/>
      <c r="EDL19" s="164"/>
      <c r="EDM19" s="164"/>
      <c r="EDN19" s="164"/>
      <c r="EDO19" s="164"/>
      <c r="EDP19" s="164"/>
      <c r="EDQ19" s="164"/>
      <c r="EDR19" s="164"/>
      <c r="EDS19" s="164"/>
      <c r="EDT19" s="164"/>
      <c r="EDU19" s="164"/>
      <c r="EDV19" s="164"/>
      <c r="EDW19" s="164"/>
      <c r="EDX19" s="164"/>
      <c r="EDY19" s="164"/>
      <c r="EDZ19" s="164"/>
      <c r="EEA19" s="164"/>
      <c r="EEB19" s="164"/>
      <c r="EEC19" s="164"/>
      <c r="EED19" s="164"/>
      <c r="EEE19" s="164"/>
      <c r="EEF19" s="164"/>
      <c r="EEG19" s="164"/>
      <c r="EEH19" s="164"/>
      <c r="EEI19" s="164"/>
      <c r="EEJ19" s="164"/>
      <c r="EEK19" s="164"/>
      <c r="EEL19" s="164"/>
      <c r="EEM19" s="164"/>
      <c r="EEN19" s="164"/>
      <c r="EEO19" s="164"/>
      <c r="EEP19" s="164"/>
      <c r="EEQ19" s="164"/>
      <c r="EER19" s="164"/>
      <c r="EES19" s="164"/>
      <c r="EET19" s="164"/>
      <c r="EEU19" s="164"/>
      <c r="EEV19" s="164"/>
      <c r="EEW19" s="164"/>
      <c r="EEX19" s="164"/>
      <c r="EEY19" s="164"/>
      <c r="EEZ19" s="164"/>
      <c r="EFA19" s="164"/>
      <c r="EFB19" s="164"/>
      <c r="EFC19" s="164"/>
      <c r="EFD19" s="164"/>
      <c r="EFE19" s="164"/>
      <c r="EFF19" s="164"/>
      <c r="EFG19" s="164"/>
      <c r="EFH19" s="164"/>
      <c r="EFI19" s="164"/>
      <c r="EFJ19" s="164"/>
      <c r="EFK19" s="164"/>
      <c r="EFL19" s="164"/>
      <c r="EFM19" s="164"/>
      <c r="EFN19" s="164"/>
      <c r="EFO19" s="164"/>
      <c r="EFP19" s="164"/>
      <c r="EFQ19" s="164"/>
      <c r="EFR19" s="164"/>
      <c r="EFS19" s="164"/>
      <c r="EFT19" s="164"/>
      <c r="EFU19" s="164"/>
      <c r="EFV19" s="164"/>
      <c r="EFW19" s="164"/>
      <c r="EFX19" s="164"/>
      <c r="EFY19" s="164"/>
      <c r="EFZ19" s="164"/>
      <c r="EGA19" s="164"/>
      <c r="EGB19" s="164"/>
      <c r="EGC19" s="164"/>
      <c r="EGD19" s="164"/>
      <c r="EGE19" s="164"/>
      <c r="EGF19" s="164"/>
      <c r="EGG19" s="164"/>
      <c r="EGH19" s="164"/>
      <c r="EGI19" s="164"/>
      <c r="EGJ19" s="164"/>
      <c r="EGK19" s="164"/>
      <c r="EGL19" s="164"/>
      <c r="EGM19" s="164"/>
      <c r="EGN19" s="164"/>
      <c r="EGO19" s="164"/>
      <c r="EGP19" s="164"/>
      <c r="EGQ19" s="164"/>
      <c r="EGR19" s="164"/>
      <c r="EGS19" s="164"/>
      <c r="EGT19" s="164"/>
      <c r="EGU19" s="164"/>
      <c r="EGV19" s="164"/>
      <c r="EGW19" s="164"/>
      <c r="EGX19" s="164"/>
      <c r="EGY19" s="164"/>
      <c r="EGZ19" s="164"/>
      <c r="EHA19" s="164"/>
      <c r="EHB19" s="164"/>
      <c r="EHC19" s="164"/>
      <c r="EHD19" s="164"/>
      <c r="EHE19" s="164"/>
      <c r="EHF19" s="164"/>
      <c r="EHG19" s="164"/>
      <c r="EHH19" s="164"/>
      <c r="EHI19" s="164"/>
      <c r="EHJ19" s="164"/>
      <c r="EHK19" s="164"/>
      <c r="EHL19" s="164"/>
      <c r="EHM19" s="164"/>
      <c r="EHN19" s="164"/>
      <c r="EHO19" s="164"/>
      <c r="EHP19" s="164"/>
      <c r="EHQ19" s="164"/>
      <c r="EHR19" s="164"/>
      <c r="EHS19" s="164"/>
      <c r="EHT19" s="164"/>
      <c r="EHU19" s="164"/>
      <c r="EHV19" s="164"/>
      <c r="EHW19" s="164"/>
      <c r="EHX19" s="164"/>
      <c r="EHY19" s="164"/>
      <c r="EHZ19" s="164"/>
      <c r="EIA19" s="164"/>
      <c r="EIB19" s="164"/>
      <c r="EIC19" s="164"/>
      <c r="EID19" s="164"/>
      <c r="EIE19" s="164"/>
      <c r="EIF19" s="164"/>
      <c r="EIG19" s="164"/>
      <c r="EIH19" s="164"/>
      <c r="EII19" s="164"/>
      <c r="EIJ19" s="164"/>
      <c r="EIK19" s="164"/>
      <c r="EIL19" s="164"/>
      <c r="EIM19" s="164"/>
      <c r="EIN19" s="164"/>
      <c r="EIO19" s="164"/>
      <c r="EIP19" s="164"/>
      <c r="EIQ19" s="164"/>
      <c r="EIR19" s="164"/>
      <c r="EIS19" s="164"/>
      <c r="EIT19" s="164"/>
      <c r="EIU19" s="164"/>
      <c r="EIV19" s="164"/>
      <c r="EIW19" s="164"/>
      <c r="EIX19" s="164"/>
      <c r="EIY19" s="164"/>
      <c r="EIZ19" s="164"/>
      <c r="EJA19" s="164"/>
      <c r="EJB19" s="164"/>
      <c r="EJC19" s="164"/>
      <c r="EJD19" s="164"/>
      <c r="EJE19" s="164"/>
      <c r="EJF19" s="164"/>
      <c r="EJG19" s="164"/>
      <c r="EJH19" s="164"/>
      <c r="EJI19" s="164"/>
      <c r="EJJ19" s="164"/>
      <c r="EJK19" s="164"/>
      <c r="EJL19" s="164"/>
      <c r="EJM19" s="164"/>
      <c r="EJN19" s="164"/>
      <c r="EJO19" s="164"/>
      <c r="EJP19" s="164"/>
      <c r="EJQ19" s="164"/>
      <c r="EJR19" s="164"/>
      <c r="EJS19" s="164"/>
      <c r="EJT19" s="164"/>
      <c r="EJU19" s="164"/>
      <c r="EJV19" s="164"/>
      <c r="EJW19" s="164"/>
      <c r="EJX19" s="164"/>
      <c r="EJY19" s="164"/>
      <c r="EJZ19" s="164"/>
      <c r="EKA19" s="164"/>
      <c r="EKB19" s="164"/>
      <c r="EKC19" s="164"/>
      <c r="EKD19" s="164"/>
      <c r="EKE19" s="164"/>
      <c r="EKF19" s="164"/>
      <c r="EKG19" s="164"/>
      <c r="EKH19" s="164"/>
      <c r="EKI19" s="164"/>
      <c r="EKJ19" s="164"/>
      <c r="EKK19" s="164"/>
      <c r="EKL19" s="164"/>
      <c r="EKM19" s="164"/>
      <c r="EKN19" s="164"/>
      <c r="EKO19" s="164"/>
      <c r="EKP19" s="164"/>
      <c r="EKQ19" s="164"/>
      <c r="EKR19" s="164"/>
      <c r="EKS19" s="164"/>
      <c r="EKT19" s="164"/>
      <c r="EKU19" s="164"/>
      <c r="EKV19" s="164"/>
      <c r="EKW19" s="164"/>
      <c r="EKX19" s="164"/>
      <c r="EKY19" s="164"/>
      <c r="EKZ19" s="164"/>
      <c r="ELA19" s="164"/>
      <c r="ELB19" s="164"/>
      <c r="ELC19" s="164"/>
      <c r="ELD19" s="164"/>
      <c r="ELE19" s="164"/>
      <c r="ELF19" s="164"/>
      <c r="ELG19" s="164"/>
      <c r="ELH19" s="164"/>
      <c r="ELI19" s="164"/>
      <c r="ELJ19" s="164"/>
      <c r="ELK19" s="164"/>
      <c r="ELL19" s="164"/>
      <c r="ELM19" s="164"/>
      <c r="ELN19" s="164"/>
      <c r="ELO19" s="164"/>
      <c r="ELP19" s="164"/>
      <c r="ELQ19" s="164"/>
      <c r="ELR19" s="164"/>
      <c r="ELS19" s="164"/>
      <c r="ELT19" s="164"/>
      <c r="ELU19" s="164"/>
      <c r="ELV19" s="164"/>
      <c r="ELW19" s="164"/>
      <c r="ELX19" s="164"/>
      <c r="ELY19" s="164"/>
      <c r="ELZ19" s="164"/>
      <c r="EMA19" s="164"/>
      <c r="EMB19" s="164"/>
      <c r="EMC19" s="164"/>
      <c r="EMD19" s="164"/>
      <c r="EME19" s="164"/>
      <c r="EMF19" s="164"/>
      <c r="EMG19" s="164"/>
      <c r="EMH19" s="164"/>
      <c r="EMI19" s="164"/>
      <c r="EMJ19" s="164"/>
      <c r="EMK19" s="164"/>
      <c r="EML19" s="164"/>
      <c r="EMM19" s="164"/>
      <c r="EMN19" s="164"/>
      <c r="EMO19" s="164"/>
      <c r="EMP19" s="164"/>
      <c r="EMQ19" s="164"/>
      <c r="EMR19" s="164"/>
      <c r="EMS19" s="164"/>
      <c r="EMT19" s="164"/>
      <c r="EMU19" s="164"/>
      <c r="EMV19" s="164"/>
      <c r="EMW19" s="164"/>
      <c r="EMX19" s="164"/>
      <c r="EMY19" s="164"/>
      <c r="EMZ19" s="164"/>
      <c r="ENA19" s="164"/>
      <c r="ENB19" s="164"/>
      <c r="ENC19" s="164"/>
      <c r="END19" s="164"/>
      <c r="ENE19" s="164"/>
      <c r="ENF19" s="164"/>
      <c r="ENG19" s="164"/>
      <c r="ENH19" s="164"/>
      <c r="ENI19" s="164"/>
      <c r="ENJ19" s="164"/>
      <c r="ENK19" s="164"/>
      <c r="ENL19" s="164"/>
      <c r="ENM19" s="164"/>
      <c r="ENN19" s="164"/>
      <c r="ENO19" s="164"/>
      <c r="ENP19" s="164"/>
      <c r="ENQ19" s="164"/>
      <c r="ENR19" s="164"/>
      <c r="ENS19" s="164"/>
      <c r="ENT19" s="164"/>
      <c r="ENU19" s="164"/>
      <c r="ENV19" s="164"/>
      <c r="ENW19" s="164"/>
      <c r="ENX19" s="164"/>
      <c r="ENY19" s="164"/>
      <c r="ENZ19" s="164"/>
      <c r="EOA19" s="164"/>
      <c r="EOB19" s="164"/>
      <c r="EOC19" s="164"/>
      <c r="EOD19" s="164"/>
      <c r="EOE19" s="164"/>
      <c r="EOF19" s="164"/>
      <c r="EOG19" s="164"/>
      <c r="EOH19" s="164"/>
      <c r="EOI19" s="164"/>
      <c r="EOJ19" s="164"/>
      <c r="EOK19" s="164"/>
      <c r="EOL19" s="164"/>
      <c r="EOM19" s="164"/>
      <c r="EON19" s="164"/>
      <c r="EOO19" s="164"/>
      <c r="EOP19" s="164"/>
      <c r="EOQ19" s="164"/>
      <c r="EOR19" s="164"/>
      <c r="EOS19" s="164"/>
      <c r="EOT19" s="164"/>
      <c r="EOU19" s="164"/>
      <c r="EOV19" s="164"/>
      <c r="EOW19" s="164"/>
      <c r="EOX19" s="164"/>
      <c r="EOY19" s="164"/>
      <c r="EOZ19" s="164"/>
      <c r="EPA19" s="164"/>
      <c r="EPB19" s="164"/>
      <c r="EPC19" s="164"/>
      <c r="EPD19" s="164"/>
      <c r="EPE19" s="164"/>
      <c r="EPF19" s="164"/>
      <c r="EPG19" s="164"/>
      <c r="EPH19" s="164"/>
      <c r="EPI19" s="164"/>
      <c r="EPJ19" s="164"/>
      <c r="EPK19" s="164"/>
      <c r="EPL19" s="164"/>
      <c r="EPM19" s="164"/>
      <c r="EPN19" s="164"/>
      <c r="EPO19" s="164"/>
      <c r="EPP19" s="164"/>
      <c r="EPQ19" s="164"/>
      <c r="EPR19" s="164"/>
      <c r="EPS19" s="164"/>
      <c r="EPT19" s="164"/>
      <c r="EPU19" s="164"/>
      <c r="EPV19" s="164"/>
      <c r="EPW19" s="164"/>
      <c r="EPX19" s="164"/>
      <c r="EPY19" s="164"/>
      <c r="EPZ19" s="164"/>
      <c r="EQA19" s="164"/>
      <c r="EQB19" s="164"/>
      <c r="EQC19" s="164"/>
      <c r="EQD19" s="164"/>
      <c r="EQE19" s="164"/>
      <c r="EQF19" s="164"/>
      <c r="EQG19" s="164"/>
      <c r="EQH19" s="164"/>
      <c r="EQI19" s="164"/>
      <c r="EQJ19" s="164"/>
      <c r="EQK19" s="164"/>
      <c r="EQL19" s="164"/>
      <c r="EQM19" s="164"/>
      <c r="EQN19" s="164"/>
      <c r="EQO19" s="164"/>
      <c r="EQP19" s="164"/>
      <c r="EQQ19" s="164"/>
      <c r="EQR19" s="164"/>
      <c r="EQS19" s="164"/>
      <c r="EQT19" s="164"/>
      <c r="EQU19" s="164"/>
      <c r="EQV19" s="164"/>
      <c r="EQW19" s="164"/>
      <c r="EQX19" s="164"/>
      <c r="EQY19" s="164"/>
      <c r="EQZ19" s="164"/>
      <c r="ERA19" s="164"/>
      <c r="ERB19" s="164"/>
      <c r="ERC19" s="164"/>
      <c r="ERD19" s="164"/>
      <c r="ERE19" s="164"/>
      <c r="ERF19" s="164"/>
      <c r="ERG19" s="164"/>
      <c r="ERH19" s="164"/>
      <c r="ERI19" s="164"/>
      <c r="ERJ19" s="164"/>
      <c r="ERK19" s="164"/>
      <c r="ERL19" s="164"/>
      <c r="ERM19" s="164"/>
      <c r="ERN19" s="164"/>
      <c r="ERO19" s="164"/>
      <c r="ERP19" s="164"/>
      <c r="ERQ19" s="164"/>
      <c r="ERR19" s="164"/>
      <c r="ERS19" s="164"/>
      <c r="ERT19" s="164"/>
      <c r="ERU19" s="164"/>
      <c r="ERV19" s="164"/>
      <c r="ERW19" s="164"/>
      <c r="ERX19" s="164"/>
      <c r="ERY19" s="164"/>
      <c r="ERZ19" s="164"/>
      <c r="ESA19" s="164"/>
      <c r="ESB19" s="164"/>
      <c r="ESC19" s="164"/>
      <c r="ESD19" s="164"/>
      <c r="ESE19" s="164"/>
      <c r="ESF19" s="164"/>
      <c r="ESG19" s="164"/>
      <c r="ESH19" s="164"/>
      <c r="ESI19" s="164"/>
      <c r="ESJ19" s="164"/>
      <c r="ESK19" s="164"/>
      <c r="ESL19" s="164"/>
      <c r="ESM19" s="164"/>
      <c r="ESN19" s="164"/>
      <c r="ESO19" s="164"/>
      <c r="ESP19" s="164"/>
      <c r="ESQ19" s="164"/>
      <c r="ESR19" s="164"/>
      <c r="ESS19" s="164"/>
      <c r="EST19" s="164"/>
      <c r="ESU19" s="164"/>
      <c r="ESV19" s="164"/>
      <c r="ESW19" s="164"/>
      <c r="ESX19" s="164"/>
      <c r="ESY19" s="164"/>
      <c r="ESZ19" s="164"/>
      <c r="ETA19" s="164"/>
      <c r="ETB19" s="164"/>
      <c r="ETC19" s="164"/>
      <c r="ETD19" s="164"/>
      <c r="ETE19" s="164"/>
      <c r="ETF19" s="164"/>
      <c r="ETG19" s="164"/>
      <c r="ETH19" s="164"/>
      <c r="ETI19" s="164"/>
      <c r="ETJ19" s="164"/>
      <c r="ETK19" s="164"/>
      <c r="ETL19" s="164"/>
      <c r="ETM19" s="164"/>
      <c r="ETN19" s="164"/>
      <c r="ETO19" s="164"/>
      <c r="ETP19" s="164"/>
      <c r="ETQ19" s="164"/>
      <c r="ETR19" s="164"/>
      <c r="ETS19" s="164"/>
      <c r="ETT19" s="164"/>
      <c r="ETU19" s="164"/>
      <c r="ETV19" s="164"/>
      <c r="ETW19" s="164"/>
      <c r="ETX19" s="164"/>
      <c r="ETY19" s="164"/>
      <c r="ETZ19" s="164"/>
      <c r="EUA19" s="164"/>
      <c r="EUB19" s="164"/>
      <c r="EUC19" s="164"/>
      <c r="EUD19" s="164"/>
      <c r="EUE19" s="164"/>
      <c r="EUF19" s="164"/>
      <c r="EUG19" s="164"/>
      <c r="EUH19" s="164"/>
      <c r="EUI19" s="164"/>
      <c r="EUJ19" s="164"/>
      <c r="EUK19" s="164"/>
      <c r="EUL19" s="164"/>
      <c r="EUM19" s="164"/>
      <c r="EUN19" s="164"/>
      <c r="EUO19" s="164"/>
      <c r="EUP19" s="164"/>
      <c r="EUQ19" s="164"/>
      <c r="EUR19" s="164"/>
      <c r="EUS19" s="164"/>
      <c r="EUT19" s="164"/>
      <c r="EUU19" s="164"/>
      <c r="EUV19" s="164"/>
      <c r="EUW19" s="164"/>
      <c r="EUX19" s="164"/>
      <c r="EUY19" s="164"/>
      <c r="EUZ19" s="164"/>
      <c r="EVA19" s="164"/>
      <c r="EVB19" s="164"/>
      <c r="EVC19" s="164"/>
      <c r="EVD19" s="164"/>
      <c r="EVE19" s="164"/>
      <c r="EVF19" s="164"/>
      <c r="EVG19" s="164"/>
      <c r="EVH19" s="164"/>
      <c r="EVI19" s="164"/>
      <c r="EVJ19" s="164"/>
      <c r="EVK19" s="164"/>
      <c r="EVL19" s="164"/>
      <c r="EVM19" s="164"/>
      <c r="EVN19" s="164"/>
      <c r="EVO19" s="164"/>
      <c r="EVP19" s="164"/>
      <c r="EVQ19" s="164"/>
      <c r="EVR19" s="164"/>
      <c r="EVS19" s="164"/>
      <c r="EVT19" s="164"/>
      <c r="EVU19" s="164"/>
      <c r="EVV19" s="164"/>
      <c r="EVW19" s="164"/>
      <c r="EVX19" s="164"/>
      <c r="EVY19" s="164"/>
      <c r="EVZ19" s="164"/>
      <c r="EWA19" s="164"/>
      <c r="EWB19" s="164"/>
      <c r="EWC19" s="164"/>
      <c r="EWD19" s="164"/>
      <c r="EWE19" s="164"/>
      <c r="EWF19" s="164"/>
      <c r="EWG19" s="164"/>
      <c r="EWH19" s="164"/>
      <c r="EWI19" s="164"/>
      <c r="EWJ19" s="164"/>
      <c r="EWK19" s="164"/>
      <c r="EWL19" s="164"/>
      <c r="EWM19" s="164"/>
      <c r="EWN19" s="164"/>
      <c r="EWO19" s="164"/>
      <c r="EWP19" s="164"/>
      <c r="EWQ19" s="164"/>
      <c r="EWR19" s="164"/>
      <c r="EWS19" s="164"/>
      <c r="EWT19" s="164"/>
      <c r="EWU19" s="164"/>
      <c r="EWV19" s="164"/>
      <c r="EWW19" s="164"/>
      <c r="EWX19" s="164"/>
      <c r="EWY19" s="164"/>
      <c r="EWZ19" s="164"/>
      <c r="EXA19" s="164"/>
      <c r="EXB19" s="164"/>
      <c r="EXC19" s="164"/>
      <c r="EXD19" s="164"/>
      <c r="EXE19" s="164"/>
      <c r="EXF19" s="164"/>
      <c r="EXG19" s="164"/>
      <c r="EXH19" s="164"/>
      <c r="EXI19" s="164"/>
      <c r="EXJ19" s="164"/>
      <c r="EXK19" s="164"/>
      <c r="EXL19" s="164"/>
      <c r="EXM19" s="164"/>
      <c r="EXN19" s="164"/>
      <c r="EXO19" s="164"/>
      <c r="EXP19" s="164"/>
      <c r="EXQ19" s="164"/>
      <c r="EXR19" s="164"/>
      <c r="EXS19" s="164"/>
      <c r="EXT19" s="164"/>
      <c r="EXU19" s="164"/>
      <c r="EXV19" s="164"/>
      <c r="EXW19" s="164"/>
      <c r="EXX19" s="164"/>
      <c r="EXY19" s="164"/>
      <c r="EXZ19" s="164"/>
      <c r="EYA19" s="164"/>
      <c r="EYB19" s="164"/>
      <c r="EYC19" s="164"/>
      <c r="EYD19" s="164"/>
      <c r="EYE19" s="164"/>
      <c r="EYF19" s="164"/>
      <c r="EYG19" s="164"/>
      <c r="EYH19" s="164"/>
      <c r="EYI19" s="164"/>
      <c r="EYJ19" s="164"/>
      <c r="EYK19" s="164"/>
      <c r="EYL19" s="164"/>
      <c r="EYM19" s="164"/>
      <c r="EYN19" s="164"/>
      <c r="EYO19" s="164"/>
      <c r="EYP19" s="164"/>
      <c r="EYQ19" s="164"/>
      <c r="EYR19" s="164"/>
      <c r="EYS19" s="164"/>
      <c r="EYT19" s="164"/>
      <c r="EYU19" s="164"/>
      <c r="EYV19" s="164"/>
      <c r="EYW19" s="164"/>
      <c r="EYX19" s="164"/>
      <c r="EYY19" s="164"/>
      <c r="EYZ19" s="164"/>
      <c r="EZA19" s="164"/>
      <c r="EZB19" s="164"/>
      <c r="EZC19" s="164"/>
      <c r="EZD19" s="164"/>
      <c r="EZE19" s="164"/>
      <c r="EZF19" s="164"/>
      <c r="EZG19" s="164"/>
      <c r="EZH19" s="164"/>
      <c r="EZI19" s="164"/>
      <c r="EZJ19" s="164"/>
      <c r="EZK19" s="164"/>
      <c r="EZL19" s="164"/>
      <c r="EZM19" s="164"/>
      <c r="EZN19" s="164"/>
      <c r="EZO19" s="164"/>
      <c r="EZP19" s="164"/>
      <c r="EZQ19" s="164"/>
      <c r="EZR19" s="164"/>
      <c r="EZS19" s="164"/>
      <c r="EZT19" s="164"/>
      <c r="EZU19" s="164"/>
      <c r="EZV19" s="164"/>
      <c r="EZW19" s="164"/>
      <c r="EZX19" s="164"/>
      <c r="EZY19" s="164"/>
      <c r="EZZ19" s="164"/>
      <c r="FAA19" s="164"/>
      <c r="FAB19" s="164"/>
      <c r="FAC19" s="164"/>
      <c r="FAD19" s="164"/>
      <c r="FAE19" s="164"/>
      <c r="FAF19" s="164"/>
      <c r="FAG19" s="164"/>
      <c r="FAH19" s="164"/>
      <c r="FAI19" s="164"/>
      <c r="FAJ19" s="164"/>
      <c r="FAK19" s="164"/>
      <c r="FAL19" s="164"/>
      <c r="FAM19" s="164"/>
      <c r="FAN19" s="164"/>
      <c r="FAO19" s="164"/>
      <c r="FAP19" s="164"/>
      <c r="FAQ19" s="164"/>
      <c r="FAR19" s="164"/>
      <c r="FAS19" s="164"/>
      <c r="FAT19" s="164"/>
      <c r="FAU19" s="164"/>
      <c r="FAV19" s="164"/>
      <c r="FAW19" s="164"/>
      <c r="FAX19" s="164"/>
      <c r="FAY19" s="164"/>
      <c r="FAZ19" s="164"/>
      <c r="FBA19" s="164"/>
      <c r="FBB19" s="164"/>
      <c r="FBC19" s="164"/>
      <c r="FBD19" s="164"/>
      <c r="FBE19" s="164"/>
      <c r="FBF19" s="164"/>
      <c r="FBG19" s="164"/>
      <c r="FBH19" s="164"/>
      <c r="FBI19" s="164"/>
      <c r="FBJ19" s="164"/>
      <c r="FBK19" s="164"/>
      <c r="FBL19" s="164"/>
      <c r="FBM19" s="164"/>
      <c r="FBN19" s="164"/>
      <c r="FBO19" s="164"/>
      <c r="FBP19" s="164"/>
      <c r="FBQ19" s="164"/>
      <c r="FBR19" s="164"/>
      <c r="FBS19" s="164"/>
      <c r="FBT19" s="164"/>
      <c r="FBU19" s="164"/>
      <c r="FBV19" s="164"/>
      <c r="FBW19" s="164"/>
      <c r="FBX19" s="164"/>
      <c r="FBY19" s="164"/>
      <c r="FBZ19" s="164"/>
      <c r="FCA19" s="164"/>
      <c r="FCB19" s="164"/>
      <c r="FCC19" s="164"/>
      <c r="FCD19" s="164"/>
      <c r="FCE19" s="164"/>
      <c r="FCF19" s="164"/>
      <c r="FCG19" s="164"/>
      <c r="FCH19" s="164"/>
      <c r="FCI19" s="164"/>
      <c r="FCJ19" s="164"/>
      <c r="FCK19" s="164"/>
      <c r="FCL19" s="164"/>
      <c r="FCM19" s="164"/>
      <c r="FCN19" s="164"/>
      <c r="FCO19" s="164"/>
      <c r="FCP19" s="164"/>
      <c r="FCQ19" s="164"/>
      <c r="FCR19" s="164"/>
      <c r="FCS19" s="164"/>
      <c r="FCT19" s="164"/>
      <c r="FCU19" s="164"/>
      <c r="FCV19" s="164"/>
      <c r="FCW19" s="164"/>
      <c r="FCX19" s="164"/>
      <c r="FCY19" s="164"/>
      <c r="FCZ19" s="164"/>
      <c r="FDA19" s="164"/>
      <c r="FDB19" s="164"/>
      <c r="FDC19" s="164"/>
      <c r="FDD19" s="164"/>
      <c r="FDE19" s="164"/>
      <c r="FDF19" s="164"/>
      <c r="FDG19" s="164"/>
      <c r="FDH19" s="164"/>
      <c r="FDI19" s="164"/>
      <c r="FDJ19" s="164"/>
      <c r="FDK19" s="164"/>
      <c r="FDL19" s="164"/>
      <c r="FDM19" s="164"/>
      <c r="FDN19" s="164"/>
      <c r="FDO19" s="164"/>
      <c r="FDP19" s="164"/>
      <c r="FDQ19" s="164"/>
      <c r="FDR19" s="164"/>
      <c r="FDS19" s="164"/>
      <c r="FDT19" s="164"/>
      <c r="FDU19" s="164"/>
      <c r="FDV19" s="164"/>
      <c r="FDW19" s="164"/>
      <c r="FDX19" s="164"/>
      <c r="FDY19" s="164"/>
      <c r="FDZ19" s="164"/>
      <c r="FEA19" s="164"/>
      <c r="FEB19" s="164"/>
      <c r="FEC19" s="164"/>
      <c r="FED19" s="164"/>
      <c r="FEE19" s="164"/>
      <c r="FEF19" s="164"/>
      <c r="FEG19" s="164"/>
      <c r="FEH19" s="164"/>
      <c r="FEI19" s="164"/>
      <c r="FEJ19" s="164"/>
      <c r="FEK19" s="164"/>
      <c r="FEL19" s="164"/>
      <c r="FEM19" s="164"/>
      <c r="FEN19" s="164"/>
      <c r="FEO19" s="164"/>
      <c r="FEP19" s="164"/>
      <c r="FEQ19" s="164"/>
      <c r="FER19" s="164"/>
      <c r="FES19" s="164"/>
      <c r="FET19" s="164"/>
      <c r="FEU19" s="164"/>
      <c r="FEV19" s="164"/>
      <c r="FEW19" s="164"/>
      <c r="FEX19" s="164"/>
      <c r="FEY19" s="164"/>
      <c r="FEZ19" s="164"/>
      <c r="FFA19" s="164"/>
      <c r="FFB19" s="164"/>
      <c r="FFC19" s="164"/>
      <c r="FFD19" s="164"/>
      <c r="FFE19" s="164"/>
      <c r="FFF19" s="164"/>
      <c r="FFG19" s="164"/>
      <c r="FFH19" s="164"/>
      <c r="FFI19" s="164"/>
      <c r="FFJ19" s="164"/>
      <c r="FFK19" s="164"/>
      <c r="FFL19" s="164"/>
      <c r="FFM19" s="164"/>
      <c r="FFN19" s="164"/>
      <c r="FFO19" s="164"/>
      <c r="FFP19" s="164"/>
      <c r="FFQ19" s="164"/>
      <c r="FFR19" s="164"/>
      <c r="FFS19" s="164"/>
      <c r="FFT19" s="164"/>
      <c r="FFU19" s="164"/>
      <c r="FFV19" s="164"/>
      <c r="FFW19" s="164"/>
      <c r="FFX19" s="164"/>
      <c r="FFY19" s="164"/>
      <c r="FFZ19" s="164"/>
      <c r="FGA19" s="164"/>
      <c r="FGB19" s="164"/>
      <c r="FGC19" s="164"/>
      <c r="FGD19" s="164"/>
      <c r="FGE19" s="164"/>
      <c r="FGF19" s="164"/>
      <c r="FGG19" s="164"/>
      <c r="FGH19" s="164"/>
      <c r="FGI19" s="164"/>
      <c r="FGJ19" s="164"/>
      <c r="FGK19" s="164"/>
      <c r="FGL19" s="164"/>
      <c r="FGM19" s="164"/>
      <c r="FGN19" s="164"/>
      <c r="FGO19" s="164"/>
      <c r="FGP19" s="164"/>
      <c r="FGQ19" s="164"/>
      <c r="FGR19" s="164"/>
      <c r="FGS19" s="164"/>
      <c r="FGT19" s="164"/>
      <c r="FGU19" s="164"/>
      <c r="FGV19" s="164"/>
      <c r="FGW19" s="164"/>
      <c r="FGX19" s="164"/>
      <c r="FGY19" s="164"/>
      <c r="FGZ19" s="164"/>
      <c r="FHA19" s="164"/>
      <c r="FHB19" s="164"/>
      <c r="FHC19" s="164"/>
      <c r="FHD19" s="164"/>
      <c r="FHE19" s="164"/>
      <c r="FHF19" s="164"/>
      <c r="FHG19" s="164"/>
      <c r="FHH19" s="164"/>
      <c r="FHI19" s="164"/>
      <c r="FHJ19" s="164"/>
      <c r="FHK19" s="164"/>
      <c r="FHL19" s="164"/>
      <c r="FHM19" s="164"/>
      <c r="FHN19" s="164"/>
      <c r="FHO19" s="164"/>
      <c r="FHP19" s="164"/>
      <c r="FHQ19" s="164"/>
      <c r="FHR19" s="164"/>
      <c r="FHS19" s="164"/>
      <c r="FHT19" s="164"/>
      <c r="FHU19" s="164"/>
      <c r="FHV19" s="164"/>
      <c r="FHW19" s="164"/>
      <c r="FHX19" s="164"/>
      <c r="FHY19" s="164"/>
      <c r="FHZ19" s="164"/>
      <c r="FIA19" s="164"/>
      <c r="FIB19" s="164"/>
      <c r="FIC19" s="164"/>
      <c r="FID19" s="164"/>
      <c r="FIE19" s="164"/>
      <c r="FIF19" s="164"/>
      <c r="FIG19" s="164"/>
      <c r="FIH19" s="164"/>
      <c r="FII19" s="164"/>
      <c r="FIJ19" s="164"/>
      <c r="FIK19" s="164"/>
      <c r="FIL19" s="164"/>
      <c r="FIM19" s="164"/>
      <c r="FIN19" s="164"/>
      <c r="FIO19" s="164"/>
      <c r="FIP19" s="164"/>
      <c r="FIQ19" s="164"/>
      <c r="FIR19" s="164"/>
      <c r="FIS19" s="164"/>
      <c r="FIT19" s="164"/>
      <c r="FIU19" s="164"/>
      <c r="FIV19" s="164"/>
      <c r="FIW19" s="164"/>
      <c r="FIX19" s="164"/>
      <c r="FIY19" s="164"/>
      <c r="FIZ19" s="164"/>
      <c r="FJA19" s="164"/>
      <c r="FJB19" s="164"/>
      <c r="FJC19" s="164"/>
      <c r="FJD19" s="164"/>
      <c r="FJE19" s="164"/>
      <c r="FJF19" s="164"/>
      <c r="FJG19" s="164"/>
      <c r="FJH19" s="164"/>
      <c r="FJI19" s="164"/>
      <c r="FJJ19" s="164"/>
      <c r="FJK19" s="164"/>
      <c r="FJL19" s="164"/>
      <c r="FJM19" s="164"/>
      <c r="FJN19" s="164"/>
      <c r="FJO19" s="164"/>
      <c r="FJP19" s="164"/>
      <c r="FJQ19" s="164"/>
      <c r="FJR19" s="164"/>
      <c r="FJS19" s="164"/>
      <c r="FJT19" s="164"/>
      <c r="FJU19" s="164"/>
      <c r="FJV19" s="164"/>
      <c r="FJW19" s="164"/>
      <c r="FJX19" s="164"/>
      <c r="FJY19" s="164"/>
      <c r="FJZ19" s="164"/>
      <c r="FKA19" s="164"/>
      <c r="FKB19" s="164"/>
      <c r="FKC19" s="164"/>
      <c r="FKD19" s="164"/>
      <c r="FKE19" s="164"/>
      <c r="FKF19" s="164"/>
      <c r="FKG19" s="164"/>
      <c r="FKH19" s="164"/>
      <c r="FKI19" s="164"/>
      <c r="FKJ19" s="164"/>
      <c r="FKK19" s="164"/>
      <c r="FKL19" s="164"/>
      <c r="FKM19" s="164"/>
      <c r="FKN19" s="164"/>
      <c r="FKO19" s="164"/>
      <c r="FKP19" s="164"/>
      <c r="FKQ19" s="164"/>
      <c r="FKR19" s="164"/>
      <c r="FKS19" s="164"/>
      <c r="FKT19" s="164"/>
      <c r="FKU19" s="164"/>
      <c r="FKV19" s="164"/>
      <c r="FKW19" s="164"/>
      <c r="FKX19" s="164"/>
      <c r="FKY19" s="164"/>
      <c r="FKZ19" s="164"/>
      <c r="FLA19" s="164"/>
      <c r="FLB19" s="164"/>
      <c r="FLC19" s="164"/>
      <c r="FLD19" s="164"/>
      <c r="FLE19" s="164"/>
      <c r="FLF19" s="164"/>
      <c r="FLG19" s="164"/>
      <c r="FLH19" s="164"/>
      <c r="FLI19" s="164"/>
      <c r="FLJ19" s="164"/>
      <c r="FLK19" s="164"/>
      <c r="FLL19" s="164"/>
      <c r="FLM19" s="164"/>
      <c r="FLN19" s="164"/>
      <c r="FLO19" s="164"/>
      <c r="FLP19" s="164"/>
      <c r="FLQ19" s="164"/>
      <c r="FLR19" s="164"/>
      <c r="FLS19" s="164"/>
      <c r="FLT19" s="164"/>
      <c r="FLU19" s="164"/>
      <c r="FLV19" s="164"/>
      <c r="FLW19" s="164"/>
      <c r="FLX19" s="164"/>
      <c r="FLY19" s="164"/>
      <c r="FLZ19" s="164"/>
      <c r="FMA19" s="164"/>
      <c r="FMB19" s="164"/>
      <c r="FMC19" s="164"/>
      <c r="FMD19" s="164"/>
      <c r="FME19" s="164"/>
      <c r="FMF19" s="164"/>
      <c r="FMG19" s="164"/>
      <c r="FMH19" s="164"/>
      <c r="FMI19" s="164"/>
      <c r="FMJ19" s="164"/>
      <c r="FMK19" s="164"/>
      <c r="FML19" s="164"/>
      <c r="FMM19" s="164"/>
      <c r="FMN19" s="164"/>
      <c r="FMO19" s="164"/>
      <c r="FMP19" s="164"/>
      <c r="FMQ19" s="164"/>
      <c r="FMR19" s="164"/>
      <c r="FMS19" s="164"/>
      <c r="FMT19" s="164"/>
      <c r="FMU19" s="164"/>
      <c r="FMV19" s="164"/>
      <c r="FMW19" s="164"/>
      <c r="FMX19" s="164"/>
      <c r="FMY19" s="164"/>
      <c r="FMZ19" s="164"/>
      <c r="FNA19" s="164"/>
      <c r="FNB19" s="164"/>
      <c r="FNC19" s="164"/>
      <c r="FND19" s="164"/>
      <c r="FNE19" s="164"/>
      <c r="FNF19" s="164"/>
      <c r="FNG19" s="164"/>
      <c r="FNH19" s="164"/>
      <c r="FNI19" s="164"/>
      <c r="FNJ19" s="164"/>
      <c r="FNK19" s="164"/>
      <c r="FNL19" s="164"/>
      <c r="FNM19" s="164"/>
      <c r="FNN19" s="164"/>
      <c r="FNO19" s="164"/>
      <c r="FNP19" s="164"/>
      <c r="FNQ19" s="164"/>
      <c r="FNR19" s="164"/>
      <c r="FNS19" s="164"/>
      <c r="FNT19" s="164"/>
      <c r="FNU19" s="164"/>
      <c r="FNV19" s="164"/>
      <c r="FNW19" s="164"/>
      <c r="FNX19" s="164"/>
      <c r="FNY19" s="164"/>
      <c r="FNZ19" s="164"/>
      <c r="FOA19" s="164"/>
      <c r="FOB19" s="164"/>
      <c r="FOC19" s="164"/>
      <c r="FOD19" s="164"/>
      <c r="FOE19" s="164"/>
      <c r="FOF19" s="164"/>
      <c r="FOG19" s="164"/>
      <c r="FOH19" s="164"/>
      <c r="FOI19" s="164"/>
      <c r="FOJ19" s="164"/>
      <c r="FOK19" s="164"/>
      <c r="FOL19" s="164"/>
      <c r="FOM19" s="164"/>
      <c r="FON19" s="164"/>
      <c r="FOO19" s="164"/>
      <c r="FOP19" s="164"/>
      <c r="FOQ19" s="164"/>
      <c r="FOR19" s="164"/>
      <c r="FOS19" s="164"/>
      <c r="FOT19" s="164"/>
      <c r="FOU19" s="164"/>
      <c r="FOV19" s="164"/>
      <c r="FOW19" s="164"/>
      <c r="FOX19" s="164"/>
      <c r="FOY19" s="164"/>
      <c r="FOZ19" s="164"/>
      <c r="FPA19" s="164"/>
      <c r="FPB19" s="164"/>
      <c r="FPC19" s="164"/>
      <c r="FPD19" s="164"/>
      <c r="FPE19" s="164"/>
      <c r="FPF19" s="164"/>
      <c r="FPG19" s="164"/>
      <c r="FPH19" s="164"/>
      <c r="FPI19" s="164"/>
      <c r="FPJ19" s="164"/>
      <c r="FPK19" s="164"/>
      <c r="FPL19" s="164"/>
      <c r="FPM19" s="164"/>
      <c r="FPN19" s="164"/>
      <c r="FPO19" s="164"/>
      <c r="FPP19" s="164"/>
      <c r="FPQ19" s="164"/>
      <c r="FPR19" s="164"/>
      <c r="FPS19" s="164"/>
      <c r="FPT19" s="164"/>
      <c r="FPU19" s="164"/>
      <c r="FPV19" s="164"/>
      <c r="FPW19" s="164"/>
      <c r="FPX19" s="164"/>
      <c r="FPY19" s="164"/>
      <c r="FPZ19" s="164"/>
      <c r="FQA19" s="164"/>
      <c r="FQB19" s="164"/>
      <c r="FQC19" s="164"/>
      <c r="FQD19" s="164"/>
      <c r="FQE19" s="164"/>
      <c r="FQF19" s="164"/>
      <c r="FQG19" s="164"/>
      <c r="FQH19" s="164"/>
      <c r="FQI19" s="164"/>
      <c r="FQJ19" s="164"/>
      <c r="FQK19" s="164"/>
      <c r="FQL19" s="164"/>
      <c r="FQM19" s="164"/>
      <c r="FQN19" s="164"/>
      <c r="FQO19" s="164"/>
      <c r="FQP19" s="164"/>
      <c r="FQQ19" s="164"/>
      <c r="FQR19" s="164"/>
      <c r="FQS19" s="164"/>
      <c r="FQT19" s="164"/>
      <c r="FQU19" s="164"/>
      <c r="FQV19" s="164"/>
      <c r="FQW19" s="164"/>
      <c r="FQX19" s="164"/>
      <c r="FQY19" s="164"/>
      <c r="FQZ19" s="164"/>
      <c r="FRA19" s="164"/>
      <c r="FRB19" s="164"/>
      <c r="FRC19" s="164"/>
      <c r="FRD19" s="164"/>
      <c r="FRE19" s="164"/>
      <c r="FRF19" s="164"/>
      <c r="FRG19" s="164"/>
      <c r="FRH19" s="164"/>
      <c r="FRI19" s="164"/>
      <c r="FRJ19" s="164"/>
      <c r="FRK19" s="164"/>
      <c r="FRL19" s="164"/>
      <c r="FRM19" s="164"/>
      <c r="FRN19" s="164"/>
      <c r="FRO19" s="164"/>
      <c r="FRP19" s="164"/>
      <c r="FRQ19" s="164"/>
      <c r="FRR19" s="164"/>
      <c r="FRS19" s="164"/>
      <c r="FRT19" s="164"/>
      <c r="FRU19" s="164"/>
      <c r="FRV19" s="164"/>
      <c r="FRW19" s="164"/>
      <c r="FRX19" s="164"/>
      <c r="FRY19" s="164"/>
      <c r="FRZ19" s="164"/>
      <c r="FSA19" s="164"/>
      <c r="FSB19" s="164"/>
      <c r="FSC19" s="164"/>
      <c r="FSD19" s="164"/>
      <c r="FSE19" s="164"/>
      <c r="FSF19" s="164"/>
      <c r="FSG19" s="164"/>
      <c r="FSH19" s="164"/>
      <c r="FSI19" s="164"/>
      <c r="FSJ19" s="164"/>
      <c r="FSK19" s="164"/>
      <c r="FSL19" s="164"/>
      <c r="FSM19" s="164"/>
      <c r="FSN19" s="164"/>
      <c r="FSO19" s="164"/>
      <c r="FSP19" s="164"/>
      <c r="FSQ19" s="164"/>
      <c r="FSR19" s="164"/>
      <c r="FSS19" s="164"/>
      <c r="FST19" s="164"/>
      <c r="FSU19" s="164"/>
      <c r="FSV19" s="164"/>
      <c r="FSW19" s="164"/>
      <c r="FSX19" s="164"/>
      <c r="FSY19" s="164"/>
      <c r="FSZ19" s="164"/>
      <c r="FTA19" s="164"/>
      <c r="FTB19" s="164"/>
      <c r="FTC19" s="164"/>
      <c r="FTD19" s="164"/>
      <c r="FTE19" s="164"/>
      <c r="FTF19" s="164"/>
      <c r="FTG19" s="164"/>
      <c r="FTH19" s="164"/>
      <c r="FTI19" s="164"/>
      <c r="FTJ19" s="164"/>
      <c r="FTK19" s="164"/>
      <c r="FTL19" s="164"/>
      <c r="FTM19" s="164"/>
      <c r="FTN19" s="164"/>
      <c r="FTO19" s="164"/>
      <c r="FTP19" s="164"/>
      <c r="FTQ19" s="164"/>
      <c r="FTR19" s="164"/>
      <c r="FTS19" s="164"/>
      <c r="FTT19" s="164"/>
      <c r="FTU19" s="164"/>
      <c r="FTV19" s="164"/>
      <c r="FTW19" s="164"/>
      <c r="FTX19" s="164"/>
      <c r="FTY19" s="164"/>
      <c r="FTZ19" s="164"/>
      <c r="FUA19" s="164"/>
      <c r="FUB19" s="164"/>
      <c r="FUC19" s="164"/>
      <c r="FUD19" s="164"/>
      <c r="FUE19" s="164"/>
      <c r="FUF19" s="164"/>
      <c r="FUG19" s="164"/>
      <c r="FUH19" s="164"/>
      <c r="FUI19" s="164"/>
      <c r="FUJ19" s="164"/>
      <c r="FUK19" s="164"/>
      <c r="FUL19" s="164"/>
      <c r="FUM19" s="164"/>
      <c r="FUN19" s="164"/>
      <c r="FUO19" s="164"/>
      <c r="FUP19" s="164"/>
      <c r="FUQ19" s="164"/>
      <c r="FUR19" s="164"/>
      <c r="FUS19" s="164"/>
      <c r="FUT19" s="164"/>
      <c r="FUU19" s="164"/>
      <c r="FUV19" s="164"/>
      <c r="FUW19" s="164"/>
      <c r="FUX19" s="164"/>
      <c r="FUY19" s="164"/>
      <c r="FUZ19" s="164"/>
      <c r="FVA19" s="164"/>
      <c r="FVB19" s="164"/>
      <c r="FVC19" s="164"/>
      <c r="FVD19" s="164"/>
      <c r="FVE19" s="164"/>
      <c r="FVF19" s="164"/>
      <c r="FVG19" s="164"/>
      <c r="FVH19" s="164"/>
      <c r="FVI19" s="164"/>
      <c r="FVJ19" s="164"/>
      <c r="FVK19" s="164"/>
      <c r="FVL19" s="164"/>
      <c r="FVM19" s="164"/>
      <c r="FVN19" s="164"/>
      <c r="FVO19" s="164"/>
      <c r="FVP19" s="164"/>
      <c r="FVQ19" s="164"/>
      <c r="FVR19" s="164"/>
      <c r="FVS19" s="164"/>
      <c r="FVT19" s="164"/>
      <c r="FVU19" s="164"/>
      <c r="FVV19" s="164"/>
      <c r="FVW19" s="164"/>
      <c r="FVX19" s="164"/>
      <c r="FVY19" s="164"/>
      <c r="FVZ19" s="164"/>
      <c r="FWA19" s="164"/>
      <c r="FWB19" s="164"/>
      <c r="FWC19" s="164"/>
      <c r="FWD19" s="164"/>
      <c r="FWE19" s="164"/>
      <c r="FWF19" s="164"/>
      <c r="FWG19" s="164"/>
      <c r="FWH19" s="164"/>
      <c r="FWI19" s="164"/>
      <c r="FWJ19" s="164"/>
      <c r="FWK19" s="164"/>
      <c r="FWL19" s="164"/>
      <c r="FWM19" s="164"/>
      <c r="FWN19" s="164"/>
      <c r="FWO19" s="164"/>
      <c r="FWP19" s="164"/>
      <c r="FWQ19" s="164"/>
      <c r="FWR19" s="164"/>
      <c r="FWS19" s="164"/>
      <c r="FWT19" s="164"/>
      <c r="FWU19" s="164"/>
      <c r="FWV19" s="164"/>
      <c r="FWW19" s="164"/>
      <c r="FWX19" s="164"/>
      <c r="FWY19" s="164"/>
      <c r="FWZ19" s="164"/>
      <c r="FXA19" s="164"/>
      <c r="FXB19" s="164"/>
      <c r="FXC19" s="164"/>
      <c r="FXD19" s="164"/>
      <c r="FXE19" s="164"/>
      <c r="FXF19" s="164"/>
      <c r="FXG19" s="164"/>
      <c r="FXH19" s="164"/>
      <c r="FXI19" s="164"/>
      <c r="FXJ19" s="164"/>
      <c r="FXK19" s="164"/>
      <c r="FXL19" s="164"/>
      <c r="FXM19" s="164"/>
      <c r="FXN19" s="164"/>
      <c r="FXO19" s="164"/>
      <c r="FXP19" s="164"/>
      <c r="FXQ19" s="164"/>
      <c r="FXR19" s="164"/>
      <c r="FXS19" s="164"/>
      <c r="FXT19" s="164"/>
      <c r="FXU19" s="164"/>
      <c r="FXV19" s="164"/>
      <c r="FXW19" s="164"/>
      <c r="FXX19" s="164"/>
      <c r="FXY19" s="164"/>
      <c r="FXZ19" s="164"/>
      <c r="FYA19" s="164"/>
      <c r="FYB19" s="164"/>
      <c r="FYC19" s="164"/>
      <c r="FYD19" s="164"/>
      <c r="FYE19" s="164"/>
      <c r="FYF19" s="164"/>
      <c r="FYG19" s="164"/>
      <c r="FYH19" s="164"/>
      <c r="FYI19" s="164"/>
      <c r="FYJ19" s="164"/>
      <c r="FYK19" s="164"/>
      <c r="FYL19" s="164"/>
      <c r="FYM19" s="164"/>
      <c r="FYN19" s="164"/>
      <c r="FYO19" s="164"/>
      <c r="FYP19" s="164"/>
      <c r="FYQ19" s="164"/>
      <c r="FYR19" s="164"/>
      <c r="FYS19" s="164"/>
      <c r="FYT19" s="164"/>
      <c r="FYU19" s="164"/>
      <c r="FYV19" s="164"/>
      <c r="FYW19" s="164"/>
      <c r="FYX19" s="164"/>
      <c r="FYY19" s="164"/>
      <c r="FYZ19" s="164"/>
      <c r="FZA19" s="164"/>
      <c r="FZB19" s="164"/>
      <c r="FZC19" s="164"/>
      <c r="FZD19" s="164"/>
      <c r="FZE19" s="164"/>
      <c r="FZF19" s="164"/>
      <c r="FZG19" s="164"/>
      <c r="FZH19" s="164"/>
      <c r="FZI19" s="164"/>
      <c r="FZJ19" s="164"/>
      <c r="FZK19" s="164"/>
      <c r="FZL19" s="164"/>
      <c r="FZM19" s="164"/>
      <c r="FZN19" s="164"/>
      <c r="FZO19" s="164"/>
      <c r="FZP19" s="164"/>
      <c r="FZQ19" s="164"/>
      <c r="FZR19" s="164"/>
      <c r="FZS19" s="164"/>
      <c r="FZT19" s="164"/>
      <c r="FZU19" s="164"/>
      <c r="FZV19" s="164"/>
      <c r="FZW19" s="164"/>
      <c r="FZX19" s="164"/>
      <c r="FZY19" s="164"/>
      <c r="FZZ19" s="164"/>
      <c r="GAA19" s="164"/>
      <c r="GAB19" s="164"/>
      <c r="GAC19" s="164"/>
      <c r="GAD19" s="164"/>
      <c r="GAE19" s="164"/>
      <c r="GAF19" s="164"/>
      <c r="GAG19" s="164"/>
      <c r="GAH19" s="164"/>
      <c r="GAI19" s="164"/>
      <c r="GAJ19" s="164"/>
      <c r="GAK19" s="164"/>
      <c r="GAL19" s="164"/>
      <c r="GAM19" s="164"/>
      <c r="GAN19" s="164"/>
      <c r="GAO19" s="164"/>
      <c r="GAP19" s="164"/>
      <c r="GAQ19" s="164"/>
      <c r="GAR19" s="164"/>
      <c r="GAS19" s="164"/>
      <c r="GAT19" s="164"/>
      <c r="GAU19" s="164"/>
      <c r="GAV19" s="164"/>
      <c r="GAW19" s="164"/>
      <c r="GAX19" s="164"/>
      <c r="GAY19" s="164"/>
      <c r="GAZ19" s="164"/>
      <c r="GBA19" s="164"/>
      <c r="GBB19" s="164"/>
      <c r="GBC19" s="164"/>
      <c r="GBD19" s="164"/>
      <c r="GBE19" s="164"/>
      <c r="GBF19" s="164"/>
      <c r="GBG19" s="164"/>
      <c r="GBH19" s="164"/>
      <c r="GBI19" s="164"/>
      <c r="GBJ19" s="164"/>
      <c r="GBK19" s="164"/>
      <c r="GBL19" s="164"/>
      <c r="GBM19" s="164"/>
      <c r="GBN19" s="164"/>
      <c r="GBO19" s="164"/>
      <c r="GBP19" s="164"/>
      <c r="GBQ19" s="164"/>
      <c r="GBR19" s="164"/>
      <c r="GBS19" s="164"/>
      <c r="GBT19" s="164"/>
      <c r="GBU19" s="164"/>
      <c r="GBV19" s="164"/>
      <c r="GBW19" s="164"/>
      <c r="GBX19" s="164"/>
      <c r="GBY19" s="164"/>
      <c r="GBZ19" s="164"/>
      <c r="GCA19" s="164"/>
      <c r="GCB19" s="164"/>
      <c r="GCC19" s="164"/>
      <c r="GCD19" s="164"/>
      <c r="GCE19" s="164"/>
      <c r="GCF19" s="164"/>
      <c r="GCG19" s="164"/>
      <c r="GCH19" s="164"/>
      <c r="GCI19" s="164"/>
      <c r="GCJ19" s="164"/>
      <c r="GCK19" s="164"/>
      <c r="GCL19" s="164"/>
      <c r="GCM19" s="164"/>
      <c r="GCN19" s="164"/>
      <c r="GCO19" s="164"/>
      <c r="GCP19" s="164"/>
      <c r="GCQ19" s="164"/>
      <c r="GCR19" s="164"/>
      <c r="GCS19" s="164"/>
      <c r="GCT19" s="164"/>
      <c r="GCU19" s="164"/>
      <c r="GCV19" s="164"/>
      <c r="GCW19" s="164"/>
      <c r="GCX19" s="164"/>
      <c r="GCY19" s="164"/>
      <c r="GCZ19" s="164"/>
      <c r="GDA19" s="164"/>
      <c r="GDB19" s="164"/>
      <c r="GDC19" s="164"/>
      <c r="GDD19" s="164"/>
      <c r="GDE19" s="164"/>
      <c r="GDF19" s="164"/>
      <c r="GDG19" s="164"/>
      <c r="GDH19" s="164"/>
      <c r="GDI19" s="164"/>
      <c r="GDJ19" s="164"/>
      <c r="GDK19" s="164"/>
      <c r="GDL19" s="164"/>
      <c r="GDM19" s="164"/>
      <c r="GDN19" s="164"/>
      <c r="GDO19" s="164"/>
      <c r="GDP19" s="164"/>
      <c r="GDQ19" s="164"/>
      <c r="GDR19" s="164"/>
      <c r="GDS19" s="164"/>
      <c r="GDT19" s="164"/>
      <c r="GDU19" s="164"/>
      <c r="GDV19" s="164"/>
      <c r="GDW19" s="164"/>
      <c r="GDX19" s="164"/>
      <c r="GDY19" s="164"/>
      <c r="GDZ19" s="164"/>
      <c r="GEA19" s="164"/>
      <c r="GEB19" s="164"/>
      <c r="GEC19" s="164"/>
      <c r="GED19" s="164"/>
      <c r="GEE19" s="164"/>
      <c r="GEF19" s="164"/>
      <c r="GEG19" s="164"/>
      <c r="GEH19" s="164"/>
      <c r="GEI19" s="164"/>
      <c r="GEJ19" s="164"/>
      <c r="GEK19" s="164"/>
      <c r="GEL19" s="164"/>
      <c r="GEM19" s="164"/>
      <c r="GEN19" s="164"/>
      <c r="GEO19" s="164"/>
      <c r="GEP19" s="164"/>
      <c r="GEQ19" s="164"/>
      <c r="GER19" s="164"/>
      <c r="GES19" s="164"/>
      <c r="GET19" s="164"/>
      <c r="GEU19" s="164"/>
      <c r="GEV19" s="164"/>
      <c r="GEW19" s="164"/>
      <c r="GEX19" s="164"/>
      <c r="GEY19" s="164"/>
      <c r="GEZ19" s="164"/>
      <c r="GFA19" s="164"/>
      <c r="GFB19" s="164"/>
      <c r="GFC19" s="164"/>
      <c r="GFD19" s="164"/>
      <c r="GFE19" s="164"/>
      <c r="GFF19" s="164"/>
      <c r="GFG19" s="164"/>
      <c r="GFH19" s="164"/>
      <c r="GFI19" s="164"/>
      <c r="GFJ19" s="164"/>
      <c r="GFK19" s="164"/>
      <c r="GFL19" s="164"/>
      <c r="GFM19" s="164"/>
      <c r="GFN19" s="164"/>
      <c r="GFO19" s="164"/>
      <c r="GFP19" s="164"/>
      <c r="GFQ19" s="164"/>
      <c r="GFR19" s="164"/>
      <c r="GFS19" s="164"/>
      <c r="GFT19" s="164"/>
      <c r="GFU19" s="164"/>
      <c r="GFV19" s="164"/>
      <c r="GFW19" s="164"/>
      <c r="GFX19" s="164"/>
      <c r="GFY19" s="164"/>
      <c r="GFZ19" s="164"/>
      <c r="GGA19" s="164"/>
      <c r="GGB19" s="164"/>
      <c r="GGC19" s="164"/>
      <c r="GGD19" s="164"/>
      <c r="GGE19" s="164"/>
      <c r="GGF19" s="164"/>
      <c r="GGG19" s="164"/>
      <c r="GGH19" s="164"/>
      <c r="GGI19" s="164"/>
      <c r="GGJ19" s="164"/>
      <c r="GGK19" s="164"/>
      <c r="GGL19" s="164"/>
      <c r="GGM19" s="164"/>
      <c r="GGN19" s="164"/>
      <c r="GGO19" s="164"/>
      <c r="GGP19" s="164"/>
      <c r="GGQ19" s="164"/>
      <c r="GGR19" s="164"/>
      <c r="GGS19" s="164"/>
      <c r="GGT19" s="164"/>
      <c r="GGU19" s="164"/>
      <c r="GGV19" s="164"/>
      <c r="GGW19" s="164"/>
      <c r="GGX19" s="164"/>
      <c r="GGY19" s="164"/>
      <c r="GGZ19" s="164"/>
      <c r="GHA19" s="164"/>
      <c r="GHB19" s="164"/>
      <c r="GHC19" s="164"/>
      <c r="GHD19" s="164"/>
      <c r="GHE19" s="164"/>
      <c r="GHF19" s="164"/>
      <c r="GHG19" s="164"/>
      <c r="GHH19" s="164"/>
      <c r="GHI19" s="164"/>
      <c r="GHJ19" s="164"/>
      <c r="GHK19" s="164"/>
      <c r="GHL19" s="164"/>
      <c r="GHM19" s="164"/>
      <c r="GHN19" s="164"/>
      <c r="GHO19" s="164"/>
      <c r="GHP19" s="164"/>
      <c r="GHQ19" s="164"/>
      <c r="GHR19" s="164"/>
      <c r="GHS19" s="164"/>
      <c r="GHT19" s="164"/>
      <c r="GHU19" s="164"/>
      <c r="GHV19" s="164"/>
      <c r="GHW19" s="164"/>
      <c r="GHX19" s="164"/>
      <c r="GHY19" s="164"/>
      <c r="GHZ19" s="164"/>
      <c r="GIA19" s="164"/>
      <c r="GIB19" s="164"/>
      <c r="GIC19" s="164"/>
      <c r="GID19" s="164"/>
      <c r="GIE19" s="164"/>
      <c r="GIF19" s="164"/>
      <c r="GIG19" s="164"/>
      <c r="GIH19" s="164"/>
      <c r="GII19" s="164"/>
      <c r="GIJ19" s="164"/>
      <c r="GIK19" s="164"/>
      <c r="GIL19" s="164"/>
      <c r="GIM19" s="164"/>
      <c r="GIN19" s="164"/>
      <c r="GIO19" s="164"/>
      <c r="GIP19" s="164"/>
      <c r="GIQ19" s="164"/>
      <c r="GIR19" s="164"/>
      <c r="GIS19" s="164"/>
      <c r="GIT19" s="164"/>
      <c r="GIU19" s="164"/>
      <c r="GIV19" s="164"/>
      <c r="GIW19" s="164"/>
      <c r="GIX19" s="164"/>
      <c r="GIY19" s="164"/>
      <c r="GIZ19" s="164"/>
      <c r="GJA19" s="164"/>
      <c r="GJB19" s="164"/>
      <c r="GJC19" s="164"/>
      <c r="GJD19" s="164"/>
      <c r="GJE19" s="164"/>
      <c r="GJF19" s="164"/>
      <c r="GJG19" s="164"/>
      <c r="GJH19" s="164"/>
      <c r="GJI19" s="164"/>
      <c r="GJJ19" s="164"/>
      <c r="GJK19" s="164"/>
      <c r="GJL19" s="164"/>
      <c r="GJM19" s="164"/>
      <c r="GJN19" s="164"/>
      <c r="GJO19" s="164"/>
      <c r="GJP19" s="164"/>
      <c r="GJQ19" s="164"/>
      <c r="GJR19" s="164"/>
      <c r="GJS19" s="164"/>
      <c r="GJT19" s="164"/>
      <c r="GJU19" s="164"/>
      <c r="GJV19" s="164"/>
      <c r="GJW19" s="164"/>
      <c r="GJX19" s="164"/>
      <c r="GJY19" s="164"/>
      <c r="GJZ19" s="164"/>
      <c r="GKA19" s="164"/>
      <c r="GKB19" s="164"/>
      <c r="GKC19" s="164"/>
      <c r="GKD19" s="164"/>
      <c r="GKE19" s="164"/>
      <c r="GKF19" s="164"/>
      <c r="GKG19" s="164"/>
      <c r="GKH19" s="164"/>
      <c r="GKI19" s="164"/>
      <c r="GKJ19" s="164"/>
      <c r="GKK19" s="164"/>
      <c r="GKL19" s="164"/>
      <c r="GKM19" s="164"/>
      <c r="GKN19" s="164"/>
      <c r="GKO19" s="164"/>
      <c r="GKP19" s="164"/>
      <c r="GKQ19" s="164"/>
      <c r="GKR19" s="164"/>
      <c r="GKS19" s="164"/>
      <c r="GKT19" s="164"/>
      <c r="GKU19" s="164"/>
      <c r="GKV19" s="164"/>
      <c r="GKW19" s="164"/>
      <c r="GKX19" s="164"/>
      <c r="GKY19" s="164"/>
      <c r="GKZ19" s="164"/>
      <c r="GLA19" s="164"/>
      <c r="GLB19" s="164"/>
      <c r="GLC19" s="164"/>
      <c r="GLD19" s="164"/>
      <c r="GLE19" s="164"/>
      <c r="GLF19" s="164"/>
      <c r="GLG19" s="164"/>
      <c r="GLH19" s="164"/>
      <c r="GLI19" s="164"/>
      <c r="GLJ19" s="164"/>
      <c r="GLK19" s="164"/>
      <c r="GLL19" s="164"/>
      <c r="GLM19" s="164"/>
      <c r="GLN19" s="164"/>
      <c r="GLO19" s="164"/>
      <c r="GLP19" s="164"/>
      <c r="GLQ19" s="164"/>
      <c r="GLR19" s="164"/>
      <c r="GLS19" s="164"/>
      <c r="GLT19" s="164"/>
      <c r="GLU19" s="164"/>
      <c r="GLV19" s="164"/>
      <c r="GLW19" s="164"/>
      <c r="GLX19" s="164"/>
      <c r="GLY19" s="164"/>
      <c r="GLZ19" s="164"/>
      <c r="GMA19" s="164"/>
      <c r="GMB19" s="164"/>
      <c r="GMC19" s="164"/>
      <c r="GMD19" s="164"/>
      <c r="GME19" s="164"/>
      <c r="GMF19" s="164"/>
      <c r="GMG19" s="164"/>
      <c r="GMH19" s="164"/>
      <c r="GMI19" s="164"/>
      <c r="GMJ19" s="164"/>
      <c r="GMK19" s="164"/>
      <c r="GML19" s="164"/>
      <c r="GMM19" s="164"/>
      <c r="GMN19" s="164"/>
      <c r="GMO19" s="164"/>
      <c r="GMP19" s="164"/>
      <c r="GMQ19" s="164"/>
      <c r="GMR19" s="164"/>
      <c r="GMS19" s="164"/>
      <c r="GMT19" s="164"/>
      <c r="GMU19" s="164"/>
      <c r="GMV19" s="164"/>
      <c r="GMW19" s="164"/>
      <c r="GMX19" s="164"/>
      <c r="GMY19" s="164"/>
      <c r="GMZ19" s="164"/>
      <c r="GNA19" s="164"/>
      <c r="GNB19" s="164"/>
      <c r="GNC19" s="164"/>
      <c r="GND19" s="164"/>
      <c r="GNE19" s="164"/>
      <c r="GNF19" s="164"/>
      <c r="GNG19" s="164"/>
      <c r="GNH19" s="164"/>
      <c r="GNI19" s="164"/>
      <c r="GNJ19" s="164"/>
      <c r="GNK19" s="164"/>
      <c r="GNL19" s="164"/>
      <c r="GNM19" s="164"/>
      <c r="GNN19" s="164"/>
      <c r="GNO19" s="164"/>
      <c r="GNP19" s="164"/>
      <c r="GNQ19" s="164"/>
      <c r="GNR19" s="164"/>
      <c r="GNS19" s="164"/>
      <c r="GNT19" s="164"/>
      <c r="GNU19" s="164"/>
      <c r="GNV19" s="164"/>
      <c r="GNW19" s="164"/>
      <c r="GNX19" s="164"/>
      <c r="GNY19" s="164"/>
      <c r="GNZ19" s="164"/>
      <c r="GOA19" s="164"/>
      <c r="GOB19" s="164"/>
      <c r="GOC19" s="164"/>
      <c r="GOD19" s="164"/>
      <c r="GOE19" s="164"/>
      <c r="GOF19" s="164"/>
      <c r="GOG19" s="164"/>
      <c r="GOH19" s="164"/>
      <c r="GOI19" s="164"/>
      <c r="GOJ19" s="164"/>
      <c r="GOK19" s="164"/>
      <c r="GOL19" s="164"/>
      <c r="GOM19" s="164"/>
      <c r="GON19" s="164"/>
      <c r="GOO19" s="164"/>
      <c r="GOP19" s="164"/>
      <c r="GOQ19" s="164"/>
      <c r="GOR19" s="164"/>
      <c r="GOS19" s="164"/>
      <c r="GOT19" s="164"/>
      <c r="GOU19" s="164"/>
      <c r="GOV19" s="164"/>
      <c r="GOW19" s="164"/>
      <c r="GOX19" s="164"/>
      <c r="GOY19" s="164"/>
      <c r="GOZ19" s="164"/>
      <c r="GPA19" s="164"/>
      <c r="GPB19" s="164"/>
      <c r="GPC19" s="164"/>
      <c r="GPD19" s="164"/>
      <c r="GPE19" s="164"/>
      <c r="GPF19" s="164"/>
      <c r="GPG19" s="164"/>
      <c r="GPH19" s="164"/>
      <c r="GPI19" s="164"/>
      <c r="GPJ19" s="164"/>
      <c r="GPK19" s="164"/>
      <c r="GPL19" s="164"/>
      <c r="GPM19" s="164"/>
      <c r="GPN19" s="164"/>
      <c r="GPO19" s="164"/>
      <c r="GPP19" s="164"/>
      <c r="GPQ19" s="164"/>
      <c r="GPR19" s="164"/>
      <c r="GPS19" s="164"/>
      <c r="GPT19" s="164"/>
      <c r="GPU19" s="164"/>
      <c r="GPV19" s="164"/>
      <c r="GPW19" s="164"/>
      <c r="GPX19" s="164"/>
      <c r="GPY19" s="164"/>
      <c r="GPZ19" s="164"/>
      <c r="GQA19" s="164"/>
      <c r="GQB19" s="164"/>
      <c r="GQC19" s="164"/>
      <c r="GQD19" s="164"/>
      <c r="GQE19" s="164"/>
      <c r="GQF19" s="164"/>
      <c r="GQG19" s="164"/>
      <c r="GQH19" s="164"/>
      <c r="GQI19" s="164"/>
      <c r="GQJ19" s="164"/>
      <c r="GQK19" s="164"/>
      <c r="GQL19" s="164"/>
      <c r="GQM19" s="164"/>
      <c r="GQN19" s="164"/>
      <c r="GQO19" s="164"/>
      <c r="GQP19" s="164"/>
      <c r="GQQ19" s="164"/>
      <c r="GQR19" s="164"/>
      <c r="GQS19" s="164"/>
      <c r="GQT19" s="164"/>
      <c r="GQU19" s="164"/>
      <c r="GQV19" s="164"/>
      <c r="GQW19" s="164"/>
      <c r="GQX19" s="164"/>
      <c r="GQY19" s="164"/>
      <c r="GQZ19" s="164"/>
      <c r="GRA19" s="164"/>
      <c r="GRB19" s="164"/>
      <c r="GRC19" s="164"/>
      <c r="GRD19" s="164"/>
      <c r="GRE19" s="164"/>
      <c r="GRF19" s="164"/>
      <c r="GRG19" s="164"/>
      <c r="GRH19" s="164"/>
      <c r="GRI19" s="164"/>
      <c r="GRJ19" s="164"/>
      <c r="GRK19" s="164"/>
      <c r="GRL19" s="164"/>
      <c r="GRM19" s="164"/>
      <c r="GRN19" s="164"/>
      <c r="GRO19" s="164"/>
      <c r="GRP19" s="164"/>
      <c r="GRQ19" s="164"/>
      <c r="GRR19" s="164"/>
      <c r="GRS19" s="164"/>
      <c r="GRT19" s="164"/>
      <c r="GRU19" s="164"/>
      <c r="GRV19" s="164"/>
      <c r="GRW19" s="164"/>
      <c r="GRX19" s="164"/>
      <c r="GRY19" s="164"/>
      <c r="GRZ19" s="164"/>
      <c r="GSA19" s="164"/>
      <c r="GSB19" s="164"/>
      <c r="GSC19" s="164"/>
      <c r="GSD19" s="164"/>
      <c r="GSE19" s="164"/>
      <c r="GSF19" s="164"/>
      <c r="GSG19" s="164"/>
      <c r="GSH19" s="164"/>
      <c r="GSI19" s="164"/>
      <c r="GSJ19" s="164"/>
      <c r="GSK19" s="164"/>
      <c r="GSL19" s="164"/>
      <c r="GSM19" s="164"/>
      <c r="GSN19" s="164"/>
      <c r="GSO19" s="164"/>
      <c r="GSP19" s="164"/>
      <c r="GSQ19" s="164"/>
      <c r="GSR19" s="164"/>
      <c r="GSS19" s="164"/>
      <c r="GST19" s="164"/>
      <c r="GSU19" s="164"/>
      <c r="GSV19" s="164"/>
      <c r="GSW19" s="164"/>
      <c r="GSX19" s="164"/>
      <c r="GSY19" s="164"/>
      <c r="GSZ19" s="164"/>
      <c r="GTA19" s="164"/>
      <c r="GTB19" s="164"/>
      <c r="GTC19" s="164"/>
      <c r="GTD19" s="164"/>
      <c r="GTE19" s="164"/>
      <c r="GTF19" s="164"/>
      <c r="GTG19" s="164"/>
      <c r="GTH19" s="164"/>
      <c r="GTI19" s="164"/>
      <c r="GTJ19" s="164"/>
      <c r="GTK19" s="164"/>
      <c r="GTL19" s="164"/>
      <c r="GTM19" s="164"/>
      <c r="GTN19" s="164"/>
      <c r="GTO19" s="164"/>
      <c r="GTP19" s="164"/>
      <c r="GTQ19" s="164"/>
      <c r="GTR19" s="164"/>
      <c r="GTS19" s="164"/>
      <c r="GTT19" s="164"/>
      <c r="GTU19" s="164"/>
      <c r="GTV19" s="164"/>
      <c r="GTW19" s="164"/>
      <c r="GTX19" s="164"/>
      <c r="GTY19" s="164"/>
      <c r="GTZ19" s="164"/>
      <c r="GUA19" s="164"/>
      <c r="GUB19" s="164"/>
      <c r="GUC19" s="164"/>
      <c r="GUD19" s="164"/>
      <c r="GUE19" s="164"/>
      <c r="GUF19" s="164"/>
      <c r="GUG19" s="164"/>
      <c r="GUH19" s="164"/>
      <c r="GUI19" s="164"/>
      <c r="GUJ19" s="164"/>
      <c r="GUK19" s="164"/>
      <c r="GUL19" s="164"/>
      <c r="GUM19" s="164"/>
      <c r="GUN19" s="164"/>
      <c r="GUO19" s="164"/>
      <c r="GUP19" s="164"/>
      <c r="GUQ19" s="164"/>
      <c r="GUR19" s="164"/>
      <c r="GUS19" s="164"/>
      <c r="GUT19" s="164"/>
      <c r="GUU19" s="164"/>
      <c r="GUV19" s="164"/>
      <c r="GUW19" s="164"/>
      <c r="GUX19" s="164"/>
      <c r="GUY19" s="164"/>
      <c r="GUZ19" s="164"/>
      <c r="GVA19" s="164"/>
      <c r="GVB19" s="164"/>
      <c r="GVC19" s="164"/>
      <c r="GVD19" s="164"/>
      <c r="GVE19" s="164"/>
      <c r="GVF19" s="164"/>
      <c r="GVG19" s="164"/>
      <c r="GVH19" s="164"/>
      <c r="GVI19" s="164"/>
      <c r="GVJ19" s="164"/>
      <c r="GVK19" s="164"/>
      <c r="GVL19" s="164"/>
      <c r="GVM19" s="164"/>
      <c r="GVN19" s="164"/>
      <c r="GVO19" s="164"/>
      <c r="GVP19" s="164"/>
      <c r="GVQ19" s="164"/>
      <c r="GVR19" s="164"/>
      <c r="GVS19" s="164"/>
      <c r="GVT19" s="164"/>
      <c r="GVU19" s="164"/>
      <c r="GVV19" s="164"/>
      <c r="GVW19" s="164"/>
      <c r="GVX19" s="164"/>
      <c r="GVY19" s="164"/>
      <c r="GVZ19" s="164"/>
      <c r="GWA19" s="164"/>
      <c r="GWB19" s="164"/>
      <c r="GWC19" s="164"/>
      <c r="GWD19" s="164"/>
      <c r="GWE19" s="164"/>
      <c r="GWF19" s="164"/>
      <c r="GWG19" s="164"/>
      <c r="GWH19" s="164"/>
      <c r="GWI19" s="164"/>
      <c r="GWJ19" s="164"/>
      <c r="GWK19" s="164"/>
      <c r="GWL19" s="164"/>
      <c r="GWM19" s="164"/>
      <c r="GWN19" s="164"/>
      <c r="GWO19" s="164"/>
      <c r="GWP19" s="164"/>
      <c r="GWQ19" s="164"/>
      <c r="GWR19" s="164"/>
      <c r="GWS19" s="164"/>
      <c r="GWT19" s="164"/>
      <c r="GWU19" s="164"/>
      <c r="GWV19" s="164"/>
      <c r="GWW19" s="164"/>
      <c r="GWX19" s="164"/>
      <c r="GWY19" s="164"/>
      <c r="GWZ19" s="164"/>
      <c r="GXA19" s="164"/>
      <c r="GXB19" s="164"/>
      <c r="GXC19" s="164"/>
      <c r="GXD19" s="164"/>
      <c r="GXE19" s="164"/>
      <c r="GXF19" s="164"/>
      <c r="GXG19" s="164"/>
      <c r="GXH19" s="164"/>
      <c r="GXI19" s="164"/>
      <c r="GXJ19" s="164"/>
      <c r="GXK19" s="164"/>
      <c r="GXL19" s="164"/>
      <c r="GXM19" s="164"/>
      <c r="GXN19" s="164"/>
      <c r="GXO19" s="164"/>
      <c r="GXP19" s="164"/>
      <c r="GXQ19" s="164"/>
      <c r="GXR19" s="164"/>
      <c r="GXS19" s="164"/>
      <c r="GXT19" s="164"/>
      <c r="GXU19" s="164"/>
      <c r="GXV19" s="164"/>
      <c r="GXW19" s="164"/>
      <c r="GXX19" s="164"/>
      <c r="GXY19" s="164"/>
      <c r="GXZ19" s="164"/>
      <c r="GYA19" s="164"/>
      <c r="GYB19" s="164"/>
      <c r="GYC19" s="164"/>
      <c r="GYD19" s="164"/>
      <c r="GYE19" s="164"/>
      <c r="GYF19" s="164"/>
      <c r="GYG19" s="164"/>
      <c r="GYH19" s="164"/>
      <c r="GYI19" s="164"/>
      <c r="GYJ19" s="164"/>
      <c r="GYK19" s="164"/>
      <c r="GYL19" s="164"/>
      <c r="GYM19" s="164"/>
      <c r="GYN19" s="164"/>
      <c r="GYO19" s="164"/>
      <c r="GYP19" s="164"/>
      <c r="GYQ19" s="164"/>
      <c r="GYR19" s="164"/>
      <c r="GYS19" s="164"/>
      <c r="GYT19" s="164"/>
      <c r="GYU19" s="164"/>
      <c r="GYV19" s="164"/>
      <c r="GYW19" s="164"/>
      <c r="GYX19" s="164"/>
      <c r="GYY19" s="164"/>
      <c r="GYZ19" s="164"/>
      <c r="GZA19" s="164"/>
      <c r="GZB19" s="164"/>
      <c r="GZC19" s="164"/>
      <c r="GZD19" s="164"/>
      <c r="GZE19" s="164"/>
      <c r="GZF19" s="164"/>
      <c r="GZG19" s="164"/>
      <c r="GZH19" s="164"/>
      <c r="GZI19" s="164"/>
      <c r="GZJ19" s="164"/>
      <c r="GZK19" s="164"/>
      <c r="GZL19" s="164"/>
      <c r="GZM19" s="164"/>
      <c r="GZN19" s="164"/>
      <c r="GZO19" s="164"/>
      <c r="GZP19" s="164"/>
      <c r="GZQ19" s="164"/>
      <c r="GZR19" s="164"/>
      <c r="GZS19" s="164"/>
      <c r="GZT19" s="164"/>
      <c r="GZU19" s="164"/>
      <c r="GZV19" s="164"/>
      <c r="GZW19" s="164"/>
      <c r="GZX19" s="164"/>
      <c r="GZY19" s="164"/>
      <c r="GZZ19" s="164"/>
      <c r="HAA19" s="164"/>
      <c r="HAB19" s="164"/>
      <c r="HAC19" s="164"/>
      <c r="HAD19" s="164"/>
      <c r="HAE19" s="164"/>
      <c r="HAF19" s="164"/>
      <c r="HAG19" s="164"/>
      <c r="HAH19" s="164"/>
      <c r="HAI19" s="164"/>
      <c r="HAJ19" s="164"/>
      <c r="HAK19" s="164"/>
      <c r="HAL19" s="164"/>
      <c r="HAM19" s="164"/>
      <c r="HAN19" s="164"/>
      <c r="HAO19" s="164"/>
      <c r="HAP19" s="164"/>
      <c r="HAQ19" s="164"/>
      <c r="HAR19" s="164"/>
      <c r="HAS19" s="164"/>
      <c r="HAT19" s="164"/>
      <c r="HAU19" s="164"/>
      <c r="HAV19" s="164"/>
      <c r="HAW19" s="164"/>
      <c r="HAX19" s="164"/>
      <c r="HAY19" s="164"/>
      <c r="HAZ19" s="164"/>
      <c r="HBA19" s="164"/>
      <c r="HBB19" s="164"/>
      <c r="HBC19" s="164"/>
      <c r="HBD19" s="164"/>
      <c r="HBE19" s="164"/>
      <c r="HBF19" s="164"/>
      <c r="HBG19" s="164"/>
      <c r="HBH19" s="164"/>
      <c r="HBI19" s="164"/>
      <c r="HBJ19" s="164"/>
      <c r="HBK19" s="164"/>
      <c r="HBL19" s="164"/>
      <c r="HBM19" s="164"/>
      <c r="HBN19" s="164"/>
      <c r="HBO19" s="164"/>
      <c r="HBP19" s="164"/>
      <c r="HBQ19" s="164"/>
      <c r="HBR19" s="164"/>
      <c r="HBS19" s="164"/>
      <c r="HBT19" s="164"/>
      <c r="HBU19" s="164"/>
      <c r="HBV19" s="164"/>
      <c r="HBW19" s="164"/>
      <c r="HBX19" s="164"/>
      <c r="HBY19" s="164"/>
      <c r="HBZ19" s="164"/>
      <c r="HCA19" s="164"/>
      <c r="HCB19" s="164"/>
      <c r="HCC19" s="164"/>
      <c r="HCD19" s="164"/>
      <c r="HCE19" s="164"/>
      <c r="HCF19" s="164"/>
      <c r="HCG19" s="164"/>
      <c r="HCH19" s="164"/>
      <c r="HCI19" s="164"/>
      <c r="HCJ19" s="164"/>
      <c r="HCK19" s="164"/>
      <c r="HCL19" s="164"/>
      <c r="HCM19" s="164"/>
      <c r="HCN19" s="164"/>
      <c r="HCO19" s="164"/>
      <c r="HCP19" s="164"/>
      <c r="HCQ19" s="164"/>
      <c r="HCR19" s="164"/>
      <c r="HCS19" s="164"/>
      <c r="HCT19" s="164"/>
      <c r="HCU19" s="164"/>
      <c r="HCV19" s="164"/>
      <c r="HCW19" s="164"/>
      <c r="HCX19" s="164"/>
      <c r="HCY19" s="164"/>
      <c r="HCZ19" s="164"/>
      <c r="HDA19" s="164"/>
      <c r="HDB19" s="164"/>
      <c r="HDC19" s="164"/>
      <c r="HDD19" s="164"/>
      <c r="HDE19" s="164"/>
      <c r="HDF19" s="164"/>
      <c r="HDG19" s="164"/>
      <c r="HDH19" s="164"/>
      <c r="HDI19" s="164"/>
      <c r="HDJ19" s="164"/>
      <c r="HDK19" s="164"/>
      <c r="HDL19" s="164"/>
      <c r="HDM19" s="164"/>
      <c r="HDN19" s="164"/>
      <c r="HDO19" s="164"/>
      <c r="HDP19" s="164"/>
      <c r="HDQ19" s="164"/>
      <c r="HDR19" s="164"/>
      <c r="HDS19" s="164"/>
      <c r="HDT19" s="164"/>
      <c r="HDU19" s="164"/>
      <c r="HDV19" s="164"/>
      <c r="HDW19" s="164"/>
      <c r="HDX19" s="164"/>
      <c r="HDY19" s="164"/>
      <c r="HDZ19" s="164"/>
      <c r="HEA19" s="164"/>
      <c r="HEB19" s="164"/>
      <c r="HEC19" s="164"/>
      <c r="HED19" s="164"/>
      <c r="HEE19" s="164"/>
      <c r="HEF19" s="164"/>
      <c r="HEG19" s="164"/>
      <c r="HEH19" s="164"/>
      <c r="HEI19" s="164"/>
      <c r="HEJ19" s="164"/>
      <c r="HEK19" s="164"/>
      <c r="HEL19" s="164"/>
      <c r="HEM19" s="164"/>
      <c r="HEN19" s="164"/>
      <c r="HEO19" s="164"/>
      <c r="HEP19" s="164"/>
      <c r="HEQ19" s="164"/>
      <c r="HER19" s="164"/>
      <c r="HES19" s="164"/>
      <c r="HET19" s="164"/>
      <c r="HEU19" s="164"/>
      <c r="HEV19" s="164"/>
      <c r="HEW19" s="164"/>
      <c r="HEX19" s="164"/>
      <c r="HEY19" s="164"/>
      <c r="HEZ19" s="164"/>
      <c r="HFA19" s="164"/>
      <c r="HFB19" s="164"/>
      <c r="HFC19" s="164"/>
      <c r="HFD19" s="164"/>
      <c r="HFE19" s="164"/>
      <c r="HFF19" s="164"/>
      <c r="HFG19" s="164"/>
      <c r="HFH19" s="164"/>
      <c r="HFI19" s="164"/>
      <c r="HFJ19" s="164"/>
      <c r="HFK19" s="164"/>
      <c r="HFL19" s="164"/>
      <c r="HFM19" s="164"/>
      <c r="HFN19" s="164"/>
      <c r="HFO19" s="164"/>
      <c r="HFP19" s="164"/>
      <c r="HFQ19" s="164"/>
      <c r="HFR19" s="164"/>
      <c r="HFS19" s="164"/>
      <c r="HFT19" s="164"/>
      <c r="HFU19" s="164"/>
      <c r="HFV19" s="164"/>
      <c r="HFW19" s="164"/>
      <c r="HFX19" s="164"/>
      <c r="HFY19" s="164"/>
      <c r="HFZ19" s="164"/>
      <c r="HGA19" s="164"/>
      <c r="HGB19" s="164"/>
      <c r="HGC19" s="164"/>
      <c r="HGD19" s="164"/>
      <c r="HGE19" s="164"/>
      <c r="HGF19" s="164"/>
      <c r="HGG19" s="164"/>
      <c r="HGH19" s="164"/>
      <c r="HGI19" s="164"/>
      <c r="HGJ19" s="164"/>
      <c r="HGK19" s="164"/>
      <c r="HGL19" s="164"/>
      <c r="HGM19" s="164"/>
      <c r="HGN19" s="164"/>
      <c r="HGO19" s="164"/>
      <c r="HGP19" s="164"/>
      <c r="HGQ19" s="164"/>
      <c r="HGR19" s="164"/>
      <c r="HGS19" s="164"/>
      <c r="HGT19" s="164"/>
      <c r="HGU19" s="164"/>
      <c r="HGV19" s="164"/>
      <c r="HGW19" s="164"/>
      <c r="HGX19" s="164"/>
      <c r="HGY19" s="164"/>
      <c r="HGZ19" s="164"/>
      <c r="HHA19" s="164"/>
      <c r="HHB19" s="164"/>
      <c r="HHC19" s="164"/>
      <c r="HHD19" s="164"/>
      <c r="HHE19" s="164"/>
      <c r="HHF19" s="164"/>
      <c r="HHG19" s="164"/>
      <c r="HHH19" s="164"/>
      <c r="HHI19" s="164"/>
      <c r="HHJ19" s="164"/>
      <c r="HHK19" s="164"/>
      <c r="HHL19" s="164"/>
      <c r="HHM19" s="164"/>
      <c r="HHN19" s="164"/>
      <c r="HHO19" s="164"/>
      <c r="HHP19" s="164"/>
      <c r="HHQ19" s="164"/>
      <c r="HHR19" s="164"/>
      <c r="HHS19" s="164"/>
      <c r="HHT19" s="164"/>
      <c r="HHU19" s="164"/>
      <c r="HHV19" s="164"/>
      <c r="HHW19" s="164"/>
      <c r="HHX19" s="164"/>
      <c r="HHY19" s="164"/>
      <c r="HHZ19" s="164"/>
      <c r="HIA19" s="164"/>
      <c r="HIB19" s="164"/>
      <c r="HIC19" s="164"/>
      <c r="HID19" s="164"/>
      <c r="HIE19" s="164"/>
      <c r="HIF19" s="164"/>
      <c r="HIG19" s="164"/>
      <c r="HIH19" s="164"/>
      <c r="HII19" s="164"/>
      <c r="HIJ19" s="164"/>
      <c r="HIK19" s="164"/>
      <c r="HIL19" s="164"/>
      <c r="HIM19" s="164"/>
      <c r="HIN19" s="164"/>
      <c r="HIO19" s="164"/>
      <c r="HIP19" s="164"/>
      <c r="HIQ19" s="164"/>
      <c r="HIR19" s="164"/>
      <c r="HIS19" s="164"/>
      <c r="HIT19" s="164"/>
      <c r="HIU19" s="164"/>
      <c r="HIV19" s="164"/>
      <c r="HIW19" s="164"/>
      <c r="HIX19" s="164"/>
      <c r="HIY19" s="164"/>
      <c r="HIZ19" s="164"/>
      <c r="HJA19" s="164"/>
      <c r="HJB19" s="164"/>
      <c r="HJC19" s="164"/>
      <c r="HJD19" s="164"/>
      <c r="HJE19" s="164"/>
      <c r="HJF19" s="164"/>
      <c r="HJG19" s="164"/>
      <c r="HJH19" s="164"/>
      <c r="HJI19" s="164"/>
      <c r="HJJ19" s="164"/>
      <c r="HJK19" s="164"/>
      <c r="HJL19" s="164"/>
      <c r="HJM19" s="164"/>
      <c r="HJN19" s="164"/>
      <c r="HJO19" s="164"/>
      <c r="HJP19" s="164"/>
      <c r="HJQ19" s="164"/>
      <c r="HJR19" s="164"/>
      <c r="HJS19" s="164"/>
      <c r="HJT19" s="164"/>
      <c r="HJU19" s="164"/>
      <c r="HJV19" s="164"/>
      <c r="HJW19" s="164"/>
      <c r="HJX19" s="164"/>
      <c r="HJY19" s="164"/>
      <c r="HJZ19" s="164"/>
      <c r="HKA19" s="164"/>
      <c r="HKB19" s="164"/>
      <c r="HKC19" s="164"/>
      <c r="HKD19" s="164"/>
      <c r="HKE19" s="164"/>
      <c r="HKF19" s="164"/>
      <c r="HKG19" s="164"/>
      <c r="HKH19" s="164"/>
      <c r="HKI19" s="164"/>
      <c r="HKJ19" s="164"/>
      <c r="HKK19" s="164"/>
      <c r="HKL19" s="164"/>
      <c r="HKM19" s="164"/>
      <c r="HKN19" s="164"/>
      <c r="HKO19" s="164"/>
      <c r="HKP19" s="164"/>
      <c r="HKQ19" s="164"/>
      <c r="HKR19" s="164"/>
      <c r="HKS19" s="164"/>
      <c r="HKT19" s="164"/>
      <c r="HKU19" s="164"/>
      <c r="HKV19" s="164"/>
      <c r="HKW19" s="164"/>
      <c r="HKX19" s="164"/>
      <c r="HKY19" s="164"/>
      <c r="HKZ19" s="164"/>
      <c r="HLA19" s="164"/>
      <c r="HLB19" s="164"/>
      <c r="HLC19" s="164"/>
      <c r="HLD19" s="164"/>
      <c r="HLE19" s="164"/>
      <c r="HLF19" s="164"/>
      <c r="HLG19" s="164"/>
      <c r="HLH19" s="164"/>
      <c r="HLI19" s="164"/>
      <c r="HLJ19" s="164"/>
      <c r="HLK19" s="164"/>
      <c r="HLL19" s="164"/>
      <c r="HLM19" s="164"/>
      <c r="HLN19" s="164"/>
      <c r="HLO19" s="164"/>
      <c r="HLP19" s="164"/>
      <c r="HLQ19" s="164"/>
      <c r="HLR19" s="164"/>
      <c r="HLS19" s="164"/>
      <c r="HLT19" s="164"/>
      <c r="HLU19" s="164"/>
      <c r="HLV19" s="164"/>
      <c r="HLW19" s="164"/>
      <c r="HLX19" s="164"/>
      <c r="HLY19" s="164"/>
      <c r="HLZ19" s="164"/>
      <c r="HMA19" s="164"/>
      <c r="HMB19" s="164"/>
      <c r="HMC19" s="164"/>
      <c r="HMD19" s="164"/>
      <c r="HME19" s="164"/>
      <c r="HMF19" s="164"/>
      <c r="HMG19" s="164"/>
      <c r="HMH19" s="164"/>
      <c r="HMI19" s="164"/>
      <c r="HMJ19" s="164"/>
      <c r="HMK19" s="164"/>
      <c r="HML19" s="164"/>
      <c r="HMM19" s="164"/>
      <c r="HMN19" s="164"/>
      <c r="HMO19" s="164"/>
      <c r="HMP19" s="164"/>
      <c r="HMQ19" s="164"/>
      <c r="HMR19" s="164"/>
      <c r="HMS19" s="164"/>
      <c r="HMT19" s="164"/>
      <c r="HMU19" s="164"/>
      <c r="HMV19" s="164"/>
      <c r="HMW19" s="164"/>
      <c r="HMX19" s="164"/>
      <c r="HMY19" s="164"/>
      <c r="HMZ19" s="164"/>
      <c r="HNA19" s="164"/>
      <c r="HNB19" s="164"/>
      <c r="HNC19" s="164"/>
      <c r="HND19" s="164"/>
      <c r="HNE19" s="164"/>
      <c r="HNF19" s="164"/>
      <c r="HNG19" s="164"/>
      <c r="HNH19" s="164"/>
      <c r="HNI19" s="164"/>
      <c r="HNJ19" s="164"/>
      <c r="HNK19" s="164"/>
      <c r="HNL19" s="164"/>
      <c r="HNM19" s="164"/>
      <c r="HNN19" s="164"/>
      <c r="HNO19" s="164"/>
      <c r="HNP19" s="164"/>
      <c r="HNQ19" s="164"/>
      <c r="HNR19" s="164"/>
      <c r="HNS19" s="164"/>
      <c r="HNT19" s="164"/>
      <c r="HNU19" s="164"/>
      <c r="HNV19" s="164"/>
      <c r="HNW19" s="164"/>
      <c r="HNX19" s="164"/>
      <c r="HNY19" s="164"/>
      <c r="HNZ19" s="164"/>
      <c r="HOA19" s="164"/>
      <c r="HOB19" s="164"/>
      <c r="HOC19" s="164"/>
      <c r="HOD19" s="164"/>
      <c r="HOE19" s="164"/>
      <c r="HOF19" s="164"/>
      <c r="HOG19" s="164"/>
      <c r="HOH19" s="164"/>
      <c r="HOI19" s="164"/>
      <c r="HOJ19" s="164"/>
      <c r="HOK19" s="164"/>
      <c r="HOL19" s="164"/>
      <c r="HOM19" s="164"/>
      <c r="HON19" s="164"/>
      <c r="HOO19" s="164"/>
      <c r="HOP19" s="164"/>
      <c r="HOQ19" s="164"/>
      <c r="HOR19" s="164"/>
      <c r="HOS19" s="164"/>
      <c r="HOT19" s="164"/>
      <c r="HOU19" s="164"/>
      <c r="HOV19" s="164"/>
      <c r="HOW19" s="164"/>
      <c r="HOX19" s="164"/>
      <c r="HOY19" s="164"/>
      <c r="HOZ19" s="164"/>
      <c r="HPA19" s="164"/>
      <c r="HPB19" s="164"/>
      <c r="HPC19" s="164"/>
      <c r="HPD19" s="164"/>
      <c r="HPE19" s="164"/>
      <c r="HPF19" s="164"/>
      <c r="HPG19" s="164"/>
      <c r="HPH19" s="164"/>
      <c r="HPI19" s="164"/>
      <c r="HPJ19" s="164"/>
      <c r="HPK19" s="164"/>
      <c r="HPL19" s="164"/>
      <c r="HPM19" s="164"/>
      <c r="HPN19" s="164"/>
      <c r="HPO19" s="164"/>
      <c r="HPP19" s="164"/>
      <c r="HPQ19" s="164"/>
      <c r="HPR19" s="164"/>
      <c r="HPS19" s="164"/>
      <c r="HPT19" s="164"/>
      <c r="HPU19" s="164"/>
      <c r="HPV19" s="164"/>
      <c r="HPW19" s="164"/>
      <c r="HPX19" s="164"/>
      <c r="HPY19" s="164"/>
      <c r="HPZ19" s="164"/>
      <c r="HQA19" s="164"/>
      <c r="HQB19" s="164"/>
      <c r="HQC19" s="164"/>
      <c r="HQD19" s="164"/>
      <c r="HQE19" s="164"/>
      <c r="HQF19" s="164"/>
      <c r="HQG19" s="164"/>
      <c r="HQH19" s="164"/>
      <c r="HQI19" s="164"/>
      <c r="HQJ19" s="164"/>
      <c r="HQK19" s="164"/>
      <c r="HQL19" s="164"/>
      <c r="HQM19" s="164"/>
      <c r="HQN19" s="164"/>
      <c r="HQO19" s="164"/>
      <c r="HQP19" s="164"/>
      <c r="HQQ19" s="164"/>
      <c r="HQR19" s="164"/>
      <c r="HQS19" s="164"/>
      <c r="HQT19" s="164"/>
      <c r="HQU19" s="164"/>
      <c r="HQV19" s="164"/>
      <c r="HQW19" s="164"/>
      <c r="HQX19" s="164"/>
      <c r="HQY19" s="164"/>
      <c r="HQZ19" s="164"/>
      <c r="HRA19" s="164"/>
      <c r="HRB19" s="164"/>
      <c r="HRC19" s="164"/>
      <c r="HRD19" s="164"/>
      <c r="HRE19" s="164"/>
      <c r="HRF19" s="164"/>
      <c r="HRG19" s="164"/>
      <c r="HRH19" s="164"/>
      <c r="HRI19" s="164"/>
      <c r="HRJ19" s="164"/>
      <c r="HRK19" s="164"/>
      <c r="HRL19" s="164"/>
      <c r="HRM19" s="164"/>
      <c r="HRN19" s="164"/>
      <c r="HRO19" s="164"/>
      <c r="HRP19" s="164"/>
      <c r="HRQ19" s="164"/>
      <c r="HRR19" s="164"/>
      <c r="HRS19" s="164"/>
      <c r="HRT19" s="164"/>
      <c r="HRU19" s="164"/>
      <c r="HRV19" s="164"/>
      <c r="HRW19" s="164"/>
      <c r="HRX19" s="164"/>
      <c r="HRY19" s="164"/>
      <c r="HRZ19" s="164"/>
      <c r="HSA19" s="164"/>
      <c r="HSB19" s="164"/>
      <c r="HSC19" s="164"/>
      <c r="HSD19" s="164"/>
      <c r="HSE19" s="164"/>
      <c r="HSF19" s="164"/>
      <c r="HSG19" s="164"/>
      <c r="HSH19" s="164"/>
      <c r="HSI19" s="164"/>
      <c r="HSJ19" s="164"/>
      <c r="HSK19" s="164"/>
      <c r="HSL19" s="164"/>
      <c r="HSM19" s="164"/>
      <c r="HSN19" s="164"/>
      <c r="HSO19" s="164"/>
      <c r="HSP19" s="164"/>
      <c r="HSQ19" s="164"/>
      <c r="HSR19" s="164"/>
      <c r="HSS19" s="164"/>
      <c r="HST19" s="164"/>
      <c r="HSU19" s="164"/>
      <c r="HSV19" s="164"/>
      <c r="HSW19" s="164"/>
      <c r="HSX19" s="164"/>
      <c r="HSY19" s="164"/>
      <c r="HSZ19" s="164"/>
      <c r="HTA19" s="164"/>
      <c r="HTB19" s="164"/>
      <c r="HTC19" s="164"/>
      <c r="HTD19" s="164"/>
      <c r="HTE19" s="164"/>
      <c r="HTF19" s="164"/>
      <c r="HTG19" s="164"/>
      <c r="HTH19" s="164"/>
      <c r="HTI19" s="164"/>
      <c r="HTJ19" s="164"/>
      <c r="HTK19" s="164"/>
      <c r="HTL19" s="164"/>
      <c r="HTM19" s="164"/>
      <c r="HTN19" s="164"/>
      <c r="HTO19" s="164"/>
      <c r="HTP19" s="164"/>
      <c r="HTQ19" s="164"/>
      <c r="HTR19" s="164"/>
      <c r="HTS19" s="164"/>
      <c r="HTT19" s="164"/>
      <c r="HTU19" s="164"/>
      <c r="HTV19" s="164"/>
      <c r="HTW19" s="164"/>
      <c r="HTX19" s="164"/>
      <c r="HTY19" s="164"/>
      <c r="HTZ19" s="164"/>
      <c r="HUA19" s="164"/>
      <c r="HUB19" s="164"/>
      <c r="HUC19" s="164"/>
      <c r="HUD19" s="164"/>
      <c r="HUE19" s="164"/>
      <c r="HUF19" s="164"/>
      <c r="HUG19" s="164"/>
      <c r="HUH19" s="164"/>
      <c r="HUI19" s="164"/>
      <c r="HUJ19" s="164"/>
      <c r="HUK19" s="164"/>
      <c r="HUL19" s="164"/>
      <c r="HUM19" s="164"/>
      <c r="HUN19" s="164"/>
      <c r="HUO19" s="164"/>
      <c r="HUP19" s="164"/>
      <c r="HUQ19" s="164"/>
      <c r="HUR19" s="164"/>
      <c r="HUS19" s="164"/>
      <c r="HUT19" s="164"/>
      <c r="HUU19" s="164"/>
      <c r="HUV19" s="164"/>
      <c r="HUW19" s="164"/>
      <c r="HUX19" s="164"/>
      <c r="HUY19" s="164"/>
      <c r="HUZ19" s="164"/>
      <c r="HVA19" s="164"/>
      <c r="HVB19" s="164"/>
      <c r="HVC19" s="164"/>
      <c r="HVD19" s="164"/>
      <c r="HVE19" s="164"/>
      <c r="HVF19" s="164"/>
      <c r="HVG19" s="164"/>
      <c r="HVH19" s="164"/>
      <c r="HVI19" s="164"/>
      <c r="HVJ19" s="164"/>
      <c r="HVK19" s="164"/>
      <c r="HVL19" s="164"/>
      <c r="HVM19" s="164"/>
      <c r="HVN19" s="164"/>
      <c r="HVO19" s="164"/>
      <c r="HVP19" s="164"/>
      <c r="HVQ19" s="164"/>
      <c r="HVR19" s="164"/>
      <c r="HVS19" s="164"/>
      <c r="HVT19" s="164"/>
      <c r="HVU19" s="164"/>
      <c r="HVV19" s="164"/>
      <c r="HVW19" s="164"/>
      <c r="HVX19" s="164"/>
      <c r="HVY19" s="164"/>
      <c r="HVZ19" s="164"/>
      <c r="HWA19" s="164"/>
      <c r="HWB19" s="164"/>
      <c r="HWC19" s="164"/>
      <c r="HWD19" s="164"/>
      <c r="HWE19" s="164"/>
      <c r="HWF19" s="164"/>
      <c r="HWG19" s="164"/>
      <c r="HWH19" s="164"/>
      <c r="HWI19" s="164"/>
      <c r="HWJ19" s="164"/>
      <c r="HWK19" s="164"/>
      <c r="HWL19" s="164"/>
      <c r="HWM19" s="164"/>
      <c r="HWN19" s="164"/>
      <c r="HWO19" s="164"/>
      <c r="HWP19" s="164"/>
      <c r="HWQ19" s="164"/>
      <c r="HWR19" s="164"/>
      <c r="HWS19" s="164"/>
      <c r="HWT19" s="164"/>
      <c r="HWU19" s="164"/>
      <c r="HWV19" s="164"/>
      <c r="HWW19" s="164"/>
      <c r="HWX19" s="164"/>
      <c r="HWY19" s="164"/>
      <c r="HWZ19" s="164"/>
      <c r="HXA19" s="164"/>
      <c r="HXB19" s="164"/>
      <c r="HXC19" s="164"/>
      <c r="HXD19" s="164"/>
      <c r="HXE19" s="164"/>
      <c r="HXF19" s="164"/>
      <c r="HXG19" s="164"/>
      <c r="HXH19" s="164"/>
      <c r="HXI19" s="164"/>
      <c r="HXJ19" s="164"/>
      <c r="HXK19" s="164"/>
      <c r="HXL19" s="164"/>
      <c r="HXM19" s="164"/>
      <c r="HXN19" s="164"/>
      <c r="HXO19" s="164"/>
      <c r="HXP19" s="164"/>
      <c r="HXQ19" s="164"/>
      <c r="HXR19" s="164"/>
      <c r="HXS19" s="164"/>
      <c r="HXT19" s="164"/>
      <c r="HXU19" s="164"/>
      <c r="HXV19" s="164"/>
      <c r="HXW19" s="164"/>
      <c r="HXX19" s="164"/>
      <c r="HXY19" s="164"/>
      <c r="HXZ19" s="164"/>
      <c r="HYA19" s="164"/>
      <c r="HYB19" s="164"/>
      <c r="HYC19" s="164"/>
      <c r="HYD19" s="164"/>
      <c r="HYE19" s="164"/>
      <c r="HYF19" s="164"/>
      <c r="HYG19" s="164"/>
      <c r="HYH19" s="164"/>
      <c r="HYI19" s="164"/>
      <c r="HYJ19" s="164"/>
      <c r="HYK19" s="164"/>
      <c r="HYL19" s="164"/>
      <c r="HYM19" s="164"/>
      <c r="HYN19" s="164"/>
      <c r="HYO19" s="164"/>
      <c r="HYP19" s="164"/>
      <c r="HYQ19" s="164"/>
      <c r="HYR19" s="164"/>
      <c r="HYS19" s="164"/>
      <c r="HYT19" s="164"/>
      <c r="HYU19" s="164"/>
      <c r="HYV19" s="164"/>
      <c r="HYW19" s="164"/>
      <c r="HYX19" s="164"/>
      <c r="HYY19" s="164"/>
      <c r="HYZ19" s="164"/>
      <c r="HZA19" s="164"/>
      <c r="HZB19" s="164"/>
      <c r="HZC19" s="164"/>
      <c r="HZD19" s="164"/>
      <c r="HZE19" s="164"/>
      <c r="HZF19" s="164"/>
      <c r="HZG19" s="164"/>
      <c r="HZH19" s="164"/>
      <c r="HZI19" s="164"/>
      <c r="HZJ19" s="164"/>
      <c r="HZK19" s="164"/>
      <c r="HZL19" s="164"/>
      <c r="HZM19" s="164"/>
      <c r="HZN19" s="164"/>
      <c r="HZO19" s="164"/>
      <c r="HZP19" s="164"/>
      <c r="HZQ19" s="164"/>
      <c r="HZR19" s="164"/>
      <c r="HZS19" s="164"/>
      <c r="HZT19" s="164"/>
      <c r="HZU19" s="164"/>
      <c r="HZV19" s="164"/>
      <c r="HZW19" s="164"/>
      <c r="HZX19" s="164"/>
      <c r="HZY19" s="164"/>
      <c r="HZZ19" s="164"/>
      <c r="IAA19" s="164"/>
      <c r="IAB19" s="164"/>
      <c r="IAC19" s="164"/>
      <c r="IAD19" s="164"/>
      <c r="IAE19" s="164"/>
      <c r="IAF19" s="164"/>
      <c r="IAG19" s="164"/>
      <c r="IAH19" s="164"/>
      <c r="IAI19" s="164"/>
      <c r="IAJ19" s="164"/>
      <c r="IAK19" s="164"/>
      <c r="IAL19" s="164"/>
      <c r="IAM19" s="164"/>
      <c r="IAN19" s="164"/>
      <c r="IAO19" s="164"/>
      <c r="IAP19" s="164"/>
      <c r="IAQ19" s="164"/>
      <c r="IAR19" s="164"/>
      <c r="IAS19" s="164"/>
      <c r="IAT19" s="164"/>
      <c r="IAU19" s="164"/>
      <c r="IAV19" s="164"/>
      <c r="IAW19" s="164"/>
      <c r="IAX19" s="164"/>
      <c r="IAY19" s="164"/>
      <c r="IAZ19" s="164"/>
      <c r="IBA19" s="164"/>
      <c r="IBB19" s="164"/>
      <c r="IBC19" s="164"/>
      <c r="IBD19" s="164"/>
      <c r="IBE19" s="164"/>
      <c r="IBF19" s="164"/>
      <c r="IBG19" s="164"/>
      <c r="IBH19" s="164"/>
      <c r="IBI19" s="164"/>
      <c r="IBJ19" s="164"/>
      <c r="IBK19" s="164"/>
      <c r="IBL19" s="164"/>
      <c r="IBM19" s="164"/>
      <c r="IBN19" s="164"/>
      <c r="IBO19" s="164"/>
      <c r="IBP19" s="164"/>
      <c r="IBQ19" s="164"/>
      <c r="IBR19" s="164"/>
      <c r="IBS19" s="164"/>
      <c r="IBT19" s="164"/>
      <c r="IBU19" s="164"/>
      <c r="IBV19" s="164"/>
      <c r="IBW19" s="164"/>
      <c r="IBX19" s="164"/>
      <c r="IBY19" s="164"/>
      <c r="IBZ19" s="164"/>
      <c r="ICA19" s="164"/>
      <c r="ICB19" s="164"/>
      <c r="ICC19" s="164"/>
      <c r="ICD19" s="164"/>
      <c r="ICE19" s="164"/>
      <c r="ICF19" s="164"/>
      <c r="ICG19" s="164"/>
      <c r="ICH19" s="164"/>
      <c r="ICI19" s="164"/>
      <c r="ICJ19" s="164"/>
      <c r="ICK19" s="164"/>
      <c r="ICL19" s="164"/>
      <c r="ICM19" s="164"/>
      <c r="ICN19" s="164"/>
      <c r="ICO19" s="164"/>
      <c r="ICP19" s="164"/>
      <c r="ICQ19" s="164"/>
      <c r="ICR19" s="164"/>
      <c r="ICS19" s="164"/>
      <c r="ICT19" s="164"/>
      <c r="ICU19" s="164"/>
      <c r="ICV19" s="164"/>
      <c r="ICW19" s="164"/>
      <c r="ICX19" s="164"/>
      <c r="ICY19" s="164"/>
      <c r="ICZ19" s="164"/>
      <c r="IDA19" s="164"/>
      <c r="IDB19" s="164"/>
      <c r="IDC19" s="164"/>
      <c r="IDD19" s="164"/>
      <c r="IDE19" s="164"/>
      <c r="IDF19" s="164"/>
      <c r="IDG19" s="164"/>
      <c r="IDH19" s="164"/>
      <c r="IDI19" s="164"/>
      <c r="IDJ19" s="164"/>
      <c r="IDK19" s="164"/>
      <c r="IDL19" s="164"/>
      <c r="IDM19" s="164"/>
      <c r="IDN19" s="164"/>
      <c r="IDO19" s="164"/>
      <c r="IDP19" s="164"/>
      <c r="IDQ19" s="164"/>
      <c r="IDR19" s="164"/>
      <c r="IDS19" s="164"/>
      <c r="IDT19" s="164"/>
      <c r="IDU19" s="164"/>
      <c r="IDV19" s="164"/>
      <c r="IDW19" s="164"/>
      <c r="IDX19" s="164"/>
      <c r="IDY19" s="164"/>
      <c r="IDZ19" s="164"/>
      <c r="IEA19" s="164"/>
      <c r="IEB19" s="164"/>
      <c r="IEC19" s="164"/>
      <c r="IED19" s="164"/>
      <c r="IEE19" s="164"/>
      <c r="IEF19" s="164"/>
      <c r="IEG19" s="164"/>
      <c r="IEH19" s="164"/>
      <c r="IEI19" s="164"/>
      <c r="IEJ19" s="164"/>
      <c r="IEK19" s="164"/>
      <c r="IEL19" s="164"/>
      <c r="IEM19" s="164"/>
      <c r="IEN19" s="164"/>
      <c r="IEO19" s="164"/>
      <c r="IEP19" s="164"/>
      <c r="IEQ19" s="164"/>
      <c r="IER19" s="164"/>
      <c r="IES19" s="164"/>
      <c r="IET19" s="164"/>
      <c r="IEU19" s="164"/>
      <c r="IEV19" s="164"/>
      <c r="IEW19" s="164"/>
      <c r="IEX19" s="164"/>
      <c r="IEY19" s="164"/>
      <c r="IEZ19" s="164"/>
      <c r="IFA19" s="164"/>
      <c r="IFB19" s="164"/>
      <c r="IFC19" s="164"/>
      <c r="IFD19" s="164"/>
      <c r="IFE19" s="164"/>
      <c r="IFF19" s="164"/>
      <c r="IFG19" s="164"/>
      <c r="IFH19" s="164"/>
      <c r="IFI19" s="164"/>
      <c r="IFJ19" s="164"/>
      <c r="IFK19" s="164"/>
      <c r="IFL19" s="164"/>
      <c r="IFM19" s="164"/>
      <c r="IFN19" s="164"/>
      <c r="IFO19" s="164"/>
      <c r="IFP19" s="164"/>
      <c r="IFQ19" s="164"/>
      <c r="IFR19" s="164"/>
      <c r="IFS19" s="164"/>
      <c r="IFT19" s="164"/>
      <c r="IFU19" s="164"/>
      <c r="IFV19" s="164"/>
      <c r="IFW19" s="164"/>
      <c r="IFX19" s="164"/>
      <c r="IFY19" s="164"/>
      <c r="IFZ19" s="164"/>
      <c r="IGA19" s="164"/>
      <c r="IGB19" s="164"/>
      <c r="IGC19" s="164"/>
      <c r="IGD19" s="164"/>
      <c r="IGE19" s="164"/>
      <c r="IGF19" s="164"/>
      <c r="IGG19" s="164"/>
      <c r="IGH19" s="164"/>
      <c r="IGI19" s="164"/>
      <c r="IGJ19" s="164"/>
      <c r="IGK19" s="164"/>
      <c r="IGL19" s="164"/>
      <c r="IGM19" s="164"/>
      <c r="IGN19" s="164"/>
      <c r="IGO19" s="164"/>
      <c r="IGP19" s="164"/>
      <c r="IGQ19" s="164"/>
      <c r="IGR19" s="164"/>
      <c r="IGS19" s="164"/>
      <c r="IGT19" s="164"/>
      <c r="IGU19" s="164"/>
      <c r="IGV19" s="164"/>
      <c r="IGW19" s="164"/>
      <c r="IGX19" s="164"/>
      <c r="IGY19" s="164"/>
      <c r="IGZ19" s="164"/>
      <c r="IHA19" s="164"/>
      <c r="IHB19" s="164"/>
      <c r="IHC19" s="164"/>
      <c r="IHD19" s="164"/>
      <c r="IHE19" s="164"/>
      <c r="IHF19" s="164"/>
      <c r="IHG19" s="164"/>
      <c r="IHH19" s="164"/>
      <c r="IHI19" s="164"/>
      <c r="IHJ19" s="164"/>
      <c r="IHK19" s="164"/>
      <c r="IHL19" s="164"/>
      <c r="IHM19" s="164"/>
      <c r="IHN19" s="164"/>
      <c r="IHO19" s="164"/>
      <c r="IHP19" s="164"/>
      <c r="IHQ19" s="164"/>
      <c r="IHR19" s="164"/>
      <c r="IHS19" s="164"/>
      <c r="IHT19" s="164"/>
      <c r="IHU19" s="164"/>
      <c r="IHV19" s="164"/>
      <c r="IHW19" s="164"/>
      <c r="IHX19" s="164"/>
      <c r="IHY19" s="164"/>
      <c r="IHZ19" s="164"/>
      <c r="IIA19" s="164"/>
      <c r="IIB19" s="164"/>
      <c r="IIC19" s="164"/>
      <c r="IID19" s="164"/>
      <c r="IIE19" s="164"/>
      <c r="IIF19" s="164"/>
      <c r="IIG19" s="164"/>
      <c r="IIH19" s="164"/>
      <c r="III19" s="164"/>
      <c r="IIJ19" s="164"/>
      <c r="IIK19" s="164"/>
      <c r="IIL19" s="164"/>
      <c r="IIM19" s="164"/>
      <c r="IIN19" s="164"/>
      <c r="IIO19" s="164"/>
      <c r="IIP19" s="164"/>
      <c r="IIQ19" s="164"/>
      <c r="IIR19" s="164"/>
      <c r="IIS19" s="164"/>
      <c r="IIT19" s="164"/>
      <c r="IIU19" s="164"/>
      <c r="IIV19" s="164"/>
      <c r="IIW19" s="164"/>
      <c r="IIX19" s="164"/>
      <c r="IIY19" s="164"/>
      <c r="IIZ19" s="164"/>
      <c r="IJA19" s="164"/>
      <c r="IJB19" s="164"/>
      <c r="IJC19" s="164"/>
      <c r="IJD19" s="164"/>
      <c r="IJE19" s="164"/>
      <c r="IJF19" s="164"/>
      <c r="IJG19" s="164"/>
      <c r="IJH19" s="164"/>
      <c r="IJI19" s="164"/>
      <c r="IJJ19" s="164"/>
      <c r="IJK19" s="164"/>
      <c r="IJL19" s="164"/>
      <c r="IJM19" s="164"/>
      <c r="IJN19" s="164"/>
      <c r="IJO19" s="164"/>
      <c r="IJP19" s="164"/>
      <c r="IJQ19" s="164"/>
      <c r="IJR19" s="164"/>
      <c r="IJS19" s="164"/>
      <c r="IJT19" s="164"/>
      <c r="IJU19" s="164"/>
      <c r="IJV19" s="164"/>
      <c r="IJW19" s="164"/>
      <c r="IJX19" s="164"/>
      <c r="IJY19" s="164"/>
      <c r="IJZ19" s="164"/>
      <c r="IKA19" s="164"/>
      <c r="IKB19" s="164"/>
      <c r="IKC19" s="164"/>
      <c r="IKD19" s="164"/>
      <c r="IKE19" s="164"/>
      <c r="IKF19" s="164"/>
      <c r="IKG19" s="164"/>
      <c r="IKH19" s="164"/>
      <c r="IKI19" s="164"/>
      <c r="IKJ19" s="164"/>
      <c r="IKK19" s="164"/>
      <c r="IKL19" s="164"/>
      <c r="IKM19" s="164"/>
      <c r="IKN19" s="164"/>
      <c r="IKO19" s="164"/>
      <c r="IKP19" s="164"/>
      <c r="IKQ19" s="164"/>
      <c r="IKR19" s="164"/>
      <c r="IKS19" s="164"/>
      <c r="IKT19" s="164"/>
      <c r="IKU19" s="164"/>
      <c r="IKV19" s="164"/>
      <c r="IKW19" s="164"/>
      <c r="IKX19" s="164"/>
      <c r="IKY19" s="164"/>
      <c r="IKZ19" s="164"/>
      <c r="ILA19" s="164"/>
      <c r="ILB19" s="164"/>
      <c r="ILC19" s="164"/>
      <c r="ILD19" s="164"/>
      <c r="ILE19" s="164"/>
      <c r="ILF19" s="164"/>
      <c r="ILG19" s="164"/>
      <c r="ILH19" s="164"/>
      <c r="ILI19" s="164"/>
      <c r="ILJ19" s="164"/>
      <c r="ILK19" s="164"/>
      <c r="ILL19" s="164"/>
      <c r="ILM19" s="164"/>
      <c r="ILN19" s="164"/>
      <c r="ILO19" s="164"/>
      <c r="ILP19" s="164"/>
      <c r="ILQ19" s="164"/>
      <c r="ILR19" s="164"/>
      <c r="ILS19" s="164"/>
      <c r="ILT19" s="164"/>
      <c r="ILU19" s="164"/>
      <c r="ILV19" s="164"/>
      <c r="ILW19" s="164"/>
      <c r="ILX19" s="164"/>
      <c r="ILY19" s="164"/>
      <c r="ILZ19" s="164"/>
      <c r="IMA19" s="164"/>
      <c r="IMB19" s="164"/>
      <c r="IMC19" s="164"/>
      <c r="IMD19" s="164"/>
      <c r="IME19" s="164"/>
      <c r="IMF19" s="164"/>
      <c r="IMG19" s="164"/>
      <c r="IMH19" s="164"/>
      <c r="IMI19" s="164"/>
      <c r="IMJ19" s="164"/>
      <c r="IMK19" s="164"/>
      <c r="IML19" s="164"/>
      <c r="IMM19" s="164"/>
      <c r="IMN19" s="164"/>
      <c r="IMO19" s="164"/>
      <c r="IMP19" s="164"/>
      <c r="IMQ19" s="164"/>
      <c r="IMR19" s="164"/>
      <c r="IMS19" s="164"/>
      <c r="IMT19" s="164"/>
      <c r="IMU19" s="164"/>
      <c r="IMV19" s="164"/>
      <c r="IMW19" s="164"/>
      <c r="IMX19" s="164"/>
      <c r="IMY19" s="164"/>
      <c r="IMZ19" s="164"/>
      <c r="INA19" s="164"/>
      <c r="INB19" s="164"/>
      <c r="INC19" s="164"/>
      <c r="IND19" s="164"/>
      <c r="INE19" s="164"/>
      <c r="INF19" s="164"/>
      <c r="ING19" s="164"/>
      <c r="INH19" s="164"/>
      <c r="INI19" s="164"/>
      <c r="INJ19" s="164"/>
      <c r="INK19" s="164"/>
      <c r="INL19" s="164"/>
      <c r="INM19" s="164"/>
      <c r="INN19" s="164"/>
      <c r="INO19" s="164"/>
      <c r="INP19" s="164"/>
      <c r="INQ19" s="164"/>
      <c r="INR19" s="164"/>
      <c r="INS19" s="164"/>
      <c r="INT19" s="164"/>
      <c r="INU19" s="164"/>
      <c r="INV19" s="164"/>
      <c r="INW19" s="164"/>
      <c r="INX19" s="164"/>
      <c r="INY19" s="164"/>
      <c r="INZ19" s="164"/>
      <c r="IOA19" s="164"/>
      <c r="IOB19" s="164"/>
      <c r="IOC19" s="164"/>
      <c r="IOD19" s="164"/>
      <c r="IOE19" s="164"/>
      <c r="IOF19" s="164"/>
      <c r="IOG19" s="164"/>
      <c r="IOH19" s="164"/>
      <c r="IOI19" s="164"/>
      <c r="IOJ19" s="164"/>
      <c r="IOK19" s="164"/>
      <c r="IOL19" s="164"/>
      <c r="IOM19" s="164"/>
      <c r="ION19" s="164"/>
      <c r="IOO19" s="164"/>
      <c r="IOP19" s="164"/>
      <c r="IOQ19" s="164"/>
      <c r="IOR19" s="164"/>
      <c r="IOS19" s="164"/>
      <c r="IOT19" s="164"/>
      <c r="IOU19" s="164"/>
      <c r="IOV19" s="164"/>
      <c r="IOW19" s="164"/>
      <c r="IOX19" s="164"/>
      <c r="IOY19" s="164"/>
      <c r="IOZ19" s="164"/>
      <c r="IPA19" s="164"/>
      <c r="IPB19" s="164"/>
      <c r="IPC19" s="164"/>
      <c r="IPD19" s="164"/>
      <c r="IPE19" s="164"/>
      <c r="IPF19" s="164"/>
      <c r="IPG19" s="164"/>
      <c r="IPH19" s="164"/>
      <c r="IPI19" s="164"/>
      <c r="IPJ19" s="164"/>
      <c r="IPK19" s="164"/>
      <c r="IPL19" s="164"/>
      <c r="IPM19" s="164"/>
      <c r="IPN19" s="164"/>
      <c r="IPO19" s="164"/>
      <c r="IPP19" s="164"/>
      <c r="IPQ19" s="164"/>
      <c r="IPR19" s="164"/>
      <c r="IPS19" s="164"/>
      <c r="IPT19" s="164"/>
      <c r="IPU19" s="164"/>
      <c r="IPV19" s="164"/>
      <c r="IPW19" s="164"/>
      <c r="IPX19" s="164"/>
      <c r="IPY19" s="164"/>
      <c r="IPZ19" s="164"/>
      <c r="IQA19" s="164"/>
      <c r="IQB19" s="164"/>
      <c r="IQC19" s="164"/>
      <c r="IQD19" s="164"/>
      <c r="IQE19" s="164"/>
      <c r="IQF19" s="164"/>
      <c r="IQG19" s="164"/>
      <c r="IQH19" s="164"/>
      <c r="IQI19" s="164"/>
      <c r="IQJ19" s="164"/>
      <c r="IQK19" s="164"/>
      <c r="IQL19" s="164"/>
      <c r="IQM19" s="164"/>
      <c r="IQN19" s="164"/>
      <c r="IQO19" s="164"/>
      <c r="IQP19" s="164"/>
      <c r="IQQ19" s="164"/>
      <c r="IQR19" s="164"/>
      <c r="IQS19" s="164"/>
      <c r="IQT19" s="164"/>
      <c r="IQU19" s="164"/>
      <c r="IQV19" s="164"/>
      <c r="IQW19" s="164"/>
      <c r="IQX19" s="164"/>
      <c r="IQY19" s="164"/>
      <c r="IQZ19" s="164"/>
      <c r="IRA19" s="164"/>
      <c r="IRB19" s="164"/>
      <c r="IRC19" s="164"/>
      <c r="IRD19" s="164"/>
      <c r="IRE19" s="164"/>
      <c r="IRF19" s="164"/>
      <c r="IRG19" s="164"/>
      <c r="IRH19" s="164"/>
      <c r="IRI19" s="164"/>
      <c r="IRJ19" s="164"/>
      <c r="IRK19" s="164"/>
      <c r="IRL19" s="164"/>
      <c r="IRM19" s="164"/>
      <c r="IRN19" s="164"/>
      <c r="IRO19" s="164"/>
      <c r="IRP19" s="164"/>
      <c r="IRQ19" s="164"/>
      <c r="IRR19" s="164"/>
      <c r="IRS19" s="164"/>
      <c r="IRT19" s="164"/>
      <c r="IRU19" s="164"/>
      <c r="IRV19" s="164"/>
      <c r="IRW19" s="164"/>
      <c r="IRX19" s="164"/>
      <c r="IRY19" s="164"/>
      <c r="IRZ19" s="164"/>
      <c r="ISA19" s="164"/>
      <c r="ISB19" s="164"/>
      <c r="ISC19" s="164"/>
      <c r="ISD19" s="164"/>
      <c r="ISE19" s="164"/>
      <c r="ISF19" s="164"/>
      <c r="ISG19" s="164"/>
      <c r="ISH19" s="164"/>
      <c r="ISI19" s="164"/>
      <c r="ISJ19" s="164"/>
      <c r="ISK19" s="164"/>
      <c r="ISL19" s="164"/>
      <c r="ISM19" s="164"/>
      <c r="ISN19" s="164"/>
      <c r="ISO19" s="164"/>
      <c r="ISP19" s="164"/>
      <c r="ISQ19" s="164"/>
      <c r="ISR19" s="164"/>
      <c r="ISS19" s="164"/>
      <c r="IST19" s="164"/>
      <c r="ISU19" s="164"/>
      <c r="ISV19" s="164"/>
      <c r="ISW19" s="164"/>
      <c r="ISX19" s="164"/>
      <c r="ISY19" s="164"/>
      <c r="ISZ19" s="164"/>
      <c r="ITA19" s="164"/>
      <c r="ITB19" s="164"/>
      <c r="ITC19" s="164"/>
      <c r="ITD19" s="164"/>
      <c r="ITE19" s="164"/>
      <c r="ITF19" s="164"/>
      <c r="ITG19" s="164"/>
      <c r="ITH19" s="164"/>
      <c r="ITI19" s="164"/>
      <c r="ITJ19" s="164"/>
      <c r="ITK19" s="164"/>
      <c r="ITL19" s="164"/>
      <c r="ITM19" s="164"/>
      <c r="ITN19" s="164"/>
      <c r="ITO19" s="164"/>
      <c r="ITP19" s="164"/>
      <c r="ITQ19" s="164"/>
      <c r="ITR19" s="164"/>
      <c r="ITS19" s="164"/>
      <c r="ITT19" s="164"/>
      <c r="ITU19" s="164"/>
      <c r="ITV19" s="164"/>
      <c r="ITW19" s="164"/>
      <c r="ITX19" s="164"/>
      <c r="ITY19" s="164"/>
      <c r="ITZ19" s="164"/>
      <c r="IUA19" s="164"/>
      <c r="IUB19" s="164"/>
      <c r="IUC19" s="164"/>
      <c r="IUD19" s="164"/>
      <c r="IUE19" s="164"/>
      <c r="IUF19" s="164"/>
      <c r="IUG19" s="164"/>
      <c r="IUH19" s="164"/>
      <c r="IUI19" s="164"/>
      <c r="IUJ19" s="164"/>
      <c r="IUK19" s="164"/>
      <c r="IUL19" s="164"/>
      <c r="IUM19" s="164"/>
      <c r="IUN19" s="164"/>
      <c r="IUO19" s="164"/>
      <c r="IUP19" s="164"/>
      <c r="IUQ19" s="164"/>
      <c r="IUR19" s="164"/>
      <c r="IUS19" s="164"/>
      <c r="IUT19" s="164"/>
      <c r="IUU19" s="164"/>
      <c r="IUV19" s="164"/>
      <c r="IUW19" s="164"/>
      <c r="IUX19" s="164"/>
      <c r="IUY19" s="164"/>
      <c r="IUZ19" s="164"/>
      <c r="IVA19" s="164"/>
      <c r="IVB19" s="164"/>
      <c r="IVC19" s="164"/>
      <c r="IVD19" s="164"/>
      <c r="IVE19" s="164"/>
      <c r="IVF19" s="164"/>
      <c r="IVG19" s="164"/>
      <c r="IVH19" s="164"/>
      <c r="IVI19" s="164"/>
      <c r="IVJ19" s="164"/>
      <c r="IVK19" s="164"/>
      <c r="IVL19" s="164"/>
      <c r="IVM19" s="164"/>
      <c r="IVN19" s="164"/>
      <c r="IVO19" s="164"/>
      <c r="IVP19" s="164"/>
      <c r="IVQ19" s="164"/>
      <c r="IVR19" s="164"/>
      <c r="IVS19" s="164"/>
      <c r="IVT19" s="164"/>
      <c r="IVU19" s="164"/>
      <c r="IVV19" s="164"/>
      <c r="IVW19" s="164"/>
      <c r="IVX19" s="164"/>
      <c r="IVY19" s="164"/>
      <c r="IVZ19" s="164"/>
      <c r="IWA19" s="164"/>
      <c r="IWB19" s="164"/>
      <c r="IWC19" s="164"/>
      <c r="IWD19" s="164"/>
      <c r="IWE19" s="164"/>
      <c r="IWF19" s="164"/>
      <c r="IWG19" s="164"/>
      <c r="IWH19" s="164"/>
      <c r="IWI19" s="164"/>
      <c r="IWJ19" s="164"/>
      <c r="IWK19" s="164"/>
      <c r="IWL19" s="164"/>
      <c r="IWM19" s="164"/>
      <c r="IWN19" s="164"/>
      <c r="IWO19" s="164"/>
      <c r="IWP19" s="164"/>
      <c r="IWQ19" s="164"/>
      <c r="IWR19" s="164"/>
      <c r="IWS19" s="164"/>
      <c r="IWT19" s="164"/>
      <c r="IWU19" s="164"/>
      <c r="IWV19" s="164"/>
      <c r="IWW19" s="164"/>
      <c r="IWX19" s="164"/>
      <c r="IWY19" s="164"/>
      <c r="IWZ19" s="164"/>
      <c r="IXA19" s="164"/>
      <c r="IXB19" s="164"/>
      <c r="IXC19" s="164"/>
      <c r="IXD19" s="164"/>
      <c r="IXE19" s="164"/>
      <c r="IXF19" s="164"/>
      <c r="IXG19" s="164"/>
      <c r="IXH19" s="164"/>
      <c r="IXI19" s="164"/>
      <c r="IXJ19" s="164"/>
      <c r="IXK19" s="164"/>
      <c r="IXL19" s="164"/>
      <c r="IXM19" s="164"/>
      <c r="IXN19" s="164"/>
      <c r="IXO19" s="164"/>
      <c r="IXP19" s="164"/>
      <c r="IXQ19" s="164"/>
      <c r="IXR19" s="164"/>
      <c r="IXS19" s="164"/>
      <c r="IXT19" s="164"/>
      <c r="IXU19" s="164"/>
      <c r="IXV19" s="164"/>
      <c r="IXW19" s="164"/>
      <c r="IXX19" s="164"/>
      <c r="IXY19" s="164"/>
      <c r="IXZ19" s="164"/>
      <c r="IYA19" s="164"/>
      <c r="IYB19" s="164"/>
      <c r="IYC19" s="164"/>
      <c r="IYD19" s="164"/>
      <c r="IYE19" s="164"/>
      <c r="IYF19" s="164"/>
      <c r="IYG19" s="164"/>
      <c r="IYH19" s="164"/>
      <c r="IYI19" s="164"/>
      <c r="IYJ19" s="164"/>
      <c r="IYK19" s="164"/>
      <c r="IYL19" s="164"/>
      <c r="IYM19" s="164"/>
      <c r="IYN19" s="164"/>
      <c r="IYO19" s="164"/>
      <c r="IYP19" s="164"/>
      <c r="IYQ19" s="164"/>
      <c r="IYR19" s="164"/>
      <c r="IYS19" s="164"/>
      <c r="IYT19" s="164"/>
      <c r="IYU19" s="164"/>
      <c r="IYV19" s="164"/>
      <c r="IYW19" s="164"/>
      <c r="IYX19" s="164"/>
      <c r="IYY19" s="164"/>
      <c r="IYZ19" s="164"/>
      <c r="IZA19" s="164"/>
      <c r="IZB19" s="164"/>
      <c r="IZC19" s="164"/>
      <c r="IZD19" s="164"/>
      <c r="IZE19" s="164"/>
      <c r="IZF19" s="164"/>
      <c r="IZG19" s="164"/>
      <c r="IZH19" s="164"/>
      <c r="IZI19" s="164"/>
      <c r="IZJ19" s="164"/>
      <c r="IZK19" s="164"/>
      <c r="IZL19" s="164"/>
      <c r="IZM19" s="164"/>
      <c r="IZN19" s="164"/>
      <c r="IZO19" s="164"/>
      <c r="IZP19" s="164"/>
      <c r="IZQ19" s="164"/>
      <c r="IZR19" s="164"/>
      <c r="IZS19" s="164"/>
      <c r="IZT19" s="164"/>
      <c r="IZU19" s="164"/>
      <c r="IZV19" s="164"/>
      <c r="IZW19" s="164"/>
      <c r="IZX19" s="164"/>
      <c r="IZY19" s="164"/>
      <c r="IZZ19" s="164"/>
      <c r="JAA19" s="164"/>
      <c r="JAB19" s="164"/>
      <c r="JAC19" s="164"/>
      <c r="JAD19" s="164"/>
      <c r="JAE19" s="164"/>
      <c r="JAF19" s="164"/>
      <c r="JAG19" s="164"/>
      <c r="JAH19" s="164"/>
      <c r="JAI19" s="164"/>
      <c r="JAJ19" s="164"/>
      <c r="JAK19" s="164"/>
      <c r="JAL19" s="164"/>
      <c r="JAM19" s="164"/>
      <c r="JAN19" s="164"/>
      <c r="JAO19" s="164"/>
      <c r="JAP19" s="164"/>
      <c r="JAQ19" s="164"/>
      <c r="JAR19" s="164"/>
      <c r="JAS19" s="164"/>
      <c r="JAT19" s="164"/>
      <c r="JAU19" s="164"/>
      <c r="JAV19" s="164"/>
      <c r="JAW19" s="164"/>
      <c r="JAX19" s="164"/>
      <c r="JAY19" s="164"/>
      <c r="JAZ19" s="164"/>
      <c r="JBA19" s="164"/>
      <c r="JBB19" s="164"/>
      <c r="JBC19" s="164"/>
      <c r="JBD19" s="164"/>
      <c r="JBE19" s="164"/>
      <c r="JBF19" s="164"/>
      <c r="JBG19" s="164"/>
      <c r="JBH19" s="164"/>
      <c r="JBI19" s="164"/>
      <c r="JBJ19" s="164"/>
      <c r="JBK19" s="164"/>
      <c r="JBL19" s="164"/>
      <c r="JBM19" s="164"/>
      <c r="JBN19" s="164"/>
      <c r="JBO19" s="164"/>
      <c r="JBP19" s="164"/>
      <c r="JBQ19" s="164"/>
      <c r="JBR19" s="164"/>
      <c r="JBS19" s="164"/>
      <c r="JBT19" s="164"/>
      <c r="JBU19" s="164"/>
      <c r="JBV19" s="164"/>
      <c r="JBW19" s="164"/>
      <c r="JBX19" s="164"/>
      <c r="JBY19" s="164"/>
      <c r="JBZ19" s="164"/>
      <c r="JCA19" s="164"/>
      <c r="JCB19" s="164"/>
      <c r="JCC19" s="164"/>
      <c r="JCD19" s="164"/>
      <c r="JCE19" s="164"/>
      <c r="JCF19" s="164"/>
      <c r="JCG19" s="164"/>
      <c r="JCH19" s="164"/>
      <c r="JCI19" s="164"/>
      <c r="JCJ19" s="164"/>
      <c r="JCK19" s="164"/>
      <c r="JCL19" s="164"/>
      <c r="JCM19" s="164"/>
      <c r="JCN19" s="164"/>
      <c r="JCO19" s="164"/>
      <c r="JCP19" s="164"/>
      <c r="JCQ19" s="164"/>
      <c r="JCR19" s="164"/>
      <c r="JCS19" s="164"/>
      <c r="JCT19" s="164"/>
      <c r="JCU19" s="164"/>
      <c r="JCV19" s="164"/>
      <c r="JCW19" s="164"/>
      <c r="JCX19" s="164"/>
      <c r="JCY19" s="164"/>
      <c r="JCZ19" s="164"/>
      <c r="JDA19" s="164"/>
      <c r="JDB19" s="164"/>
      <c r="JDC19" s="164"/>
      <c r="JDD19" s="164"/>
      <c r="JDE19" s="164"/>
      <c r="JDF19" s="164"/>
      <c r="JDG19" s="164"/>
      <c r="JDH19" s="164"/>
      <c r="JDI19" s="164"/>
      <c r="JDJ19" s="164"/>
      <c r="JDK19" s="164"/>
      <c r="JDL19" s="164"/>
      <c r="JDM19" s="164"/>
      <c r="JDN19" s="164"/>
      <c r="JDO19" s="164"/>
      <c r="JDP19" s="164"/>
      <c r="JDQ19" s="164"/>
      <c r="JDR19" s="164"/>
      <c r="JDS19" s="164"/>
      <c r="JDT19" s="164"/>
      <c r="JDU19" s="164"/>
      <c r="JDV19" s="164"/>
      <c r="JDW19" s="164"/>
      <c r="JDX19" s="164"/>
      <c r="JDY19" s="164"/>
      <c r="JDZ19" s="164"/>
      <c r="JEA19" s="164"/>
      <c r="JEB19" s="164"/>
      <c r="JEC19" s="164"/>
      <c r="JED19" s="164"/>
      <c r="JEE19" s="164"/>
      <c r="JEF19" s="164"/>
      <c r="JEG19" s="164"/>
      <c r="JEH19" s="164"/>
      <c r="JEI19" s="164"/>
      <c r="JEJ19" s="164"/>
      <c r="JEK19" s="164"/>
      <c r="JEL19" s="164"/>
      <c r="JEM19" s="164"/>
      <c r="JEN19" s="164"/>
      <c r="JEO19" s="164"/>
      <c r="JEP19" s="164"/>
      <c r="JEQ19" s="164"/>
      <c r="JER19" s="164"/>
      <c r="JES19" s="164"/>
      <c r="JET19" s="164"/>
      <c r="JEU19" s="164"/>
      <c r="JEV19" s="164"/>
      <c r="JEW19" s="164"/>
      <c r="JEX19" s="164"/>
      <c r="JEY19" s="164"/>
      <c r="JEZ19" s="164"/>
      <c r="JFA19" s="164"/>
      <c r="JFB19" s="164"/>
      <c r="JFC19" s="164"/>
      <c r="JFD19" s="164"/>
      <c r="JFE19" s="164"/>
      <c r="JFF19" s="164"/>
      <c r="JFG19" s="164"/>
      <c r="JFH19" s="164"/>
      <c r="JFI19" s="164"/>
      <c r="JFJ19" s="164"/>
      <c r="JFK19" s="164"/>
      <c r="JFL19" s="164"/>
      <c r="JFM19" s="164"/>
      <c r="JFN19" s="164"/>
      <c r="JFO19" s="164"/>
      <c r="JFP19" s="164"/>
      <c r="JFQ19" s="164"/>
      <c r="JFR19" s="164"/>
      <c r="JFS19" s="164"/>
      <c r="JFT19" s="164"/>
      <c r="JFU19" s="164"/>
      <c r="JFV19" s="164"/>
      <c r="JFW19" s="164"/>
      <c r="JFX19" s="164"/>
      <c r="JFY19" s="164"/>
      <c r="JFZ19" s="164"/>
      <c r="JGA19" s="164"/>
      <c r="JGB19" s="164"/>
      <c r="JGC19" s="164"/>
      <c r="JGD19" s="164"/>
      <c r="JGE19" s="164"/>
      <c r="JGF19" s="164"/>
      <c r="JGG19" s="164"/>
      <c r="JGH19" s="164"/>
      <c r="JGI19" s="164"/>
      <c r="JGJ19" s="164"/>
      <c r="JGK19" s="164"/>
      <c r="JGL19" s="164"/>
      <c r="JGM19" s="164"/>
      <c r="JGN19" s="164"/>
      <c r="JGO19" s="164"/>
      <c r="JGP19" s="164"/>
      <c r="JGQ19" s="164"/>
      <c r="JGR19" s="164"/>
      <c r="JGS19" s="164"/>
      <c r="JGT19" s="164"/>
      <c r="JGU19" s="164"/>
      <c r="JGV19" s="164"/>
      <c r="JGW19" s="164"/>
      <c r="JGX19" s="164"/>
      <c r="JGY19" s="164"/>
      <c r="JGZ19" s="164"/>
      <c r="JHA19" s="164"/>
      <c r="JHB19" s="164"/>
      <c r="JHC19" s="164"/>
      <c r="JHD19" s="164"/>
      <c r="JHE19" s="164"/>
      <c r="JHF19" s="164"/>
      <c r="JHG19" s="164"/>
      <c r="JHH19" s="164"/>
      <c r="JHI19" s="164"/>
      <c r="JHJ19" s="164"/>
      <c r="JHK19" s="164"/>
      <c r="JHL19" s="164"/>
      <c r="JHM19" s="164"/>
      <c r="JHN19" s="164"/>
      <c r="JHO19" s="164"/>
      <c r="JHP19" s="164"/>
      <c r="JHQ19" s="164"/>
      <c r="JHR19" s="164"/>
      <c r="JHS19" s="164"/>
      <c r="JHT19" s="164"/>
      <c r="JHU19" s="164"/>
      <c r="JHV19" s="164"/>
      <c r="JHW19" s="164"/>
      <c r="JHX19" s="164"/>
      <c r="JHY19" s="164"/>
      <c r="JHZ19" s="164"/>
      <c r="JIA19" s="164"/>
      <c r="JIB19" s="164"/>
      <c r="JIC19" s="164"/>
      <c r="JID19" s="164"/>
      <c r="JIE19" s="164"/>
      <c r="JIF19" s="164"/>
      <c r="JIG19" s="164"/>
      <c r="JIH19" s="164"/>
      <c r="JII19" s="164"/>
      <c r="JIJ19" s="164"/>
      <c r="JIK19" s="164"/>
      <c r="JIL19" s="164"/>
      <c r="JIM19" s="164"/>
      <c r="JIN19" s="164"/>
      <c r="JIO19" s="164"/>
      <c r="JIP19" s="164"/>
      <c r="JIQ19" s="164"/>
      <c r="JIR19" s="164"/>
      <c r="JIS19" s="164"/>
      <c r="JIT19" s="164"/>
      <c r="JIU19" s="164"/>
      <c r="JIV19" s="164"/>
      <c r="JIW19" s="164"/>
      <c r="JIX19" s="164"/>
      <c r="JIY19" s="164"/>
      <c r="JIZ19" s="164"/>
      <c r="JJA19" s="164"/>
      <c r="JJB19" s="164"/>
      <c r="JJC19" s="164"/>
      <c r="JJD19" s="164"/>
      <c r="JJE19" s="164"/>
      <c r="JJF19" s="164"/>
      <c r="JJG19" s="164"/>
      <c r="JJH19" s="164"/>
      <c r="JJI19" s="164"/>
      <c r="JJJ19" s="164"/>
      <c r="JJK19" s="164"/>
      <c r="JJL19" s="164"/>
      <c r="JJM19" s="164"/>
      <c r="JJN19" s="164"/>
      <c r="JJO19" s="164"/>
      <c r="JJP19" s="164"/>
      <c r="JJQ19" s="164"/>
      <c r="JJR19" s="164"/>
      <c r="JJS19" s="164"/>
      <c r="JJT19" s="164"/>
      <c r="JJU19" s="164"/>
      <c r="JJV19" s="164"/>
      <c r="JJW19" s="164"/>
      <c r="JJX19" s="164"/>
      <c r="JJY19" s="164"/>
      <c r="JJZ19" s="164"/>
      <c r="JKA19" s="164"/>
      <c r="JKB19" s="164"/>
      <c r="JKC19" s="164"/>
      <c r="JKD19" s="164"/>
      <c r="JKE19" s="164"/>
      <c r="JKF19" s="164"/>
      <c r="JKG19" s="164"/>
      <c r="JKH19" s="164"/>
      <c r="JKI19" s="164"/>
      <c r="JKJ19" s="164"/>
      <c r="JKK19" s="164"/>
      <c r="JKL19" s="164"/>
      <c r="JKM19" s="164"/>
      <c r="JKN19" s="164"/>
      <c r="JKO19" s="164"/>
      <c r="JKP19" s="164"/>
      <c r="JKQ19" s="164"/>
      <c r="JKR19" s="164"/>
      <c r="JKS19" s="164"/>
      <c r="JKT19" s="164"/>
      <c r="JKU19" s="164"/>
      <c r="JKV19" s="164"/>
      <c r="JKW19" s="164"/>
      <c r="JKX19" s="164"/>
      <c r="JKY19" s="164"/>
      <c r="JKZ19" s="164"/>
      <c r="JLA19" s="164"/>
      <c r="JLB19" s="164"/>
      <c r="JLC19" s="164"/>
      <c r="JLD19" s="164"/>
      <c r="JLE19" s="164"/>
      <c r="JLF19" s="164"/>
      <c r="JLG19" s="164"/>
      <c r="JLH19" s="164"/>
      <c r="JLI19" s="164"/>
      <c r="JLJ19" s="164"/>
      <c r="JLK19" s="164"/>
      <c r="JLL19" s="164"/>
      <c r="JLM19" s="164"/>
      <c r="JLN19" s="164"/>
      <c r="JLO19" s="164"/>
      <c r="JLP19" s="164"/>
      <c r="JLQ19" s="164"/>
      <c r="JLR19" s="164"/>
      <c r="JLS19" s="164"/>
      <c r="JLT19" s="164"/>
      <c r="JLU19" s="164"/>
      <c r="JLV19" s="164"/>
      <c r="JLW19" s="164"/>
      <c r="JLX19" s="164"/>
      <c r="JLY19" s="164"/>
      <c r="JLZ19" s="164"/>
      <c r="JMA19" s="164"/>
      <c r="JMB19" s="164"/>
      <c r="JMC19" s="164"/>
      <c r="JMD19" s="164"/>
      <c r="JME19" s="164"/>
      <c r="JMF19" s="164"/>
      <c r="JMG19" s="164"/>
      <c r="JMH19" s="164"/>
      <c r="JMI19" s="164"/>
      <c r="JMJ19" s="164"/>
      <c r="JMK19" s="164"/>
      <c r="JML19" s="164"/>
      <c r="JMM19" s="164"/>
      <c r="JMN19" s="164"/>
      <c r="JMO19" s="164"/>
      <c r="JMP19" s="164"/>
      <c r="JMQ19" s="164"/>
      <c r="JMR19" s="164"/>
      <c r="JMS19" s="164"/>
      <c r="JMT19" s="164"/>
      <c r="JMU19" s="164"/>
      <c r="JMV19" s="164"/>
      <c r="JMW19" s="164"/>
      <c r="JMX19" s="164"/>
      <c r="JMY19" s="164"/>
      <c r="JMZ19" s="164"/>
      <c r="JNA19" s="164"/>
      <c r="JNB19" s="164"/>
      <c r="JNC19" s="164"/>
      <c r="JND19" s="164"/>
      <c r="JNE19" s="164"/>
      <c r="JNF19" s="164"/>
      <c r="JNG19" s="164"/>
      <c r="JNH19" s="164"/>
      <c r="JNI19" s="164"/>
      <c r="JNJ19" s="164"/>
      <c r="JNK19" s="164"/>
      <c r="JNL19" s="164"/>
      <c r="JNM19" s="164"/>
      <c r="JNN19" s="164"/>
      <c r="JNO19" s="164"/>
      <c r="JNP19" s="164"/>
      <c r="JNQ19" s="164"/>
      <c r="JNR19" s="164"/>
      <c r="JNS19" s="164"/>
      <c r="JNT19" s="164"/>
      <c r="JNU19" s="164"/>
      <c r="JNV19" s="164"/>
      <c r="JNW19" s="164"/>
      <c r="JNX19" s="164"/>
      <c r="JNY19" s="164"/>
      <c r="JNZ19" s="164"/>
      <c r="JOA19" s="164"/>
      <c r="JOB19" s="164"/>
      <c r="JOC19" s="164"/>
      <c r="JOD19" s="164"/>
      <c r="JOE19" s="164"/>
      <c r="JOF19" s="164"/>
      <c r="JOG19" s="164"/>
      <c r="JOH19" s="164"/>
      <c r="JOI19" s="164"/>
      <c r="JOJ19" s="164"/>
      <c r="JOK19" s="164"/>
      <c r="JOL19" s="164"/>
      <c r="JOM19" s="164"/>
      <c r="JON19" s="164"/>
      <c r="JOO19" s="164"/>
      <c r="JOP19" s="164"/>
      <c r="JOQ19" s="164"/>
      <c r="JOR19" s="164"/>
      <c r="JOS19" s="164"/>
      <c r="JOT19" s="164"/>
      <c r="JOU19" s="164"/>
      <c r="JOV19" s="164"/>
      <c r="JOW19" s="164"/>
      <c r="JOX19" s="164"/>
      <c r="JOY19" s="164"/>
      <c r="JOZ19" s="164"/>
      <c r="JPA19" s="164"/>
      <c r="JPB19" s="164"/>
      <c r="JPC19" s="164"/>
      <c r="JPD19" s="164"/>
      <c r="JPE19" s="164"/>
      <c r="JPF19" s="164"/>
      <c r="JPG19" s="164"/>
      <c r="JPH19" s="164"/>
      <c r="JPI19" s="164"/>
      <c r="JPJ19" s="164"/>
      <c r="JPK19" s="164"/>
      <c r="JPL19" s="164"/>
      <c r="JPM19" s="164"/>
      <c r="JPN19" s="164"/>
      <c r="JPO19" s="164"/>
      <c r="JPP19" s="164"/>
      <c r="JPQ19" s="164"/>
      <c r="JPR19" s="164"/>
      <c r="JPS19" s="164"/>
      <c r="JPT19" s="164"/>
      <c r="JPU19" s="164"/>
      <c r="JPV19" s="164"/>
      <c r="JPW19" s="164"/>
      <c r="JPX19" s="164"/>
      <c r="JPY19" s="164"/>
      <c r="JPZ19" s="164"/>
      <c r="JQA19" s="164"/>
      <c r="JQB19" s="164"/>
      <c r="JQC19" s="164"/>
      <c r="JQD19" s="164"/>
      <c r="JQE19" s="164"/>
      <c r="JQF19" s="164"/>
      <c r="JQG19" s="164"/>
      <c r="JQH19" s="164"/>
      <c r="JQI19" s="164"/>
      <c r="JQJ19" s="164"/>
      <c r="JQK19" s="164"/>
      <c r="JQL19" s="164"/>
      <c r="JQM19" s="164"/>
      <c r="JQN19" s="164"/>
      <c r="JQO19" s="164"/>
      <c r="JQP19" s="164"/>
      <c r="JQQ19" s="164"/>
      <c r="JQR19" s="164"/>
      <c r="JQS19" s="164"/>
      <c r="JQT19" s="164"/>
      <c r="JQU19" s="164"/>
      <c r="JQV19" s="164"/>
      <c r="JQW19" s="164"/>
      <c r="JQX19" s="164"/>
      <c r="JQY19" s="164"/>
      <c r="JQZ19" s="164"/>
      <c r="JRA19" s="164"/>
      <c r="JRB19" s="164"/>
      <c r="JRC19" s="164"/>
      <c r="JRD19" s="164"/>
      <c r="JRE19" s="164"/>
      <c r="JRF19" s="164"/>
      <c r="JRG19" s="164"/>
      <c r="JRH19" s="164"/>
      <c r="JRI19" s="164"/>
      <c r="JRJ19" s="164"/>
      <c r="JRK19" s="164"/>
      <c r="JRL19" s="164"/>
      <c r="JRM19" s="164"/>
      <c r="JRN19" s="164"/>
      <c r="JRO19" s="164"/>
      <c r="JRP19" s="164"/>
      <c r="JRQ19" s="164"/>
      <c r="JRR19" s="164"/>
      <c r="JRS19" s="164"/>
      <c r="JRT19" s="164"/>
      <c r="JRU19" s="164"/>
      <c r="JRV19" s="164"/>
      <c r="JRW19" s="164"/>
      <c r="JRX19" s="164"/>
      <c r="JRY19" s="164"/>
      <c r="JRZ19" s="164"/>
      <c r="JSA19" s="164"/>
      <c r="JSB19" s="164"/>
      <c r="JSC19" s="164"/>
      <c r="JSD19" s="164"/>
      <c r="JSE19" s="164"/>
      <c r="JSF19" s="164"/>
      <c r="JSG19" s="164"/>
      <c r="JSH19" s="164"/>
      <c r="JSI19" s="164"/>
      <c r="JSJ19" s="164"/>
      <c r="JSK19" s="164"/>
      <c r="JSL19" s="164"/>
      <c r="JSM19" s="164"/>
      <c r="JSN19" s="164"/>
      <c r="JSO19" s="164"/>
      <c r="JSP19" s="164"/>
      <c r="JSQ19" s="164"/>
      <c r="JSR19" s="164"/>
      <c r="JSS19" s="164"/>
      <c r="JST19" s="164"/>
      <c r="JSU19" s="164"/>
      <c r="JSV19" s="164"/>
      <c r="JSW19" s="164"/>
      <c r="JSX19" s="164"/>
      <c r="JSY19" s="164"/>
      <c r="JSZ19" s="164"/>
      <c r="JTA19" s="164"/>
      <c r="JTB19" s="164"/>
      <c r="JTC19" s="164"/>
      <c r="JTD19" s="164"/>
      <c r="JTE19" s="164"/>
      <c r="JTF19" s="164"/>
      <c r="JTG19" s="164"/>
      <c r="JTH19" s="164"/>
      <c r="JTI19" s="164"/>
      <c r="JTJ19" s="164"/>
      <c r="JTK19" s="164"/>
      <c r="JTL19" s="164"/>
      <c r="JTM19" s="164"/>
      <c r="JTN19" s="164"/>
      <c r="JTO19" s="164"/>
      <c r="JTP19" s="164"/>
      <c r="JTQ19" s="164"/>
      <c r="JTR19" s="164"/>
      <c r="JTS19" s="164"/>
      <c r="JTT19" s="164"/>
      <c r="JTU19" s="164"/>
      <c r="JTV19" s="164"/>
      <c r="JTW19" s="164"/>
      <c r="JTX19" s="164"/>
      <c r="JTY19" s="164"/>
      <c r="JTZ19" s="164"/>
      <c r="JUA19" s="164"/>
      <c r="JUB19" s="164"/>
      <c r="JUC19" s="164"/>
      <c r="JUD19" s="164"/>
      <c r="JUE19" s="164"/>
      <c r="JUF19" s="164"/>
      <c r="JUG19" s="164"/>
      <c r="JUH19" s="164"/>
      <c r="JUI19" s="164"/>
      <c r="JUJ19" s="164"/>
      <c r="JUK19" s="164"/>
      <c r="JUL19" s="164"/>
      <c r="JUM19" s="164"/>
      <c r="JUN19" s="164"/>
      <c r="JUO19" s="164"/>
      <c r="JUP19" s="164"/>
      <c r="JUQ19" s="164"/>
      <c r="JUR19" s="164"/>
      <c r="JUS19" s="164"/>
      <c r="JUT19" s="164"/>
      <c r="JUU19" s="164"/>
      <c r="JUV19" s="164"/>
      <c r="JUW19" s="164"/>
      <c r="JUX19" s="164"/>
      <c r="JUY19" s="164"/>
      <c r="JUZ19" s="164"/>
      <c r="JVA19" s="164"/>
      <c r="JVB19" s="164"/>
      <c r="JVC19" s="164"/>
      <c r="JVD19" s="164"/>
      <c r="JVE19" s="164"/>
      <c r="JVF19" s="164"/>
      <c r="JVG19" s="164"/>
      <c r="JVH19" s="164"/>
      <c r="JVI19" s="164"/>
      <c r="JVJ19" s="164"/>
      <c r="JVK19" s="164"/>
      <c r="JVL19" s="164"/>
      <c r="JVM19" s="164"/>
      <c r="JVN19" s="164"/>
      <c r="JVO19" s="164"/>
      <c r="JVP19" s="164"/>
      <c r="JVQ19" s="164"/>
      <c r="JVR19" s="164"/>
      <c r="JVS19" s="164"/>
      <c r="JVT19" s="164"/>
      <c r="JVU19" s="164"/>
      <c r="JVV19" s="164"/>
      <c r="JVW19" s="164"/>
      <c r="JVX19" s="164"/>
      <c r="JVY19" s="164"/>
      <c r="JVZ19" s="164"/>
      <c r="JWA19" s="164"/>
      <c r="JWB19" s="164"/>
      <c r="JWC19" s="164"/>
      <c r="JWD19" s="164"/>
      <c r="JWE19" s="164"/>
      <c r="JWF19" s="164"/>
      <c r="JWG19" s="164"/>
      <c r="JWH19" s="164"/>
      <c r="JWI19" s="164"/>
      <c r="JWJ19" s="164"/>
      <c r="JWK19" s="164"/>
      <c r="JWL19" s="164"/>
      <c r="JWM19" s="164"/>
      <c r="JWN19" s="164"/>
      <c r="JWO19" s="164"/>
      <c r="JWP19" s="164"/>
      <c r="JWQ19" s="164"/>
      <c r="JWR19" s="164"/>
      <c r="JWS19" s="164"/>
      <c r="JWT19" s="164"/>
      <c r="JWU19" s="164"/>
      <c r="JWV19" s="164"/>
      <c r="JWW19" s="164"/>
      <c r="JWX19" s="164"/>
      <c r="JWY19" s="164"/>
      <c r="JWZ19" s="164"/>
      <c r="JXA19" s="164"/>
      <c r="JXB19" s="164"/>
      <c r="JXC19" s="164"/>
      <c r="JXD19" s="164"/>
      <c r="JXE19" s="164"/>
      <c r="JXF19" s="164"/>
      <c r="JXG19" s="164"/>
      <c r="JXH19" s="164"/>
      <c r="JXI19" s="164"/>
      <c r="JXJ19" s="164"/>
      <c r="JXK19" s="164"/>
      <c r="JXL19" s="164"/>
      <c r="JXM19" s="164"/>
      <c r="JXN19" s="164"/>
      <c r="JXO19" s="164"/>
      <c r="JXP19" s="164"/>
      <c r="JXQ19" s="164"/>
      <c r="JXR19" s="164"/>
      <c r="JXS19" s="164"/>
      <c r="JXT19" s="164"/>
      <c r="JXU19" s="164"/>
      <c r="JXV19" s="164"/>
      <c r="JXW19" s="164"/>
      <c r="JXX19" s="164"/>
      <c r="JXY19" s="164"/>
      <c r="JXZ19" s="164"/>
      <c r="JYA19" s="164"/>
      <c r="JYB19" s="164"/>
      <c r="JYC19" s="164"/>
      <c r="JYD19" s="164"/>
      <c r="JYE19" s="164"/>
      <c r="JYF19" s="164"/>
      <c r="JYG19" s="164"/>
      <c r="JYH19" s="164"/>
      <c r="JYI19" s="164"/>
      <c r="JYJ19" s="164"/>
      <c r="JYK19" s="164"/>
      <c r="JYL19" s="164"/>
      <c r="JYM19" s="164"/>
      <c r="JYN19" s="164"/>
      <c r="JYO19" s="164"/>
      <c r="JYP19" s="164"/>
      <c r="JYQ19" s="164"/>
      <c r="JYR19" s="164"/>
      <c r="JYS19" s="164"/>
      <c r="JYT19" s="164"/>
      <c r="JYU19" s="164"/>
      <c r="JYV19" s="164"/>
      <c r="JYW19" s="164"/>
      <c r="JYX19" s="164"/>
      <c r="JYY19" s="164"/>
      <c r="JYZ19" s="164"/>
      <c r="JZA19" s="164"/>
      <c r="JZB19" s="164"/>
      <c r="JZC19" s="164"/>
      <c r="JZD19" s="164"/>
      <c r="JZE19" s="164"/>
      <c r="JZF19" s="164"/>
      <c r="JZG19" s="164"/>
      <c r="JZH19" s="164"/>
      <c r="JZI19" s="164"/>
      <c r="JZJ19" s="164"/>
      <c r="JZK19" s="164"/>
      <c r="JZL19" s="164"/>
      <c r="JZM19" s="164"/>
      <c r="JZN19" s="164"/>
      <c r="JZO19" s="164"/>
      <c r="JZP19" s="164"/>
      <c r="JZQ19" s="164"/>
      <c r="JZR19" s="164"/>
      <c r="JZS19" s="164"/>
      <c r="JZT19" s="164"/>
      <c r="JZU19" s="164"/>
      <c r="JZV19" s="164"/>
      <c r="JZW19" s="164"/>
      <c r="JZX19" s="164"/>
      <c r="JZY19" s="164"/>
      <c r="JZZ19" s="164"/>
      <c r="KAA19" s="164"/>
      <c r="KAB19" s="164"/>
      <c r="KAC19" s="164"/>
      <c r="KAD19" s="164"/>
      <c r="KAE19" s="164"/>
      <c r="KAF19" s="164"/>
      <c r="KAG19" s="164"/>
      <c r="KAH19" s="164"/>
      <c r="KAI19" s="164"/>
      <c r="KAJ19" s="164"/>
      <c r="KAK19" s="164"/>
      <c r="KAL19" s="164"/>
      <c r="KAM19" s="164"/>
      <c r="KAN19" s="164"/>
      <c r="KAO19" s="164"/>
      <c r="KAP19" s="164"/>
      <c r="KAQ19" s="164"/>
      <c r="KAR19" s="164"/>
      <c r="KAS19" s="164"/>
      <c r="KAT19" s="164"/>
      <c r="KAU19" s="164"/>
      <c r="KAV19" s="164"/>
      <c r="KAW19" s="164"/>
      <c r="KAX19" s="164"/>
      <c r="KAY19" s="164"/>
      <c r="KAZ19" s="164"/>
      <c r="KBA19" s="164"/>
      <c r="KBB19" s="164"/>
      <c r="KBC19" s="164"/>
      <c r="KBD19" s="164"/>
      <c r="KBE19" s="164"/>
      <c r="KBF19" s="164"/>
      <c r="KBG19" s="164"/>
      <c r="KBH19" s="164"/>
      <c r="KBI19" s="164"/>
      <c r="KBJ19" s="164"/>
      <c r="KBK19" s="164"/>
      <c r="KBL19" s="164"/>
      <c r="KBM19" s="164"/>
      <c r="KBN19" s="164"/>
      <c r="KBO19" s="164"/>
      <c r="KBP19" s="164"/>
      <c r="KBQ19" s="164"/>
      <c r="KBR19" s="164"/>
      <c r="KBS19" s="164"/>
      <c r="KBT19" s="164"/>
      <c r="KBU19" s="164"/>
      <c r="KBV19" s="164"/>
      <c r="KBW19" s="164"/>
      <c r="KBX19" s="164"/>
      <c r="KBY19" s="164"/>
      <c r="KBZ19" s="164"/>
      <c r="KCA19" s="164"/>
      <c r="KCB19" s="164"/>
      <c r="KCC19" s="164"/>
      <c r="KCD19" s="164"/>
      <c r="KCE19" s="164"/>
      <c r="KCF19" s="164"/>
      <c r="KCG19" s="164"/>
      <c r="KCH19" s="164"/>
      <c r="KCI19" s="164"/>
      <c r="KCJ19" s="164"/>
      <c r="KCK19" s="164"/>
      <c r="KCL19" s="164"/>
      <c r="KCM19" s="164"/>
      <c r="KCN19" s="164"/>
      <c r="KCO19" s="164"/>
      <c r="KCP19" s="164"/>
      <c r="KCQ19" s="164"/>
      <c r="KCR19" s="164"/>
      <c r="KCS19" s="164"/>
      <c r="KCT19" s="164"/>
      <c r="KCU19" s="164"/>
      <c r="KCV19" s="164"/>
      <c r="KCW19" s="164"/>
      <c r="KCX19" s="164"/>
      <c r="KCY19" s="164"/>
      <c r="KCZ19" s="164"/>
      <c r="KDA19" s="164"/>
      <c r="KDB19" s="164"/>
      <c r="KDC19" s="164"/>
      <c r="KDD19" s="164"/>
      <c r="KDE19" s="164"/>
      <c r="KDF19" s="164"/>
      <c r="KDG19" s="164"/>
      <c r="KDH19" s="164"/>
      <c r="KDI19" s="164"/>
      <c r="KDJ19" s="164"/>
      <c r="KDK19" s="164"/>
      <c r="KDL19" s="164"/>
      <c r="KDM19" s="164"/>
      <c r="KDN19" s="164"/>
      <c r="KDO19" s="164"/>
      <c r="KDP19" s="164"/>
      <c r="KDQ19" s="164"/>
      <c r="KDR19" s="164"/>
      <c r="KDS19" s="164"/>
      <c r="KDT19" s="164"/>
      <c r="KDU19" s="164"/>
      <c r="KDV19" s="164"/>
      <c r="KDW19" s="164"/>
      <c r="KDX19" s="164"/>
      <c r="KDY19" s="164"/>
      <c r="KDZ19" s="164"/>
      <c r="KEA19" s="164"/>
      <c r="KEB19" s="164"/>
      <c r="KEC19" s="164"/>
      <c r="KED19" s="164"/>
      <c r="KEE19" s="164"/>
      <c r="KEF19" s="164"/>
      <c r="KEG19" s="164"/>
      <c r="KEH19" s="164"/>
      <c r="KEI19" s="164"/>
      <c r="KEJ19" s="164"/>
      <c r="KEK19" s="164"/>
      <c r="KEL19" s="164"/>
      <c r="KEM19" s="164"/>
      <c r="KEN19" s="164"/>
      <c r="KEO19" s="164"/>
      <c r="KEP19" s="164"/>
      <c r="KEQ19" s="164"/>
      <c r="KER19" s="164"/>
      <c r="KES19" s="164"/>
      <c r="KET19" s="164"/>
      <c r="KEU19" s="164"/>
      <c r="KEV19" s="164"/>
      <c r="KEW19" s="164"/>
      <c r="KEX19" s="164"/>
      <c r="KEY19" s="164"/>
      <c r="KEZ19" s="164"/>
      <c r="KFA19" s="164"/>
      <c r="KFB19" s="164"/>
      <c r="KFC19" s="164"/>
      <c r="KFD19" s="164"/>
      <c r="KFE19" s="164"/>
      <c r="KFF19" s="164"/>
      <c r="KFG19" s="164"/>
      <c r="KFH19" s="164"/>
      <c r="KFI19" s="164"/>
      <c r="KFJ19" s="164"/>
      <c r="KFK19" s="164"/>
      <c r="KFL19" s="164"/>
      <c r="KFM19" s="164"/>
      <c r="KFN19" s="164"/>
      <c r="KFO19" s="164"/>
      <c r="KFP19" s="164"/>
      <c r="KFQ19" s="164"/>
      <c r="KFR19" s="164"/>
      <c r="KFS19" s="164"/>
      <c r="KFT19" s="164"/>
      <c r="KFU19" s="164"/>
      <c r="KFV19" s="164"/>
      <c r="KFW19" s="164"/>
      <c r="KFX19" s="164"/>
      <c r="KFY19" s="164"/>
      <c r="KFZ19" s="164"/>
      <c r="KGA19" s="164"/>
      <c r="KGB19" s="164"/>
      <c r="KGC19" s="164"/>
      <c r="KGD19" s="164"/>
      <c r="KGE19" s="164"/>
      <c r="KGF19" s="164"/>
      <c r="KGG19" s="164"/>
      <c r="KGH19" s="164"/>
      <c r="KGI19" s="164"/>
      <c r="KGJ19" s="164"/>
      <c r="KGK19" s="164"/>
      <c r="KGL19" s="164"/>
      <c r="KGM19" s="164"/>
      <c r="KGN19" s="164"/>
      <c r="KGO19" s="164"/>
      <c r="KGP19" s="164"/>
      <c r="KGQ19" s="164"/>
      <c r="KGR19" s="164"/>
      <c r="KGS19" s="164"/>
      <c r="KGT19" s="164"/>
      <c r="KGU19" s="164"/>
      <c r="KGV19" s="164"/>
      <c r="KGW19" s="164"/>
      <c r="KGX19" s="164"/>
      <c r="KGY19" s="164"/>
      <c r="KGZ19" s="164"/>
      <c r="KHA19" s="164"/>
      <c r="KHB19" s="164"/>
      <c r="KHC19" s="164"/>
      <c r="KHD19" s="164"/>
      <c r="KHE19" s="164"/>
      <c r="KHF19" s="164"/>
      <c r="KHG19" s="164"/>
      <c r="KHH19" s="164"/>
      <c r="KHI19" s="164"/>
      <c r="KHJ19" s="164"/>
      <c r="KHK19" s="164"/>
      <c r="KHL19" s="164"/>
      <c r="KHM19" s="164"/>
      <c r="KHN19" s="164"/>
      <c r="KHO19" s="164"/>
      <c r="KHP19" s="164"/>
      <c r="KHQ19" s="164"/>
      <c r="KHR19" s="164"/>
      <c r="KHS19" s="164"/>
      <c r="KHT19" s="164"/>
      <c r="KHU19" s="164"/>
      <c r="KHV19" s="164"/>
      <c r="KHW19" s="164"/>
      <c r="KHX19" s="164"/>
      <c r="KHY19" s="164"/>
      <c r="KHZ19" s="164"/>
      <c r="KIA19" s="164"/>
      <c r="KIB19" s="164"/>
      <c r="KIC19" s="164"/>
      <c r="KID19" s="164"/>
      <c r="KIE19" s="164"/>
      <c r="KIF19" s="164"/>
      <c r="KIG19" s="164"/>
      <c r="KIH19" s="164"/>
      <c r="KII19" s="164"/>
      <c r="KIJ19" s="164"/>
      <c r="KIK19" s="164"/>
      <c r="KIL19" s="164"/>
      <c r="KIM19" s="164"/>
      <c r="KIN19" s="164"/>
      <c r="KIO19" s="164"/>
      <c r="KIP19" s="164"/>
      <c r="KIQ19" s="164"/>
      <c r="KIR19" s="164"/>
      <c r="KIS19" s="164"/>
      <c r="KIT19" s="164"/>
      <c r="KIU19" s="164"/>
      <c r="KIV19" s="164"/>
      <c r="KIW19" s="164"/>
      <c r="KIX19" s="164"/>
      <c r="KIY19" s="164"/>
      <c r="KIZ19" s="164"/>
      <c r="KJA19" s="164"/>
      <c r="KJB19" s="164"/>
      <c r="KJC19" s="164"/>
      <c r="KJD19" s="164"/>
      <c r="KJE19" s="164"/>
      <c r="KJF19" s="164"/>
      <c r="KJG19" s="164"/>
      <c r="KJH19" s="164"/>
      <c r="KJI19" s="164"/>
      <c r="KJJ19" s="164"/>
      <c r="KJK19" s="164"/>
      <c r="KJL19" s="164"/>
      <c r="KJM19" s="164"/>
      <c r="KJN19" s="164"/>
      <c r="KJO19" s="164"/>
      <c r="KJP19" s="164"/>
      <c r="KJQ19" s="164"/>
      <c r="KJR19" s="164"/>
      <c r="KJS19" s="164"/>
      <c r="KJT19" s="164"/>
      <c r="KJU19" s="164"/>
      <c r="KJV19" s="164"/>
      <c r="KJW19" s="164"/>
      <c r="KJX19" s="164"/>
      <c r="KJY19" s="164"/>
      <c r="KJZ19" s="164"/>
      <c r="KKA19" s="164"/>
      <c r="KKB19" s="164"/>
      <c r="KKC19" s="164"/>
      <c r="KKD19" s="164"/>
      <c r="KKE19" s="164"/>
      <c r="KKF19" s="164"/>
      <c r="KKG19" s="164"/>
      <c r="KKH19" s="164"/>
      <c r="KKI19" s="164"/>
      <c r="KKJ19" s="164"/>
      <c r="KKK19" s="164"/>
      <c r="KKL19" s="164"/>
      <c r="KKM19" s="164"/>
      <c r="KKN19" s="164"/>
      <c r="KKO19" s="164"/>
      <c r="KKP19" s="164"/>
      <c r="KKQ19" s="164"/>
      <c r="KKR19" s="164"/>
      <c r="KKS19" s="164"/>
      <c r="KKT19" s="164"/>
      <c r="KKU19" s="164"/>
      <c r="KKV19" s="164"/>
      <c r="KKW19" s="164"/>
      <c r="KKX19" s="164"/>
      <c r="KKY19" s="164"/>
      <c r="KKZ19" s="164"/>
      <c r="KLA19" s="164"/>
      <c r="KLB19" s="164"/>
      <c r="KLC19" s="164"/>
      <c r="KLD19" s="164"/>
      <c r="KLE19" s="164"/>
      <c r="KLF19" s="164"/>
      <c r="KLG19" s="164"/>
      <c r="KLH19" s="164"/>
      <c r="KLI19" s="164"/>
      <c r="KLJ19" s="164"/>
      <c r="KLK19" s="164"/>
      <c r="KLL19" s="164"/>
      <c r="KLM19" s="164"/>
      <c r="KLN19" s="164"/>
      <c r="KLO19" s="164"/>
      <c r="KLP19" s="164"/>
      <c r="KLQ19" s="164"/>
      <c r="KLR19" s="164"/>
      <c r="KLS19" s="164"/>
      <c r="KLT19" s="164"/>
      <c r="KLU19" s="164"/>
      <c r="KLV19" s="164"/>
      <c r="KLW19" s="164"/>
      <c r="KLX19" s="164"/>
      <c r="KLY19" s="164"/>
      <c r="KLZ19" s="164"/>
      <c r="KMA19" s="164"/>
      <c r="KMB19" s="164"/>
      <c r="KMC19" s="164"/>
      <c r="KMD19" s="164"/>
      <c r="KME19" s="164"/>
      <c r="KMF19" s="164"/>
      <c r="KMG19" s="164"/>
      <c r="KMH19" s="164"/>
      <c r="KMI19" s="164"/>
      <c r="KMJ19" s="164"/>
      <c r="KMK19" s="164"/>
      <c r="KML19" s="164"/>
      <c r="KMM19" s="164"/>
      <c r="KMN19" s="164"/>
      <c r="KMO19" s="164"/>
      <c r="KMP19" s="164"/>
      <c r="KMQ19" s="164"/>
      <c r="KMR19" s="164"/>
      <c r="KMS19" s="164"/>
      <c r="KMT19" s="164"/>
      <c r="KMU19" s="164"/>
      <c r="KMV19" s="164"/>
      <c r="KMW19" s="164"/>
      <c r="KMX19" s="164"/>
      <c r="KMY19" s="164"/>
      <c r="KMZ19" s="164"/>
      <c r="KNA19" s="164"/>
      <c r="KNB19" s="164"/>
      <c r="KNC19" s="164"/>
      <c r="KND19" s="164"/>
      <c r="KNE19" s="164"/>
      <c r="KNF19" s="164"/>
      <c r="KNG19" s="164"/>
      <c r="KNH19" s="164"/>
      <c r="KNI19" s="164"/>
      <c r="KNJ19" s="164"/>
      <c r="KNK19" s="164"/>
      <c r="KNL19" s="164"/>
      <c r="KNM19" s="164"/>
      <c r="KNN19" s="164"/>
      <c r="KNO19" s="164"/>
      <c r="KNP19" s="164"/>
      <c r="KNQ19" s="164"/>
      <c r="KNR19" s="164"/>
      <c r="KNS19" s="164"/>
      <c r="KNT19" s="164"/>
      <c r="KNU19" s="164"/>
      <c r="KNV19" s="164"/>
      <c r="KNW19" s="164"/>
      <c r="KNX19" s="164"/>
      <c r="KNY19" s="164"/>
      <c r="KNZ19" s="164"/>
      <c r="KOA19" s="164"/>
      <c r="KOB19" s="164"/>
      <c r="KOC19" s="164"/>
      <c r="KOD19" s="164"/>
      <c r="KOE19" s="164"/>
      <c r="KOF19" s="164"/>
      <c r="KOG19" s="164"/>
      <c r="KOH19" s="164"/>
      <c r="KOI19" s="164"/>
      <c r="KOJ19" s="164"/>
      <c r="KOK19" s="164"/>
      <c r="KOL19" s="164"/>
      <c r="KOM19" s="164"/>
      <c r="KON19" s="164"/>
      <c r="KOO19" s="164"/>
      <c r="KOP19" s="164"/>
      <c r="KOQ19" s="164"/>
      <c r="KOR19" s="164"/>
      <c r="KOS19" s="164"/>
      <c r="KOT19" s="164"/>
      <c r="KOU19" s="164"/>
      <c r="KOV19" s="164"/>
      <c r="KOW19" s="164"/>
      <c r="KOX19" s="164"/>
      <c r="KOY19" s="164"/>
      <c r="KOZ19" s="164"/>
      <c r="KPA19" s="164"/>
      <c r="KPB19" s="164"/>
      <c r="KPC19" s="164"/>
      <c r="KPD19" s="164"/>
      <c r="KPE19" s="164"/>
      <c r="KPF19" s="164"/>
      <c r="KPG19" s="164"/>
      <c r="KPH19" s="164"/>
      <c r="KPI19" s="164"/>
      <c r="KPJ19" s="164"/>
      <c r="KPK19" s="164"/>
      <c r="KPL19" s="164"/>
      <c r="KPM19" s="164"/>
      <c r="KPN19" s="164"/>
      <c r="KPO19" s="164"/>
      <c r="KPP19" s="164"/>
      <c r="KPQ19" s="164"/>
      <c r="KPR19" s="164"/>
      <c r="KPS19" s="164"/>
      <c r="KPT19" s="164"/>
      <c r="KPU19" s="164"/>
      <c r="KPV19" s="164"/>
      <c r="KPW19" s="164"/>
      <c r="KPX19" s="164"/>
      <c r="KPY19" s="164"/>
      <c r="KPZ19" s="164"/>
      <c r="KQA19" s="164"/>
      <c r="KQB19" s="164"/>
      <c r="KQC19" s="164"/>
      <c r="KQD19" s="164"/>
      <c r="KQE19" s="164"/>
      <c r="KQF19" s="164"/>
      <c r="KQG19" s="164"/>
      <c r="KQH19" s="164"/>
      <c r="KQI19" s="164"/>
      <c r="KQJ19" s="164"/>
      <c r="KQK19" s="164"/>
      <c r="KQL19" s="164"/>
      <c r="KQM19" s="164"/>
      <c r="KQN19" s="164"/>
      <c r="KQO19" s="164"/>
      <c r="KQP19" s="164"/>
      <c r="KQQ19" s="164"/>
      <c r="KQR19" s="164"/>
      <c r="KQS19" s="164"/>
      <c r="KQT19" s="164"/>
      <c r="KQU19" s="164"/>
      <c r="KQV19" s="164"/>
      <c r="KQW19" s="164"/>
      <c r="KQX19" s="164"/>
      <c r="KQY19" s="164"/>
      <c r="KQZ19" s="164"/>
      <c r="KRA19" s="164"/>
      <c r="KRB19" s="164"/>
      <c r="KRC19" s="164"/>
      <c r="KRD19" s="164"/>
      <c r="KRE19" s="164"/>
      <c r="KRF19" s="164"/>
      <c r="KRG19" s="164"/>
      <c r="KRH19" s="164"/>
      <c r="KRI19" s="164"/>
      <c r="KRJ19" s="164"/>
      <c r="KRK19" s="164"/>
      <c r="KRL19" s="164"/>
      <c r="KRM19" s="164"/>
      <c r="KRN19" s="164"/>
      <c r="KRO19" s="164"/>
      <c r="KRP19" s="164"/>
      <c r="KRQ19" s="164"/>
      <c r="KRR19" s="164"/>
      <c r="KRS19" s="164"/>
      <c r="KRT19" s="164"/>
      <c r="KRU19" s="164"/>
      <c r="KRV19" s="164"/>
      <c r="KRW19" s="164"/>
      <c r="KRX19" s="164"/>
      <c r="KRY19" s="164"/>
      <c r="KRZ19" s="164"/>
      <c r="KSA19" s="164"/>
      <c r="KSB19" s="164"/>
      <c r="KSC19" s="164"/>
      <c r="KSD19" s="164"/>
      <c r="KSE19" s="164"/>
      <c r="KSF19" s="164"/>
      <c r="KSG19" s="164"/>
      <c r="KSH19" s="164"/>
      <c r="KSI19" s="164"/>
      <c r="KSJ19" s="164"/>
      <c r="KSK19" s="164"/>
      <c r="KSL19" s="164"/>
      <c r="KSM19" s="164"/>
      <c r="KSN19" s="164"/>
      <c r="KSO19" s="164"/>
      <c r="KSP19" s="164"/>
      <c r="KSQ19" s="164"/>
      <c r="KSR19" s="164"/>
      <c r="KSS19" s="164"/>
      <c r="KST19" s="164"/>
      <c r="KSU19" s="164"/>
      <c r="KSV19" s="164"/>
      <c r="KSW19" s="164"/>
      <c r="KSX19" s="164"/>
      <c r="KSY19" s="164"/>
      <c r="KSZ19" s="164"/>
      <c r="KTA19" s="164"/>
      <c r="KTB19" s="164"/>
      <c r="KTC19" s="164"/>
      <c r="KTD19" s="164"/>
      <c r="KTE19" s="164"/>
      <c r="KTF19" s="164"/>
      <c r="KTG19" s="164"/>
      <c r="KTH19" s="164"/>
      <c r="KTI19" s="164"/>
      <c r="KTJ19" s="164"/>
      <c r="KTK19" s="164"/>
      <c r="KTL19" s="164"/>
      <c r="KTM19" s="164"/>
      <c r="KTN19" s="164"/>
      <c r="KTO19" s="164"/>
      <c r="KTP19" s="164"/>
      <c r="KTQ19" s="164"/>
      <c r="KTR19" s="164"/>
      <c r="KTS19" s="164"/>
      <c r="KTT19" s="164"/>
      <c r="KTU19" s="164"/>
      <c r="KTV19" s="164"/>
      <c r="KTW19" s="164"/>
      <c r="KTX19" s="164"/>
      <c r="KTY19" s="164"/>
      <c r="KTZ19" s="164"/>
      <c r="KUA19" s="164"/>
      <c r="KUB19" s="164"/>
      <c r="KUC19" s="164"/>
      <c r="KUD19" s="164"/>
      <c r="KUE19" s="164"/>
      <c r="KUF19" s="164"/>
      <c r="KUG19" s="164"/>
      <c r="KUH19" s="164"/>
      <c r="KUI19" s="164"/>
      <c r="KUJ19" s="164"/>
      <c r="KUK19" s="164"/>
      <c r="KUL19" s="164"/>
      <c r="KUM19" s="164"/>
      <c r="KUN19" s="164"/>
      <c r="KUO19" s="164"/>
      <c r="KUP19" s="164"/>
      <c r="KUQ19" s="164"/>
      <c r="KUR19" s="164"/>
      <c r="KUS19" s="164"/>
      <c r="KUT19" s="164"/>
      <c r="KUU19" s="164"/>
      <c r="KUV19" s="164"/>
      <c r="KUW19" s="164"/>
      <c r="KUX19" s="164"/>
      <c r="KUY19" s="164"/>
      <c r="KUZ19" s="164"/>
      <c r="KVA19" s="164"/>
      <c r="KVB19" s="164"/>
      <c r="KVC19" s="164"/>
      <c r="KVD19" s="164"/>
      <c r="KVE19" s="164"/>
      <c r="KVF19" s="164"/>
      <c r="KVG19" s="164"/>
      <c r="KVH19" s="164"/>
      <c r="KVI19" s="164"/>
      <c r="KVJ19" s="164"/>
      <c r="KVK19" s="164"/>
      <c r="KVL19" s="164"/>
      <c r="KVM19" s="164"/>
      <c r="KVN19" s="164"/>
      <c r="KVO19" s="164"/>
      <c r="KVP19" s="164"/>
      <c r="KVQ19" s="164"/>
      <c r="KVR19" s="164"/>
      <c r="KVS19" s="164"/>
      <c r="KVT19" s="164"/>
      <c r="KVU19" s="164"/>
      <c r="KVV19" s="164"/>
      <c r="KVW19" s="164"/>
      <c r="KVX19" s="164"/>
      <c r="KVY19" s="164"/>
      <c r="KVZ19" s="164"/>
      <c r="KWA19" s="164"/>
      <c r="KWB19" s="164"/>
      <c r="KWC19" s="164"/>
      <c r="KWD19" s="164"/>
      <c r="KWE19" s="164"/>
      <c r="KWF19" s="164"/>
      <c r="KWG19" s="164"/>
      <c r="KWH19" s="164"/>
      <c r="KWI19" s="164"/>
      <c r="KWJ19" s="164"/>
      <c r="KWK19" s="164"/>
      <c r="KWL19" s="164"/>
      <c r="KWM19" s="164"/>
      <c r="KWN19" s="164"/>
      <c r="KWO19" s="164"/>
      <c r="KWP19" s="164"/>
      <c r="KWQ19" s="164"/>
      <c r="KWR19" s="164"/>
      <c r="KWS19" s="164"/>
      <c r="KWT19" s="164"/>
      <c r="KWU19" s="164"/>
      <c r="KWV19" s="164"/>
      <c r="KWW19" s="164"/>
      <c r="KWX19" s="164"/>
      <c r="KWY19" s="164"/>
      <c r="KWZ19" s="164"/>
      <c r="KXA19" s="164"/>
      <c r="KXB19" s="164"/>
      <c r="KXC19" s="164"/>
      <c r="KXD19" s="164"/>
      <c r="KXE19" s="164"/>
      <c r="KXF19" s="164"/>
      <c r="KXG19" s="164"/>
      <c r="KXH19" s="164"/>
      <c r="KXI19" s="164"/>
      <c r="KXJ19" s="164"/>
      <c r="KXK19" s="164"/>
      <c r="KXL19" s="164"/>
      <c r="KXM19" s="164"/>
      <c r="KXN19" s="164"/>
      <c r="KXO19" s="164"/>
      <c r="KXP19" s="164"/>
      <c r="KXQ19" s="164"/>
      <c r="KXR19" s="164"/>
      <c r="KXS19" s="164"/>
      <c r="KXT19" s="164"/>
      <c r="KXU19" s="164"/>
      <c r="KXV19" s="164"/>
      <c r="KXW19" s="164"/>
      <c r="KXX19" s="164"/>
      <c r="KXY19" s="164"/>
      <c r="KXZ19" s="164"/>
      <c r="KYA19" s="164"/>
      <c r="KYB19" s="164"/>
      <c r="KYC19" s="164"/>
      <c r="KYD19" s="164"/>
      <c r="KYE19" s="164"/>
      <c r="KYF19" s="164"/>
      <c r="KYG19" s="164"/>
      <c r="KYH19" s="164"/>
      <c r="KYI19" s="164"/>
      <c r="KYJ19" s="164"/>
      <c r="KYK19" s="164"/>
      <c r="KYL19" s="164"/>
      <c r="KYM19" s="164"/>
      <c r="KYN19" s="164"/>
      <c r="KYO19" s="164"/>
      <c r="KYP19" s="164"/>
      <c r="KYQ19" s="164"/>
      <c r="KYR19" s="164"/>
      <c r="KYS19" s="164"/>
      <c r="KYT19" s="164"/>
      <c r="KYU19" s="164"/>
      <c r="KYV19" s="164"/>
      <c r="KYW19" s="164"/>
      <c r="KYX19" s="164"/>
      <c r="KYY19" s="164"/>
      <c r="KYZ19" s="164"/>
      <c r="KZA19" s="164"/>
      <c r="KZB19" s="164"/>
      <c r="KZC19" s="164"/>
      <c r="KZD19" s="164"/>
      <c r="KZE19" s="164"/>
      <c r="KZF19" s="164"/>
      <c r="KZG19" s="164"/>
      <c r="KZH19" s="164"/>
      <c r="KZI19" s="164"/>
      <c r="KZJ19" s="164"/>
      <c r="KZK19" s="164"/>
      <c r="KZL19" s="164"/>
      <c r="KZM19" s="164"/>
      <c r="KZN19" s="164"/>
      <c r="KZO19" s="164"/>
      <c r="KZP19" s="164"/>
      <c r="KZQ19" s="164"/>
      <c r="KZR19" s="164"/>
      <c r="KZS19" s="164"/>
      <c r="KZT19" s="164"/>
      <c r="KZU19" s="164"/>
      <c r="KZV19" s="164"/>
      <c r="KZW19" s="164"/>
      <c r="KZX19" s="164"/>
      <c r="KZY19" s="164"/>
      <c r="KZZ19" s="164"/>
      <c r="LAA19" s="164"/>
      <c r="LAB19" s="164"/>
      <c r="LAC19" s="164"/>
      <c r="LAD19" s="164"/>
      <c r="LAE19" s="164"/>
      <c r="LAF19" s="164"/>
      <c r="LAG19" s="164"/>
      <c r="LAH19" s="164"/>
      <c r="LAI19" s="164"/>
      <c r="LAJ19" s="164"/>
      <c r="LAK19" s="164"/>
      <c r="LAL19" s="164"/>
      <c r="LAM19" s="164"/>
      <c r="LAN19" s="164"/>
      <c r="LAO19" s="164"/>
      <c r="LAP19" s="164"/>
      <c r="LAQ19" s="164"/>
      <c r="LAR19" s="164"/>
      <c r="LAS19" s="164"/>
      <c r="LAT19" s="164"/>
      <c r="LAU19" s="164"/>
      <c r="LAV19" s="164"/>
      <c r="LAW19" s="164"/>
      <c r="LAX19" s="164"/>
      <c r="LAY19" s="164"/>
      <c r="LAZ19" s="164"/>
      <c r="LBA19" s="164"/>
      <c r="LBB19" s="164"/>
      <c r="LBC19" s="164"/>
      <c r="LBD19" s="164"/>
      <c r="LBE19" s="164"/>
      <c r="LBF19" s="164"/>
      <c r="LBG19" s="164"/>
      <c r="LBH19" s="164"/>
      <c r="LBI19" s="164"/>
      <c r="LBJ19" s="164"/>
      <c r="LBK19" s="164"/>
      <c r="LBL19" s="164"/>
      <c r="LBM19" s="164"/>
      <c r="LBN19" s="164"/>
      <c r="LBO19" s="164"/>
      <c r="LBP19" s="164"/>
      <c r="LBQ19" s="164"/>
      <c r="LBR19" s="164"/>
      <c r="LBS19" s="164"/>
      <c r="LBT19" s="164"/>
      <c r="LBU19" s="164"/>
      <c r="LBV19" s="164"/>
      <c r="LBW19" s="164"/>
      <c r="LBX19" s="164"/>
      <c r="LBY19" s="164"/>
      <c r="LBZ19" s="164"/>
      <c r="LCA19" s="164"/>
      <c r="LCB19" s="164"/>
      <c r="LCC19" s="164"/>
      <c r="LCD19" s="164"/>
      <c r="LCE19" s="164"/>
      <c r="LCF19" s="164"/>
      <c r="LCG19" s="164"/>
      <c r="LCH19" s="164"/>
      <c r="LCI19" s="164"/>
      <c r="LCJ19" s="164"/>
      <c r="LCK19" s="164"/>
      <c r="LCL19" s="164"/>
      <c r="LCM19" s="164"/>
      <c r="LCN19" s="164"/>
      <c r="LCO19" s="164"/>
      <c r="LCP19" s="164"/>
      <c r="LCQ19" s="164"/>
      <c r="LCR19" s="164"/>
      <c r="LCS19" s="164"/>
      <c r="LCT19" s="164"/>
      <c r="LCU19" s="164"/>
      <c r="LCV19" s="164"/>
      <c r="LCW19" s="164"/>
      <c r="LCX19" s="164"/>
      <c r="LCY19" s="164"/>
      <c r="LCZ19" s="164"/>
      <c r="LDA19" s="164"/>
      <c r="LDB19" s="164"/>
      <c r="LDC19" s="164"/>
      <c r="LDD19" s="164"/>
      <c r="LDE19" s="164"/>
      <c r="LDF19" s="164"/>
      <c r="LDG19" s="164"/>
      <c r="LDH19" s="164"/>
      <c r="LDI19" s="164"/>
      <c r="LDJ19" s="164"/>
      <c r="LDK19" s="164"/>
      <c r="LDL19" s="164"/>
      <c r="LDM19" s="164"/>
      <c r="LDN19" s="164"/>
      <c r="LDO19" s="164"/>
      <c r="LDP19" s="164"/>
      <c r="LDQ19" s="164"/>
      <c r="LDR19" s="164"/>
      <c r="LDS19" s="164"/>
      <c r="LDT19" s="164"/>
      <c r="LDU19" s="164"/>
      <c r="LDV19" s="164"/>
      <c r="LDW19" s="164"/>
      <c r="LDX19" s="164"/>
      <c r="LDY19" s="164"/>
      <c r="LDZ19" s="164"/>
      <c r="LEA19" s="164"/>
      <c r="LEB19" s="164"/>
      <c r="LEC19" s="164"/>
      <c r="LED19" s="164"/>
      <c r="LEE19" s="164"/>
      <c r="LEF19" s="164"/>
      <c r="LEG19" s="164"/>
      <c r="LEH19" s="164"/>
      <c r="LEI19" s="164"/>
      <c r="LEJ19" s="164"/>
      <c r="LEK19" s="164"/>
      <c r="LEL19" s="164"/>
      <c r="LEM19" s="164"/>
      <c r="LEN19" s="164"/>
      <c r="LEO19" s="164"/>
      <c r="LEP19" s="164"/>
      <c r="LEQ19" s="164"/>
      <c r="LER19" s="164"/>
      <c r="LES19" s="164"/>
      <c r="LET19" s="164"/>
      <c r="LEU19" s="164"/>
      <c r="LEV19" s="164"/>
      <c r="LEW19" s="164"/>
      <c r="LEX19" s="164"/>
      <c r="LEY19" s="164"/>
      <c r="LEZ19" s="164"/>
      <c r="LFA19" s="164"/>
      <c r="LFB19" s="164"/>
      <c r="LFC19" s="164"/>
      <c r="LFD19" s="164"/>
      <c r="LFE19" s="164"/>
      <c r="LFF19" s="164"/>
      <c r="LFG19" s="164"/>
      <c r="LFH19" s="164"/>
      <c r="LFI19" s="164"/>
      <c r="LFJ19" s="164"/>
      <c r="LFK19" s="164"/>
      <c r="LFL19" s="164"/>
      <c r="LFM19" s="164"/>
      <c r="LFN19" s="164"/>
      <c r="LFO19" s="164"/>
      <c r="LFP19" s="164"/>
      <c r="LFQ19" s="164"/>
      <c r="LFR19" s="164"/>
      <c r="LFS19" s="164"/>
      <c r="LFT19" s="164"/>
      <c r="LFU19" s="164"/>
      <c r="LFV19" s="164"/>
      <c r="LFW19" s="164"/>
      <c r="LFX19" s="164"/>
      <c r="LFY19" s="164"/>
      <c r="LFZ19" s="164"/>
      <c r="LGA19" s="164"/>
      <c r="LGB19" s="164"/>
      <c r="LGC19" s="164"/>
      <c r="LGD19" s="164"/>
      <c r="LGE19" s="164"/>
      <c r="LGF19" s="164"/>
      <c r="LGG19" s="164"/>
      <c r="LGH19" s="164"/>
      <c r="LGI19" s="164"/>
      <c r="LGJ19" s="164"/>
      <c r="LGK19" s="164"/>
      <c r="LGL19" s="164"/>
      <c r="LGM19" s="164"/>
      <c r="LGN19" s="164"/>
      <c r="LGO19" s="164"/>
      <c r="LGP19" s="164"/>
      <c r="LGQ19" s="164"/>
      <c r="LGR19" s="164"/>
      <c r="LGS19" s="164"/>
      <c r="LGT19" s="164"/>
      <c r="LGU19" s="164"/>
      <c r="LGV19" s="164"/>
      <c r="LGW19" s="164"/>
      <c r="LGX19" s="164"/>
      <c r="LGY19" s="164"/>
      <c r="LGZ19" s="164"/>
      <c r="LHA19" s="164"/>
      <c r="LHB19" s="164"/>
      <c r="LHC19" s="164"/>
      <c r="LHD19" s="164"/>
      <c r="LHE19" s="164"/>
      <c r="LHF19" s="164"/>
      <c r="LHG19" s="164"/>
      <c r="LHH19" s="164"/>
      <c r="LHI19" s="164"/>
      <c r="LHJ19" s="164"/>
      <c r="LHK19" s="164"/>
      <c r="LHL19" s="164"/>
      <c r="LHM19" s="164"/>
      <c r="LHN19" s="164"/>
      <c r="LHO19" s="164"/>
      <c r="LHP19" s="164"/>
      <c r="LHQ19" s="164"/>
      <c r="LHR19" s="164"/>
      <c r="LHS19" s="164"/>
      <c r="LHT19" s="164"/>
      <c r="LHU19" s="164"/>
      <c r="LHV19" s="164"/>
      <c r="LHW19" s="164"/>
      <c r="LHX19" s="164"/>
      <c r="LHY19" s="164"/>
      <c r="LHZ19" s="164"/>
      <c r="LIA19" s="164"/>
      <c r="LIB19" s="164"/>
      <c r="LIC19" s="164"/>
      <c r="LID19" s="164"/>
      <c r="LIE19" s="164"/>
      <c r="LIF19" s="164"/>
      <c r="LIG19" s="164"/>
      <c r="LIH19" s="164"/>
      <c r="LII19" s="164"/>
      <c r="LIJ19" s="164"/>
      <c r="LIK19" s="164"/>
      <c r="LIL19" s="164"/>
      <c r="LIM19" s="164"/>
      <c r="LIN19" s="164"/>
      <c r="LIO19" s="164"/>
      <c r="LIP19" s="164"/>
      <c r="LIQ19" s="164"/>
      <c r="LIR19" s="164"/>
      <c r="LIS19" s="164"/>
      <c r="LIT19" s="164"/>
      <c r="LIU19" s="164"/>
      <c r="LIV19" s="164"/>
      <c r="LIW19" s="164"/>
      <c r="LIX19" s="164"/>
      <c r="LIY19" s="164"/>
      <c r="LIZ19" s="164"/>
      <c r="LJA19" s="164"/>
      <c r="LJB19" s="164"/>
      <c r="LJC19" s="164"/>
      <c r="LJD19" s="164"/>
      <c r="LJE19" s="164"/>
      <c r="LJF19" s="164"/>
      <c r="LJG19" s="164"/>
      <c r="LJH19" s="164"/>
      <c r="LJI19" s="164"/>
      <c r="LJJ19" s="164"/>
      <c r="LJK19" s="164"/>
      <c r="LJL19" s="164"/>
      <c r="LJM19" s="164"/>
      <c r="LJN19" s="164"/>
      <c r="LJO19" s="164"/>
      <c r="LJP19" s="164"/>
      <c r="LJQ19" s="164"/>
      <c r="LJR19" s="164"/>
      <c r="LJS19" s="164"/>
      <c r="LJT19" s="164"/>
      <c r="LJU19" s="164"/>
      <c r="LJV19" s="164"/>
      <c r="LJW19" s="164"/>
      <c r="LJX19" s="164"/>
      <c r="LJY19" s="164"/>
      <c r="LJZ19" s="164"/>
      <c r="LKA19" s="164"/>
      <c r="LKB19" s="164"/>
      <c r="LKC19" s="164"/>
      <c r="LKD19" s="164"/>
      <c r="LKE19" s="164"/>
      <c r="LKF19" s="164"/>
      <c r="LKG19" s="164"/>
      <c r="LKH19" s="164"/>
      <c r="LKI19" s="164"/>
      <c r="LKJ19" s="164"/>
      <c r="LKK19" s="164"/>
      <c r="LKL19" s="164"/>
      <c r="LKM19" s="164"/>
      <c r="LKN19" s="164"/>
      <c r="LKO19" s="164"/>
      <c r="LKP19" s="164"/>
      <c r="LKQ19" s="164"/>
      <c r="LKR19" s="164"/>
      <c r="LKS19" s="164"/>
      <c r="LKT19" s="164"/>
      <c r="LKU19" s="164"/>
      <c r="LKV19" s="164"/>
      <c r="LKW19" s="164"/>
      <c r="LKX19" s="164"/>
      <c r="LKY19" s="164"/>
      <c r="LKZ19" s="164"/>
      <c r="LLA19" s="164"/>
      <c r="LLB19" s="164"/>
      <c r="LLC19" s="164"/>
      <c r="LLD19" s="164"/>
      <c r="LLE19" s="164"/>
      <c r="LLF19" s="164"/>
      <c r="LLG19" s="164"/>
      <c r="LLH19" s="164"/>
      <c r="LLI19" s="164"/>
      <c r="LLJ19" s="164"/>
      <c r="LLK19" s="164"/>
      <c r="LLL19" s="164"/>
      <c r="LLM19" s="164"/>
      <c r="LLN19" s="164"/>
      <c r="LLO19" s="164"/>
      <c r="LLP19" s="164"/>
      <c r="LLQ19" s="164"/>
      <c r="LLR19" s="164"/>
      <c r="LLS19" s="164"/>
      <c r="LLT19" s="164"/>
      <c r="LLU19" s="164"/>
      <c r="LLV19" s="164"/>
      <c r="LLW19" s="164"/>
      <c r="LLX19" s="164"/>
      <c r="LLY19" s="164"/>
      <c r="LLZ19" s="164"/>
      <c r="LMA19" s="164"/>
      <c r="LMB19" s="164"/>
      <c r="LMC19" s="164"/>
      <c r="LMD19" s="164"/>
      <c r="LME19" s="164"/>
      <c r="LMF19" s="164"/>
      <c r="LMG19" s="164"/>
      <c r="LMH19" s="164"/>
      <c r="LMI19" s="164"/>
      <c r="LMJ19" s="164"/>
      <c r="LMK19" s="164"/>
      <c r="LML19" s="164"/>
      <c r="LMM19" s="164"/>
      <c r="LMN19" s="164"/>
      <c r="LMO19" s="164"/>
      <c r="LMP19" s="164"/>
      <c r="LMQ19" s="164"/>
      <c r="LMR19" s="164"/>
      <c r="LMS19" s="164"/>
      <c r="LMT19" s="164"/>
      <c r="LMU19" s="164"/>
      <c r="LMV19" s="164"/>
      <c r="LMW19" s="164"/>
      <c r="LMX19" s="164"/>
      <c r="LMY19" s="164"/>
      <c r="LMZ19" s="164"/>
      <c r="LNA19" s="164"/>
      <c r="LNB19" s="164"/>
      <c r="LNC19" s="164"/>
      <c r="LND19" s="164"/>
      <c r="LNE19" s="164"/>
      <c r="LNF19" s="164"/>
      <c r="LNG19" s="164"/>
      <c r="LNH19" s="164"/>
      <c r="LNI19" s="164"/>
      <c r="LNJ19" s="164"/>
      <c r="LNK19" s="164"/>
      <c r="LNL19" s="164"/>
      <c r="LNM19" s="164"/>
      <c r="LNN19" s="164"/>
      <c r="LNO19" s="164"/>
      <c r="LNP19" s="164"/>
      <c r="LNQ19" s="164"/>
      <c r="LNR19" s="164"/>
      <c r="LNS19" s="164"/>
      <c r="LNT19" s="164"/>
      <c r="LNU19" s="164"/>
      <c r="LNV19" s="164"/>
      <c r="LNW19" s="164"/>
      <c r="LNX19" s="164"/>
      <c r="LNY19" s="164"/>
      <c r="LNZ19" s="164"/>
      <c r="LOA19" s="164"/>
      <c r="LOB19" s="164"/>
      <c r="LOC19" s="164"/>
      <c r="LOD19" s="164"/>
      <c r="LOE19" s="164"/>
      <c r="LOF19" s="164"/>
      <c r="LOG19" s="164"/>
      <c r="LOH19" s="164"/>
      <c r="LOI19" s="164"/>
      <c r="LOJ19" s="164"/>
      <c r="LOK19" s="164"/>
      <c r="LOL19" s="164"/>
      <c r="LOM19" s="164"/>
      <c r="LON19" s="164"/>
      <c r="LOO19" s="164"/>
      <c r="LOP19" s="164"/>
      <c r="LOQ19" s="164"/>
      <c r="LOR19" s="164"/>
      <c r="LOS19" s="164"/>
      <c r="LOT19" s="164"/>
      <c r="LOU19" s="164"/>
      <c r="LOV19" s="164"/>
      <c r="LOW19" s="164"/>
      <c r="LOX19" s="164"/>
      <c r="LOY19" s="164"/>
      <c r="LOZ19" s="164"/>
      <c r="LPA19" s="164"/>
      <c r="LPB19" s="164"/>
      <c r="LPC19" s="164"/>
      <c r="LPD19" s="164"/>
      <c r="LPE19" s="164"/>
      <c r="LPF19" s="164"/>
      <c r="LPG19" s="164"/>
      <c r="LPH19" s="164"/>
      <c r="LPI19" s="164"/>
      <c r="LPJ19" s="164"/>
      <c r="LPK19" s="164"/>
      <c r="LPL19" s="164"/>
      <c r="LPM19" s="164"/>
      <c r="LPN19" s="164"/>
      <c r="LPO19" s="164"/>
      <c r="LPP19" s="164"/>
      <c r="LPQ19" s="164"/>
      <c r="LPR19" s="164"/>
      <c r="LPS19" s="164"/>
      <c r="LPT19" s="164"/>
      <c r="LPU19" s="164"/>
      <c r="LPV19" s="164"/>
      <c r="LPW19" s="164"/>
      <c r="LPX19" s="164"/>
      <c r="LPY19" s="164"/>
      <c r="LPZ19" s="164"/>
      <c r="LQA19" s="164"/>
      <c r="LQB19" s="164"/>
      <c r="LQC19" s="164"/>
      <c r="LQD19" s="164"/>
      <c r="LQE19" s="164"/>
      <c r="LQF19" s="164"/>
      <c r="LQG19" s="164"/>
      <c r="LQH19" s="164"/>
      <c r="LQI19" s="164"/>
      <c r="LQJ19" s="164"/>
      <c r="LQK19" s="164"/>
      <c r="LQL19" s="164"/>
      <c r="LQM19" s="164"/>
      <c r="LQN19" s="164"/>
      <c r="LQO19" s="164"/>
      <c r="LQP19" s="164"/>
      <c r="LQQ19" s="164"/>
      <c r="LQR19" s="164"/>
      <c r="LQS19" s="164"/>
      <c r="LQT19" s="164"/>
      <c r="LQU19" s="164"/>
      <c r="LQV19" s="164"/>
      <c r="LQW19" s="164"/>
      <c r="LQX19" s="164"/>
      <c r="LQY19" s="164"/>
      <c r="LQZ19" s="164"/>
      <c r="LRA19" s="164"/>
      <c r="LRB19" s="164"/>
      <c r="LRC19" s="164"/>
      <c r="LRD19" s="164"/>
      <c r="LRE19" s="164"/>
      <c r="LRF19" s="164"/>
      <c r="LRG19" s="164"/>
      <c r="LRH19" s="164"/>
      <c r="LRI19" s="164"/>
      <c r="LRJ19" s="164"/>
      <c r="LRK19" s="164"/>
      <c r="LRL19" s="164"/>
      <c r="LRM19" s="164"/>
      <c r="LRN19" s="164"/>
      <c r="LRO19" s="164"/>
      <c r="LRP19" s="164"/>
      <c r="LRQ19" s="164"/>
      <c r="LRR19" s="164"/>
      <c r="LRS19" s="164"/>
      <c r="LRT19" s="164"/>
      <c r="LRU19" s="164"/>
      <c r="LRV19" s="164"/>
      <c r="LRW19" s="164"/>
      <c r="LRX19" s="164"/>
      <c r="LRY19" s="164"/>
      <c r="LRZ19" s="164"/>
      <c r="LSA19" s="164"/>
      <c r="LSB19" s="164"/>
      <c r="LSC19" s="164"/>
      <c r="LSD19" s="164"/>
      <c r="LSE19" s="164"/>
      <c r="LSF19" s="164"/>
      <c r="LSG19" s="164"/>
      <c r="LSH19" s="164"/>
      <c r="LSI19" s="164"/>
      <c r="LSJ19" s="164"/>
      <c r="LSK19" s="164"/>
      <c r="LSL19" s="164"/>
      <c r="LSM19" s="164"/>
      <c r="LSN19" s="164"/>
      <c r="LSO19" s="164"/>
      <c r="LSP19" s="164"/>
      <c r="LSQ19" s="164"/>
      <c r="LSR19" s="164"/>
      <c r="LSS19" s="164"/>
      <c r="LST19" s="164"/>
      <c r="LSU19" s="164"/>
      <c r="LSV19" s="164"/>
      <c r="LSW19" s="164"/>
      <c r="LSX19" s="164"/>
      <c r="LSY19" s="164"/>
      <c r="LSZ19" s="164"/>
      <c r="LTA19" s="164"/>
      <c r="LTB19" s="164"/>
      <c r="LTC19" s="164"/>
      <c r="LTD19" s="164"/>
      <c r="LTE19" s="164"/>
      <c r="LTF19" s="164"/>
      <c r="LTG19" s="164"/>
      <c r="LTH19" s="164"/>
      <c r="LTI19" s="164"/>
      <c r="LTJ19" s="164"/>
      <c r="LTK19" s="164"/>
      <c r="LTL19" s="164"/>
      <c r="LTM19" s="164"/>
      <c r="LTN19" s="164"/>
      <c r="LTO19" s="164"/>
      <c r="LTP19" s="164"/>
      <c r="LTQ19" s="164"/>
      <c r="LTR19" s="164"/>
      <c r="LTS19" s="164"/>
      <c r="LTT19" s="164"/>
      <c r="LTU19" s="164"/>
      <c r="LTV19" s="164"/>
      <c r="LTW19" s="164"/>
      <c r="LTX19" s="164"/>
      <c r="LTY19" s="164"/>
      <c r="LTZ19" s="164"/>
      <c r="LUA19" s="164"/>
      <c r="LUB19" s="164"/>
      <c r="LUC19" s="164"/>
      <c r="LUD19" s="164"/>
      <c r="LUE19" s="164"/>
      <c r="LUF19" s="164"/>
      <c r="LUG19" s="164"/>
      <c r="LUH19" s="164"/>
      <c r="LUI19" s="164"/>
      <c r="LUJ19" s="164"/>
      <c r="LUK19" s="164"/>
      <c r="LUL19" s="164"/>
      <c r="LUM19" s="164"/>
      <c r="LUN19" s="164"/>
      <c r="LUO19" s="164"/>
      <c r="LUP19" s="164"/>
      <c r="LUQ19" s="164"/>
      <c r="LUR19" s="164"/>
      <c r="LUS19" s="164"/>
      <c r="LUT19" s="164"/>
      <c r="LUU19" s="164"/>
      <c r="LUV19" s="164"/>
      <c r="LUW19" s="164"/>
      <c r="LUX19" s="164"/>
      <c r="LUY19" s="164"/>
      <c r="LUZ19" s="164"/>
      <c r="LVA19" s="164"/>
      <c r="LVB19" s="164"/>
      <c r="LVC19" s="164"/>
      <c r="LVD19" s="164"/>
      <c r="LVE19" s="164"/>
      <c r="LVF19" s="164"/>
      <c r="LVG19" s="164"/>
      <c r="LVH19" s="164"/>
      <c r="LVI19" s="164"/>
      <c r="LVJ19" s="164"/>
      <c r="LVK19" s="164"/>
      <c r="LVL19" s="164"/>
      <c r="LVM19" s="164"/>
      <c r="LVN19" s="164"/>
      <c r="LVO19" s="164"/>
      <c r="LVP19" s="164"/>
      <c r="LVQ19" s="164"/>
      <c r="LVR19" s="164"/>
      <c r="LVS19" s="164"/>
      <c r="LVT19" s="164"/>
      <c r="LVU19" s="164"/>
      <c r="LVV19" s="164"/>
      <c r="LVW19" s="164"/>
      <c r="LVX19" s="164"/>
      <c r="LVY19" s="164"/>
      <c r="LVZ19" s="164"/>
      <c r="LWA19" s="164"/>
      <c r="LWB19" s="164"/>
      <c r="LWC19" s="164"/>
      <c r="LWD19" s="164"/>
      <c r="LWE19" s="164"/>
      <c r="LWF19" s="164"/>
      <c r="LWG19" s="164"/>
      <c r="LWH19" s="164"/>
      <c r="LWI19" s="164"/>
      <c r="LWJ19" s="164"/>
      <c r="LWK19" s="164"/>
      <c r="LWL19" s="164"/>
      <c r="LWM19" s="164"/>
      <c r="LWN19" s="164"/>
      <c r="LWO19" s="164"/>
      <c r="LWP19" s="164"/>
      <c r="LWQ19" s="164"/>
      <c r="LWR19" s="164"/>
      <c r="LWS19" s="164"/>
      <c r="LWT19" s="164"/>
      <c r="LWU19" s="164"/>
      <c r="LWV19" s="164"/>
      <c r="LWW19" s="164"/>
      <c r="LWX19" s="164"/>
      <c r="LWY19" s="164"/>
      <c r="LWZ19" s="164"/>
      <c r="LXA19" s="164"/>
      <c r="LXB19" s="164"/>
      <c r="LXC19" s="164"/>
      <c r="LXD19" s="164"/>
      <c r="LXE19" s="164"/>
      <c r="LXF19" s="164"/>
      <c r="LXG19" s="164"/>
      <c r="LXH19" s="164"/>
      <c r="LXI19" s="164"/>
      <c r="LXJ19" s="164"/>
      <c r="LXK19" s="164"/>
      <c r="LXL19" s="164"/>
      <c r="LXM19" s="164"/>
      <c r="LXN19" s="164"/>
      <c r="LXO19" s="164"/>
      <c r="LXP19" s="164"/>
      <c r="LXQ19" s="164"/>
      <c r="LXR19" s="164"/>
      <c r="LXS19" s="164"/>
      <c r="LXT19" s="164"/>
      <c r="LXU19" s="164"/>
      <c r="LXV19" s="164"/>
      <c r="LXW19" s="164"/>
      <c r="LXX19" s="164"/>
      <c r="LXY19" s="164"/>
      <c r="LXZ19" s="164"/>
      <c r="LYA19" s="164"/>
      <c r="LYB19" s="164"/>
      <c r="LYC19" s="164"/>
      <c r="LYD19" s="164"/>
      <c r="LYE19" s="164"/>
      <c r="LYF19" s="164"/>
      <c r="LYG19" s="164"/>
      <c r="LYH19" s="164"/>
      <c r="LYI19" s="164"/>
      <c r="LYJ19" s="164"/>
      <c r="LYK19" s="164"/>
      <c r="LYL19" s="164"/>
      <c r="LYM19" s="164"/>
      <c r="LYN19" s="164"/>
      <c r="LYO19" s="164"/>
      <c r="LYP19" s="164"/>
      <c r="LYQ19" s="164"/>
      <c r="LYR19" s="164"/>
      <c r="LYS19" s="164"/>
      <c r="LYT19" s="164"/>
      <c r="LYU19" s="164"/>
      <c r="LYV19" s="164"/>
      <c r="LYW19" s="164"/>
      <c r="LYX19" s="164"/>
      <c r="LYY19" s="164"/>
      <c r="LYZ19" s="164"/>
      <c r="LZA19" s="164"/>
      <c r="LZB19" s="164"/>
      <c r="LZC19" s="164"/>
      <c r="LZD19" s="164"/>
      <c r="LZE19" s="164"/>
      <c r="LZF19" s="164"/>
      <c r="LZG19" s="164"/>
      <c r="LZH19" s="164"/>
      <c r="LZI19" s="164"/>
      <c r="LZJ19" s="164"/>
      <c r="LZK19" s="164"/>
      <c r="LZL19" s="164"/>
      <c r="LZM19" s="164"/>
      <c r="LZN19" s="164"/>
      <c r="LZO19" s="164"/>
      <c r="LZP19" s="164"/>
      <c r="LZQ19" s="164"/>
      <c r="LZR19" s="164"/>
      <c r="LZS19" s="164"/>
      <c r="LZT19" s="164"/>
      <c r="LZU19" s="164"/>
      <c r="LZV19" s="164"/>
      <c r="LZW19" s="164"/>
      <c r="LZX19" s="164"/>
      <c r="LZY19" s="164"/>
      <c r="LZZ19" s="164"/>
      <c r="MAA19" s="164"/>
      <c r="MAB19" s="164"/>
      <c r="MAC19" s="164"/>
      <c r="MAD19" s="164"/>
      <c r="MAE19" s="164"/>
      <c r="MAF19" s="164"/>
      <c r="MAG19" s="164"/>
      <c r="MAH19" s="164"/>
      <c r="MAI19" s="164"/>
      <c r="MAJ19" s="164"/>
      <c r="MAK19" s="164"/>
      <c r="MAL19" s="164"/>
      <c r="MAM19" s="164"/>
      <c r="MAN19" s="164"/>
      <c r="MAO19" s="164"/>
      <c r="MAP19" s="164"/>
      <c r="MAQ19" s="164"/>
      <c r="MAR19" s="164"/>
      <c r="MAS19" s="164"/>
      <c r="MAT19" s="164"/>
      <c r="MAU19" s="164"/>
      <c r="MAV19" s="164"/>
      <c r="MAW19" s="164"/>
      <c r="MAX19" s="164"/>
      <c r="MAY19" s="164"/>
      <c r="MAZ19" s="164"/>
      <c r="MBA19" s="164"/>
      <c r="MBB19" s="164"/>
      <c r="MBC19" s="164"/>
      <c r="MBD19" s="164"/>
      <c r="MBE19" s="164"/>
      <c r="MBF19" s="164"/>
      <c r="MBG19" s="164"/>
      <c r="MBH19" s="164"/>
      <c r="MBI19" s="164"/>
      <c r="MBJ19" s="164"/>
      <c r="MBK19" s="164"/>
      <c r="MBL19" s="164"/>
      <c r="MBM19" s="164"/>
      <c r="MBN19" s="164"/>
      <c r="MBO19" s="164"/>
      <c r="MBP19" s="164"/>
      <c r="MBQ19" s="164"/>
      <c r="MBR19" s="164"/>
      <c r="MBS19" s="164"/>
      <c r="MBT19" s="164"/>
      <c r="MBU19" s="164"/>
      <c r="MBV19" s="164"/>
      <c r="MBW19" s="164"/>
      <c r="MBX19" s="164"/>
      <c r="MBY19" s="164"/>
      <c r="MBZ19" s="164"/>
      <c r="MCA19" s="164"/>
      <c r="MCB19" s="164"/>
      <c r="MCC19" s="164"/>
      <c r="MCD19" s="164"/>
      <c r="MCE19" s="164"/>
      <c r="MCF19" s="164"/>
      <c r="MCG19" s="164"/>
      <c r="MCH19" s="164"/>
      <c r="MCI19" s="164"/>
      <c r="MCJ19" s="164"/>
      <c r="MCK19" s="164"/>
      <c r="MCL19" s="164"/>
      <c r="MCM19" s="164"/>
      <c r="MCN19" s="164"/>
      <c r="MCO19" s="164"/>
      <c r="MCP19" s="164"/>
      <c r="MCQ19" s="164"/>
      <c r="MCR19" s="164"/>
      <c r="MCS19" s="164"/>
      <c r="MCT19" s="164"/>
      <c r="MCU19" s="164"/>
      <c r="MCV19" s="164"/>
      <c r="MCW19" s="164"/>
      <c r="MCX19" s="164"/>
      <c r="MCY19" s="164"/>
      <c r="MCZ19" s="164"/>
      <c r="MDA19" s="164"/>
      <c r="MDB19" s="164"/>
      <c r="MDC19" s="164"/>
      <c r="MDD19" s="164"/>
      <c r="MDE19" s="164"/>
      <c r="MDF19" s="164"/>
      <c r="MDG19" s="164"/>
      <c r="MDH19" s="164"/>
      <c r="MDI19" s="164"/>
      <c r="MDJ19" s="164"/>
      <c r="MDK19" s="164"/>
      <c r="MDL19" s="164"/>
      <c r="MDM19" s="164"/>
      <c r="MDN19" s="164"/>
      <c r="MDO19" s="164"/>
      <c r="MDP19" s="164"/>
      <c r="MDQ19" s="164"/>
      <c r="MDR19" s="164"/>
      <c r="MDS19" s="164"/>
      <c r="MDT19" s="164"/>
      <c r="MDU19" s="164"/>
      <c r="MDV19" s="164"/>
      <c r="MDW19" s="164"/>
      <c r="MDX19" s="164"/>
      <c r="MDY19" s="164"/>
      <c r="MDZ19" s="164"/>
      <c r="MEA19" s="164"/>
      <c r="MEB19" s="164"/>
      <c r="MEC19" s="164"/>
      <c r="MED19" s="164"/>
      <c r="MEE19" s="164"/>
      <c r="MEF19" s="164"/>
      <c r="MEG19" s="164"/>
      <c r="MEH19" s="164"/>
      <c r="MEI19" s="164"/>
      <c r="MEJ19" s="164"/>
      <c r="MEK19" s="164"/>
      <c r="MEL19" s="164"/>
      <c r="MEM19" s="164"/>
      <c r="MEN19" s="164"/>
      <c r="MEO19" s="164"/>
      <c r="MEP19" s="164"/>
      <c r="MEQ19" s="164"/>
      <c r="MER19" s="164"/>
      <c r="MES19" s="164"/>
      <c r="MET19" s="164"/>
      <c r="MEU19" s="164"/>
      <c r="MEV19" s="164"/>
      <c r="MEW19" s="164"/>
      <c r="MEX19" s="164"/>
      <c r="MEY19" s="164"/>
      <c r="MEZ19" s="164"/>
      <c r="MFA19" s="164"/>
      <c r="MFB19" s="164"/>
      <c r="MFC19" s="164"/>
      <c r="MFD19" s="164"/>
      <c r="MFE19" s="164"/>
      <c r="MFF19" s="164"/>
      <c r="MFG19" s="164"/>
      <c r="MFH19" s="164"/>
      <c r="MFI19" s="164"/>
      <c r="MFJ19" s="164"/>
      <c r="MFK19" s="164"/>
      <c r="MFL19" s="164"/>
      <c r="MFM19" s="164"/>
      <c r="MFN19" s="164"/>
      <c r="MFO19" s="164"/>
      <c r="MFP19" s="164"/>
      <c r="MFQ19" s="164"/>
      <c r="MFR19" s="164"/>
      <c r="MFS19" s="164"/>
      <c r="MFT19" s="164"/>
      <c r="MFU19" s="164"/>
      <c r="MFV19" s="164"/>
      <c r="MFW19" s="164"/>
      <c r="MFX19" s="164"/>
      <c r="MFY19" s="164"/>
      <c r="MFZ19" s="164"/>
      <c r="MGA19" s="164"/>
      <c r="MGB19" s="164"/>
      <c r="MGC19" s="164"/>
      <c r="MGD19" s="164"/>
      <c r="MGE19" s="164"/>
      <c r="MGF19" s="164"/>
      <c r="MGG19" s="164"/>
      <c r="MGH19" s="164"/>
      <c r="MGI19" s="164"/>
      <c r="MGJ19" s="164"/>
      <c r="MGK19" s="164"/>
      <c r="MGL19" s="164"/>
      <c r="MGM19" s="164"/>
      <c r="MGN19" s="164"/>
      <c r="MGO19" s="164"/>
      <c r="MGP19" s="164"/>
      <c r="MGQ19" s="164"/>
      <c r="MGR19" s="164"/>
      <c r="MGS19" s="164"/>
      <c r="MGT19" s="164"/>
      <c r="MGU19" s="164"/>
      <c r="MGV19" s="164"/>
      <c r="MGW19" s="164"/>
      <c r="MGX19" s="164"/>
      <c r="MGY19" s="164"/>
      <c r="MGZ19" s="164"/>
      <c r="MHA19" s="164"/>
      <c r="MHB19" s="164"/>
      <c r="MHC19" s="164"/>
      <c r="MHD19" s="164"/>
      <c r="MHE19" s="164"/>
      <c r="MHF19" s="164"/>
      <c r="MHG19" s="164"/>
      <c r="MHH19" s="164"/>
      <c r="MHI19" s="164"/>
      <c r="MHJ19" s="164"/>
      <c r="MHK19" s="164"/>
      <c r="MHL19" s="164"/>
      <c r="MHM19" s="164"/>
      <c r="MHN19" s="164"/>
      <c r="MHO19" s="164"/>
      <c r="MHP19" s="164"/>
      <c r="MHQ19" s="164"/>
      <c r="MHR19" s="164"/>
      <c r="MHS19" s="164"/>
      <c r="MHT19" s="164"/>
      <c r="MHU19" s="164"/>
      <c r="MHV19" s="164"/>
      <c r="MHW19" s="164"/>
      <c r="MHX19" s="164"/>
      <c r="MHY19" s="164"/>
      <c r="MHZ19" s="164"/>
      <c r="MIA19" s="164"/>
      <c r="MIB19" s="164"/>
      <c r="MIC19" s="164"/>
      <c r="MID19" s="164"/>
      <c r="MIE19" s="164"/>
      <c r="MIF19" s="164"/>
      <c r="MIG19" s="164"/>
      <c r="MIH19" s="164"/>
      <c r="MII19" s="164"/>
      <c r="MIJ19" s="164"/>
      <c r="MIK19" s="164"/>
      <c r="MIL19" s="164"/>
      <c r="MIM19" s="164"/>
      <c r="MIN19" s="164"/>
      <c r="MIO19" s="164"/>
      <c r="MIP19" s="164"/>
      <c r="MIQ19" s="164"/>
      <c r="MIR19" s="164"/>
      <c r="MIS19" s="164"/>
      <c r="MIT19" s="164"/>
      <c r="MIU19" s="164"/>
      <c r="MIV19" s="164"/>
      <c r="MIW19" s="164"/>
      <c r="MIX19" s="164"/>
      <c r="MIY19" s="164"/>
      <c r="MIZ19" s="164"/>
      <c r="MJA19" s="164"/>
      <c r="MJB19" s="164"/>
      <c r="MJC19" s="164"/>
      <c r="MJD19" s="164"/>
      <c r="MJE19" s="164"/>
      <c r="MJF19" s="164"/>
      <c r="MJG19" s="164"/>
      <c r="MJH19" s="164"/>
      <c r="MJI19" s="164"/>
      <c r="MJJ19" s="164"/>
      <c r="MJK19" s="164"/>
      <c r="MJL19" s="164"/>
      <c r="MJM19" s="164"/>
      <c r="MJN19" s="164"/>
      <c r="MJO19" s="164"/>
      <c r="MJP19" s="164"/>
      <c r="MJQ19" s="164"/>
      <c r="MJR19" s="164"/>
      <c r="MJS19" s="164"/>
      <c r="MJT19" s="164"/>
      <c r="MJU19" s="164"/>
      <c r="MJV19" s="164"/>
      <c r="MJW19" s="164"/>
      <c r="MJX19" s="164"/>
      <c r="MJY19" s="164"/>
      <c r="MJZ19" s="164"/>
      <c r="MKA19" s="164"/>
      <c r="MKB19" s="164"/>
      <c r="MKC19" s="164"/>
      <c r="MKD19" s="164"/>
      <c r="MKE19" s="164"/>
      <c r="MKF19" s="164"/>
      <c r="MKG19" s="164"/>
      <c r="MKH19" s="164"/>
      <c r="MKI19" s="164"/>
      <c r="MKJ19" s="164"/>
      <c r="MKK19" s="164"/>
      <c r="MKL19" s="164"/>
      <c r="MKM19" s="164"/>
      <c r="MKN19" s="164"/>
      <c r="MKO19" s="164"/>
      <c r="MKP19" s="164"/>
      <c r="MKQ19" s="164"/>
      <c r="MKR19" s="164"/>
      <c r="MKS19" s="164"/>
      <c r="MKT19" s="164"/>
      <c r="MKU19" s="164"/>
      <c r="MKV19" s="164"/>
      <c r="MKW19" s="164"/>
      <c r="MKX19" s="164"/>
      <c r="MKY19" s="164"/>
      <c r="MKZ19" s="164"/>
      <c r="MLA19" s="164"/>
      <c r="MLB19" s="164"/>
      <c r="MLC19" s="164"/>
      <c r="MLD19" s="164"/>
      <c r="MLE19" s="164"/>
      <c r="MLF19" s="164"/>
      <c r="MLG19" s="164"/>
      <c r="MLH19" s="164"/>
      <c r="MLI19" s="164"/>
      <c r="MLJ19" s="164"/>
      <c r="MLK19" s="164"/>
      <c r="MLL19" s="164"/>
      <c r="MLM19" s="164"/>
      <c r="MLN19" s="164"/>
      <c r="MLO19" s="164"/>
      <c r="MLP19" s="164"/>
      <c r="MLQ19" s="164"/>
      <c r="MLR19" s="164"/>
      <c r="MLS19" s="164"/>
      <c r="MLT19" s="164"/>
      <c r="MLU19" s="164"/>
      <c r="MLV19" s="164"/>
      <c r="MLW19" s="164"/>
      <c r="MLX19" s="164"/>
      <c r="MLY19" s="164"/>
      <c r="MLZ19" s="164"/>
      <c r="MMA19" s="164"/>
      <c r="MMB19" s="164"/>
      <c r="MMC19" s="164"/>
      <c r="MMD19" s="164"/>
      <c r="MME19" s="164"/>
      <c r="MMF19" s="164"/>
      <c r="MMG19" s="164"/>
      <c r="MMH19" s="164"/>
      <c r="MMI19" s="164"/>
      <c r="MMJ19" s="164"/>
      <c r="MMK19" s="164"/>
      <c r="MML19" s="164"/>
      <c r="MMM19" s="164"/>
      <c r="MMN19" s="164"/>
      <c r="MMO19" s="164"/>
      <c r="MMP19" s="164"/>
      <c r="MMQ19" s="164"/>
      <c r="MMR19" s="164"/>
      <c r="MMS19" s="164"/>
      <c r="MMT19" s="164"/>
      <c r="MMU19" s="164"/>
      <c r="MMV19" s="164"/>
      <c r="MMW19" s="164"/>
      <c r="MMX19" s="164"/>
      <c r="MMY19" s="164"/>
      <c r="MMZ19" s="164"/>
      <c r="MNA19" s="164"/>
      <c r="MNB19" s="164"/>
      <c r="MNC19" s="164"/>
      <c r="MND19" s="164"/>
      <c r="MNE19" s="164"/>
      <c r="MNF19" s="164"/>
      <c r="MNG19" s="164"/>
      <c r="MNH19" s="164"/>
      <c r="MNI19" s="164"/>
      <c r="MNJ19" s="164"/>
      <c r="MNK19" s="164"/>
      <c r="MNL19" s="164"/>
      <c r="MNM19" s="164"/>
      <c r="MNN19" s="164"/>
      <c r="MNO19" s="164"/>
      <c r="MNP19" s="164"/>
      <c r="MNQ19" s="164"/>
      <c r="MNR19" s="164"/>
      <c r="MNS19" s="164"/>
      <c r="MNT19" s="164"/>
      <c r="MNU19" s="164"/>
      <c r="MNV19" s="164"/>
      <c r="MNW19" s="164"/>
      <c r="MNX19" s="164"/>
      <c r="MNY19" s="164"/>
      <c r="MNZ19" s="164"/>
      <c r="MOA19" s="164"/>
      <c r="MOB19" s="164"/>
      <c r="MOC19" s="164"/>
      <c r="MOD19" s="164"/>
      <c r="MOE19" s="164"/>
      <c r="MOF19" s="164"/>
      <c r="MOG19" s="164"/>
      <c r="MOH19" s="164"/>
      <c r="MOI19" s="164"/>
      <c r="MOJ19" s="164"/>
      <c r="MOK19" s="164"/>
      <c r="MOL19" s="164"/>
      <c r="MOM19" s="164"/>
      <c r="MON19" s="164"/>
      <c r="MOO19" s="164"/>
      <c r="MOP19" s="164"/>
      <c r="MOQ19" s="164"/>
      <c r="MOR19" s="164"/>
      <c r="MOS19" s="164"/>
      <c r="MOT19" s="164"/>
      <c r="MOU19" s="164"/>
      <c r="MOV19" s="164"/>
      <c r="MOW19" s="164"/>
      <c r="MOX19" s="164"/>
      <c r="MOY19" s="164"/>
      <c r="MOZ19" s="164"/>
      <c r="MPA19" s="164"/>
      <c r="MPB19" s="164"/>
      <c r="MPC19" s="164"/>
      <c r="MPD19" s="164"/>
      <c r="MPE19" s="164"/>
      <c r="MPF19" s="164"/>
      <c r="MPG19" s="164"/>
      <c r="MPH19" s="164"/>
      <c r="MPI19" s="164"/>
      <c r="MPJ19" s="164"/>
      <c r="MPK19" s="164"/>
      <c r="MPL19" s="164"/>
      <c r="MPM19" s="164"/>
      <c r="MPN19" s="164"/>
      <c r="MPO19" s="164"/>
      <c r="MPP19" s="164"/>
      <c r="MPQ19" s="164"/>
      <c r="MPR19" s="164"/>
      <c r="MPS19" s="164"/>
      <c r="MPT19" s="164"/>
      <c r="MPU19" s="164"/>
      <c r="MPV19" s="164"/>
      <c r="MPW19" s="164"/>
      <c r="MPX19" s="164"/>
      <c r="MPY19" s="164"/>
      <c r="MPZ19" s="164"/>
      <c r="MQA19" s="164"/>
      <c r="MQB19" s="164"/>
      <c r="MQC19" s="164"/>
      <c r="MQD19" s="164"/>
      <c r="MQE19" s="164"/>
      <c r="MQF19" s="164"/>
      <c r="MQG19" s="164"/>
      <c r="MQH19" s="164"/>
      <c r="MQI19" s="164"/>
      <c r="MQJ19" s="164"/>
      <c r="MQK19" s="164"/>
      <c r="MQL19" s="164"/>
      <c r="MQM19" s="164"/>
      <c r="MQN19" s="164"/>
      <c r="MQO19" s="164"/>
      <c r="MQP19" s="164"/>
      <c r="MQQ19" s="164"/>
      <c r="MQR19" s="164"/>
      <c r="MQS19" s="164"/>
      <c r="MQT19" s="164"/>
      <c r="MQU19" s="164"/>
      <c r="MQV19" s="164"/>
      <c r="MQW19" s="164"/>
      <c r="MQX19" s="164"/>
      <c r="MQY19" s="164"/>
      <c r="MQZ19" s="164"/>
      <c r="MRA19" s="164"/>
      <c r="MRB19" s="164"/>
      <c r="MRC19" s="164"/>
      <c r="MRD19" s="164"/>
      <c r="MRE19" s="164"/>
      <c r="MRF19" s="164"/>
      <c r="MRG19" s="164"/>
      <c r="MRH19" s="164"/>
      <c r="MRI19" s="164"/>
      <c r="MRJ19" s="164"/>
      <c r="MRK19" s="164"/>
      <c r="MRL19" s="164"/>
      <c r="MRM19" s="164"/>
      <c r="MRN19" s="164"/>
      <c r="MRO19" s="164"/>
      <c r="MRP19" s="164"/>
      <c r="MRQ19" s="164"/>
      <c r="MRR19" s="164"/>
      <c r="MRS19" s="164"/>
      <c r="MRT19" s="164"/>
      <c r="MRU19" s="164"/>
      <c r="MRV19" s="164"/>
      <c r="MRW19" s="164"/>
      <c r="MRX19" s="164"/>
      <c r="MRY19" s="164"/>
      <c r="MRZ19" s="164"/>
      <c r="MSA19" s="164"/>
      <c r="MSB19" s="164"/>
      <c r="MSC19" s="164"/>
      <c r="MSD19" s="164"/>
      <c r="MSE19" s="164"/>
      <c r="MSF19" s="164"/>
      <c r="MSG19" s="164"/>
      <c r="MSH19" s="164"/>
      <c r="MSI19" s="164"/>
      <c r="MSJ19" s="164"/>
      <c r="MSK19" s="164"/>
      <c r="MSL19" s="164"/>
      <c r="MSM19" s="164"/>
      <c r="MSN19" s="164"/>
      <c r="MSO19" s="164"/>
      <c r="MSP19" s="164"/>
      <c r="MSQ19" s="164"/>
      <c r="MSR19" s="164"/>
      <c r="MSS19" s="164"/>
      <c r="MST19" s="164"/>
      <c r="MSU19" s="164"/>
      <c r="MSV19" s="164"/>
      <c r="MSW19" s="164"/>
      <c r="MSX19" s="164"/>
      <c r="MSY19" s="164"/>
      <c r="MSZ19" s="164"/>
      <c r="MTA19" s="164"/>
      <c r="MTB19" s="164"/>
      <c r="MTC19" s="164"/>
      <c r="MTD19" s="164"/>
      <c r="MTE19" s="164"/>
      <c r="MTF19" s="164"/>
      <c r="MTG19" s="164"/>
      <c r="MTH19" s="164"/>
      <c r="MTI19" s="164"/>
      <c r="MTJ19" s="164"/>
      <c r="MTK19" s="164"/>
      <c r="MTL19" s="164"/>
      <c r="MTM19" s="164"/>
      <c r="MTN19" s="164"/>
      <c r="MTO19" s="164"/>
      <c r="MTP19" s="164"/>
      <c r="MTQ19" s="164"/>
      <c r="MTR19" s="164"/>
      <c r="MTS19" s="164"/>
      <c r="MTT19" s="164"/>
      <c r="MTU19" s="164"/>
      <c r="MTV19" s="164"/>
      <c r="MTW19" s="164"/>
      <c r="MTX19" s="164"/>
      <c r="MTY19" s="164"/>
      <c r="MTZ19" s="164"/>
      <c r="MUA19" s="164"/>
      <c r="MUB19" s="164"/>
      <c r="MUC19" s="164"/>
      <c r="MUD19" s="164"/>
      <c r="MUE19" s="164"/>
      <c r="MUF19" s="164"/>
      <c r="MUG19" s="164"/>
      <c r="MUH19" s="164"/>
      <c r="MUI19" s="164"/>
      <c r="MUJ19" s="164"/>
      <c r="MUK19" s="164"/>
      <c r="MUL19" s="164"/>
      <c r="MUM19" s="164"/>
      <c r="MUN19" s="164"/>
      <c r="MUO19" s="164"/>
      <c r="MUP19" s="164"/>
      <c r="MUQ19" s="164"/>
      <c r="MUR19" s="164"/>
      <c r="MUS19" s="164"/>
      <c r="MUT19" s="164"/>
      <c r="MUU19" s="164"/>
      <c r="MUV19" s="164"/>
      <c r="MUW19" s="164"/>
      <c r="MUX19" s="164"/>
      <c r="MUY19" s="164"/>
      <c r="MUZ19" s="164"/>
      <c r="MVA19" s="164"/>
      <c r="MVB19" s="164"/>
      <c r="MVC19" s="164"/>
      <c r="MVD19" s="164"/>
      <c r="MVE19" s="164"/>
      <c r="MVF19" s="164"/>
      <c r="MVG19" s="164"/>
      <c r="MVH19" s="164"/>
      <c r="MVI19" s="164"/>
      <c r="MVJ19" s="164"/>
      <c r="MVK19" s="164"/>
      <c r="MVL19" s="164"/>
      <c r="MVM19" s="164"/>
      <c r="MVN19" s="164"/>
      <c r="MVO19" s="164"/>
      <c r="MVP19" s="164"/>
      <c r="MVQ19" s="164"/>
      <c r="MVR19" s="164"/>
      <c r="MVS19" s="164"/>
      <c r="MVT19" s="164"/>
      <c r="MVU19" s="164"/>
      <c r="MVV19" s="164"/>
      <c r="MVW19" s="164"/>
      <c r="MVX19" s="164"/>
      <c r="MVY19" s="164"/>
      <c r="MVZ19" s="164"/>
      <c r="MWA19" s="164"/>
      <c r="MWB19" s="164"/>
      <c r="MWC19" s="164"/>
      <c r="MWD19" s="164"/>
      <c r="MWE19" s="164"/>
      <c r="MWF19" s="164"/>
      <c r="MWG19" s="164"/>
      <c r="MWH19" s="164"/>
      <c r="MWI19" s="164"/>
      <c r="MWJ19" s="164"/>
      <c r="MWK19" s="164"/>
      <c r="MWL19" s="164"/>
      <c r="MWM19" s="164"/>
      <c r="MWN19" s="164"/>
      <c r="MWO19" s="164"/>
      <c r="MWP19" s="164"/>
      <c r="MWQ19" s="164"/>
      <c r="MWR19" s="164"/>
      <c r="MWS19" s="164"/>
      <c r="MWT19" s="164"/>
      <c r="MWU19" s="164"/>
      <c r="MWV19" s="164"/>
      <c r="MWW19" s="164"/>
      <c r="MWX19" s="164"/>
      <c r="MWY19" s="164"/>
      <c r="MWZ19" s="164"/>
      <c r="MXA19" s="164"/>
      <c r="MXB19" s="164"/>
      <c r="MXC19" s="164"/>
      <c r="MXD19" s="164"/>
      <c r="MXE19" s="164"/>
      <c r="MXF19" s="164"/>
      <c r="MXG19" s="164"/>
      <c r="MXH19" s="164"/>
      <c r="MXI19" s="164"/>
      <c r="MXJ19" s="164"/>
      <c r="MXK19" s="164"/>
      <c r="MXL19" s="164"/>
      <c r="MXM19" s="164"/>
      <c r="MXN19" s="164"/>
      <c r="MXO19" s="164"/>
      <c r="MXP19" s="164"/>
      <c r="MXQ19" s="164"/>
      <c r="MXR19" s="164"/>
      <c r="MXS19" s="164"/>
      <c r="MXT19" s="164"/>
      <c r="MXU19" s="164"/>
      <c r="MXV19" s="164"/>
      <c r="MXW19" s="164"/>
      <c r="MXX19" s="164"/>
      <c r="MXY19" s="164"/>
      <c r="MXZ19" s="164"/>
      <c r="MYA19" s="164"/>
      <c r="MYB19" s="164"/>
      <c r="MYC19" s="164"/>
      <c r="MYD19" s="164"/>
      <c r="MYE19" s="164"/>
      <c r="MYF19" s="164"/>
      <c r="MYG19" s="164"/>
      <c r="MYH19" s="164"/>
      <c r="MYI19" s="164"/>
      <c r="MYJ19" s="164"/>
      <c r="MYK19" s="164"/>
      <c r="MYL19" s="164"/>
      <c r="MYM19" s="164"/>
      <c r="MYN19" s="164"/>
      <c r="MYO19" s="164"/>
      <c r="MYP19" s="164"/>
      <c r="MYQ19" s="164"/>
      <c r="MYR19" s="164"/>
      <c r="MYS19" s="164"/>
      <c r="MYT19" s="164"/>
      <c r="MYU19" s="164"/>
      <c r="MYV19" s="164"/>
      <c r="MYW19" s="164"/>
      <c r="MYX19" s="164"/>
      <c r="MYY19" s="164"/>
      <c r="MYZ19" s="164"/>
      <c r="MZA19" s="164"/>
      <c r="MZB19" s="164"/>
      <c r="MZC19" s="164"/>
      <c r="MZD19" s="164"/>
      <c r="MZE19" s="164"/>
      <c r="MZF19" s="164"/>
      <c r="MZG19" s="164"/>
      <c r="MZH19" s="164"/>
      <c r="MZI19" s="164"/>
      <c r="MZJ19" s="164"/>
      <c r="MZK19" s="164"/>
      <c r="MZL19" s="164"/>
      <c r="MZM19" s="164"/>
      <c r="MZN19" s="164"/>
      <c r="MZO19" s="164"/>
      <c r="MZP19" s="164"/>
      <c r="MZQ19" s="164"/>
      <c r="MZR19" s="164"/>
      <c r="MZS19" s="164"/>
      <c r="MZT19" s="164"/>
      <c r="MZU19" s="164"/>
      <c r="MZV19" s="164"/>
      <c r="MZW19" s="164"/>
      <c r="MZX19" s="164"/>
      <c r="MZY19" s="164"/>
      <c r="MZZ19" s="164"/>
      <c r="NAA19" s="164"/>
      <c r="NAB19" s="164"/>
      <c r="NAC19" s="164"/>
      <c r="NAD19" s="164"/>
      <c r="NAE19" s="164"/>
      <c r="NAF19" s="164"/>
      <c r="NAG19" s="164"/>
      <c r="NAH19" s="164"/>
      <c r="NAI19" s="164"/>
      <c r="NAJ19" s="164"/>
      <c r="NAK19" s="164"/>
      <c r="NAL19" s="164"/>
      <c r="NAM19" s="164"/>
      <c r="NAN19" s="164"/>
      <c r="NAO19" s="164"/>
      <c r="NAP19" s="164"/>
      <c r="NAQ19" s="164"/>
      <c r="NAR19" s="164"/>
      <c r="NAS19" s="164"/>
      <c r="NAT19" s="164"/>
      <c r="NAU19" s="164"/>
      <c r="NAV19" s="164"/>
      <c r="NAW19" s="164"/>
      <c r="NAX19" s="164"/>
      <c r="NAY19" s="164"/>
      <c r="NAZ19" s="164"/>
      <c r="NBA19" s="164"/>
      <c r="NBB19" s="164"/>
      <c r="NBC19" s="164"/>
      <c r="NBD19" s="164"/>
      <c r="NBE19" s="164"/>
      <c r="NBF19" s="164"/>
      <c r="NBG19" s="164"/>
      <c r="NBH19" s="164"/>
      <c r="NBI19" s="164"/>
      <c r="NBJ19" s="164"/>
      <c r="NBK19" s="164"/>
      <c r="NBL19" s="164"/>
      <c r="NBM19" s="164"/>
      <c r="NBN19" s="164"/>
      <c r="NBO19" s="164"/>
      <c r="NBP19" s="164"/>
      <c r="NBQ19" s="164"/>
      <c r="NBR19" s="164"/>
      <c r="NBS19" s="164"/>
      <c r="NBT19" s="164"/>
      <c r="NBU19" s="164"/>
      <c r="NBV19" s="164"/>
      <c r="NBW19" s="164"/>
      <c r="NBX19" s="164"/>
      <c r="NBY19" s="164"/>
      <c r="NBZ19" s="164"/>
      <c r="NCA19" s="164"/>
      <c r="NCB19" s="164"/>
      <c r="NCC19" s="164"/>
      <c r="NCD19" s="164"/>
      <c r="NCE19" s="164"/>
      <c r="NCF19" s="164"/>
      <c r="NCG19" s="164"/>
      <c r="NCH19" s="164"/>
      <c r="NCI19" s="164"/>
      <c r="NCJ19" s="164"/>
      <c r="NCK19" s="164"/>
      <c r="NCL19" s="164"/>
      <c r="NCM19" s="164"/>
      <c r="NCN19" s="164"/>
      <c r="NCO19" s="164"/>
      <c r="NCP19" s="164"/>
      <c r="NCQ19" s="164"/>
      <c r="NCR19" s="164"/>
      <c r="NCS19" s="164"/>
      <c r="NCT19" s="164"/>
      <c r="NCU19" s="164"/>
      <c r="NCV19" s="164"/>
      <c r="NCW19" s="164"/>
      <c r="NCX19" s="164"/>
      <c r="NCY19" s="164"/>
      <c r="NCZ19" s="164"/>
      <c r="NDA19" s="164"/>
      <c r="NDB19" s="164"/>
      <c r="NDC19" s="164"/>
      <c r="NDD19" s="164"/>
      <c r="NDE19" s="164"/>
      <c r="NDF19" s="164"/>
      <c r="NDG19" s="164"/>
      <c r="NDH19" s="164"/>
      <c r="NDI19" s="164"/>
      <c r="NDJ19" s="164"/>
      <c r="NDK19" s="164"/>
      <c r="NDL19" s="164"/>
      <c r="NDM19" s="164"/>
      <c r="NDN19" s="164"/>
      <c r="NDO19" s="164"/>
      <c r="NDP19" s="164"/>
      <c r="NDQ19" s="164"/>
      <c r="NDR19" s="164"/>
      <c r="NDS19" s="164"/>
      <c r="NDT19" s="164"/>
      <c r="NDU19" s="164"/>
      <c r="NDV19" s="164"/>
      <c r="NDW19" s="164"/>
      <c r="NDX19" s="164"/>
      <c r="NDY19" s="164"/>
      <c r="NDZ19" s="164"/>
      <c r="NEA19" s="164"/>
      <c r="NEB19" s="164"/>
      <c r="NEC19" s="164"/>
      <c r="NED19" s="164"/>
      <c r="NEE19" s="164"/>
      <c r="NEF19" s="164"/>
      <c r="NEG19" s="164"/>
      <c r="NEH19" s="164"/>
      <c r="NEI19" s="164"/>
      <c r="NEJ19" s="164"/>
      <c r="NEK19" s="164"/>
      <c r="NEL19" s="164"/>
      <c r="NEM19" s="164"/>
      <c r="NEN19" s="164"/>
      <c r="NEO19" s="164"/>
      <c r="NEP19" s="164"/>
      <c r="NEQ19" s="164"/>
      <c r="NER19" s="164"/>
      <c r="NES19" s="164"/>
      <c r="NET19" s="164"/>
      <c r="NEU19" s="164"/>
      <c r="NEV19" s="164"/>
      <c r="NEW19" s="164"/>
      <c r="NEX19" s="164"/>
      <c r="NEY19" s="164"/>
      <c r="NEZ19" s="164"/>
      <c r="NFA19" s="164"/>
      <c r="NFB19" s="164"/>
      <c r="NFC19" s="164"/>
      <c r="NFD19" s="164"/>
      <c r="NFE19" s="164"/>
      <c r="NFF19" s="164"/>
      <c r="NFG19" s="164"/>
      <c r="NFH19" s="164"/>
      <c r="NFI19" s="164"/>
      <c r="NFJ19" s="164"/>
      <c r="NFK19" s="164"/>
      <c r="NFL19" s="164"/>
      <c r="NFM19" s="164"/>
      <c r="NFN19" s="164"/>
      <c r="NFO19" s="164"/>
      <c r="NFP19" s="164"/>
      <c r="NFQ19" s="164"/>
      <c r="NFR19" s="164"/>
      <c r="NFS19" s="164"/>
      <c r="NFT19" s="164"/>
      <c r="NFU19" s="164"/>
      <c r="NFV19" s="164"/>
      <c r="NFW19" s="164"/>
      <c r="NFX19" s="164"/>
      <c r="NFY19" s="164"/>
      <c r="NFZ19" s="164"/>
      <c r="NGA19" s="164"/>
      <c r="NGB19" s="164"/>
      <c r="NGC19" s="164"/>
      <c r="NGD19" s="164"/>
      <c r="NGE19" s="164"/>
      <c r="NGF19" s="164"/>
      <c r="NGG19" s="164"/>
      <c r="NGH19" s="164"/>
      <c r="NGI19" s="164"/>
      <c r="NGJ19" s="164"/>
      <c r="NGK19" s="164"/>
      <c r="NGL19" s="164"/>
      <c r="NGM19" s="164"/>
      <c r="NGN19" s="164"/>
      <c r="NGO19" s="164"/>
      <c r="NGP19" s="164"/>
      <c r="NGQ19" s="164"/>
      <c r="NGR19" s="164"/>
      <c r="NGS19" s="164"/>
      <c r="NGT19" s="164"/>
      <c r="NGU19" s="164"/>
      <c r="NGV19" s="164"/>
      <c r="NGW19" s="164"/>
      <c r="NGX19" s="164"/>
      <c r="NGY19" s="164"/>
      <c r="NGZ19" s="164"/>
      <c r="NHA19" s="164"/>
      <c r="NHB19" s="164"/>
      <c r="NHC19" s="164"/>
      <c r="NHD19" s="164"/>
      <c r="NHE19" s="164"/>
      <c r="NHF19" s="164"/>
      <c r="NHG19" s="164"/>
      <c r="NHH19" s="164"/>
      <c r="NHI19" s="164"/>
      <c r="NHJ19" s="164"/>
      <c r="NHK19" s="164"/>
      <c r="NHL19" s="164"/>
      <c r="NHM19" s="164"/>
      <c r="NHN19" s="164"/>
      <c r="NHO19" s="164"/>
      <c r="NHP19" s="164"/>
      <c r="NHQ19" s="164"/>
      <c r="NHR19" s="164"/>
      <c r="NHS19" s="164"/>
      <c r="NHT19" s="164"/>
      <c r="NHU19" s="164"/>
      <c r="NHV19" s="164"/>
      <c r="NHW19" s="164"/>
      <c r="NHX19" s="164"/>
      <c r="NHY19" s="164"/>
      <c r="NHZ19" s="164"/>
      <c r="NIA19" s="164"/>
      <c r="NIB19" s="164"/>
      <c r="NIC19" s="164"/>
      <c r="NID19" s="164"/>
      <c r="NIE19" s="164"/>
      <c r="NIF19" s="164"/>
      <c r="NIG19" s="164"/>
      <c r="NIH19" s="164"/>
      <c r="NII19" s="164"/>
      <c r="NIJ19" s="164"/>
      <c r="NIK19" s="164"/>
      <c r="NIL19" s="164"/>
      <c r="NIM19" s="164"/>
      <c r="NIN19" s="164"/>
      <c r="NIO19" s="164"/>
      <c r="NIP19" s="164"/>
      <c r="NIQ19" s="164"/>
      <c r="NIR19" s="164"/>
      <c r="NIS19" s="164"/>
      <c r="NIT19" s="164"/>
      <c r="NIU19" s="164"/>
      <c r="NIV19" s="164"/>
      <c r="NIW19" s="164"/>
      <c r="NIX19" s="164"/>
      <c r="NIY19" s="164"/>
      <c r="NIZ19" s="164"/>
      <c r="NJA19" s="164"/>
      <c r="NJB19" s="164"/>
      <c r="NJC19" s="164"/>
      <c r="NJD19" s="164"/>
      <c r="NJE19" s="164"/>
      <c r="NJF19" s="164"/>
      <c r="NJG19" s="164"/>
      <c r="NJH19" s="164"/>
      <c r="NJI19" s="164"/>
      <c r="NJJ19" s="164"/>
      <c r="NJK19" s="164"/>
      <c r="NJL19" s="164"/>
      <c r="NJM19" s="164"/>
      <c r="NJN19" s="164"/>
      <c r="NJO19" s="164"/>
      <c r="NJP19" s="164"/>
      <c r="NJQ19" s="164"/>
      <c r="NJR19" s="164"/>
      <c r="NJS19" s="164"/>
      <c r="NJT19" s="164"/>
      <c r="NJU19" s="164"/>
      <c r="NJV19" s="164"/>
      <c r="NJW19" s="164"/>
      <c r="NJX19" s="164"/>
      <c r="NJY19" s="164"/>
      <c r="NJZ19" s="164"/>
      <c r="NKA19" s="164"/>
      <c r="NKB19" s="164"/>
      <c r="NKC19" s="164"/>
      <c r="NKD19" s="164"/>
      <c r="NKE19" s="164"/>
      <c r="NKF19" s="164"/>
      <c r="NKG19" s="164"/>
      <c r="NKH19" s="164"/>
      <c r="NKI19" s="164"/>
      <c r="NKJ19" s="164"/>
      <c r="NKK19" s="164"/>
      <c r="NKL19" s="164"/>
      <c r="NKM19" s="164"/>
      <c r="NKN19" s="164"/>
      <c r="NKO19" s="164"/>
      <c r="NKP19" s="164"/>
      <c r="NKQ19" s="164"/>
      <c r="NKR19" s="164"/>
      <c r="NKS19" s="164"/>
      <c r="NKT19" s="164"/>
      <c r="NKU19" s="164"/>
      <c r="NKV19" s="164"/>
      <c r="NKW19" s="164"/>
      <c r="NKX19" s="164"/>
      <c r="NKY19" s="164"/>
      <c r="NKZ19" s="164"/>
      <c r="NLA19" s="164"/>
      <c r="NLB19" s="164"/>
      <c r="NLC19" s="164"/>
      <c r="NLD19" s="164"/>
      <c r="NLE19" s="164"/>
      <c r="NLF19" s="164"/>
      <c r="NLG19" s="164"/>
      <c r="NLH19" s="164"/>
      <c r="NLI19" s="164"/>
      <c r="NLJ19" s="164"/>
      <c r="NLK19" s="164"/>
      <c r="NLL19" s="164"/>
      <c r="NLM19" s="164"/>
      <c r="NLN19" s="164"/>
      <c r="NLO19" s="164"/>
      <c r="NLP19" s="164"/>
      <c r="NLQ19" s="164"/>
      <c r="NLR19" s="164"/>
      <c r="NLS19" s="164"/>
      <c r="NLT19" s="164"/>
      <c r="NLU19" s="164"/>
      <c r="NLV19" s="164"/>
      <c r="NLW19" s="164"/>
      <c r="NLX19" s="164"/>
      <c r="NLY19" s="164"/>
      <c r="NLZ19" s="164"/>
      <c r="NMA19" s="164"/>
      <c r="NMB19" s="164"/>
      <c r="NMC19" s="164"/>
      <c r="NMD19" s="164"/>
      <c r="NME19" s="164"/>
      <c r="NMF19" s="164"/>
      <c r="NMG19" s="164"/>
      <c r="NMH19" s="164"/>
      <c r="NMI19" s="164"/>
      <c r="NMJ19" s="164"/>
      <c r="NMK19" s="164"/>
      <c r="NML19" s="164"/>
      <c r="NMM19" s="164"/>
      <c r="NMN19" s="164"/>
      <c r="NMO19" s="164"/>
      <c r="NMP19" s="164"/>
      <c r="NMQ19" s="164"/>
      <c r="NMR19" s="164"/>
      <c r="NMS19" s="164"/>
      <c r="NMT19" s="164"/>
      <c r="NMU19" s="164"/>
      <c r="NMV19" s="164"/>
      <c r="NMW19" s="164"/>
      <c r="NMX19" s="164"/>
      <c r="NMY19" s="164"/>
      <c r="NMZ19" s="164"/>
      <c r="NNA19" s="164"/>
      <c r="NNB19" s="164"/>
      <c r="NNC19" s="164"/>
      <c r="NND19" s="164"/>
      <c r="NNE19" s="164"/>
      <c r="NNF19" s="164"/>
      <c r="NNG19" s="164"/>
      <c r="NNH19" s="164"/>
      <c r="NNI19" s="164"/>
      <c r="NNJ19" s="164"/>
      <c r="NNK19" s="164"/>
      <c r="NNL19" s="164"/>
      <c r="NNM19" s="164"/>
      <c r="NNN19" s="164"/>
      <c r="NNO19" s="164"/>
      <c r="NNP19" s="164"/>
      <c r="NNQ19" s="164"/>
      <c r="NNR19" s="164"/>
      <c r="NNS19" s="164"/>
      <c r="NNT19" s="164"/>
      <c r="NNU19" s="164"/>
      <c r="NNV19" s="164"/>
      <c r="NNW19" s="164"/>
      <c r="NNX19" s="164"/>
      <c r="NNY19" s="164"/>
      <c r="NNZ19" s="164"/>
      <c r="NOA19" s="164"/>
      <c r="NOB19" s="164"/>
      <c r="NOC19" s="164"/>
      <c r="NOD19" s="164"/>
      <c r="NOE19" s="164"/>
      <c r="NOF19" s="164"/>
      <c r="NOG19" s="164"/>
      <c r="NOH19" s="164"/>
      <c r="NOI19" s="164"/>
      <c r="NOJ19" s="164"/>
      <c r="NOK19" s="164"/>
      <c r="NOL19" s="164"/>
      <c r="NOM19" s="164"/>
      <c r="NON19" s="164"/>
      <c r="NOO19" s="164"/>
      <c r="NOP19" s="164"/>
      <c r="NOQ19" s="164"/>
      <c r="NOR19" s="164"/>
      <c r="NOS19" s="164"/>
      <c r="NOT19" s="164"/>
      <c r="NOU19" s="164"/>
      <c r="NOV19" s="164"/>
      <c r="NOW19" s="164"/>
      <c r="NOX19" s="164"/>
      <c r="NOY19" s="164"/>
      <c r="NOZ19" s="164"/>
      <c r="NPA19" s="164"/>
      <c r="NPB19" s="164"/>
      <c r="NPC19" s="164"/>
      <c r="NPD19" s="164"/>
      <c r="NPE19" s="164"/>
      <c r="NPF19" s="164"/>
      <c r="NPG19" s="164"/>
      <c r="NPH19" s="164"/>
      <c r="NPI19" s="164"/>
      <c r="NPJ19" s="164"/>
      <c r="NPK19" s="164"/>
      <c r="NPL19" s="164"/>
      <c r="NPM19" s="164"/>
      <c r="NPN19" s="164"/>
      <c r="NPO19" s="164"/>
      <c r="NPP19" s="164"/>
      <c r="NPQ19" s="164"/>
      <c r="NPR19" s="164"/>
      <c r="NPS19" s="164"/>
      <c r="NPT19" s="164"/>
      <c r="NPU19" s="164"/>
      <c r="NPV19" s="164"/>
      <c r="NPW19" s="164"/>
      <c r="NPX19" s="164"/>
      <c r="NPY19" s="164"/>
      <c r="NPZ19" s="164"/>
      <c r="NQA19" s="164"/>
      <c r="NQB19" s="164"/>
      <c r="NQC19" s="164"/>
      <c r="NQD19" s="164"/>
      <c r="NQE19" s="164"/>
      <c r="NQF19" s="164"/>
      <c r="NQG19" s="164"/>
      <c r="NQH19" s="164"/>
      <c r="NQI19" s="164"/>
      <c r="NQJ19" s="164"/>
      <c r="NQK19" s="164"/>
      <c r="NQL19" s="164"/>
      <c r="NQM19" s="164"/>
      <c r="NQN19" s="164"/>
      <c r="NQO19" s="164"/>
      <c r="NQP19" s="164"/>
      <c r="NQQ19" s="164"/>
      <c r="NQR19" s="164"/>
      <c r="NQS19" s="164"/>
      <c r="NQT19" s="164"/>
      <c r="NQU19" s="164"/>
      <c r="NQV19" s="164"/>
      <c r="NQW19" s="164"/>
      <c r="NQX19" s="164"/>
      <c r="NQY19" s="164"/>
      <c r="NQZ19" s="164"/>
      <c r="NRA19" s="164"/>
      <c r="NRB19" s="164"/>
      <c r="NRC19" s="164"/>
      <c r="NRD19" s="164"/>
      <c r="NRE19" s="164"/>
      <c r="NRF19" s="164"/>
      <c r="NRG19" s="164"/>
      <c r="NRH19" s="164"/>
      <c r="NRI19" s="164"/>
      <c r="NRJ19" s="164"/>
      <c r="NRK19" s="164"/>
      <c r="NRL19" s="164"/>
      <c r="NRM19" s="164"/>
      <c r="NRN19" s="164"/>
      <c r="NRO19" s="164"/>
      <c r="NRP19" s="164"/>
      <c r="NRQ19" s="164"/>
      <c r="NRR19" s="164"/>
      <c r="NRS19" s="164"/>
      <c r="NRT19" s="164"/>
      <c r="NRU19" s="164"/>
      <c r="NRV19" s="164"/>
      <c r="NRW19" s="164"/>
      <c r="NRX19" s="164"/>
      <c r="NRY19" s="164"/>
      <c r="NRZ19" s="164"/>
      <c r="NSA19" s="164"/>
      <c r="NSB19" s="164"/>
      <c r="NSC19" s="164"/>
      <c r="NSD19" s="164"/>
      <c r="NSE19" s="164"/>
      <c r="NSF19" s="164"/>
      <c r="NSG19" s="164"/>
      <c r="NSH19" s="164"/>
      <c r="NSI19" s="164"/>
      <c r="NSJ19" s="164"/>
      <c r="NSK19" s="164"/>
      <c r="NSL19" s="164"/>
      <c r="NSM19" s="164"/>
      <c r="NSN19" s="164"/>
      <c r="NSO19" s="164"/>
      <c r="NSP19" s="164"/>
      <c r="NSQ19" s="164"/>
      <c r="NSR19" s="164"/>
      <c r="NSS19" s="164"/>
      <c r="NST19" s="164"/>
      <c r="NSU19" s="164"/>
      <c r="NSV19" s="164"/>
      <c r="NSW19" s="164"/>
      <c r="NSX19" s="164"/>
      <c r="NSY19" s="164"/>
      <c r="NSZ19" s="164"/>
      <c r="NTA19" s="164"/>
      <c r="NTB19" s="164"/>
      <c r="NTC19" s="164"/>
      <c r="NTD19" s="164"/>
      <c r="NTE19" s="164"/>
      <c r="NTF19" s="164"/>
      <c r="NTG19" s="164"/>
      <c r="NTH19" s="164"/>
      <c r="NTI19" s="164"/>
      <c r="NTJ19" s="164"/>
      <c r="NTK19" s="164"/>
      <c r="NTL19" s="164"/>
      <c r="NTM19" s="164"/>
      <c r="NTN19" s="164"/>
      <c r="NTO19" s="164"/>
      <c r="NTP19" s="164"/>
      <c r="NTQ19" s="164"/>
      <c r="NTR19" s="164"/>
      <c r="NTS19" s="164"/>
      <c r="NTT19" s="164"/>
      <c r="NTU19" s="164"/>
      <c r="NTV19" s="164"/>
      <c r="NTW19" s="164"/>
      <c r="NTX19" s="164"/>
      <c r="NTY19" s="164"/>
      <c r="NTZ19" s="164"/>
      <c r="NUA19" s="164"/>
      <c r="NUB19" s="164"/>
      <c r="NUC19" s="164"/>
      <c r="NUD19" s="164"/>
      <c r="NUE19" s="164"/>
      <c r="NUF19" s="164"/>
      <c r="NUG19" s="164"/>
      <c r="NUH19" s="164"/>
      <c r="NUI19" s="164"/>
      <c r="NUJ19" s="164"/>
      <c r="NUK19" s="164"/>
      <c r="NUL19" s="164"/>
      <c r="NUM19" s="164"/>
      <c r="NUN19" s="164"/>
      <c r="NUO19" s="164"/>
      <c r="NUP19" s="164"/>
      <c r="NUQ19" s="164"/>
      <c r="NUR19" s="164"/>
      <c r="NUS19" s="164"/>
      <c r="NUT19" s="164"/>
      <c r="NUU19" s="164"/>
      <c r="NUV19" s="164"/>
      <c r="NUW19" s="164"/>
      <c r="NUX19" s="164"/>
      <c r="NUY19" s="164"/>
      <c r="NUZ19" s="164"/>
      <c r="NVA19" s="164"/>
      <c r="NVB19" s="164"/>
      <c r="NVC19" s="164"/>
      <c r="NVD19" s="164"/>
      <c r="NVE19" s="164"/>
      <c r="NVF19" s="164"/>
      <c r="NVG19" s="164"/>
      <c r="NVH19" s="164"/>
      <c r="NVI19" s="164"/>
      <c r="NVJ19" s="164"/>
      <c r="NVK19" s="164"/>
      <c r="NVL19" s="164"/>
      <c r="NVM19" s="164"/>
      <c r="NVN19" s="164"/>
      <c r="NVO19" s="164"/>
      <c r="NVP19" s="164"/>
      <c r="NVQ19" s="164"/>
      <c r="NVR19" s="164"/>
      <c r="NVS19" s="164"/>
      <c r="NVT19" s="164"/>
      <c r="NVU19" s="164"/>
      <c r="NVV19" s="164"/>
      <c r="NVW19" s="164"/>
      <c r="NVX19" s="164"/>
      <c r="NVY19" s="164"/>
      <c r="NVZ19" s="164"/>
      <c r="NWA19" s="164"/>
      <c r="NWB19" s="164"/>
      <c r="NWC19" s="164"/>
      <c r="NWD19" s="164"/>
      <c r="NWE19" s="164"/>
      <c r="NWF19" s="164"/>
      <c r="NWG19" s="164"/>
      <c r="NWH19" s="164"/>
      <c r="NWI19" s="164"/>
      <c r="NWJ19" s="164"/>
      <c r="NWK19" s="164"/>
      <c r="NWL19" s="164"/>
      <c r="NWM19" s="164"/>
      <c r="NWN19" s="164"/>
      <c r="NWO19" s="164"/>
      <c r="NWP19" s="164"/>
      <c r="NWQ19" s="164"/>
      <c r="NWR19" s="164"/>
      <c r="NWS19" s="164"/>
      <c r="NWT19" s="164"/>
      <c r="NWU19" s="164"/>
      <c r="NWV19" s="164"/>
      <c r="NWW19" s="164"/>
      <c r="NWX19" s="164"/>
      <c r="NWY19" s="164"/>
      <c r="NWZ19" s="164"/>
      <c r="NXA19" s="164"/>
      <c r="NXB19" s="164"/>
      <c r="NXC19" s="164"/>
      <c r="NXD19" s="164"/>
      <c r="NXE19" s="164"/>
      <c r="NXF19" s="164"/>
      <c r="NXG19" s="164"/>
      <c r="NXH19" s="164"/>
      <c r="NXI19" s="164"/>
      <c r="NXJ19" s="164"/>
      <c r="NXK19" s="164"/>
      <c r="NXL19" s="164"/>
      <c r="NXM19" s="164"/>
      <c r="NXN19" s="164"/>
      <c r="NXO19" s="164"/>
      <c r="NXP19" s="164"/>
      <c r="NXQ19" s="164"/>
      <c r="NXR19" s="164"/>
      <c r="NXS19" s="164"/>
      <c r="NXT19" s="164"/>
      <c r="NXU19" s="164"/>
      <c r="NXV19" s="164"/>
      <c r="NXW19" s="164"/>
      <c r="NXX19" s="164"/>
      <c r="NXY19" s="164"/>
      <c r="NXZ19" s="164"/>
      <c r="NYA19" s="164"/>
      <c r="NYB19" s="164"/>
      <c r="NYC19" s="164"/>
      <c r="NYD19" s="164"/>
      <c r="NYE19" s="164"/>
      <c r="NYF19" s="164"/>
      <c r="NYG19" s="164"/>
      <c r="NYH19" s="164"/>
      <c r="NYI19" s="164"/>
      <c r="NYJ19" s="164"/>
      <c r="NYK19" s="164"/>
      <c r="NYL19" s="164"/>
      <c r="NYM19" s="164"/>
      <c r="NYN19" s="164"/>
      <c r="NYO19" s="164"/>
      <c r="NYP19" s="164"/>
      <c r="NYQ19" s="164"/>
      <c r="NYR19" s="164"/>
      <c r="NYS19" s="164"/>
      <c r="NYT19" s="164"/>
      <c r="NYU19" s="164"/>
      <c r="NYV19" s="164"/>
      <c r="NYW19" s="164"/>
      <c r="NYX19" s="164"/>
      <c r="NYY19" s="164"/>
      <c r="NYZ19" s="164"/>
      <c r="NZA19" s="164"/>
      <c r="NZB19" s="164"/>
      <c r="NZC19" s="164"/>
      <c r="NZD19" s="164"/>
      <c r="NZE19" s="164"/>
      <c r="NZF19" s="164"/>
      <c r="NZG19" s="164"/>
      <c r="NZH19" s="164"/>
      <c r="NZI19" s="164"/>
      <c r="NZJ19" s="164"/>
      <c r="NZK19" s="164"/>
      <c r="NZL19" s="164"/>
      <c r="NZM19" s="164"/>
      <c r="NZN19" s="164"/>
      <c r="NZO19" s="164"/>
      <c r="NZP19" s="164"/>
      <c r="NZQ19" s="164"/>
      <c r="NZR19" s="164"/>
      <c r="NZS19" s="164"/>
      <c r="NZT19" s="164"/>
      <c r="NZU19" s="164"/>
      <c r="NZV19" s="164"/>
      <c r="NZW19" s="164"/>
      <c r="NZX19" s="164"/>
      <c r="NZY19" s="164"/>
      <c r="NZZ19" s="164"/>
      <c r="OAA19" s="164"/>
      <c r="OAB19" s="164"/>
      <c r="OAC19" s="164"/>
      <c r="OAD19" s="164"/>
      <c r="OAE19" s="164"/>
      <c r="OAF19" s="164"/>
      <c r="OAG19" s="164"/>
      <c r="OAH19" s="164"/>
      <c r="OAI19" s="164"/>
      <c r="OAJ19" s="164"/>
      <c r="OAK19" s="164"/>
      <c r="OAL19" s="164"/>
      <c r="OAM19" s="164"/>
      <c r="OAN19" s="164"/>
      <c r="OAO19" s="164"/>
      <c r="OAP19" s="164"/>
      <c r="OAQ19" s="164"/>
      <c r="OAR19" s="164"/>
      <c r="OAS19" s="164"/>
      <c r="OAT19" s="164"/>
      <c r="OAU19" s="164"/>
      <c r="OAV19" s="164"/>
      <c r="OAW19" s="164"/>
      <c r="OAX19" s="164"/>
      <c r="OAY19" s="164"/>
      <c r="OAZ19" s="164"/>
      <c r="OBA19" s="164"/>
      <c r="OBB19" s="164"/>
      <c r="OBC19" s="164"/>
      <c r="OBD19" s="164"/>
      <c r="OBE19" s="164"/>
      <c r="OBF19" s="164"/>
      <c r="OBG19" s="164"/>
      <c r="OBH19" s="164"/>
      <c r="OBI19" s="164"/>
      <c r="OBJ19" s="164"/>
      <c r="OBK19" s="164"/>
      <c r="OBL19" s="164"/>
      <c r="OBM19" s="164"/>
      <c r="OBN19" s="164"/>
      <c r="OBO19" s="164"/>
      <c r="OBP19" s="164"/>
      <c r="OBQ19" s="164"/>
      <c r="OBR19" s="164"/>
      <c r="OBS19" s="164"/>
      <c r="OBT19" s="164"/>
      <c r="OBU19" s="164"/>
      <c r="OBV19" s="164"/>
      <c r="OBW19" s="164"/>
      <c r="OBX19" s="164"/>
      <c r="OBY19" s="164"/>
      <c r="OBZ19" s="164"/>
      <c r="OCA19" s="164"/>
      <c r="OCB19" s="164"/>
      <c r="OCC19" s="164"/>
      <c r="OCD19" s="164"/>
      <c r="OCE19" s="164"/>
      <c r="OCF19" s="164"/>
      <c r="OCG19" s="164"/>
      <c r="OCH19" s="164"/>
      <c r="OCI19" s="164"/>
      <c r="OCJ19" s="164"/>
      <c r="OCK19" s="164"/>
      <c r="OCL19" s="164"/>
      <c r="OCM19" s="164"/>
      <c r="OCN19" s="164"/>
      <c r="OCO19" s="164"/>
      <c r="OCP19" s="164"/>
      <c r="OCQ19" s="164"/>
      <c r="OCR19" s="164"/>
      <c r="OCS19" s="164"/>
      <c r="OCT19" s="164"/>
      <c r="OCU19" s="164"/>
      <c r="OCV19" s="164"/>
      <c r="OCW19" s="164"/>
      <c r="OCX19" s="164"/>
      <c r="OCY19" s="164"/>
      <c r="OCZ19" s="164"/>
      <c r="ODA19" s="164"/>
      <c r="ODB19" s="164"/>
      <c r="ODC19" s="164"/>
      <c r="ODD19" s="164"/>
      <c r="ODE19" s="164"/>
      <c r="ODF19" s="164"/>
      <c r="ODG19" s="164"/>
      <c r="ODH19" s="164"/>
      <c r="ODI19" s="164"/>
      <c r="ODJ19" s="164"/>
      <c r="ODK19" s="164"/>
      <c r="ODL19" s="164"/>
      <c r="ODM19" s="164"/>
      <c r="ODN19" s="164"/>
      <c r="ODO19" s="164"/>
      <c r="ODP19" s="164"/>
      <c r="ODQ19" s="164"/>
      <c r="ODR19" s="164"/>
      <c r="ODS19" s="164"/>
      <c r="ODT19" s="164"/>
      <c r="ODU19" s="164"/>
      <c r="ODV19" s="164"/>
      <c r="ODW19" s="164"/>
      <c r="ODX19" s="164"/>
      <c r="ODY19" s="164"/>
      <c r="ODZ19" s="164"/>
      <c r="OEA19" s="164"/>
      <c r="OEB19" s="164"/>
      <c r="OEC19" s="164"/>
      <c r="OED19" s="164"/>
      <c r="OEE19" s="164"/>
      <c r="OEF19" s="164"/>
      <c r="OEG19" s="164"/>
      <c r="OEH19" s="164"/>
      <c r="OEI19" s="164"/>
      <c r="OEJ19" s="164"/>
      <c r="OEK19" s="164"/>
      <c r="OEL19" s="164"/>
      <c r="OEM19" s="164"/>
      <c r="OEN19" s="164"/>
      <c r="OEO19" s="164"/>
      <c r="OEP19" s="164"/>
      <c r="OEQ19" s="164"/>
      <c r="OER19" s="164"/>
      <c r="OES19" s="164"/>
      <c r="OET19" s="164"/>
      <c r="OEU19" s="164"/>
      <c r="OEV19" s="164"/>
      <c r="OEW19" s="164"/>
      <c r="OEX19" s="164"/>
      <c r="OEY19" s="164"/>
      <c r="OEZ19" s="164"/>
      <c r="OFA19" s="164"/>
      <c r="OFB19" s="164"/>
      <c r="OFC19" s="164"/>
      <c r="OFD19" s="164"/>
      <c r="OFE19" s="164"/>
      <c r="OFF19" s="164"/>
      <c r="OFG19" s="164"/>
      <c r="OFH19" s="164"/>
      <c r="OFI19" s="164"/>
      <c r="OFJ19" s="164"/>
      <c r="OFK19" s="164"/>
      <c r="OFL19" s="164"/>
      <c r="OFM19" s="164"/>
      <c r="OFN19" s="164"/>
      <c r="OFO19" s="164"/>
      <c r="OFP19" s="164"/>
      <c r="OFQ19" s="164"/>
      <c r="OFR19" s="164"/>
      <c r="OFS19" s="164"/>
      <c r="OFT19" s="164"/>
      <c r="OFU19" s="164"/>
      <c r="OFV19" s="164"/>
      <c r="OFW19" s="164"/>
      <c r="OFX19" s="164"/>
      <c r="OFY19" s="164"/>
      <c r="OFZ19" s="164"/>
      <c r="OGA19" s="164"/>
      <c r="OGB19" s="164"/>
      <c r="OGC19" s="164"/>
      <c r="OGD19" s="164"/>
      <c r="OGE19" s="164"/>
      <c r="OGF19" s="164"/>
      <c r="OGG19" s="164"/>
      <c r="OGH19" s="164"/>
      <c r="OGI19" s="164"/>
      <c r="OGJ19" s="164"/>
      <c r="OGK19" s="164"/>
      <c r="OGL19" s="164"/>
      <c r="OGM19" s="164"/>
      <c r="OGN19" s="164"/>
      <c r="OGO19" s="164"/>
      <c r="OGP19" s="164"/>
      <c r="OGQ19" s="164"/>
      <c r="OGR19" s="164"/>
      <c r="OGS19" s="164"/>
      <c r="OGT19" s="164"/>
      <c r="OGU19" s="164"/>
      <c r="OGV19" s="164"/>
      <c r="OGW19" s="164"/>
      <c r="OGX19" s="164"/>
      <c r="OGY19" s="164"/>
      <c r="OGZ19" s="164"/>
      <c r="OHA19" s="164"/>
      <c r="OHB19" s="164"/>
      <c r="OHC19" s="164"/>
      <c r="OHD19" s="164"/>
      <c r="OHE19" s="164"/>
      <c r="OHF19" s="164"/>
      <c r="OHG19" s="164"/>
      <c r="OHH19" s="164"/>
      <c r="OHI19" s="164"/>
      <c r="OHJ19" s="164"/>
      <c r="OHK19" s="164"/>
      <c r="OHL19" s="164"/>
      <c r="OHM19" s="164"/>
      <c r="OHN19" s="164"/>
      <c r="OHO19" s="164"/>
      <c r="OHP19" s="164"/>
      <c r="OHQ19" s="164"/>
      <c r="OHR19" s="164"/>
      <c r="OHS19" s="164"/>
      <c r="OHT19" s="164"/>
      <c r="OHU19" s="164"/>
      <c r="OHV19" s="164"/>
      <c r="OHW19" s="164"/>
      <c r="OHX19" s="164"/>
      <c r="OHY19" s="164"/>
      <c r="OHZ19" s="164"/>
      <c r="OIA19" s="164"/>
      <c r="OIB19" s="164"/>
      <c r="OIC19" s="164"/>
      <c r="OID19" s="164"/>
      <c r="OIE19" s="164"/>
      <c r="OIF19" s="164"/>
      <c r="OIG19" s="164"/>
      <c r="OIH19" s="164"/>
      <c r="OII19" s="164"/>
      <c r="OIJ19" s="164"/>
      <c r="OIK19" s="164"/>
      <c r="OIL19" s="164"/>
      <c r="OIM19" s="164"/>
      <c r="OIN19" s="164"/>
      <c r="OIO19" s="164"/>
      <c r="OIP19" s="164"/>
      <c r="OIQ19" s="164"/>
      <c r="OIR19" s="164"/>
      <c r="OIS19" s="164"/>
      <c r="OIT19" s="164"/>
      <c r="OIU19" s="164"/>
      <c r="OIV19" s="164"/>
      <c r="OIW19" s="164"/>
      <c r="OIX19" s="164"/>
      <c r="OIY19" s="164"/>
      <c r="OIZ19" s="164"/>
      <c r="OJA19" s="164"/>
      <c r="OJB19" s="164"/>
      <c r="OJC19" s="164"/>
      <c r="OJD19" s="164"/>
      <c r="OJE19" s="164"/>
      <c r="OJF19" s="164"/>
      <c r="OJG19" s="164"/>
      <c r="OJH19" s="164"/>
      <c r="OJI19" s="164"/>
      <c r="OJJ19" s="164"/>
      <c r="OJK19" s="164"/>
      <c r="OJL19" s="164"/>
      <c r="OJM19" s="164"/>
      <c r="OJN19" s="164"/>
      <c r="OJO19" s="164"/>
      <c r="OJP19" s="164"/>
      <c r="OJQ19" s="164"/>
      <c r="OJR19" s="164"/>
      <c r="OJS19" s="164"/>
      <c r="OJT19" s="164"/>
      <c r="OJU19" s="164"/>
      <c r="OJV19" s="164"/>
      <c r="OJW19" s="164"/>
      <c r="OJX19" s="164"/>
      <c r="OJY19" s="164"/>
      <c r="OJZ19" s="164"/>
      <c r="OKA19" s="164"/>
      <c r="OKB19" s="164"/>
      <c r="OKC19" s="164"/>
      <c r="OKD19" s="164"/>
      <c r="OKE19" s="164"/>
      <c r="OKF19" s="164"/>
      <c r="OKG19" s="164"/>
      <c r="OKH19" s="164"/>
      <c r="OKI19" s="164"/>
      <c r="OKJ19" s="164"/>
      <c r="OKK19" s="164"/>
      <c r="OKL19" s="164"/>
      <c r="OKM19" s="164"/>
      <c r="OKN19" s="164"/>
      <c r="OKO19" s="164"/>
      <c r="OKP19" s="164"/>
      <c r="OKQ19" s="164"/>
      <c r="OKR19" s="164"/>
      <c r="OKS19" s="164"/>
      <c r="OKT19" s="164"/>
      <c r="OKU19" s="164"/>
      <c r="OKV19" s="164"/>
      <c r="OKW19" s="164"/>
      <c r="OKX19" s="164"/>
      <c r="OKY19" s="164"/>
      <c r="OKZ19" s="164"/>
      <c r="OLA19" s="164"/>
      <c r="OLB19" s="164"/>
      <c r="OLC19" s="164"/>
      <c r="OLD19" s="164"/>
      <c r="OLE19" s="164"/>
      <c r="OLF19" s="164"/>
      <c r="OLG19" s="164"/>
      <c r="OLH19" s="164"/>
      <c r="OLI19" s="164"/>
      <c r="OLJ19" s="164"/>
      <c r="OLK19" s="164"/>
      <c r="OLL19" s="164"/>
      <c r="OLM19" s="164"/>
      <c r="OLN19" s="164"/>
      <c r="OLO19" s="164"/>
      <c r="OLP19" s="164"/>
      <c r="OLQ19" s="164"/>
      <c r="OLR19" s="164"/>
      <c r="OLS19" s="164"/>
      <c r="OLT19" s="164"/>
      <c r="OLU19" s="164"/>
      <c r="OLV19" s="164"/>
      <c r="OLW19" s="164"/>
      <c r="OLX19" s="164"/>
      <c r="OLY19" s="164"/>
      <c r="OLZ19" s="164"/>
      <c r="OMA19" s="164"/>
      <c r="OMB19" s="164"/>
      <c r="OMC19" s="164"/>
      <c r="OMD19" s="164"/>
      <c r="OME19" s="164"/>
      <c r="OMF19" s="164"/>
      <c r="OMG19" s="164"/>
      <c r="OMH19" s="164"/>
      <c r="OMI19" s="164"/>
      <c r="OMJ19" s="164"/>
      <c r="OMK19" s="164"/>
      <c r="OML19" s="164"/>
      <c r="OMM19" s="164"/>
      <c r="OMN19" s="164"/>
      <c r="OMO19" s="164"/>
      <c r="OMP19" s="164"/>
      <c r="OMQ19" s="164"/>
      <c r="OMR19" s="164"/>
      <c r="OMS19" s="164"/>
      <c r="OMT19" s="164"/>
      <c r="OMU19" s="164"/>
      <c r="OMV19" s="164"/>
      <c r="OMW19" s="164"/>
      <c r="OMX19" s="164"/>
      <c r="OMY19" s="164"/>
      <c r="OMZ19" s="164"/>
      <c r="ONA19" s="164"/>
      <c r="ONB19" s="164"/>
      <c r="ONC19" s="164"/>
      <c r="OND19" s="164"/>
      <c r="ONE19" s="164"/>
      <c r="ONF19" s="164"/>
      <c r="ONG19" s="164"/>
      <c r="ONH19" s="164"/>
      <c r="ONI19" s="164"/>
      <c r="ONJ19" s="164"/>
      <c r="ONK19" s="164"/>
      <c r="ONL19" s="164"/>
      <c r="ONM19" s="164"/>
      <c r="ONN19" s="164"/>
      <c r="ONO19" s="164"/>
      <c r="ONP19" s="164"/>
      <c r="ONQ19" s="164"/>
      <c r="ONR19" s="164"/>
      <c r="ONS19" s="164"/>
      <c r="ONT19" s="164"/>
      <c r="ONU19" s="164"/>
      <c r="ONV19" s="164"/>
      <c r="ONW19" s="164"/>
      <c r="ONX19" s="164"/>
      <c r="ONY19" s="164"/>
      <c r="ONZ19" s="164"/>
      <c r="OOA19" s="164"/>
      <c r="OOB19" s="164"/>
      <c r="OOC19" s="164"/>
      <c r="OOD19" s="164"/>
      <c r="OOE19" s="164"/>
      <c r="OOF19" s="164"/>
      <c r="OOG19" s="164"/>
      <c r="OOH19" s="164"/>
      <c r="OOI19" s="164"/>
      <c r="OOJ19" s="164"/>
      <c r="OOK19" s="164"/>
      <c r="OOL19" s="164"/>
      <c r="OOM19" s="164"/>
      <c r="OON19" s="164"/>
      <c r="OOO19" s="164"/>
      <c r="OOP19" s="164"/>
      <c r="OOQ19" s="164"/>
      <c r="OOR19" s="164"/>
      <c r="OOS19" s="164"/>
      <c r="OOT19" s="164"/>
      <c r="OOU19" s="164"/>
      <c r="OOV19" s="164"/>
      <c r="OOW19" s="164"/>
      <c r="OOX19" s="164"/>
      <c r="OOY19" s="164"/>
      <c r="OOZ19" s="164"/>
      <c r="OPA19" s="164"/>
      <c r="OPB19" s="164"/>
      <c r="OPC19" s="164"/>
      <c r="OPD19" s="164"/>
      <c r="OPE19" s="164"/>
      <c r="OPF19" s="164"/>
      <c r="OPG19" s="164"/>
      <c r="OPH19" s="164"/>
      <c r="OPI19" s="164"/>
      <c r="OPJ19" s="164"/>
      <c r="OPK19" s="164"/>
      <c r="OPL19" s="164"/>
      <c r="OPM19" s="164"/>
      <c r="OPN19" s="164"/>
      <c r="OPO19" s="164"/>
      <c r="OPP19" s="164"/>
      <c r="OPQ19" s="164"/>
      <c r="OPR19" s="164"/>
      <c r="OPS19" s="164"/>
      <c r="OPT19" s="164"/>
      <c r="OPU19" s="164"/>
      <c r="OPV19" s="164"/>
      <c r="OPW19" s="164"/>
      <c r="OPX19" s="164"/>
      <c r="OPY19" s="164"/>
      <c r="OPZ19" s="164"/>
      <c r="OQA19" s="164"/>
      <c r="OQB19" s="164"/>
      <c r="OQC19" s="164"/>
      <c r="OQD19" s="164"/>
      <c r="OQE19" s="164"/>
      <c r="OQF19" s="164"/>
      <c r="OQG19" s="164"/>
      <c r="OQH19" s="164"/>
      <c r="OQI19" s="164"/>
      <c r="OQJ19" s="164"/>
      <c r="OQK19" s="164"/>
      <c r="OQL19" s="164"/>
      <c r="OQM19" s="164"/>
      <c r="OQN19" s="164"/>
      <c r="OQO19" s="164"/>
      <c r="OQP19" s="164"/>
      <c r="OQQ19" s="164"/>
      <c r="OQR19" s="164"/>
      <c r="OQS19" s="164"/>
      <c r="OQT19" s="164"/>
      <c r="OQU19" s="164"/>
      <c r="OQV19" s="164"/>
      <c r="OQW19" s="164"/>
      <c r="OQX19" s="164"/>
      <c r="OQY19" s="164"/>
      <c r="OQZ19" s="164"/>
      <c r="ORA19" s="164"/>
      <c r="ORB19" s="164"/>
      <c r="ORC19" s="164"/>
      <c r="ORD19" s="164"/>
      <c r="ORE19" s="164"/>
      <c r="ORF19" s="164"/>
      <c r="ORG19" s="164"/>
      <c r="ORH19" s="164"/>
      <c r="ORI19" s="164"/>
      <c r="ORJ19" s="164"/>
      <c r="ORK19" s="164"/>
      <c r="ORL19" s="164"/>
      <c r="ORM19" s="164"/>
      <c r="ORN19" s="164"/>
      <c r="ORO19" s="164"/>
      <c r="ORP19" s="164"/>
      <c r="ORQ19" s="164"/>
      <c r="ORR19" s="164"/>
      <c r="ORS19" s="164"/>
      <c r="ORT19" s="164"/>
      <c r="ORU19" s="164"/>
      <c r="ORV19" s="164"/>
      <c r="ORW19" s="164"/>
      <c r="ORX19" s="164"/>
      <c r="ORY19" s="164"/>
      <c r="ORZ19" s="164"/>
      <c r="OSA19" s="164"/>
      <c r="OSB19" s="164"/>
      <c r="OSC19" s="164"/>
      <c r="OSD19" s="164"/>
      <c r="OSE19" s="164"/>
      <c r="OSF19" s="164"/>
      <c r="OSG19" s="164"/>
      <c r="OSH19" s="164"/>
      <c r="OSI19" s="164"/>
      <c r="OSJ19" s="164"/>
      <c r="OSK19" s="164"/>
      <c r="OSL19" s="164"/>
      <c r="OSM19" s="164"/>
      <c r="OSN19" s="164"/>
      <c r="OSO19" s="164"/>
      <c r="OSP19" s="164"/>
      <c r="OSQ19" s="164"/>
      <c r="OSR19" s="164"/>
      <c r="OSS19" s="164"/>
      <c r="OST19" s="164"/>
      <c r="OSU19" s="164"/>
      <c r="OSV19" s="164"/>
      <c r="OSW19" s="164"/>
      <c r="OSX19" s="164"/>
      <c r="OSY19" s="164"/>
      <c r="OSZ19" s="164"/>
      <c r="OTA19" s="164"/>
      <c r="OTB19" s="164"/>
      <c r="OTC19" s="164"/>
      <c r="OTD19" s="164"/>
      <c r="OTE19" s="164"/>
      <c r="OTF19" s="164"/>
      <c r="OTG19" s="164"/>
      <c r="OTH19" s="164"/>
      <c r="OTI19" s="164"/>
      <c r="OTJ19" s="164"/>
      <c r="OTK19" s="164"/>
      <c r="OTL19" s="164"/>
      <c r="OTM19" s="164"/>
      <c r="OTN19" s="164"/>
      <c r="OTO19" s="164"/>
      <c r="OTP19" s="164"/>
      <c r="OTQ19" s="164"/>
      <c r="OTR19" s="164"/>
      <c r="OTS19" s="164"/>
      <c r="OTT19" s="164"/>
      <c r="OTU19" s="164"/>
      <c r="OTV19" s="164"/>
      <c r="OTW19" s="164"/>
      <c r="OTX19" s="164"/>
      <c r="OTY19" s="164"/>
      <c r="OTZ19" s="164"/>
      <c r="OUA19" s="164"/>
      <c r="OUB19" s="164"/>
      <c r="OUC19" s="164"/>
      <c r="OUD19" s="164"/>
      <c r="OUE19" s="164"/>
      <c r="OUF19" s="164"/>
      <c r="OUG19" s="164"/>
      <c r="OUH19" s="164"/>
      <c r="OUI19" s="164"/>
      <c r="OUJ19" s="164"/>
      <c r="OUK19" s="164"/>
      <c r="OUL19" s="164"/>
      <c r="OUM19" s="164"/>
      <c r="OUN19" s="164"/>
      <c r="OUO19" s="164"/>
      <c r="OUP19" s="164"/>
      <c r="OUQ19" s="164"/>
      <c r="OUR19" s="164"/>
      <c r="OUS19" s="164"/>
      <c r="OUT19" s="164"/>
      <c r="OUU19" s="164"/>
      <c r="OUV19" s="164"/>
      <c r="OUW19" s="164"/>
      <c r="OUX19" s="164"/>
      <c r="OUY19" s="164"/>
      <c r="OUZ19" s="164"/>
      <c r="OVA19" s="164"/>
      <c r="OVB19" s="164"/>
      <c r="OVC19" s="164"/>
      <c r="OVD19" s="164"/>
      <c r="OVE19" s="164"/>
      <c r="OVF19" s="164"/>
      <c r="OVG19" s="164"/>
      <c r="OVH19" s="164"/>
      <c r="OVI19" s="164"/>
      <c r="OVJ19" s="164"/>
      <c r="OVK19" s="164"/>
      <c r="OVL19" s="164"/>
      <c r="OVM19" s="164"/>
      <c r="OVN19" s="164"/>
      <c r="OVO19" s="164"/>
      <c r="OVP19" s="164"/>
      <c r="OVQ19" s="164"/>
      <c r="OVR19" s="164"/>
      <c r="OVS19" s="164"/>
      <c r="OVT19" s="164"/>
      <c r="OVU19" s="164"/>
      <c r="OVV19" s="164"/>
      <c r="OVW19" s="164"/>
      <c r="OVX19" s="164"/>
      <c r="OVY19" s="164"/>
      <c r="OVZ19" s="164"/>
      <c r="OWA19" s="164"/>
      <c r="OWB19" s="164"/>
      <c r="OWC19" s="164"/>
      <c r="OWD19" s="164"/>
      <c r="OWE19" s="164"/>
      <c r="OWF19" s="164"/>
      <c r="OWG19" s="164"/>
      <c r="OWH19" s="164"/>
      <c r="OWI19" s="164"/>
      <c r="OWJ19" s="164"/>
      <c r="OWK19" s="164"/>
      <c r="OWL19" s="164"/>
      <c r="OWM19" s="164"/>
      <c r="OWN19" s="164"/>
      <c r="OWO19" s="164"/>
      <c r="OWP19" s="164"/>
      <c r="OWQ19" s="164"/>
      <c r="OWR19" s="164"/>
      <c r="OWS19" s="164"/>
      <c r="OWT19" s="164"/>
      <c r="OWU19" s="164"/>
      <c r="OWV19" s="164"/>
      <c r="OWW19" s="164"/>
      <c r="OWX19" s="164"/>
      <c r="OWY19" s="164"/>
      <c r="OWZ19" s="164"/>
      <c r="OXA19" s="164"/>
      <c r="OXB19" s="164"/>
      <c r="OXC19" s="164"/>
      <c r="OXD19" s="164"/>
      <c r="OXE19" s="164"/>
      <c r="OXF19" s="164"/>
      <c r="OXG19" s="164"/>
      <c r="OXH19" s="164"/>
      <c r="OXI19" s="164"/>
      <c r="OXJ19" s="164"/>
      <c r="OXK19" s="164"/>
      <c r="OXL19" s="164"/>
      <c r="OXM19" s="164"/>
      <c r="OXN19" s="164"/>
      <c r="OXO19" s="164"/>
      <c r="OXP19" s="164"/>
      <c r="OXQ19" s="164"/>
      <c r="OXR19" s="164"/>
      <c r="OXS19" s="164"/>
      <c r="OXT19" s="164"/>
      <c r="OXU19" s="164"/>
      <c r="OXV19" s="164"/>
      <c r="OXW19" s="164"/>
      <c r="OXX19" s="164"/>
      <c r="OXY19" s="164"/>
      <c r="OXZ19" s="164"/>
      <c r="OYA19" s="164"/>
      <c r="OYB19" s="164"/>
      <c r="OYC19" s="164"/>
      <c r="OYD19" s="164"/>
      <c r="OYE19" s="164"/>
      <c r="OYF19" s="164"/>
      <c r="OYG19" s="164"/>
      <c r="OYH19" s="164"/>
      <c r="OYI19" s="164"/>
      <c r="OYJ19" s="164"/>
      <c r="OYK19" s="164"/>
      <c r="OYL19" s="164"/>
      <c r="OYM19" s="164"/>
      <c r="OYN19" s="164"/>
      <c r="OYO19" s="164"/>
      <c r="OYP19" s="164"/>
      <c r="OYQ19" s="164"/>
      <c r="OYR19" s="164"/>
      <c r="OYS19" s="164"/>
      <c r="OYT19" s="164"/>
      <c r="OYU19" s="164"/>
      <c r="OYV19" s="164"/>
      <c r="OYW19" s="164"/>
      <c r="OYX19" s="164"/>
      <c r="OYY19" s="164"/>
      <c r="OYZ19" s="164"/>
      <c r="OZA19" s="164"/>
      <c r="OZB19" s="164"/>
      <c r="OZC19" s="164"/>
      <c r="OZD19" s="164"/>
      <c r="OZE19" s="164"/>
      <c r="OZF19" s="164"/>
      <c r="OZG19" s="164"/>
      <c r="OZH19" s="164"/>
      <c r="OZI19" s="164"/>
      <c r="OZJ19" s="164"/>
      <c r="OZK19" s="164"/>
      <c r="OZL19" s="164"/>
      <c r="OZM19" s="164"/>
      <c r="OZN19" s="164"/>
      <c r="OZO19" s="164"/>
      <c r="OZP19" s="164"/>
      <c r="OZQ19" s="164"/>
      <c r="OZR19" s="164"/>
      <c r="OZS19" s="164"/>
      <c r="OZT19" s="164"/>
      <c r="OZU19" s="164"/>
      <c r="OZV19" s="164"/>
      <c r="OZW19" s="164"/>
      <c r="OZX19" s="164"/>
      <c r="OZY19" s="164"/>
      <c r="OZZ19" s="164"/>
      <c r="PAA19" s="164"/>
      <c r="PAB19" s="164"/>
      <c r="PAC19" s="164"/>
      <c r="PAD19" s="164"/>
      <c r="PAE19" s="164"/>
      <c r="PAF19" s="164"/>
      <c r="PAG19" s="164"/>
      <c r="PAH19" s="164"/>
      <c r="PAI19" s="164"/>
      <c r="PAJ19" s="164"/>
      <c r="PAK19" s="164"/>
      <c r="PAL19" s="164"/>
      <c r="PAM19" s="164"/>
      <c r="PAN19" s="164"/>
      <c r="PAO19" s="164"/>
      <c r="PAP19" s="164"/>
      <c r="PAQ19" s="164"/>
      <c r="PAR19" s="164"/>
      <c r="PAS19" s="164"/>
      <c r="PAT19" s="164"/>
      <c r="PAU19" s="164"/>
      <c r="PAV19" s="164"/>
      <c r="PAW19" s="164"/>
      <c r="PAX19" s="164"/>
      <c r="PAY19" s="164"/>
      <c r="PAZ19" s="164"/>
      <c r="PBA19" s="164"/>
      <c r="PBB19" s="164"/>
      <c r="PBC19" s="164"/>
      <c r="PBD19" s="164"/>
      <c r="PBE19" s="164"/>
      <c r="PBF19" s="164"/>
      <c r="PBG19" s="164"/>
      <c r="PBH19" s="164"/>
      <c r="PBI19" s="164"/>
      <c r="PBJ19" s="164"/>
      <c r="PBK19" s="164"/>
      <c r="PBL19" s="164"/>
      <c r="PBM19" s="164"/>
      <c r="PBN19" s="164"/>
      <c r="PBO19" s="164"/>
      <c r="PBP19" s="164"/>
      <c r="PBQ19" s="164"/>
      <c r="PBR19" s="164"/>
      <c r="PBS19" s="164"/>
      <c r="PBT19" s="164"/>
      <c r="PBU19" s="164"/>
      <c r="PBV19" s="164"/>
      <c r="PBW19" s="164"/>
      <c r="PBX19" s="164"/>
      <c r="PBY19" s="164"/>
      <c r="PBZ19" s="164"/>
      <c r="PCA19" s="164"/>
      <c r="PCB19" s="164"/>
      <c r="PCC19" s="164"/>
      <c r="PCD19" s="164"/>
      <c r="PCE19" s="164"/>
      <c r="PCF19" s="164"/>
      <c r="PCG19" s="164"/>
      <c r="PCH19" s="164"/>
      <c r="PCI19" s="164"/>
      <c r="PCJ19" s="164"/>
      <c r="PCK19" s="164"/>
      <c r="PCL19" s="164"/>
      <c r="PCM19" s="164"/>
      <c r="PCN19" s="164"/>
      <c r="PCO19" s="164"/>
      <c r="PCP19" s="164"/>
      <c r="PCQ19" s="164"/>
      <c r="PCR19" s="164"/>
      <c r="PCS19" s="164"/>
      <c r="PCT19" s="164"/>
      <c r="PCU19" s="164"/>
      <c r="PCV19" s="164"/>
      <c r="PCW19" s="164"/>
      <c r="PCX19" s="164"/>
      <c r="PCY19" s="164"/>
      <c r="PCZ19" s="164"/>
      <c r="PDA19" s="164"/>
      <c r="PDB19" s="164"/>
      <c r="PDC19" s="164"/>
      <c r="PDD19" s="164"/>
      <c r="PDE19" s="164"/>
      <c r="PDF19" s="164"/>
      <c r="PDG19" s="164"/>
      <c r="PDH19" s="164"/>
      <c r="PDI19" s="164"/>
      <c r="PDJ19" s="164"/>
      <c r="PDK19" s="164"/>
      <c r="PDL19" s="164"/>
      <c r="PDM19" s="164"/>
      <c r="PDN19" s="164"/>
      <c r="PDO19" s="164"/>
      <c r="PDP19" s="164"/>
      <c r="PDQ19" s="164"/>
      <c r="PDR19" s="164"/>
      <c r="PDS19" s="164"/>
      <c r="PDT19" s="164"/>
      <c r="PDU19" s="164"/>
      <c r="PDV19" s="164"/>
      <c r="PDW19" s="164"/>
      <c r="PDX19" s="164"/>
      <c r="PDY19" s="164"/>
      <c r="PDZ19" s="164"/>
      <c r="PEA19" s="164"/>
      <c r="PEB19" s="164"/>
      <c r="PEC19" s="164"/>
      <c r="PED19" s="164"/>
      <c r="PEE19" s="164"/>
      <c r="PEF19" s="164"/>
      <c r="PEG19" s="164"/>
      <c r="PEH19" s="164"/>
      <c r="PEI19" s="164"/>
      <c r="PEJ19" s="164"/>
      <c r="PEK19" s="164"/>
      <c r="PEL19" s="164"/>
      <c r="PEM19" s="164"/>
      <c r="PEN19" s="164"/>
      <c r="PEO19" s="164"/>
      <c r="PEP19" s="164"/>
      <c r="PEQ19" s="164"/>
      <c r="PER19" s="164"/>
      <c r="PES19" s="164"/>
      <c r="PET19" s="164"/>
      <c r="PEU19" s="164"/>
      <c r="PEV19" s="164"/>
      <c r="PEW19" s="164"/>
      <c r="PEX19" s="164"/>
      <c r="PEY19" s="164"/>
      <c r="PEZ19" s="164"/>
      <c r="PFA19" s="164"/>
      <c r="PFB19" s="164"/>
      <c r="PFC19" s="164"/>
      <c r="PFD19" s="164"/>
      <c r="PFE19" s="164"/>
      <c r="PFF19" s="164"/>
      <c r="PFG19" s="164"/>
      <c r="PFH19" s="164"/>
      <c r="PFI19" s="164"/>
      <c r="PFJ19" s="164"/>
      <c r="PFK19" s="164"/>
      <c r="PFL19" s="164"/>
      <c r="PFM19" s="164"/>
      <c r="PFN19" s="164"/>
      <c r="PFO19" s="164"/>
      <c r="PFP19" s="164"/>
      <c r="PFQ19" s="164"/>
      <c r="PFR19" s="164"/>
      <c r="PFS19" s="164"/>
      <c r="PFT19" s="164"/>
      <c r="PFU19" s="164"/>
      <c r="PFV19" s="164"/>
      <c r="PFW19" s="164"/>
      <c r="PFX19" s="164"/>
      <c r="PFY19" s="164"/>
      <c r="PFZ19" s="164"/>
      <c r="PGA19" s="164"/>
      <c r="PGB19" s="164"/>
      <c r="PGC19" s="164"/>
      <c r="PGD19" s="164"/>
      <c r="PGE19" s="164"/>
      <c r="PGF19" s="164"/>
      <c r="PGG19" s="164"/>
      <c r="PGH19" s="164"/>
      <c r="PGI19" s="164"/>
      <c r="PGJ19" s="164"/>
      <c r="PGK19" s="164"/>
      <c r="PGL19" s="164"/>
      <c r="PGM19" s="164"/>
      <c r="PGN19" s="164"/>
      <c r="PGO19" s="164"/>
      <c r="PGP19" s="164"/>
      <c r="PGQ19" s="164"/>
      <c r="PGR19" s="164"/>
      <c r="PGS19" s="164"/>
      <c r="PGT19" s="164"/>
      <c r="PGU19" s="164"/>
      <c r="PGV19" s="164"/>
      <c r="PGW19" s="164"/>
      <c r="PGX19" s="164"/>
      <c r="PGY19" s="164"/>
      <c r="PGZ19" s="164"/>
      <c r="PHA19" s="164"/>
      <c r="PHB19" s="164"/>
      <c r="PHC19" s="164"/>
      <c r="PHD19" s="164"/>
      <c r="PHE19" s="164"/>
      <c r="PHF19" s="164"/>
      <c r="PHG19" s="164"/>
      <c r="PHH19" s="164"/>
      <c r="PHI19" s="164"/>
      <c r="PHJ19" s="164"/>
      <c r="PHK19" s="164"/>
      <c r="PHL19" s="164"/>
      <c r="PHM19" s="164"/>
      <c r="PHN19" s="164"/>
      <c r="PHO19" s="164"/>
      <c r="PHP19" s="164"/>
      <c r="PHQ19" s="164"/>
      <c r="PHR19" s="164"/>
      <c r="PHS19" s="164"/>
      <c r="PHT19" s="164"/>
      <c r="PHU19" s="164"/>
      <c r="PHV19" s="164"/>
      <c r="PHW19" s="164"/>
      <c r="PHX19" s="164"/>
      <c r="PHY19" s="164"/>
      <c r="PHZ19" s="164"/>
      <c r="PIA19" s="164"/>
      <c r="PIB19" s="164"/>
      <c r="PIC19" s="164"/>
      <c r="PID19" s="164"/>
      <c r="PIE19" s="164"/>
      <c r="PIF19" s="164"/>
      <c r="PIG19" s="164"/>
      <c r="PIH19" s="164"/>
      <c r="PII19" s="164"/>
      <c r="PIJ19" s="164"/>
      <c r="PIK19" s="164"/>
      <c r="PIL19" s="164"/>
      <c r="PIM19" s="164"/>
      <c r="PIN19" s="164"/>
      <c r="PIO19" s="164"/>
      <c r="PIP19" s="164"/>
      <c r="PIQ19" s="164"/>
      <c r="PIR19" s="164"/>
      <c r="PIS19" s="164"/>
      <c r="PIT19" s="164"/>
      <c r="PIU19" s="164"/>
      <c r="PIV19" s="164"/>
      <c r="PIW19" s="164"/>
      <c r="PIX19" s="164"/>
      <c r="PIY19" s="164"/>
      <c r="PIZ19" s="164"/>
      <c r="PJA19" s="164"/>
      <c r="PJB19" s="164"/>
      <c r="PJC19" s="164"/>
      <c r="PJD19" s="164"/>
      <c r="PJE19" s="164"/>
      <c r="PJF19" s="164"/>
      <c r="PJG19" s="164"/>
      <c r="PJH19" s="164"/>
      <c r="PJI19" s="164"/>
      <c r="PJJ19" s="164"/>
      <c r="PJK19" s="164"/>
      <c r="PJL19" s="164"/>
      <c r="PJM19" s="164"/>
      <c r="PJN19" s="164"/>
      <c r="PJO19" s="164"/>
      <c r="PJP19" s="164"/>
      <c r="PJQ19" s="164"/>
      <c r="PJR19" s="164"/>
      <c r="PJS19" s="164"/>
      <c r="PJT19" s="164"/>
      <c r="PJU19" s="164"/>
      <c r="PJV19" s="164"/>
      <c r="PJW19" s="164"/>
      <c r="PJX19" s="164"/>
      <c r="PJY19" s="164"/>
      <c r="PJZ19" s="164"/>
      <c r="PKA19" s="164"/>
      <c r="PKB19" s="164"/>
      <c r="PKC19" s="164"/>
      <c r="PKD19" s="164"/>
      <c r="PKE19" s="164"/>
      <c r="PKF19" s="164"/>
      <c r="PKG19" s="164"/>
      <c r="PKH19" s="164"/>
      <c r="PKI19" s="164"/>
      <c r="PKJ19" s="164"/>
      <c r="PKK19" s="164"/>
      <c r="PKL19" s="164"/>
      <c r="PKM19" s="164"/>
      <c r="PKN19" s="164"/>
      <c r="PKO19" s="164"/>
      <c r="PKP19" s="164"/>
      <c r="PKQ19" s="164"/>
      <c r="PKR19" s="164"/>
      <c r="PKS19" s="164"/>
      <c r="PKT19" s="164"/>
      <c r="PKU19" s="164"/>
      <c r="PKV19" s="164"/>
      <c r="PKW19" s="164"/>
      <c r="PKX19" s="164"/>
      <c r="PKY19" s="164"/>
      <c r="PKZ19" s="164"/>
      <c r="PLA19" s="164"/>
      <c r="PLB19" s="164"/>
      <c r="PLC19" s="164"/>
      <c r="PLD19" s="164"/>
      <c r="PLE19" s="164"/>
      <c r="PLF19" s="164"/>
      <c r="PLG19" s="164"/>
      <c r="PLH19" s="164"/>
      <c r="PLI19" s="164"/>
      <c r="PLJ19" s="164"/>
      <c r="PLK19" s="164"/>
      <c r="PLL19" s="164"/>
      <c r="PLM19" s="164"/>
      <c r="PLN19" s="164"/>
      <c r="PLO19" s="164"/>
      <c r="PLP19" s="164"/>
      <c r="PLQ19" s="164"/>
      <c r="PLR19" s="164"/>
      <c r="PLS19" s="164"/>
      <c r="PLT19" s="164"/>
      <c r="PLU19" s="164"/>
      <c r="PLV19" s="164"/>
      <c r="PLW19" s="164"/>
      <c r="PLX19" s="164"/>
      <c r="PLY19" s="164"/>
      <c r="PLZ19" s="164"/>
      <c r="PMA19" s="164"/>
      <c r="PMB19" s="164"/>
      <c r="PMC19" s="164"/>
      <c r="PMD19" s="164"/>
      <c r="PME19" s="164"/>
      <c r="PMF19" s="164"/>
      <c r="PMG19" s="164"/>
      <c r="PMH19" s="164"/>
      <c r="PMI19" s="164"/>
      <c r="PMJ19" s="164"/>
      <c r="PMK19" s="164"/>
      <c r="PML19" s="164"/>
      <c r="PMM19" s="164"/>
      <c r="PMN19" s="164"/>
      <c r="PMO19" s="164"/>
      <c r="PMP19" s="164"/>
      <c r="PMQ19" s="164"/>
      <c r="PMR19" s="164"/>
      <c r="PMS19" s="164"/>
      <c r="PMT19" s="164"/>
      <c r="PMU19" s="164"/>
      <c r="PMV19" s="164"/>
      <c r="PMW19" s="164"/>
      <c r="PMX19" s="164"/>
      <c r="PMY19" s="164"/>
      <c r="PMZ19" s="164"/>
      <c r="PNA19" s="164"/>
      <c r="PNB19" s="164"/>
      <c r="PNC19" s="164"/>
      <c r="PND19" s="164"/>
      <c r="PNE19" s="164"/>
      <c r="PNF19" s="164"/>
      <c r="PNG19" s="164"/>
      <c r="PNH19" s="164"/>
      <c r="PNI19" s="164"/>
      <c r="PNJ19" s="164"/>
      <c r="PNK19" s="164"/>
      <c r="PNL19" s="164"/>
      <c r="PNM19" s="164"/>
      <c r="PNN19" s="164"/>
      <c r="PNO19" s="164"/>
      <c r="PNP19" s="164"/>
      <c r="PNQ19" s="164"/>
      <c r="PNR19" s="164"/>
      <c r="PNS19" s="164"/>
      <c r="PNT19" s="164"/>
      <c r="PNU19" s="164"/>
      <c r="PNV19" s="164"/>
      <c r="PNW19" s="164"/>
      <c r="PNX19" s="164"/>
      <c r="PNY19" s="164"/>
      <c r="PNZ19" s="164"/>
      <c r="POA19" s="164"/>
      <c r="POB19" s="164"/>
      <c r="POC19" s="164"/>
      <c r="POD19" s="164"/>
      <c r="POE19" s="164"/>
      <c r="POF19" s="164"/>
      <c r="POG19" s="164"/>
      <c r="POH19" s="164"/>
      <c r="POI19" s="164"/>
      <c r="POJ19" s="164"/>
      <c r="POK19" s="164"/>
      <c r="POL19" s="164"/>
      <c r="POM19" s="164"/>
      <c r="PON19" s="164"/>
      <c r="POO19" s="164"/>
      <c r="POP19" s="164"/>
      <c r="POQ19" s="164"/>
      <c r="POR19" s="164"/>
      <c r="POS19" s="164"/>
      <c r="POT19" s="164"/>
      <c r="POU19" s="164"/>
      <c r="POV19" s="164"/>
      <c r="POW19" s="164"/>
      <c r="POX19" s="164"/>
      <c r="POY19" s="164"/>
      <c r="POZ19" s="164"/>
      <c r="PPA19" s="164"/>
      <c r="PPB19" s="164"/>
      <c r="PPC19" s="164"/>
      <c r="PPD19" s="164"/>
      <c r="PPE19" s="164"/>
      <c r="PPF19" s="164"/>
      <c r="PPG19" s="164"/>
      <c r="PPH19" s="164"/>
      <c r="PPI19" s="164"/>
      <c r="PPJ19" s="164"/>
      <c r="PPK19" s="164"/>
      <c r="PPL19" s="164"/>
      <c r="PPM19" s="164"/>
      <c r="PPN19" s="164"/>
      <c r="PPO19" s="164"/>
      <c r="PPP19" s="164"/>
      <c r="PPQ19" s="164"/>
      <c r="PPR19" s="164"/>
      <c r="PPS19" s="164"/>
      <c r="PPT19" s="164"/>
      <c r="PPU19" s="164"/>
      <c r="PPV19" s="164"/>
      <c r="PPW19" s="164"/>
      <c r="PPX19" s="164"/>
      <c r="PPY19" s="164"/>
      <c r="PPZ19" s="164"/>
      <c r="PQA19" s="164"/>
      <c r="PQB19" s="164"/>
      <c r="PQC19" s="164"/>
      <c r="PQD19" s="164"/>
      <c r="PQE19" s="164"/>
      <c r="PQF19" s="164"/>
      <c r="PQG19" s="164"/>
      <c r="PQH19" s="164"/>
      <c r="PQI19" s="164"/>
      <c r="PQJ19" s="164"/>
      <c r="PQK19" s="164"/>
      <c r="PQL19" s="164"/>
      <c r="PQM19" s="164"/>
      <c r="PQN19" s="164"/>
      <c r="PQO19" s="164"/>
      <c r="PQP19" s="164"/>
      <c r="PQQ19" s="164"/>
      <c r="PQR19" s="164"/>
      <c r="PQS19" s="164"/>
      <c r="PQT19" s="164"/>
      <c r="PQU19" s="164"/>
      <c r="PQV19" s="164"/>
      <c r="PQW19" s="164"/>
      <c r="PQX19" s="164"/>
      <c r="PQY19" s="164"/>
      <c r="PQZ19" s="164"/>
      <c r="PRA19" s="164"/>
      <c r="PRB19" s="164"/>
      <c r="PRC19" s="164"/>
      <c r="PRD19" s="164"/>
      <c r="PRE19" s="164"/>
      <c r="PRF19" s="164"/>
      <c r="PRG19" s="164"/>
      <c r="PRH19" s="164"/>
      <c r="PRI19" s="164"/>
      <c r="PRJ19" s="164"/>
      <c r="PRK19" s="164"/>
      <c r="PRL19" s="164"/>
      <c r="PRM19" s="164"/>
      <c r="PRN19" s="164"/>
      <c r="PRO19" s="164"/>
      <c r="PRP19" s="164"/>
      <c r="PRQ19" s="164"/>
      <c r="PRR19" s="164"/>
      <c r="PRS19" s="164"/>
      <c r="PRT19" s="164"/>
      <c r="PRU19" s="164"/>
      <c r="PRV19" s="164"/>
      <c r="PRW19" s="164"/>
      <c r="PRX19" s="164"/>
      <c r="PRY19" s="164"/>
      <c r="PRZ19" s="164"/>
      <c r="PSA19" s="164"/>
      <c r="PSB19" s="164"/>
      <c r="PSC19" s="164"/>
      <c r="PSD19" s="164"/>
      <c r="PSE19" s="164"/>
      <c r="PSF19" s="164"/>
      <c r="PSG19" s="164"/>
      <c r="PSH19" s="164"/>
      <c r="PSI19" s="164"/>
      <c r="PSJ19" s="164"/>
      <c r="PSK19" s="164"/>
      <c r="PSL19" s="164"/>
      <c r="PSM19" s="164"/>
      <c r="PSN19" s="164"/>
      <c r="PSO19" s="164"/>
      <c r="PSP19" s="164"/>
      <c r="PSQ19" s="164"/>
      <c r="PSR19" s="164"/>
      <c r="PSS19" s="164"/>
      <c r="PST19" s="164"/>
      <c r="PSU19" s="164"/>
      <c r="PSV19" s="164"/>
      <c r="PSW19" s="164"/>
      <c r="PSX19" s="164"/>
      <c r="PSY19" s="164"/>
      <c r="PSZ19" s="164"/>
      <c r="PTA19" s="164"/>
      <c r="PTB19" s="164"/>
      <c r="PTC19" s="164"/>
      <c r="PTD19" s="164"/>
      <c r="PTE19" s="164"/>
      <c r="PTF19" s="164"/>
      <c r="PTG19" s="164"/>
      <c r="PTH19" s="164"/>
      <c r="PTI19" s="164"/>
      <c r="PTJ19" s="164"/>
      <c r="PTK19" s="164"/>
      <c r="PTL19" s="164"/>
      <c r="PTM19" s="164"/>
      <c r="PTN19" s="164"/>
      <c r="PTO19" s="164"/>
      <c r="PTP19" s="164"/>
      <c r="PTQ19" s="164"/>
      <c r="PTR19" s="164"/>
      <c r="PTS19" s="164"/>
      <c r="PTT19" s="164"/>
      <c r="PTU19" s="164"/>
      <c r="PTV19" s="164"/>
      <c r="PTW19" s="164"/>
      <c r="PTX19" s="164"/>
      <c r="PTY19" s="164"/>
      <c r="PTZ19" s="164"/>
      <c r="PUA19" s="164"/>
      <c r="PUB19" s="164"/>
      <c r="PUC19" s="164"/>
      <c r="PUD19" s="164"/>
      <c r="PUE19" s="164"/>
      <c r="PUF19" s="164"/>
      <c r="PUG19" s="164"/>
      <c r="PUH19" s="164"/>
      <c r="PUI19" s="164"/>
      <c r="PUJ19" s="164"/>
      <c r="PUK19" s="164"/>
      <c r="PUL19" s="164"/>
      <c r="PUM19" s="164"/>
      <c r="PUN19" s="164"/>
      <c r="PUO19" s="164"/>
      <c r="PUP19" s="164"/>
      <c r="PUQ19" s="164"/>
      <c r="PUR19" s="164"/>
      <c r="PUS19" s="164"/>
      <c r="PUT19" s="164"/>
      <c r="PUU19" s="164"/>
      <c r="PUV19" s="164"/>
      <c r="PUW19" s="164"/>
      <c r="PUX19" s="164"/>
      <c r="PUY19" s="164"/>
      <c r="PUZ19" s="164"/>
      <c r="PVA19" s="164"/>
      <c r="PVB19" s="164"/>
      <c r="PVC19" s="164"/>
      <c r="PVD19" s="164"/>
      <c r="PVE19" s="164"/>
      <c r="PVF19" s="164"/>
      <c r="PVG19" s="164"/>
      <c r="PVH19" s="164"/>
      <c r="PVI19" s="164"/>
      <c r="PVJ19" s="164"/>
      <c r="PVK19" s="164"/>
      <c r="PVL19" s="164"/>
      <c r="PVM19" s="164"/>
      <c r="PVN19" s="164"/>
      <c r="PVO19" s="164"/>
      <c r="PVP19" s="164"/>
      <c r="PVQ19" s="164"/>
      <c r="PVR19" s="164"/>
      <c r="PVS19" s="164"/>
      <c r="PVT19" s="164"/>
      <c r="PVU19" s="164"/>
      <c r="PVV19" s="164"/>
      <c r="PVW19" s="164"/>
      <c r="PVX19" s="164"/>
      <c r="PVY19" s="164"/>
      <c r="PVZ19" s="164"/>
      <c r="PWA19" s="164"/>
      <c r="PWB19" s="164"/>
      <c r="PWC19" s="164"/>
      <c r="PWD19" s="164"/>
      <c r="PWE19" s="164"/>
      <c r="PWF19" s="164"/>
      <c r="PWG19" s="164"/>
      <c r="PWH19" s="164"/>
      <c r="PWI19" s="164"/>
      <c r="PWJ19" s="164"/>
      <c r="PWK19" s="164"/>
      <c r="PWL19" s="164"/>
      <c r="PWM19" s="164"/>
      <c r="PWN19" s="164"/>
      <c r="PWO19" s="164"/>
      <c r="PWP19" s="164"/>
      <c r="PWQ19" s="164"/>
      <c r="PWR19" s="164"/>
      <c r="PWS19" s="164"/>
      <c r="PWT19" s="164"/>
      <c r="PWU19" s="164"/>
      <c r="PWV19" s="164"/>
      <c r="PWW19" s="164"/>
      <c r="PWX19" s="164"/>
      <c r="PWY19" s="164"/>
      <c r="PWZ19" s="164"/>
      <c r="PXA19" s="164"/>
      <c r="PXB19" s="164"/>
      <c r="PXC19" s="164"/>
      <c r="PXD19" s="164"/>
      <c r="PXE19" s="164"/>
      <c r="PXF19" s="164"/>
      <c r="PXG19" s="164"/>
      <c r="PXH19" s="164"/>
      <c r="PXI19" s="164"/>
      <c r="PXJ19" s="164"/>
      <c r="PXK19" s="164"/>
      <c r="PXL19" s="164"/>
      <c r="PXM19" s="164"/>
      <c r="PXN19" s="164"/>
      <c r="PXO19" s="164"/>
      <c r="PXP19" s="164"/>
      <c r="PXQ19" s="164"/>
      <c r="PXR19" s="164"/>
      <c r="PXS19" s="164"/>
      <c r="PXT19" s="164"/>
      <c r="PXU19" s="164"/>
      <c r="PXV19" s="164"/>
      <c r="PXW19" s="164"/>
      <c r="PXX19" s="164"/>
      <c r="PXY19" s="164"/>
      <c r="PXZ19" s="164"/>
      <c r="PYA19" s="164"/>
      <c r="PYB19" s="164"/>
      <c r="PYC19" s="164"/>
      <c r="PYD19" s="164"/>
      <c r="PYE19" s="164"/>
      <c r="PYF19" s="164"/>
      <c r="PYG19" s="164"/>
      <c r="PYH19" s="164"/>
      <c r="PYI19" s="164"/>
      <c r="PYJ19" s="164"/>
      <c r="PYK19" s="164"/>
      <c r="PYL19" s="164"/>
      <c r="PYM19" s="164"/>
      <c r="PYN19" s="164"/>
      <c r="PYO19" s="164"/>
      <c r="PYP19" s="164"/>
      <c r="PYQ19" s="164"/>
      <c r="PYR19" s="164"/>
      <c r="PYS19" s="164"/>
      <c r="PYT19" s="164"/>
      <c r="PYU19" s="164"/>
      <c r="PYV19" s="164"/>
      <c r="PYW19" s="164"/>
      <c r="PYX19" s="164"/>
      <c r="PYY19" s="164"/>
      <c r="PYZ19" s="164"/>
      <c r="PZA19" s="164"/>
      <c r="PZB19" s="164"/>
      <c r="PZC19" s="164"/>
      <c r="PZD19" s="164"/>
      <c r="PZE19" s="164"/>
      <c r="PZF19" s="164"/>
      <c r="PZG19" s="164"/>
      <c r="PZH19" s="164"/>
      <c r="PZI19" s="164"/>
      <c r="PZJ19" s="164"/>
      <c r="PZK19" s="164"/>
      <c r="PZL19" s="164"/>
      <c r="PZM19" s="164"/>
      <c r="PZN19" s="164"/>
      <c r="PZO19" s="164"/>
      <c r="PZP19" s="164"/>
      <c r="PZQ19" s="164"/>
      <c r="PZR19" s="164"/>
      <c r="PZS19" s="164"/>
      <c r="PZT19" s="164"/>
      <c r="PZU19" s="164"/>
      <c r="PZV19" s="164"/>
      <c r="PZW19" s="164"/>
      <c r="PZX19" s="164"/>
      <c r="PZY19" s="164"/>
      <c r="PZZ19" s="164"/>
      <c r="QAA19" s="164"/>
      <c r="QAB19" s="164"/>
      <c r="QAC19" s="164"/>
      <c r="QAD19" s="164"/>
      <c r="QAE19" s="164"/>
      <c r="QAF19" s="164"/>
      <c r="QAG19" s="164"/>
      <c r="QAH19" s="164"/>
      <c r="QAI19" s="164"/>
      <c r="QAJ19" s="164"/>
      <c r="QAK19" s="164"/>
      <c r="QAL19" s="164"/>
      <c r="QAM19" s="164"/>
      <c r="QAN19" s="164"/>
      <c r="QAO19" s="164"/>
      <c r="QAP19" s="164"/>
      <c r="QAQ19" s="164"/>
      <c r="QAR19" s="164"/>
      <c r="QAS19" s="164"/>
      <c r="QAT19" s="164"/>
      <c r="QAU19" s="164"/>
      <c r="QAV19" s="164"/>
      <c r="QAW19" s="164"/>
      <c r="QAX19" s="164"/>
      <c r="QAY19" s="164"/>
      <c r="QAZ19" s="164"/>
      <c r="QBA19" s="164"/>
      <c r="QBB19" s="164"/>
      <c r="QBC19" s="164"/>
      <c r="QBD19" s="164"/>
      <c r="QBE19" s="164"/>
      <c r="QBF19" s="164"/>
      <c r="QBG19" s="164"/>
      <c r="QBH19" s="164"/>
      <c r="QBI19" s="164"/>
      <c r="QBJ19" s="164"/>
      <c r="QBK19" s="164"/>
      <c r="QBL19" s="164"/>
      <c r="QBM19" s="164"/>
      <c r="QBN19" s="164"/>
      <c r="QBO19" s="164"/>
      <c r="QBP19" s="164"/>
      <c r="QBQ19" s="164"/>
      <c r="QBR19" s="164"/>
      <c r="QBS19" s="164"/>
      <c r="QBT19" s="164"/>
      <c r="QBU19" s="164"/>
      <c r="QBV19" s="164"/>
      <c r="QBW19" s="164"/>
      <c r="QBX19" s="164"/>
      <c r="QBY19" s="164"/>
      <c r="QBZ19" s="164"/>
      <c r="QCA19" s="164"/>
      <c r="QCB19" s="164"/>
      <c r="QCC19" s="164"/>
      <c r="QCD19" s="164"/>
      <c r="QCE19" s="164"/>
      <c r="QCF19" s="164"/>
      <c r="QCG19" s="164"/>
      <c r="QCH19" s="164"/>
      <c r="QCI19" s="164"/>
      <c r="QCJ19" s="164"/>
      <c r="QCK19" s="164"/>
      <c r="QCL19" s="164"/>
      <c r="QCM19" s="164"/>
      <c r="QCN19" s="164"/>
      <c r="QCO19" s="164"/>
      <c r="QCP19" s="164"/>
      <c r="QCQ19" s="164"/>
      <c r="QCR19" s="164"/>
      <c r="QCS19" s="164"/>
      <c r="QCT19" s="164"/>
      <c r="QCU19" s="164"/>
      <c r="QCV19" s="164"/>
      <c r="QCW19" s="164"/>
      <c r="QCX19" s="164"/>
      <c r="QCY19" s="164"/>
      <c r="QCZ19" s="164"/>
      <c r="QDA19" s="164"/>
      <c r="QDB19" s="164"/>
      <c r="QDC19" s="164"/>
      <c r="QDD19" s="164"/>
      <c r="QDE19" s="164"/>
      <c r="QDF19" s="164"/>
      <c r="QDG19" s="164"/>
      <c r="QDH19" s="164"/>
      <c r="QDI19" s="164"/>
      <c r="QDJ19" s="164"/>
      <c r="QDK19" s="164"/>
      <c r="QDL19" s="164"/>
      <c r="QDM19" s="164"/>
      <c r="QDN19" s="164"/>
      <c r="QDO19" s="164"/>
      <c r="QDP19" s="164"/>
      <c r="QDQ19" s="164"/>
      <c r="QDR19" s="164"/>
      <c r="QDS19" s="164"/>
      <c r="QDT19" s="164"/>
      <c r="QDU19" s="164"/>
      <c r="QDV19" s="164"/>
      <c r="QDW19" s="164"/>
      <c r="QDX19" s="164"/>
      <c r="QDY19" s="164"/>
      <c r="QDZ19" s="164"/>
      <c r="QEA19" s="164"/>
      <c r="QEB19" s="164"/>
      <c r="QEC19" s="164"/>
      <c r="QED19" s="164"/>
      <c r="QEE19" s="164"/>
      <c r="QEF19" s="164"/>
      <c r="QEG19" s="164"/>
      <c r="QEH19" s="164"/>
      <c r="QEI19" s="164"/>
      <c r="QEJ19" s="164"/>
      <c r="QEK19" s="164"/>
      <c r="QEL19" s="164"/>
      <c r="QEM19" s="164"/>
      <c r="QEN19" s="164"/>
      <c r="QEO19" s="164"/>
      <c r="QEP19" s="164"/>
      <c r="QEQ19" s="164"/>
      <c r="QER19" s="164"/>
      <c r="QES19" s="164"/>
      <c r="QET19" s="164"/>
      <c r="QEU19" s="164"/>
      <c r="QEV19" s="164"/>
      <c r="QEW19" s="164"/>
      <c r="QEX19" s="164"/>
      <c r="QEY19" s="164"/>
      <c r="QEZ19" s="164"/>
      <c r="QFA19" s="164"/>
      <c r="QFB19" s="164"/>
      <c r="QFC19" s="164"/>
      <c r="QFD19" s="164"/>
      <c r="QFE19" s="164"/>
      <c r="QFF19" s="164"/>
      <c r="QFG19" s="164"/>
      <c r="QFH19" s="164"/>
      <c r="QFI19" s="164"/>
      <c r="QFJ19" s="164"/>
      <c r="QFK19" s="164"/>
      <c r="QFL19" s="164"/>
      <c r="QFM19" s="164"/>
      <c r="QFN19" s="164"/>
      <c r="QFO19" s="164"/>
      <c r="QFP19" s="164"/>
      <c r="QFQ19" s="164"/>
      <c r="QFR19" s="164"/>
      <c r="QFS19" s="164"/>
      <c r="QFT19" s="164"/>
      <c r="QFU19" s="164"/>
      <c r="QFV19" s="164"/>
      <c r="QFW19" s="164"/>
      <c r="QFX19" s="164"/>
      <c r="QFY19" s="164"/>
      <c r="QFZ19" s="164"/>
      <c r="QGA19" s="164"/>
      <c r="QGB19" s="164"/>
      <c r="QGC19" s="164"/>
      <c r="QGD19" s="164"/>
      <c r="QGE19" s="164"/>
      <c r="QGF19" s="164"/>
      <c r="QGG19" s="164"/>
      <c r="QGH19" s="164"/>
      <c r="QGI19" s="164"/>
      <c r="QGJ19" s="164"/>
      <c r="QGK19" s="164"/>
      <c r="QGL19" s="164"/>
      <c r="QGM19" s="164"/>
      <c r="QGN19" s="164"/>
      <c r="QGO19" s="164"/>
      <c r="QGP19" s="164"/>
      <c r="QGQ19" s="164"/>
      <c r="QGR19" s="164"/>
      <c r="QGS19" s="164"/>
      <c r="QGT19" s="164"/>
      <c r="QGU19" s="164"/>
      <c r="QGV19" s="164"/>
      <c r="QGW19" s="164"/>
      <c r="QGX19" s="164"/>
      <c r="QGY19" s="164"/>
      <c r="QGZ19" s="164"/>
      <c r="QHA19" s="164"/>
      <c r="QHB19" s="164"/>
      <c r="QHC19" s="164"/>
      <c r="QHD19" s="164"/>
      <c r="QHE19" s="164"/>
      <c r="QHF19" s="164"/>
      <c r="QHG19" s="164"/>
      <c r="QHH19" s="164"/>
      <c r="QHI19" s="164"/>
      <c r="QHJ19" s="164"/>
      <c r="QHK19" s="164"/>
      <c r="QHL19" s="164"/>
      <c r="QHM19" s="164"/>
      <c r="QHN19" s="164"/>
      <c r="QHO19" s="164"/>
      <c r="QHP19" s="164"/>
      <c r="QHQ19" s="164"/>
      <c r="QHR19" s="164"/>
      <c r="QHS19" s="164"/>
      <c r="QHT19" s="164"/>
      <c r="QHU19" s="164"/>
      <c r="QHV19" s="164"/>
      <c r="QHW19" s="164"/>
      <c r="QHX19" s="164"/>
      <c r="QHY19" s="164"/>
      <c r="QHZ19" s="164"/>
      <c r="QIA19" s="164"/>
      <c r="QIB19" s="164"/>
      <c r="QIC19" s="164"/>
      <c r="QID19" s="164"/>
      <c r="QIE19" s="164"/>
      <c r="QIF19" s="164"/>
      <c r="QIG19" s="164"/>
      <c r="QIH19" s="164"/>
      <c r="QII19" s="164"/>
      <c r="QIJ19" s="164"/>
      <c r="QIK19" s="164"/>
      <c r="QIL19" s="164"/>
      <c r="QIM19" s="164"/>
      <c r="QIN19" s="164"/>
      <c r="QIO19" s="164"/>
      <c r="QIP19" s="164"/>
      <c r="QIQ19" s="164"/>
      <c r="QIR19" s="164"/>
      <c r="QIS19" s="164"/>
      <c r="QIT19" s="164"/>
      <c r="QIU19" s="164"/>
      <c r="QIV19" s="164"/>
      <c r="QIW19" s="164"/>
      <c r="QIX19" s="164"/>
      <c r="QIY19" s="164"/>
      <c r="QIZ19" s="164"/>
      <c r="QJA19" s="164"/>
      <c r="QJB19" s="164"/>
      <c r="QJC19" s="164"/>
      <c r="QJD19" s="164"/>
      <c r="QJE19" s="164"/>
      <c r="QJF19" s="164"/>
      <c r="QJG19" s="164"/>
      <c r="QJH19" s="164"/>
      <c r="QJI19" s="164"/>
      <c r="QJJ19" s="164"/>
      <c r="QJK19" s="164"/>
      <c r="QJL19" s="164"/>
      <c r="QJM19" s="164"/>
      <c r="QJN19" s="164"/>
      <c r="QJO19" s="164"/>
      <c r="QJP19" s="164"/>
      <c r="QJQ19" s="164"/>
      <c r="QJR19" s="164"/>
      <c r="QJS19" s="164"/>
      <c r="QJT19" s="164"/>
      <c r="QJU19" s="164"/>
      <c r="QJV19" s="164"/>
      <c r="QJW19" s="164"/>
      <c r="QJX19" s="164"/>
      <c r="QJY19" s="164"/>
      <c r="QJZ19" s="164"/>
      <c r="QKA19" s="164"/>
      <c r="QKB19" s="164"/>
      <c r="QKC19" s="164"/>
      <c r="QKD19" s="164"/>
      <c r="QKE19" s="164"/>
      <c r="QKF19" s="164"/>
      <c r="QKG19" s="164"/>
      <c r="QKH19" s="164"/>
      <c r="QKI19" s="164"/>
      <c r="QKJ19" s="164"/>
      <c r="QKK19" s="164"/>
      <c r="QKL19" s="164"/>
      <c r="QKM19" s="164"/>
      <c r="QKN19" s="164"/>
      <c r="QKO19" s="164"/>
      <c r="QKP19" s="164"/>
      <c r="QKQ19" s="164"/>
      <c r="QKR19" s="164"/>
      <c r="QKS19" s="164"/>
      <c r="QKT19" s="164"/>
      <c r="QKU19" s="164"/>
      <c r="QKV19" s="164"/>
      <c r="QKW19" s="164"/>
      <c r="QKX19" s="164"/>
      <c r="QKY19" s="164"/>
      <c r="QKZ19" s="164"/>
      <c r="QLA19" s="164"/>
      <c r="QLB19" s="164"/>
      <c r="QLC19" s="164"/>
      <c r="QLD19" s="164"/>
      <c r="QLE19" s="164"/>
      <c r="QLF19" s="164"/>
      <c r="QLG19" s="164"/>
      <c r="QLH19" s="164"/>
      <c r="QLI19" s="164"/>
      <c r="QLJ19" s="164"/>
      <c r="QLK19" s="164"/>
      <c r="QLL19" s="164"/>
      <c r="QLM19" s="164"/>
      <c r="QLN19" s="164"/>
      <c r="QLO19" s="164"/>
      <c r="QLP19" s="164"/>
      <c r="QLQ19" s="164"/>
      <c r="QLR19" s="164"/>
      <c r="QLS19" s="164"/>
      <c r="QLT19" s="164"/>
      <c r="QLU19" s="164"/>
      <c r="QLV19" s="164"/>
      <c r="QLW19" s="164"/>
      <c r="QLX19" s="164"/>
      <c r="QLY19" s="164"/>
      <c r="QLZ19" s="164"/>
      <c r="QMA19" s="164"/>
      <c r="QMB19" s="164"/>
      <c r="QMC19" s="164"/>
      <c r="QMD19" s="164"/>
      <c r="QME19" s="164"/>
      <c r="QMF19" s="164"/>
      <c r="QMG19" s="164"/>
      <c r="QMH19" s="164"/>
      <c r="QMI19" s="164"/>
      <c r="QMJ19" s="164"/>
      <c r="QMK19" s="164"/>
      <c r="QML19" s="164"/>
      <c r="QMM19" s="164"/>
      <c r="QMN19" s="164"/>
      <c r="QMO19" s="164"/>
      <c r="QMP19" s="164"/>
      <c r="QMQ19" s="164"/>
      <c r="QMR19" s="164"/>
      <c r="QMS19" s="164"/>
      <c r="QMT19" s="164"/>
      <c r="QMU19" s="164"/>
      <c r="QMV19" s="164"/>
      <c r="QMW19" s="164"/>
      <c r="QMX19" s="164"/>
      <c r="QMY19" s="164"/>
      <c r="QMZ19" s="164"/>
      <c r="QNA19" s="164"/>
      <c r="QNB19" s="164"/>
      <c r="QNC19" s="164"/>
      <c r="QND19" s="164"/>
      <c r="QNE19" s="164"/>
      <c r="QNF19" s="164"/>
      <c r="QNG19" s="164"/>
      <c r="QNH19" s="164"/>
      <c r="QNI19" s="164"/>
      <c r="QNJ19" s="164"/>
      <c r="QNK19" s="164"/>
      <c r="QNL19" s="164"/>
      <c r="QNM19" s="164"/>
      <c r="QNN19" s="164"/>
      <c r="QNO19" s="164"/>
      <c r="QNP19" s="164"/>
      <c r="QNQ19" s="164"/>
      <c r="QNR19" s="164"/>
      <c r="QNS19" s="164"/>
      <c r="QNT19" s="164"/>
      <c r="QNU19" s="164"/>
      <c r="QNV19" s="164"/>
      <c r="QNW19" s="164"/>
      <c r="QNX19" s="164"/>
      <c r="QNY19" s="164"/>
      <c r="QNZ19" s="164"/>
      <c r="QOA19" s="164"/>
      <c r="QOB19" s="164"/>
      <c r="QOC19" s="164"/>
      <c r="QOD19" s="164"/>
      <c r="QOE19" s="164"/>
      <c r="QOF19" s="164"/>
      <c r="QOG19" s="164"/>
      <c r="QOH19" s="164"/>
      <c r="QOI19" s="164"/>
      <c r="QOJ19" s="164"/>
      <c r="QOK19" s="164"/>
      <c r="QOL19" s="164"/>
      <c r="QOM19" s="164"/>
      <c r="QON19" s="164"/>
      <c r="QOO19" s="164"/>
      <c r="QOP19" s="164"/>
      <c r="QOQ19" s="164"/>
      <c r="QOR19" s="164"/>
      <c r="QOS19" s="164"/>
      <c r="QOT19" s="164"/>
      <c r="QOU19" s="164"/>
      <c r="QOV19" s="164"/>
      <c r="QOW19" s="164"/>
      <c r="QOX19" s="164"/>
      <c r="QOY19" s="164"/>
      <c r="QOZ19" s="164"/>
      <c r="QPA19" s="164"/>
      <c r="QPB19" s="164"/>
      <c r="QPC19" s="164"/>
      <c r="QPD19" s="164"/>
      <c r="QPE19" s="164"/>
      <c r="QPF19" s="164"/>
      <c r="QPG19" s="164"/>
      <c r="QPH19" s="164"/>
      <c r="QPI19" s="164"/>
      <c r="QPJ19" s="164"/>
      <c r="QPK19" s="164"/>
      <c r="QPL19" s="164"/>
      <c r="QPM19" s="164"/>
      <c r="QPN19" s="164"/>
      <c r="QPO19" s="164"/>
      <c r="QPP19" s="164"/>
      <c r="QPQ19" s="164"/>
      <c r="QPR19" s="164"/>
      <c r="QPS19" s="164"/>
      <c r="QPT19" s="164"/>
      <c r="QPU19" s="164"/>
      <c r="QPV19" s="164"/>
      <c r="QPW19" s="164"/>
      <c r="QPX19" s="164"/>
      <c r="QPY19" s="164"/>
      <c r="QPZ19" s="164"/>
      <c r="QQA19" s="164"/>
      <c r="QQB19" s="164"/>
      <c r="QQC19" s="164"/>
      <c r="QQD19" s="164"/>
      <c r="QQE19" s="164"/>
      <c r="QQF19" s="164"/>
      <c r="QQG19" s="164"/>
      <c r="QQH19" s="164"/>
      <c r="QQI19" s="164"/>
      <c r="QQJ19" s="164"/>
      <c r="QQK19" s="164"/>
      <c r="QQL19" s="164"/>
      <c r="QQM19" s="164"/>
      <c r="QQN19" s="164"/>
      <c r="QQO19" s="164"/>
      <c r="QQP19" s="164"/>
      <c r="QQQ19" s="164"/>
      <c r="QQR19" s="164"/>
      <c r="QQS19" s="164"/>
      <c r="QQT19" s="164"/>
      <c r="QQU19" s="164"/>
      <c r="QQV19" s="164"/>
      <c r="QQW19" s="164"/>
      <c r="QQX19" s="164"/>
      <c r="QQY19" s="164"/>
      <c r="QQZ19" s="164"/>
      <c r="QRA19" s="164"/>
      <c r="QRB19" s="164"/>
      <c r="QRC19" s="164"/>
      <c r="QRD19" s="164"/>
      <c r="QRE19" s="164"/>
      <c r="QRF19" s="164"/>
      <c r="QRG19" s="164"/>
      <c r="QRH19" s="164"/>
      <c r="QRI19" s="164"/>
      <c r="QRJ19" s="164"/>
      <c r="QRK19" s="164"/>
      <c r="QRL19" s="164"/>
      <c r="QRM19" s="164"/>
      <c r="QRN19" s="164"/>
      <c r="QRO19" s="164"/>
      <c r="QRP19" s="164"/>
      <c r="QRQ19" s="164"/>
      <c r="QRR19" s="164"/>
      <c r="QRS19" s="164"/>
      <c r="QRT19" s="164"/>
      <c r="QRU19" s="164"/>
      <c r="QRV19" s="164"/>
      <c r="QRW19" s="164"/>
      <c r="QRX19" s="164"/>
      <c r="QRY19" s="164"/>
      <c r="QRZ19" s="164"/>
      <c r="QSA19" s="164"/>
      <c r="QSB19" s="164"/>
      <c r="QSC19" s="164"/>
      <c r="QSD19" s="164"/>
      <c r="QSE19" s="164"/>
      <c r="QSF19" s="164"/>
      <c r="QSG19" s="164"/>
      <c r="QSH19" s="164"/>
      <c r="QSI19" s="164"/>
      <c r="QSJ19" s="164"/>
      <c r="QSK19" s="164"/>
      <c r="QSL19" s="164"/>
      <c r="QSM19" s="164"/>
      <c r="QSN19" s="164"/>
      <c r="QSO19" s="164"/>
      <c r="QSP19" s="164"/>
      <c r="QSQ19" s="164"/>
      <c r="QSR19" s="164"/>
      <c r="QSS19" s="164"/>
      <c r="QST19" s="164"/>
      <c r="QSU19" s="164"/>
      <c r="QSV19" s="164"/>
      <c r="QSW19" s="164"/>
      <c r="QSX19" s="164"/>
      <c r="QSY19" s="164"/>
      <c r="QSZ19" s="164"/>
      <c r="QTA19" s="164"/>
      <c r="QTB19" s="164"/>
      <c r="QTC19" s="164"/>
      <c r="QTD19" s="164"/>
      <c r="QTE19" s="164"/>
      <c r="QTF19" s="164"/>
      <c r="QTG19" s="164"/>
      <c r="QTH19" s="164"/>
      <c r="QTI19" s="164"/>
      <c r="QTJ19" s="164"/>
      <c r="QTK19" s="164"/>
      <c r="QTL19" s="164"/>
      <c r="QTM19" s="164"/>
      <c r="QTN19" s="164"/>
      <c r="QTO19" s="164"/>
      <c r="QTP19" s="164"/>
      <c r="QTQ19" s="164"/>
      <c r="QTR19" s="164"/>
      <c r="QTS19" s="164"/>
      <c r="QTT19" s="164"/>
      <c r="QTU19" s="164"/>
      <c r="QTV19" s="164"/>
      <c r="QTW19" s="164"/>
      <c r="QTX19" s="164"/>
      <c r="QTY19" s="164"/>
      <c r="QTZ19" s="164"/>
      <c r="QUA19" s="164"/>
      <c r="QUB19" s="164"/>
      <c r="QUC19" s="164"/>
      <c r="QUD19" s="164"/>
      <c r="QUE19" s="164"/>
      <c r="QUF19" s="164"/>
      <c r="QUG19" s="164"/>
      <c r="QUH19" s="164"/>
      <c r="QUI19" s="164"/>
      <c r="QUJ19" s="164"/>
      <c r="QUK19" s="164"/>
      <c r="QUL19" s="164"/>
      <c r="QUM19" s="164"/>
      <c r="QUN19" s="164"/>
      <c r="QUO19" s="164"/>
      <c r="QUP19" s="164"/>
      <c r="QUQ19" s="164"/>
      <c r="QUR19" s="164"/>
      <c r="QUS19" s="164"/>
      <c r="QUT19" s="164"/>
      <c r="QUU19" s="164"/>
      <c r="QUV19" s="164"/>
      <c r="QUW19" s="164"/>
      <c r="QUX19" s="164"/>
      <c r="QUY19" s="164"/>
      <c r="QUZ19" s="164"/>
      <c r="QVA19" s="164"/>
      <c r="QVB19" s="164"/>
      <c r="QVC19" s="164"/>
      <c r="QVD19" s="164"/>
      <c r="QVE19" s="164"/>
      <c r="QVF19" s="164"/>
      <c r="QVG19" s="164"/>
      <c r="QVH19" s="164"/>
      <c r="QVI19" s="164"/>
      <c r="QVJ19" s="164"/>
      <c r="QVK19" s="164"/>
      <c r="QVL19" s="164"/>
      <c r="QVM19" s="164"/>
      <c r="QVN19" s="164"/>
      <c r="QVO19" s="164"/>
      <c r="QVP19" s="164"/>
      <c r="QVQ19" s="164"/>
      <c r="QVR19" s="164"/>
      <c r="QVS19" s="164"/>
      <c r="QVT19" s="164"/>
      <c r="QVU19" s="164"/>
      <c r="QVV19" s="164"/>
      <c r="QVW19" s="164"/>
      <c r="QVX19" s="164"/>
      <c r="QVY19" s="164"/>
      <c r="QVZ19" s="164"/>
      <c r="QWA19" s="164"/>
      <c r="QWB19" s="164"/>
      <c r="QWC19" s="164"/>
      <c r="QWD19" s="164"/>
      <c r="QWE19" s="164"/>
      <c r="QWF19" s="164"/>
      <c r="QWG19" s="164"/>
      <c r="QWH19" s="164"/>
      <c r="QWI19" s="164"/>
      <c r="QWJ19" s="164"/>
      <c r="QWK19" s="164"/>
      <c r="QWL19" s="164"/>
      <c r="QWM19" s="164"/>
      <c r="QWN19" s="164"/>
      <c r="QWO19" s="164"/>
      <c r="QWP19" s="164"/>
      <c r="QWQ19" s="164"/>
      <c r="QWR19" s="164"/>
      <c r="QWS19" s="164"/>
      <c r="QWT19" s="164"/>
      <c r="QWU19" s="164"/>
      <c r="QWV19" s="164"/>
      <c r="QWW19" s="164"/>
      <c r="QWX19" s="164"/>
      <c r="QWY19" s="164"/>
      <c r="QWZ19" s="164"/>
      <c r="QXA19" s="164"/>
      <c r="QXB19" s="164"/>
      <c r="QXC19" s="164"/>
      <c r="QXD19" s="164"/>
      <c r="QXE19" s="164"/>
      <c r="QXF19" s="164"/>
      <c r="QXG19" s="164"/>
      <c r="QXH19" s="164"/>
      <c r="QXI19" s="164"/>
      <c r="QXJ19" s="164"/>
      <c r="QXK19" s="164"/>
      <c r="QXL19" s="164"/>
      <c r="QXM19" s="164"/>
      <c r="QXN19" s="164"/>
      <c r="QXO19" s="164"/>
      <c r="QXP19" s="164"/>
      <c r="QXQ19" s="164"/>
      <c r="QXR19" s="164"/>
      <c r="QXS19" s="164"/>
      <c r="QXT19" s="164"/>
      <c r="QXU19" s="164"/>
      <c r="QXV19" s="164"/>
      <c r="QXW19" s="164"/>
      <c r="QXX19" s="164"/>
      <c r="QXY19" s="164"/>
      <c r="QXZ19" s="164"/>
      <c r="QYA19" s="164"/>
      <c r="QYB19" s="164"/>
      <c r="QYC19" s="164"/>
      <c r="QYD19" s="164"/>
      <c r="QYE19" s="164"/>
      <c r="QYF19" s="164"/>
      <c r="QYG19" s="164"/>
      <c r="QYH19" s="164"/>
      <c r="QYI19" s="164"/>
      <c r="QYJ19" s="164"/>
      <c r="QYK19" s="164"/>
      <c r="QYL19" s="164"/>
      <c r="QYM19" s="164"/>
      <c r="QYN19" s="164"/>
      <c r="QYO19" s="164"/>
      <c r="QYP19" s="164"/>
      <c r="QYQ19" s="164"/>
      <c r="QYR19" s="164"/>
      <c r="QYS19" s="164"/>
      <c r="QYT19" s="164"/>
      <c r="QYU19" s="164"/>
      <c r="QYV19" s="164"/>
      <c r="QYW19" s="164"/>
      <c r="QYX19" s="164"/>
      <c r="QYY19" s="164"/>
      <c r="QYZ19" s="164"/>
      <c r="QZA19" s="164"/>
      <c r="QZB19" s="164"/>
      <c r="QZC19" s="164"/>
      <c r="QZD19" s="164"/>
      <c r="QZE19" s="164"/>
      <c r="QZF19" s="164"/>
      <c r="QZG19" s="164"/>
      <c r="QZH19" s="164"/>
      <c r="QZI19" s="164"/>
      <c r="QZJ19" s="164"/>
      <c r="QZK19" s="164"/>
      <c r="QZL19" s="164"/>
      <c r="QZM19" s="164"/>
      <c r="QZN19" s="164"/>
      <c r="QZO19" s="164"/>
      <c r="QZP19" s="164"/>
      <c r="QZQ19" s="164"/>
      <c r="QZR19" s="164"/>
      <c r="QZS19" s="164"/>
      <c r="QZT19" s="164"/>
      <c r="QZU19" s="164"/>
      <c r="QZV19" s="164"/>
      <c r="QZW19" s="164"/>
      <c r="QZX19" s="164"/>
      <c r="QZY19" s="164"/>
      <c r="QZZ19" s="164"/>
      <c r="RAA19" s="164"/>
      <c r="RAB19" s="164"/>
      <c r="RAC19" s="164"/>
      <c r="RAD19" s="164"/>
      <c r="RAE19" s="164"/>
      <c r="RAF19" s="164"/>
      <c r="RAG19" s="164"/>
      <c r="RAH19" s="164"/>
      <c r="RAI19" s="164"/>
      <c r="RAJ19" s="164"/>
      <c r="RAK19" s="164"/>
      <c r="RAL19" s="164"/>
      <c r="RAM19" s="164"/>
      <c r="RAN19" s="164"/>
      <c r="RAO19" s="164"/>
      <c r="RAP19" s="164"/>
      <c r="RAQ19" s="164"/>
      <c r="RAR19" s="164"/>
      <c r="RAS19" s="164"/>
      <c r="RAT19" s="164"/>
      <c r="RAU19" s="164"/>
      <c r="RAV19" s="164"/>
      <c r="RAW19" s="164"/>
      <c r="RAX19" s="164"/>
      <c r="RAY19" s="164"/>
      <c r="RAZ19" s="164"/>
      <c r="RBA19" s="164"/>
      <c r="RBB19" s="164"/>
      <c r="RBC19" s="164"/>
      <c r="RBD19" s="164"/>
      <c r="RBE19" s="164"/>
      <c r="RBF19" s="164"/>
      <c r="RBG19" s="164"/>
      <c r="RBH19" s="164"/>
      <c r="RBI19" s="164"/>
      <c r="RBJ19" s="164"/>
      <c r="RBK19" s="164"/>
      <c r="RBL19" s="164"/>
      <c r="RBM19" s="164"/>
      <c r="RBN19" s="164"/>
      <c r="RBO19" s="164"/>
      <c r="RBP19" s="164"/>
      <c r="RBQ19" s="164"/>
      <c r="RBR19" s="164"/>
      <c r="RBS19" s="164"/>
      <c r="RBT19" s="164"/>
      <c r="RBU19" s="164"/>
      <c r="RBV19" s="164"/>
      <c r="RBW19" s="164"/>
      <c r="RBX19" s="164"/>
      <c r="RBY19" s="164"/>
      <c r="RBZ19" s="164"/>
      <c r="RCA19" s="164"/>
      <c r="RCB19" s="164"/>
      <c r="RCC19" s="164"/>
      <c r="RCD19" s="164"/>
      <c r="RCE19" s="164"/>
      <c r="RCF19" s="164"/>
      <c r="RCG19" s="164"/>
      <c r="RCH19" s="164"/>
      <c r="RCI19" s="164"/>
      <c r="RCJ19" s="164"/>
      <c r="RCK19" s="164"/>
      <c r="RCL19" s="164"/>
      <c r="RCM19" s="164"/>
      <c r="RCN19" s="164"/>
      <c r="RCO19" s="164"/>
      <c r="RCP19" s="164"/>
      <c r="RCQ19" s="164"/>
      <c r="RCR19" s="164"/>
      <c r="RCS19" s="164"/>
      <c r="RCT19" s="164"/>
      <c r="RCU19" s="164"/>
      <c r="RCV19" s="164"/>
      <c r="RCW19" s="164"/>
      <c r="RCX19" s="164"/>
      <c r="RCY19" s="164"/>
      <c r="RCZ19" s="164"/>
      <c r="RDA19" s="164"/>
      <c r="RDB19" s="164"/>
      <c r="RDC19" s="164"/>
      <c r="RDD19" s="164"/>
      <c r="RDE19" s="164"/>
      <c r="RDF19" s="164"/>
      <c r="RDG19" s="164"/>
      <c r="RDH19" s="164"/>
      <c r="RDI19" s="164"/>
      <c r="RDJ19" s="164"/>
      <c r="RDK19" s="164"/>
      <c r="RDL19" s="164"/>
      <c r="RDM19" s="164"/>
      <c r="RDN19" s="164"/>
      <c r="RDO19" s="164"/>
      <c r="RDP19" s="164"/>
      <c r="RDQ19" s="164"/>
      <c r="RDR19" s="164"/>
      <c r="RDS19" s="164"/>
      <c r="RDT19" s="164"/>
      <c r="RDU19" s="164"/>
      <c r="RDV19" s="164"/>
      <c r="RDW19" s="164"/>
      <c r="RDX19" s="164"/>
      <c r="RDY19" s="164"/>
      <c r="RDZ19" s="164"/>
      <c r="REA19" s="164"/>
      <c r="REB19" s="164"/>
      <c r="REC19" s="164"/>
      <c r="RED19" s="164"/>
      <c r="REE19" s="164"/>
      <c r="REF19" s="164"/>
      <c r="REG19" s="164"/>
      <c r="REH19" s="164"/>
      <c r="REI19" s="164"/>
      <c r="REJ19" s="164"/>
      <c r="REK19" s="164"/>
      <c r="REL19" s="164"/>
      <c r="REM19" s="164"/>
      <c r="REN19" s="164"/>
      <c r="REO19" s="164"/>
      <c r="REP19" s="164"/>
      <c r="REQ19" s="164"/>
      <c r="RER19" s="164"/>
      <c r="RES19" s="164"/>
      <c r="RET19" s="164"/>
      <c r="REU19" s="164"/>
      <c r="REV19" s="164"/>
      <c r="REW19" s="164"/>
      <c r="REX19" s="164"/>
      <c r="REY19" s="164"/>
      <c r="REZ19" s="164"/>
      <c r="RFA19" s="164"/>
      <c r="RFB19" s="164"/>
      <c r="RFC19" s="164"/>
      <c r="RFD19" s="164"/>
      <c r="RFE19" s="164"/>
      <c r="RFF19" s="164"/>
      <c r="RFG19" s="164"/>
      <c r="RFH19" s="164"/>
      <c r="RFI19" s="164"/>
      <c r="RFJ19" s="164"/>
      <c r="RFK19" s="164"/>
      <c r="RFL19" s="164"/>
      <c r="RFM19" s="164"/>
      <c r="RFN19" s="164"/>
      <c r="RFO19" s="164"/>
      <c r="RFP19" s="164"/>
      <c r="RFQ19" s="164"/>
      <c r="RFR19" s="164"/>
      <c r="RFS19" s="164"/>
      <c r="RFT19" s="164"/>
      <c r="RFU19" s="164"/>
      <c r="RFV19" s="164"/>
      <c r="RFW19" s="164"/>
      <c r="RFX19" s="164"/>
      <c r="RFY19" s="164"/>
      <c r="RFZ19" s="164"/>
      <c r="RGA19" s="164"/>
      <c r="RGB19" s="164"/>
      <c r="RGC19" s="164"/>
      <c r="RGD19" s="164"/>
      <c r="RGE19" s="164"/>
      <c r="RGF19" s="164"/>
      <c r="RGG19" s="164"/>
      <c r="RGH19" s="164"/>
      <c r="RGI19" s="164"/>
      <c r="RGJ19" s="164"/>
      <c r="RGK19" s="164"/>
      <c r="RGL19" s="164"/>
      <c r="RGM19" s="164"/>
      <c r="RGN19" s="164"/>
      <c r="RGO19" s="164"/>
      <c r="RGP19" s="164"/>
      <c r="RGQ19" s="164"/>
      <c r="RGR19" s="164"/>
      <c r="RGS19" s="164"/>
      <c r="RGT19" s="164"/>
      <c r="RGU19" s="164"/>
      <c r="RGV19" s="164"/>
      <c r="RGW19" s="164"/>
      <c r="RGX19" s="164"/>
      <c r="RGY19" s="164"/>
      <c r="RGZ19" s="164"/>
      <c r="RHA19" s="164"/>
      <c r="RHB19" s="164"/>
      <c r="RHC19" s="164"/>
      <c r="RHD19" s="164"/>
      <c r="RHE19" s="164"/>
      <c r="RHF19" s="164"/>
      <c r="RHG19" s="164"/>
      <c r="RHH19" s="164"/>
      <c r="RHI19" s="164"/>
      <c r="RHJ19" s="164"/>
      <c r="RHK19" s="164"/>
      <c r="RHL19" s="164"/>
      <c r="RHM19" s="164"/>
      <c r="RHN19" s="164"/>
      <c r="RHO19" s="164"/>
      <c r="RHP19" s="164"/>
      <c r="RHQ19" s="164"/>
      <c r="RHR19" s="164"/>
      <c r="RHS19" s="164"/>
      <c r="RHT19" s="164"/>
      <c r="RHU19" s="164"/>
      <c r="RHV19" s="164"/>
      <c r="RHW19" s="164"/>
      <c r="RHX19" s="164"/>
      <c r="RHY19" s="164"/>
      <c r="RHZ19" s="164"/>
      <c r="RIA19" s="164"/>
      <c r="RIB19" s="164"/>
      <c r="RIC19" s="164"/>
      <c r="RID19" s="164"/>
      <c r="RIE19" s="164"/>
      <c r="RIF19" s="164"/>
      <c r="RIG19" s="164"/>
      <c r="RIH19" s="164"/>
      <c r="RII19" s="164"/>
      <c r="RIJ19" s="164"/>
      <c r="RIK19" s="164"/>
      <c r="RIL19" s="164"/>
      <c r="RIM19" s="164"/>
      <c r="RIN19" s="164"/>
      <c r="RIO19" s="164"/>
      <c r="RIP19" s="164"/>
      <c r="RIQ19" s="164"/>
      <c r="RIR19" s="164"/>
      <c r="RIS19" s="164"/>
      <c r="RIT19" s="164"/>
      <c r="RIU19" s="164"/>
      <c r="RIV19" s="164"/>
      <c r="RIW19" s="164"/>
      <c r="RIX19" s="164"/>
      <c r="RIY19" s="164"/>
      <c r="RIZ19" s="164"/>
      <c r="RJA19" s="164"/>
      <c r="RJB19" s="164"/>
      <c r="RJC19" s="164"/>
      <c r="RJD19" s="164"/>
      <c r="RJE19" s="164"/>
      <c r="RJF19" s="164"/>
      <c r="RJG19" s="164"/>
      <c r="RJH19" s="164"/>
      <c r="RJI19" s="164"/>
      <c r="RJJ19" s="164"/>
      <c r="RJK19" s="164"/>
      <c r="RJL19" s="164"/>
      <c r="RJM19" s="164"/>
      <c r="RJN19" s="164"/>
      <c r="RJO19" s="164"/>
      <c r="RJP19" s="164"/>
      <c r="RJQ19" s="164"/>
      <c r="RJR19" s="164"/>
      <c r="RJS19" s="164"/>
      <c r="RJT19" s="164"/>
      <c r="RJU19" s="164"/>
      <c r="RJV19" s="164"/>
      <c r="RJW19" s="164"/>
      <c r="RJX19" s="164"/>
      <c r="RJY19" s="164"/>
      <c r="RJZ19" s="164"/>
      <c r="RKA19" s="164"/>
      <c r="RKB19" s="164"/>
      <c r="RKC19" s="164"/>
      <c r="RKD19" s="164"/>
      <c r="RKE19" s="164"/>
      <c r="RKF19" s="164"/>
      <c r="RKG19" s="164"/>
      <c r="RKH19" s="164"/>
      <c r="RKI19" s="164"/>
      <c r="RKJ19" s="164"/>
      <c r="RKK19" s="164"/>
      <c r="RKL19" s="164"/>
      <c r="RKM19" s="164"/>
      <c r="RKN19" s="164"/>
      <c r="RKO19" s="164"/>
      <c r="RKP19" s="164"/>
      <c r="RKQ19" s="164"/>
      <c r="RKR19" s="164"/>
      <c r="RKS19" s="164"/>
      <c r="RKT19" s="164"/>
      <c r="RKU19" s="164"/>
      <c r="RKV19" s="164"/>
      <c r="RKW19" s="164"/>
      <c r="RKX19" s="164"/>
      <c r="RKY19" s="164"/>
      <c r="RKZ19" s="164"/>
      <c r="RLA19" s="164"/>
      <c r="RLB19" s="164"/>
      <c r="RLC19" s="164"/>
      <c r="RLD19" s="164"/>
      <c r="RLE19" s="164"/>
      <c r="RLF19" s="164"/>
      <c r="RLG19" s="164"/>
      <c r="RLH19" s="164"/>
      <c r="RLI19" s="164"/>
      <c r="RLJ19" s="164"/>
      <c r="RLK19" s="164"/>
      <c r="RLL19" s="164"/>
      <c r="RLM19" s="164"/>
      <c r="RLN19" s="164"/>
      <c r="RLO19" s="164"/>
      <c r="RLP19" s="164"/>
      <c r="RLQ19" s="164"/>
      <c r="RLR19" s="164"/>
      <c r="RLS19" s="164"/>
      <c r="RLT19" s="164"/>
      <c r="RLU19" s="164"/>
      <c r="RLV19" s="164"/>
      <c r="RLW19" s="164"/>
      <c r="RLX19" s="164"/>
      <c r="RLY19" s="164"/>
      <c r="RLZ19" s="164"/>
      <c r="RMA19" s="164"/>
      <c r="RMB19" s="164"/>
      <c r="RMC19" s="164"/>
      <c r="RMD19" s="164"/>
      <c r="RME19" s="164"/>
      <c r="RMF19" s="164"/>
      <c r="RMG19" s="164"/>
      <c r="RMH19" s="164"/>
      <c r="RMI19" s="164"/>
      <c r="RMJ19" s="164"/>
      <c r="RMK19" s="164"/>
      <c r="RML19" s="164"/>
      <c r="RMM19" s="164"/>
      <c r="RMN19" s="164"/>
      <c r="RMO19" s="164"/>
      <c r="RMP19" s="164"/>
      <c r="RMQ19" s="164"/>
      <c r="RMR19" s="164"/>
      <c r="RMS19" s="164"/>
      <c r="RMT19" s="164"/>
      <c r="RMU19" s="164"/>
      <c r="RMV19" s="164"/>
      <c r="RMW19" s="164"/>
      <c r="RMX19" s="164"/>
      <c r="RMY19" s="164"/>
      <c r="RMZ19" s="164"/>
      <c r="RNA19" s="164"/>
      <c r="RNB19" s="164"/>
      <c r="RNC19" s="164"/>
      <c r="RND19" s="164"/>
      <c r="RNE19" s="164"/>
      <c r="RNF19" s="164"/>
      <c r="RNG19" s="164"/>
      <c r="RNH19" s="164"/>
      <c r="RNI19" s="164"/>
      <c r="RNJ19" s="164"/>
      <c r="RNK19" s="164"/>
      <c r="RNL19" s="164"/>
      <c r="RNM19" s="164"/>
      <c r="RNN19" s="164"/>
      <c r="RNO19" s="164"/>
      <c r="RNP19" s="164"/>
      <c r="RNQ19" s="164"/>
      <c r="RNR19" s="164"/>
      <c r="RNS19" s="164"/>
      <c r="RNT19" s="164"/>
      <c r="RNU19" s="164"/>
      <c r="RNV19" s="164"/>
      <c r="RNW19" s="164"/>
      <c r="RNX19" s="164"/>
      <c r="RNY19" s="164"/>
      <c r="RNZ19" s="164"/>
      <c r="ROA19" s="164"/>
      <c r="ROB19" s="164"/>
      <c r="ROC19" s="164"/>
      <c r="ROD19" s="164"/>
      <c r="ROE19" s="164"/>
      <c r="ROF19" s="164"/>
      <c r="ROG19" s="164"/>
      <c r="ROH19" s="164"/>
      <c r="ROI19" s="164"/>
      <c r="ROJ19" s="164"/>
      <c r="ROK19" s="164"/>
      <c r="ROL19" s="164"/>
      <c r="ROM19" s="164"/>
      <c r="RON19" s="164"/>
      <c r="ROO19" s="164"/>
      <c r="ROP19" s="164"/>
      <c r="ROQ19" s="164"/>
      <c r="ROR19" s="164"/>
      <c r="ROS19" s="164"/>
      <c r="ROT19" s="164"/>
      <c r="ROU19" s="164"/>
      <c r="ROV19" s="164"/>
      <c r="ROW19" s="164"/>
      <c r="ROX19" s="164"/>
      <c r="ROY19" s="164"/>
      <c r="ROZ19" s="164"/>
      <c r="RPA19" s="164"/>
      <c r="RPB19" s="164"/>
      <c r="RPC19" s="164"/>
      <c r="RPD19" s="164"/>
      <c r="RPE19" s="164"/>
      <c r="RPF19" s="164"/>
      <c r="RPG19" s="164"/>
      <c r="RPH19" s="164"/>
      <c r="RPI19" s="164"/>
      <c r="RPJ19" s="164"/>
      <c r="RPK19" s="164"/>
      <c r="RPL19" s="164"/>
      <c r="RPM19" s="164"/>
      <c r="RPN19" s="164"/>
      <c r="RPO19" s="164"/>
      <c r="RPP19" s="164"/>
      <c r="RPQ19" s="164"/>
      <c r="RPR19" s="164"/>
      <c r="RPS19" s="164"/>
      <c r="RPT19" s="164"/>
      <c r="RPU19" s="164"/>
      <c r="RPV19" s="164"/>
      <c r="RPW19" s="164"/>
      <c r="RPX19" s="164"/>
      <c r="RPY19" s="164"/>
      <c r="RPZ19" s="164"/>
      <c r="RQA19" s="164"/>
      <c r="RQB19" s="164"/>
      <c r="RQC19" s="164"/>
      <c r="RQD19" s="164"/>
      <c r="RQE19" s="164"/>
      <c r="RQF19" s="164"/>
      <c r="RQG19" s="164"/>
      <c r="RQH19" s="164"/>
      <c r="RQI19" s="164"/>
      <c r="RQJ19" s="164"/>
      <c r="RQK19" s="164"/>
      <c r="RQL19" s="164"/>
      <c r="RQM19" s="164"/>
      <c r="RQN19" s="164"/>
      <c r="RQO19" s="164"/>
      <c r="RQP19" s="164"/>
      <c r="RQQ19" s="164"/>
      <c r="RQR19" s="164"/>
      <c r="RQS19" s="164"/>
      <c r="RQT19" s="164"/>
      <c r="RQU19" s="164"/>
      <c r="RQV19" s="164"/>
      <c r="RQW19" s="164"/>
      <c r="RQX19" s="164"/>
      <c r="RQY19" s="164"/>
      <c r="RQZ19" s="164"/>
      <c r="RRA19" s="164"/>
      <c r="RRB19" s="164"/>
      <c r="RRC19" s="164"/>
      <c r="RRD19" s="164"/>
      <c r="RRE19" s="164"/>
      <c r="RRF19" s="164"/>
      <c r="RRG19" s="164"/>
      <c r="RRH19" s="164"/>
      <c r="RRI19" s="164"/>
      <c r="RRJ19" s="164"/>
      <c r="RRK19" s="164"/>
      <c r="RRL19" s="164"/>
      <c r="RRM19" s="164"/>
      <c r="RRN19" s="164"/>
      <c r="RRO19" s="164"/>
      <c r="RRP19" s="164"/>
      <c r="RRQ19" s="164"/>
      <c r="RRR19" s="164"/>
      <c r="RRS19" s="164"/>
      <c r="RRT19" s="164"/>
      <c r="RRU19" s="164"/>
      <c r="RRV19" s="164"/>
      <c r="RRW19" s="164"/>
      <c r="RRX19" s="164"/>
      <c r="RRY19" s="164"/>
      <c r="RRZ19" s="164"/>
      <c r="RSA19" s="164"/>
      <c r="RSB19" s="164"/>
      <c r="RSC19" s="164"/>
      <c r="RSD19" s="164"/>
      <c r="RSE19" s="164"/>
      <c r="RSF19" s="164"/>
      <c r="RSG19" s="164"/>
      <c r="RSH19" s="164"/>
      <c r="RSI19" s="164"/>
      <c r="RSJ19" s="164"/>
      <c r="RSK19" s="164"/>
      <c r="RSL19" s="164"/>
      <c r="RSM19" s="164"/>
      <c r="RSN19" s="164"/>
      <c r="RSO19" s="164"/>
      <c r="RSP19" s="164"/>
      <c r="RSQ19" s="164"/>
      <c r="RSR19" s="164"/>
      <c r="RSS19" s="164"/>
      <c r="RST19" s="164"/>
      <c r="RSU19" s="164"/>
      <c r="RSV19" s="164"/>
      <c r="RSW19" s="164"/>
      <c r="RSX19" s="164"/>
      <c r="RSY19" s="164"/>
      <c r="RSZ19" s="164"/>
      <c r="RTA19" s="164"/>
      <c r="RTB19" s="164"/>
      <c r="RTC19" s="164"/>
      <c r="RTD19" s="164"/>
      <c r="RTE19" s="164"/>
      <c r="RTF19" s="164"/>
      <c r="RTG19" s="164"/>
      <c r="RTH19" s="164"/>
      <c r="RTI19" s="164"/>
      <c r="RTJ19" s="164"/>
      <c r="RTK19" s="164"/>
      <c r="RTL19" s="164"/>
      <c r="RTM19" s="164"/>
      <c r="RTN19" s="164"/>
      <c r="RTO19" s="164"/>
      <c r="RTP19" s="164"/>
      <c r="RTQ19" s="164"/>
      <c r="RTR19" s="164"/>
      <c r="RTS19" s="164"/>
      <c r="RTT19" s="164"/>
      <c r="RTU19" s="164"/>
      <c r="RTV19" s="164"/>
      <c r="RTW19" s="164"/>
      <c r="RTX19" s="164"/>
      <c r="RTY19" s="164"/>
      <c r="RTZ19" s="164"/>
      <c r="RUA19" s="164"/>
      <c r="RUB19" s="164"/>
      <c r="RUC19" s="164"/>
      <c r="RUD19" s="164"/>
      <c r="RUE19" s="164"/>
      <c r="RUF19" s="164"/>
      <c r="RUG19" s="164"/>
      <c r="RUH19" s="164"/>
      <c r="RUI19" s="164"/>
      <c r="RUJ19" s="164"/>
      <c r="RUK19" s="164"/>
      <c r="RUL19" s="164"/>
      <c r="RUM19" s="164"/>
      <c r="RUN19" s="164"/>
      <c r="RUO19" s="164"/>
      <c r="RUP19" s="164"/>
      <c r="RUQ19" s="164"/>
      <c r="RUR19" s="164"/>
      <c r="RUS19" s="164"/>
      <c r="RUT19" s="164"/>
      <c r="RUU19" s="164"/>
      <c r="RUV19" s="164"/>
      <c r="RUW19" s="164"/>
      <c r="RUX19" s="164"/>
      <c r="RUY19" s="164"/>
      <c r="RUZ19" s="164"/>
      <c r="RVA19" s="164"/>
      <c r="RVB19" s="164"/>
      <c r="RVC19" s="164"/>
      <c r="RVD19" s="164"/>
      <c r="RVE19" s="164"/>
      <c r="RVF19" s="164"/>
      <c r="RVG19" s="164"/>
      <c r="RVH19" s="164"/>
      <c r="RVI19" s="164"/>
      <c r="RVJ19" s="164"/>
      <c r="RVK19" s="164"/>
      <c r="RVL19" s="164"/>
      <c r="RVM19" s="164"/>
      <c r="RVN19" s="164"/>
      <c r="RVO19" s="164"/>
      <c r="RVP19" s="164"/>
      <c r="RVQ19" s="164"/>
      <c r="RVR19" s="164"/>
      <c r="RVS19" s="164"/>
      <c r="RVT19" s="164"/>
      <c r="RVU19" s="164"/>
      <c r="RVV19" s="164"/>
      <c r="RVW19" s="164"/>
      <c r="RVX19" s="164"/>
      <c r="RVY19" s="164"/>
      <c r="RVZ19" s="164"/>
      <c r="RWA19" s="164"/>
      <c r="RWB19" s="164"/>
      <c r="RWC19" s="164"/>
      <c r="RWD19" s="164"/>
      <c r="RWE19" s="164"/>
      <c r="RWF19" s="164"/>
      <c r="RWG19" s="164"/>
      <c r="RWH19" s="164"/>
      <c r="RWI19" s="164"/>
      <c r="RWJ19" s="164"/>
      <c r="RWK19" s="164"/>
      <c r="RWL19" s="164"/>
      <c r="RWM19" s="164"/>
      <c r="RWN19" s="164"/>
      <c r="RWO19" s="164"/>
      <c r="RWP19" s="164"/>
      <c r="RWQ19" s="164"/>
      <c r="RWR19" s="164"/>
      <c r="RWS19" s="164"/>
      <c r="RWT19" s="164"/>
      <c r="RWU19" s="164"/>
      <c r="RWV19" s="164"/>
      <c r="RWW19" s="164"/>
      <c r="RWX19" s="164"/>
      <c r="RWY19" s="164"/>
      <c r="RWZ19" s="164"/>
      <c r="RXA19" s="164"/>
      <c r="RXB19" s="164"/>
      <c r="RXC19" s="164"/>
      <c r="RXD19" s="164"/>
      <c r="RXE19" s="164"/>
      <c r="RXF19" s="164"/>
      <c r="RXG19" s="164"/>
      <c r="RXH19" s="164"/>
      <c r="RXI19" s="164"/>
      <c r="RXJ19" s="164"/>
      <c r="RXK19" s="164"/>
      <c r="RXL19" s="164"/>
      <c r="RXM19" s="164"/>
      <c r="RXN19" s="164"/>
      <c r="RXO19" s="164"/>
      <c r="RXP19" s="164"/>
      <c r="RXQ19" s="164"/>
      <c r="RXR19" s="164"/>
      <c r="RXS19" s="164"/>
      <c r="RXT19" s="164"/>
      <c r="RXU19" s="164"/>
      <c r="RXV19" s="164"/>
      <c r="RXW19" s="164"/>
      <c r="RXX19" s="164"/>
      <c r="RXY19" s="164"/>
      <c r="RXZ19" s="164"/>
      <c r="RYA19" s="164"/>
      <c r="RYB19" s="164"/>
      <c r="RYC19" s="164"/>
      <c r="RYD19" s="164"/>
      <c r="RYE19" s="164"/>
      <c r="RYF19" s="164"/>
      <c r="RYG19" s="164"/>
      <c r="RYH19" s="164"/>
      <c r="RYI19" s="164"/>
      <c r="RYJ19" s="164"/>
      <c r="RYK19" s="164"/>
      <c r="RYL19" s="164"/>
      <c r="RYM19" s="164"/>
      <c r="RYN19" s="164"/>
      <c r="RYO19" s="164"/>
      <c r="RYP19" s="164"/>
      <c r="RYQ19" s="164"/>
      <c r="RYR19" s="164"/>
      <c r="RYS19" s="164"/>
      <c r="RYT19" s="164"/>
      <c r="RYU19" s="164"/>
      <c r="RYV19" s="164"/>
      <c r="RYW19" s="164"/>
      <c r="RYX19" s="164"/>
      <c r="RYY19" s="164"/>
      <c r="RYZ19" s="164"/>
      <c r="RZA19" s="164"/>
      <c r="RZB19" s="164"/>
      <c r="RZC19" s="164"/>
      <c r="RZD19" s="164"/>
      <c r="RZE19" s="164"/>
      <c r="RZF19" s="164"/>
      <c r="RZG19" s="164"/>
      <c r="RZH19" s="164"/>
      <c r="RZI19" s="164"/>
      <c r="RZJ19" s="164"/>
      <c r="RZK19" s="164"/>
      <c r="RZL19" s="164"/>
      <c r="RZM19" s="164"/>
      <c r="RZN19" s="164"/>
      <c r="RZO19" s="164"/>
      <c r="RZP19" s="164"/>
      <c r="RZQ19" s="164"/>
      <c r="RZR19" s="164"/>
      <c r="RZS19" s="164"/>
      <c r="RZT19" s="164"/>
      <c r="RZU19" s="164"/>
      <c r="RZV19" s="164"/>
      <c r="RZW19" s="164"/>
      <c r="RZX19" s="164"/>
      <c r="RZY19" s="164"/>
      <c r="RZZ19" s="164"/>
      <c r="SAA19" s="164"/>
      <c r="SAB19" s="164"/>
      <c r="SAC19" s="164"/>
      <c r="SAD19" s="164"/>
      <c r="SAE19" s="164"/>
      <c r="SAF19" s="164"/>
      <c r="SAG19" s="164"/>
      <c r="SAH19" s="164"/>
      <c r="SAI19" s="164"/>
      <c r="SAJ19" s="164"/>
      <c r="SAK19" s="164"/>
      <c r="SAL19" s="164"/>
      <c r="SAM19" s="164"/>
      <c r="SAN19" s="164"/>
      <c r="SAO19" s="164"/>
      <c r="SAP19" s="164"/>
      <c r="SAQ19" s="164"/>
      <c r="SAR19" s="164"/>
      <c r="SAS19" s="164"/>
      <c r="SAT19" s="164"/>
      <c r="SAU19" s="164"/>
      <c r="SAV19" s="164"/>
      <c r="SAW19" s="164"/>
      <c r="SAX19" s="164"/>
      <c r="SAY19" s="164"/>
      <c r="SAZ19" s="164"/>
      <c r="SBA19" s="164"/>
      <c r="SBB19" s="164"/>
      <c r="SBC19" s="164"/>
      <c r="SBD19" s="164"/>
      <c r="SBE19" s="164"/>
      <c r="SBF19" s="164"/>
      <c r="SBG19" s="164"/>
      <c r="SBH19" s="164"/>
      <c r="SBI19" s="164"/>
      <c r="SBJ19" s="164"/>
      <c r="SBK19" s="164"/>
      <c r="SBL19" s="164"/>
      <c r="SBM19" s="164"/>
      <c r="SBN19" s="164"/>
      <c r="SBO19" s="164"/>
      <c r="SBP19" s="164"/>
      <c r="SBQ19" s="164"/>
      <c r="SBR19" s="164"/>
      <c r="SBS19" s="164"/>
      <c r="SBT19" s="164"/>
      <c r="SBU19" s="164"/>
      <c r="SBV19" s="164"/>
      <c r="SBW19" s="164"/>
      <c r="SBX19" s="164"/>
      <c r="SBY19" s="164"/>
      <c r="SBZ19" s="164"/>
      <c r="SCA19" s="164"/>
      <c r="SCB19" s="164"/>
      <c r="SCC19" s="164"/>
      <c r="SCD19" s="164"/>
      <c r="SCE19" s="164"/>
      <c r="SCF19" s="164"/>
      <c r="SCG19" s="164"/>
      <c r="SCH19" s="164"/>
      <c r="SCI19" s="164"/>
      <c r="SCJ19" s="164"/>
      <c r="SCK19" s="164"/>
      <c r="SCL19" s="164"/>
      <c r="SCM19" s="164"/>
      <c r="SCN19" s="164"/>
      <c r="SCO19" s="164"/>
      <c r="SCP19" s="164"/>
      <c r="SCQ19" s="164"/>
      <c r="SCR19" s="164"/>
      <c r="SCS19" s="164"/>
      <c r="SCT19" s="164"/>
      <c r="SCU19" s="164"/>
      <c r="SCV19" s="164"/>
      <c r="SCW19" s="164"/>
      <c r="SCX19" s="164"/>
      <c r="SCY19" s="164"/>
      <c r="SCZ19" s="164"/>
      <c r="SDA19" s="164"/>
      <c r="SDB19" s="164"/>
      <c r="SDC19" s="164"/>
      <c r="SDD19" s="164"/>
      <c r="SDE19" s="164"/>
      <c r="SDF19" s="164"/>
      <c r="SDG19" s="164"/>
      <c r="SDH19" s="164"/>
      <c r="SDI19" s="164"/>
      <c r="SDJ19" s="164"/>
      <c r="SDK19" s="164"/>
      <c r="SDL19" s="164"/>
      <c r="SDM19" s="164"/>
      <c r="SDN19" s="164"/>
      <c r="SDO19" s="164"/>
      <c r="SDP19" s="164"/>
      <c r="SDQ19" s="164"/>
      <c r="SDR19" s="164"/>
      <c r="SDS19" s="164"/>
      <c r="SDT19" s="164"/>
      <c r="SDU19" s="164"/>
      <c r="SDV19" s="164"/>
      <c r="SDW19" s="164"/>
      <c r="SDX19" s="164"/>
      <c r="SDY19" s="164"/>
      <c r="SDZ19" s="164"/>
      <c r="SEA19" s="164"/>
      <c r="SEB19" s="164"/>
      <c r="SEC19" s="164"/>
      <c r="SED19" s="164"/>
      <c r="SEE19" s="164"/>
      <c r="SEF19" s="164"/>
      <c r="SEG19" s="164"/>
      <c r="SEH19" s="164"/>
      <c r="SEI19" s="164"/>
      <c r="SEJ19" s="164"/>
      <c r="SEK19" s="164"/>
      <c r="SEL19" s="164"/>
      <c r="SEM19" s="164"/>
      <c r="SEN19" s="164"/>
      <c r="SEO19" s="164"/>
      <c r="SEP19" s="164"/>
      <c r="SEQ19" s="164"/>
      <c r="SER19" s="164"/>
      <c r="SES19" s="164"/>
      <c r="SET19" s="164"/>
      <c r="SEU19" s="164"/>
      <c r="SEV19" s="164"/>
      <c r="SEW19" s="164"/>
      <c r="SEX19" s="164"/>
      <c r="SEY19" s="164"/>
      <c r="SEZ19" s="164"/>
      <c r="SFA19" s="164"/>
      <c r="SFB19" s="164"/>
      <c r="SFC19" s="164"/>
      <c r="SFD19" s="164"/>
      <c r="SFE19" s="164"/>
      <c r="SFF19" s="164"/>
      <c r="SFG19" s="164"/>
      <c r="SFH19" s="164"/>
      <c r="SFI19" s="164"/>
      <c r="SFJ19" s="164"/>
      <c r="SFK19" s="164"/>
      <c r="SFL19" s="164"/>
      <c r="SFM19" s="164"/>
      <c r="SFN19" s="164"/>
      <c r="SFO19" s="164"/>
      <c r="SFP19" s="164"/>
      <c r="SFQ19" s="164"/>
      <c r="SFR19" s="164"/>
      <c r="SFS19" s="164"/>
      <c r="SFT19" s="164"/>
      <c r="SFU19" s="164"/>
      <c r="SFV19" s="164"/>
      <c r="SFW19" s="164"/>
      <c r="SFX19" s="164"/>
      <c r="SFY19" s="164"/>
      <c r="SFZ19" s="164"/>
      <c r="SGA19" s="164"/>
      <c r="SGB19" s="164"/>
      <c r="SGC19" s="164"/>
      <c r="SGD19" s="164"/>
      <c r="SGE19" s="164"/>
      <c r="SGF19" s="164"/>
      <c r="SGG19" s="164"/>
      <c r="SGH19" s="164"/>
      <c r="SGI19" s="164"/>
      <c r="SGJ19" s="164"/>
      <c r="SGK19" s="164"/>
      <c r="SGL19" s="164"/>
      <c r="SGM19" s="164"/>
      <c r="SGN19" s="164"/>
      <c r="SGO19" s="164"/>
      <c r="SGP19" s="164"/>
      <c r="SGQ19" s="164"/>
      <c r="SGR19" s="164"/>
      <c r="SGS19" s="164"/>
      <c r="SGT19" s="164"/>
      <c r="SGU19" s="164"/>
      <c r="SGV19" s="164"/>
      <c r="SGW19" s="164"/>
      <c r="SGX19" s="164"/>
      <c r="SGY19" s="164"/>
      <c r="SGZ19" s="164"/>
      <c r="SHA19" s="164"/>
      <c r="SHB19" s="164"/>
      <c r="SHC19" s="164"/>
      <c r="SHD19" s="164"/>
      <c r="SHE19" s="164"/>
      <c r="SHF19" s="164"/>
      <c r="SHG19" s="164"/>
      <c r="SHH19" s="164"/>
      <c r="SHI19" s="164"/>
      <c r="SHJ19" s="164"/>
      <c r="SHK19" s="164"/>
      <c r="SHL19" s="164"/>
      <c r="SHM19" s="164"/>
      <c r="SHN19" s="164"/>
      <c r="SHO19" s="164"/>
      <c r="SHP19" s="164"/>
      <c r="SHQ19" s="164"/>
      <c r="SHR19" s="164"/>
      <c r="SHS19" s="164"/>
      <c r="SHT19" s="164"/>
      <c r="SHU19" s="164"/>
      <c r="SHV19" s="164"/>
      <c r="SHW19" s="164"/>
      <c r="SHX19" s="164"/>
      <c r="SHY19" s="164"/>
      <c r="SHZ19" s="164"/>
      <c r="SIA19" s="164"/>
      <c r="SIB19" s="164"/>
      <c r="SIC19" s="164"/>
      <c r="SID19" s="164"/>
      <c r="SIE19" s="164"/>
      <c r="SIF19" s="164"/>
      <c r="SIG19" s="164"/>
      <c r="SIH19" s="164"/>
      <c r="SII19" s="164"/>
      <c r="SIJ19" s="164"/>
      <c r="SIK19" s="164"/>
      <c r="SIL19" s="164"/>
      <c r="SIM19" s="164"/>
      <c r="SIN19" s="164"/>
      <c r="SIO19" s="164"/>
      <c r="SIP19" s="164"/>
      <c r="SIQ19" s="164"/>
      <c r="SIR19" s="164"/>
      <c r="SIS19" s="164"/>
      <c r="SIT19" s="164"/>
      <c r="SIU19" s="164"/>
      <c r="SIV19" s="164"/>
      <c r="SIW19" s="164"/>
      <c r="SIX19" s="164"/>
      <c r="SIY19" s="164"/>
      <c r="SIZ19" s="164"/>
      <c r="SJA19" s="164"/>
      <c r="SJB19" s="164"/>
      <c r="SJC19" s="164"/>
      <c r="SJD19" s="164"/>
      <c r="SJE19" s="164"/>
      <c r="SJF19" s="164"/>
      <c r="SJG19" s="164"/>
      <c r="SJH19" s="164"/>
      <c r="SJI19" s="164"/>
      <c r="SJJ19" s="164"/>
      <c r="SJK19" s="164"/>
      <c r="SJL19" s="164"/>
      <c r="SJM19" s="164"/>
      <c r="SJN19" s="164"/>
      <c r="SJO19" s="164"/>
      <c r="SJP19" s="164"/>
      <c r="SJQ19" s="164"/>
      <c r="SJR19" s="164"/>
      <c r="SJS19" s="164"/>
      <c r="SJT19" s="164"/>
      <c r="SJU19" s="164"/>
      <c r="SJV19" s="164"/>
      <c r="SJW19" s="164"/>
      <c r="SJX19" s="164"/>
      <c r="SJY19" s="164"/>
      <c r="SJZ19" s="164"/>
      <c r="SKA19" s="164"/>
      <c r="SKB19" s="164"/>
      <c r="SKC19" s="164"/>
      <c r="SKD19" s="164"/>
      <c r="SKE19" s="164"/>
      <c r="SKF19" s="164"/>
      <c r="SKG19" s="164"/>
      <c r="SKH19" s="164"/>
      <c r="SKI19" s="164"/>
      <c r="SKJ19" s="164"/>
      <c r="SKK19" s="164"/>
      <c r="SKL19" s="164"/>
      <c r="SKM19" s="164"/>
      <c r="SKN19" s="164"/>
      <c r="SKO19" s="164"/>
      <c r="SKP19" s="164"/>
      <c r="SKQ19" s="164"/>
      <c r="SKR19" s="164"/>
      <c r="SKS19" s="164"/>
      <c r="SKT19" s="164"/>
      <c r="SKU19" s="164"/>
      <c r="SKV19" s="164"/>
      <c r="SKW19" s="164"/>
      <c r="SKX19" s="164"/>
      <c r="SKY19" s="164"/>
      <c r="SKZ19" s="164"/>
      <c r="SLA19" s="164"/>
      <c r="SLB19" s="164"/>
      <c r="SLC19" s="164"/>
      <c r="SLD19" s="164"/>
      <c r="SLE19" s="164"/>
      <c r="SLF19" s="164"/>
      <c r="SLG19" s="164"/>
      <c r="SLH19" s="164"/>
      <c r="SLI19" s="164"/>
      <c r="SLJ19" s="164"/>
      <c r="SLK19" s="164"/>
      <c r="SLL19" s="164"/>
      <c r="SLM19" s="164"/>
      <c r="SLN19" s="164"/>
      <c r="SLO19" s="164"/>
      <c r="SLP19" s="164"/>
      <c r="SLQ19" s="164"/>
      <c r="SLR19" s="164"/>
      <c r="SLS19" s="164"/>
      <c r="SLT19" s="164"/>
      <c r="SLU19" s="164"/>
      <c r="SLV19" s="164"/>
      <c r="SLW19" s="164"/>
      <c r="SLX19" s="164"/>
      <c r="SLY19" s="164"/>
      <c r="SLZ19" s="164"/>
      <c r="SMA19" s="164"/>
      <c r="SMB19" s="164"/>
      <c r="SMC19" s="164"/>
      <c r="SMD19" s="164"/>
      <c r="SME19" s="164"/>
      <c r="SMF19" s="164"/>
      <c r="SMG19" s="164"/>
      <c r="SMH19" s="164"/>
      <c r="SMI19" s="164"/>
      <c r="SMJ19" s="164"/>
      <c r="SMK19" s="164"/>
      <c r="SML19" s="164"/>
      <c r="SMM19" s="164"/>
      <c r="SMN19" s="164"/>
      <c r="SMO19" s="164"/>
      <c r="SMP19" s="164"/>
      <c r="SMQ19" s="164"/>
      <c r="SMR19" s="164"/>
      <c r="SMS19" s="164"/>
      <c r="SMT19" s="164"/>
      <c r="SMU19" s="164"/>
      <c r="SMV19" s="164"/>
      <c r="SMW19" s="164"/>
      <c r="SMX19" s="164"/>
      <c r="SMY19" s="164"/>
      <c r="SMZ19" s="164"/>
      <c r="SNA19" s="164"/>
      <c r="SNB19" s="164"/>
      <c r="SNC19" s="164"/>
      <c r="SND19" s="164"/>
      <c r="SNE19" s="164"/>
      <c r="SNF19" s="164"/>
      <c r="SNG19" s="164"/>
      <c r="SNH19" s="164"/>
      <c r="SNI19" s="164"/>
      <c r="SNJ19" s="164"/>
      <c r="SNK19" s="164"/>
      <c r="SNL19" s="164"/>
      <c r="SNM19" s="164"/>
      <c r="SNN19" s="164"/>
      <c r="SNO19" s="164"/>
      <c r="SNP19" s="164"/>
      <c r="SNQ19" s="164"/>
      <c r="SNR19" s="164"/>
      <c r="SNS19" s="164"/>
      <c r="SNT19" s="164"/>
      <c r="SNU19" s="164"/>
      <c r="SNV19" s="164"/>
      <c r="SNW19" s="164"/>
      <c r="SNX19" s="164"/>
      <c r="SNY19" s="164"/>
      <c r="SNZ19" s="164"/>
      <c r="SOA19" s="164"/>
      <c r="SOB19" s="164"/>
      <c r="SOC19" s="164"/>
      <c r="SOD19" s="164"/>
      <c r="SOE19" s="164"/>
      <c r="SOF19" s="164"/>
      <c r="SOG19" s="164"/>
      <c r="SOH19" s="164"/>
      <c r="SOI19" s="164"/>
      <c r="SOJ19" s="164"/>
      <c r="SOK19" s="164"/>
      <c r="SOL19" s="164"/>
      <c r="SOM19" s="164"/>
      <c r="SON19" s="164"/>
      <c r="SOO19" s="164"/>
      <c r="SOP19" s="164"/>
      <c r="SOQ19" s="164"/>
      <c r="SOR19" s="164"/>
      <c r="SOS19" s="164"/>
      <c r="SOT19" s="164"/>
      <c r="SOU19" s="164"/>
      <c r="SOV19" s="164"/>
      <c r="SOW19" s="164"/>
      <c r="SOX19" s="164"/>
      <c r="SOY19" s="164"/>
      <c r="SOZ19" s="164"/>
      <c r="SPA19" s="164"/>
      <c r="SPB19" s="164"/>
      <c r="SPC19" s="164"/>
      <c r="SPD19" s="164"/>
      <c r="SPE19" s="164"/>
      <c r="SPF19" s="164"/>
      <c r="SPG19" s="164"/>
      <c r="SPH19" s="164"/>
      <c r="SPI19" s="164"/>
      <c r="SPJ19" s="164"/>
      <c r="SPK19" s="164"/>
      <c r="SPL19" s="164"/>
      <c r="SPM19" s="164"/>
      <c r="SPN19" s="164"/>
      <c r="SPO19" s="164"/>
      <c r="SPP19" s="164"/>
      <c r="SPQ19" s="164"/>
      <c r="SPR19" s="164"/>
      <c r="SPS19" s="164"/>
      <c r="SPT19" s="164"/>
      <c r="SPU19" s="164"/>
      <c r="SPV19" s="164"/>
      <c r="SPW19" s="164"/>
      <c r="SPX19" s="164"/>
      <c r="SPY19" s="164"/>
      <c r="SPZ19" s="164"/>
      <c r="SQA19" s="164"/>
      <c r="SQB19" s="164"/>
      <c r="SQC19" s="164"/>
      <c r="SQD19" s="164"/>
      <c r="SQE19" s="164"/>
      <c r="SQF19" s="164"/>
      <c r="SQG19" s="164"/>
      <c r="SQH19" s="164"/>
      <c r="SQI19" s="164"/>
      <c r="SQJ19" s="164"/>
      <c r="SQK19" s="164"/>
      <c r="SQL19" s="164"/>
      <c r="SQM19" s="164"/>
      <c r="SQN19" s="164"/>
      <c r="SQO19" s="164"/>
      <c r="SQP19" s="164"/>
      <c r="SQQ19" s="164"/>
      <c r="SQR19" s="164"/>
      <c r="SQS19" s="164"/>
      <c r="SQT19" s="164"/>
      <c r="SQU19" s="164"/>
      <c r="SQV19" s="164"/>
      <c r="SQW19" s="164"/>
      <c r="SQX19" s="164"/>
      <c r="SQY19" s="164"/>
      <c r="SQZ19" s="164"/>
      <c r="SRA19" s="164"/>
      <c r="SRB19" s="164"/>
      <c r="SRC19" s="164"/>
      <c r="SRD19" s="164"/>
      <c r="SRE19" s="164"/>
      <c r="SRF19" s="164"/>
      <c r="SRG19" s="164"/>
      <c r="SRH19" s="164"/>
      <c r="SRI19" s="164"/>
      <c r="SRJ19" s="164"/>
      <c r="SRK19" s="164"/>
      <c r="SRL19" s="164"/>
      <c r="SRM19" s="164"/>
      <c r="SRN19" s="164"/>
      <c r="SRO19" s="164"/>
      <c r="SRP19" s="164"/>
      <c r="SRQ19" s="164"/>
      <c r="SRR19" s="164"/>
      <c r="SRS19" s="164"/>
      <c r="SRT19" s="164"/>
      <c r="SRU19" s="164"/>
      <c r="SRV19" s="164"/>
      <c r="SRW19" s="164"/>
      <c r="SRX19" s="164"/>
      <c r="SRY19" s="164"/>
      <c r="SRZ19" s="164"/>
      <c r="SSA19" s="164"/>
      <c r="SSB19" s="164"/>
      <c r="SSC19" s="164"/>
      <c r="SSD19" s="164"/>
      <c r="SSE19" s="164"/>
      <c r="SSF19" s="164"/>
      <c r="SSG19" s="164"/>
      <c r="SSH19" s="164"/>
      <c r="SSI19" s="164"/>
      <c r="SSJ19" s="164"/>
      <c r="SSK19" s="164"/>
      <c r="SSL19" s="164"/>
      <c r="SSM19" s="164"/>
      <c r="SSN19" s="164"/>
      <c r="SSO19" s="164"/>
      <c r="SSP19" s="164"/>
      <c r="SSQ19" s="164"/>
      <c r="SSR19" s="164"/>
      <c r="SSS19" s="164"/>
      <c r="SST19" s="164"/>
      <c r="SSU19" s="164"/>
      <c r="SSV19" s="164"/>
      <c r="SSW19" s="164"/>
      <c r="SSX19" s="164"/>
      <c r="SSY19" s="164"/>
      <c r="SSZ19" s="164"/>
      <c r="STA19" s="164"/>
      <c r="STB19" s="164"/>
      <c r="STC19" s="164"/>
      <c r="STD19" s="164"/>
      <c r="STE19" s="164"/>
      <c r="STF19" s="164"/>
      <c r="STG19" s="164"/>
      <c r="STH19" s="164"/>
      <c r="STI19" s="164"/>
      <c r="STJ19" s="164"/>
      <c r="STK19" s="164"/>
      <c r="STL19" s="164"/>
      <c r="STM19" s="164"/>
      <c r="STN19" s="164"/>
      <c r="STO19" s="164"/>
      <c r="STP19" s="164"/>
      <c r="STQ19" s="164"/>
      <c r="STR19" s="164"/>
      <c r="STS19" s="164"/>
      <c r="STT19" s="164"/>
      <c r="STU19" s="164"/>
      <c r="STV19" s="164"/>
      <c r="STW19" s="164"/>
      <c r="STX19" s="164"/>
      <c r="STY19" s="164"/>
      <c r="STZ19" s="164"/>
      <c r="SUA19" s="164"/>
      <c r="SUB19" s="164"/>
      <c r="SUC19" s="164"/>
      <c r="SUD19" s="164"/>
      <c r="SUE19" s="164"/>
      <c r="SUF19" s="164"/>
      <c r="SUG19" s="164"/>
      <c r="SUH19" s="164"/>
      <c r="SUI19" s="164"/>
      <c r="SUJ19" s="164"/>
      <c r="SUK19" s="164"/>
      <c r="SUL19" s="164"/>
      <c r="SUM19" s="164"/>
      <c r="SUN19" s="164"/>
      <c r="SUO19" s="164"/>
      <c r="SUP19" s="164"/>
      <c r="SUQ19" s="164"/>
      <c r="SUR19" s="164"/>
      <c r="SUS19" s="164"/>
      <c r="SUT19" s="164"/>
      <c r="SUU19" s="164"/>
      <c r="SUV19" s="164"/>
      <c r="SUW19" s="164"/>
      <c r="SUX19" s="164"/>
      <c r="SUY19" s="164"/>
      <c r="SUZ19" s="164"/>
      <c r="SVA19" s="164"/>
      <c r="SVB19" s="164"/>
      <c r="SVC19" s="164"/>
      <c r="SVD19" s="164"/>
      <c r="SVE19" s="164"/>
      <c r="SVF19" s="164"/>
      <c r="SVG19" s="164"/>
      <c r="SVH19" s="164"/>
      <c r="SVI19" s="164"/>
      <c r="SVJ19" s="164"/>
      <c r="SVK19" s="164"/>
      <c r="SVL19" s="164"/>
      <c r="SVM19" s="164"/>
      <c r="SVN19" s="164"/>
      <c r="SVO19" s="164"/>
      <c r="SVP19" s="164"/>
      <c r="SVQ19" s="164"/>
      <c r="SVR19" s="164"/>
      <c r="SVS19" s="164"/>
      <c r="SVT19" s="164"/>
      <c r="SVU19" s="164"/>
      <c r="SVV19" s="164"/>
      <c r="SVW19" s="164"/>
      <c r="SVX19" s="164"/>
      <c r="SVY19" s="164"/>
      <c r="SVZ19" s="164"/>
      <c r="SWA19" s="164"/>
      <c r="SWB19" s="164"/>
      <c r="SWC19" s="164"/>
      <c r="SWD19" s="164"/>
      <c r="SWE19" s="164"/>
      <c r="SWF19" s="164"/>
      <c r="SWG19" s="164"/>
      <c r="SWH19" s="164"/>
      <c r="SWI19" s="164"/>
      <c r="SWJ19" s="164"/>
      <c r="SWK19" s="164"/>
      <c r="SWL19" s="164"/>
      <c r="SWM19" s="164"/>
      <c r="SWN19" s="164"/>
      <c r="SWO19" s="164"/>
      <c r="SWP19" s="164"/>
      <c r="SWQ19" s="164"/>
      <c r="SWR19" s="164"/>
      <c r="SWS19" s="164"/>
      <c r="SWT19" s="164"/>
      <c r="SWU19" s="164"/>
      <c r="SWV19" s="164"/>
      <c r="SWW19" s="164"/>
      <c r="SWX19" s="164"/>
      <c r="SWY19" s="164"/>
      <c r="SWZ19" s="164"/>
      <c r="SXA19" s="164"/>
      <c r="SXB19" s="164"/>
      <c r="SXC19" s="164"/>
      <c r="SXD19" s="164"/>
      <c r="SXE19" s="164"/>
      <c r="SXF19" s="164"/>
      <c r="SXG19" s="164"/>
      <c r="SXH19" s="164"/>
      <c r="SXI19" s="164"/>
      <c r="SXJ19" s="164"/>
      <c r="SXK19" s="164"/>
      <c r="SXL19" s="164"/>
      <c r="SXM19" s="164"/>
      <c r="SXN19" s="164"/>
      <c r="SXO19" s="164"/>
      <c r="SXP19" s="164"/>
      <c r="SXQ19" s="164"/>
      <c r="SXR19" s="164"/>
      <c r="SXS19" s="164"/>
      <c r="SXT19" s="164"/>
      <c r="SXU19" s="164"/>
      <c r="SXV19" s="164"/>
      <c r="SXW19" s="164"/>
      <c r="SXX19" s="164"/>
      <c r="SXY19" s="164"/>
      <c r="SXZ19" s="164"/>
      <c r="SYA19" s="164"/>
      <c r="SYB19" s="164"/>
      <c r="SYC19" s="164"/>
      <c r="SYD19" s="164"/>
      <c r="SYE19" s="164"/>
      <c r="SYF19" s="164"/>
      <c r="SYG19" s="164"/>
      <c r="SYH19" s="164"/>
      <c r="SYI19" s="164"/>
      <c r="SYJ19" s="164"/>
      <c r="SYK19" s="164"/>
      <c r="SYL19" s="164"/>
      <c r="SYM19" s="164"/>
      <c r="SYN19" s="164"/>
      <c r="SYO19" s="164"/>
      <c r="SYP19" s="164"/>
      <c r="SYQ19" s="164"/>
      <c r="SYR19" s="164"/>
      <c r="SYS19" s="164"/>
      <c r="SYT19" s="164"/>
      <c r="SYU19" s="164"/>
      <c r="SYV19" s="164"/>
      <c r="SYW19" s="164"/>
      <c r="SYX19" s="164"/>
      <c r="SYY19" s="164"/>
      <c r="SYZ19" s="164"/>
      <c r="SZA19" s="164"/>
      <c r="SZB19" s="164"/>
      <c r="SZC19" s="164"/>
      <c r="SZD19" s="164"/>
      <c r="SZE19" s="164"/>
      <c r="SZF19" s="164"/>
      <c r="SZG19" s="164"/>
      <c r="SZH19" s="164"/>
      <c r="SZI19" s="164"/>
      <c r="SZJ19" s="164"/>
      <c r="SZK19" s="164"/>
      <c r="SZL19" s="164"/>
      <c r="SZM19" s="164"/>
      <c r="SZN19" s="164"/>
      <c r="SZO19" s="164"/>
      <c r="SZP19" s="164"/>
      <c r="SZQ19" s="164"/>
      <c r="SZR19" s="164"/>
      <c r="SZS19" s="164"/>
      <c r="SZT19" s="164"/>
      <c r="SZU19" s="164"/>
      <c r="SZV19" s="164"/>
      <c r="SZW19" s="164"/>
      <c r="SZX19" s="164"/>
      <c r="SZY19" s="164"/>
      <c r="SZZ19" s="164"/>
      <c r="TAA19" s="164"/>
      <c r="TAB19" s="164"/>
      <c r="TAC19" s="164"/>
      <c r="TAD19" s="164"/>
      <c r="TAE19" s="164"/>
      <c r="TAF19" s="164"/>
      <c r="TAG19" s="164"/>
      <c r="TAH19" s="164"/>
      <c r="TAI19" s="164"/>
      <c r="TAJ19" s="164"/>
      <c r="TAK19" s="164"/>
      <c r="TAL19" s="164"/>
      <c r="TAM19" s="164"/>
      <c r="TAN19" s="164"/>
      <c r="TAO19" s="164"/>
      <c r="TAP19" s="164"/>
      <c r="TAQ19" s="164"/>
      <c r="TAR19" s="164"/>
      <c r="TAS19" s="164"/>
      <c r="TAT19" s="164"/>
      <c r="TAU19" s="164"/>
      <c r="TAV19" s="164"/>
      <c r="TAW19" s="164"/>
      <c r="TAX19" s="164"/>
      <c r="TAY19" s="164"/>
      <c r="TAZ19" s="164"/>
      <c r="TBA19" s="164"/>
      <c r="TBB19" s="164"/>
      <c r="TBC19" s="164"/>
      <c r="TBD19" s="164"/>
      <c r="TBE19" s="164"/>
      <c r="TBF19" s="164"/>
      <c r="TBG19" s="164"/>
      <c r="TBH19" s="164"/>
      <c r="TBI19" s="164"/>
      <c r="TBJ19" s="164"/>
      <c r="TBK19" s="164"/>
      <c r="TBL19" s="164"/>
      <c r="TBM19" s="164"/>
      <c r="TBN19" s="164"/>
      <c r="TBO19" s="164"/>
      <c r="TBP19" s="164"/>
      <c r="TBQ19" s="164"/>
      <c r="TBR19" s="164"/>
      <c r="TBS19" s="164"/>
      <c r="TBT19" s="164"/>
      <c r="TBU19" s="164"/>
      <c r="TBV19" s="164"/>
      <c r="TBW19" s="164"/>
      <c r="TBX19" s="164"/>
      <c r="TBY19" s="164"/>
      <c r="TBZ19" s="164"/>
      <c r="TCA19" s="164"/>
      <c r="TCB19" s="164"/>
      <c r="TCC19" s="164"/>
      <c r="TCD19" s="164"/>
      <c r="TCE19" s="164"/>
      <c r="TCF19" s="164"/>
      <c r="TCG19" s="164"/>
      <c r="TCH19" s="164"/>
      <c r="TCI19" s="164"/>
      <c r="TCJ19" s="164"/>
      <c r="TCK19" s="164"/>
      <c r="TCL19" s="164"/>
      <c r="TCM19" s="164"/>
      <c r="TCN19" s="164"/>
      <c r="TCO19" s="164"/>
      <c r="TCP19" s="164"/>
      <c r="TCQ19" s="164"/>
      <c r="TCR19" s="164"/>
      <c r="TCS19" s="164"/>
      <c r="TCT19" s="164"/>
      <c r="TCU19" s="164"/>
      <c r="TCV19" s="164"/>
      <c r="TCW19" s="164"/>
      <c r="TCX19" s="164"/>
      <c r="TCY19" s="164"/>
      <c r="TCZ19" s="164"/>
      <c r="TDA19" s="164"/>
      <c r="TDB19" s="164"/>
      <c r="TDC19" s="164"/>
      <c r="TDD19" s="164"/>
      <c r="TDE19" s="164"/>
      <c r="TDF19" s="164"/>
      <c r="TDG19" s="164"/>
      <c r="TDH19" s="164"/>
      <c r="TDI19" s="164"/>
      <c r="TDJ19" s="164"/>
      <c r="TDK19" s="164"/>
      <c r="TDL19" s="164"/>
      <c r="TDM19" s="164"/>
      <c r="TDN19" s="164"/>
      <c r="TDO19" s="164"/>
      <c r="TDP19" s="164"/>
      <c r="TDQ19" s="164"/>
      <c r="TDR19" s="164"/>
      <c r="TDS19" s="164"/>
      <c r="TDT19" s="164"/>
      <c r="TDU19" s="164"/>
      <c r="TDV19" s="164"/>
      <c r="TDW19" s="164"/>
      <c r="TDX19" s="164"/>
      <c r="TDY19" s="164"/>
      <c r="TDZ19" s="164"/>
      <c r="TEA19" s="164"/>
      <c r="TEB19" s="164"/>
      <c r="TEC19" s="164"/>
      <c r="TED19" s="164"/>
      <c r="TEE19" s="164"/>
      <c r="TEF19" s="164"/>
      <c r="TEG19" s="164"/>
      <c r="TEH19" s="164"/>
      <c r="TEI19" s="164"/>
      <c r="TEJ19" s="164"/>
      <c r="TEK19" s="164"/>
      <c r="TEL19" s="164"/>
      <c r="TEM19" s="164"/>
      <c r="TEN19" s="164"/>
      <c r="TEO19" s="164"/>
      <c r="TEP19" s="164"/>
      <c r="TEQ19" s="164"/>
      <c r="TER19" s="164"/>
      <c r="TES19" s="164"/>
      <c r="TET19" s="164"/>
      <c r="TEU19" s="164"/>
      <c r="TEV19" s="164"/>
      <c r="TEW19" s="164"/>
      <c r="TEX19" s="164"/>
      <c r="TEY19" s="164"/>
      <c r="TEZ19" s="164"/>
      <c r="TFA19" s="164"/>
      <c r="TFB19" s="164"/>
      <c r="TFC19" s="164"/>
      <c r="TFD19" s="164"/>
      <c r="TFE19" s="164"/>
      <c r="TFF19" s="164"/>
      <c r="TFG19" s="164"/>
      <c r="TFH19" s="164"/>
      <c r="TFI19" s="164"/>
      <c r="TFJ19" s="164"/>
      <c r="TFK19" s="164"/>
      <c r="TFL19" s="164"/>
      <c r="TFM19" s="164"/>
      <c r="TFN19" s="164"/>
      <c r="TFO19" s="164"/>
      <c r="TFP19" s="164"/>
      <c r="TFQ19" s="164"/>
      <c r="TFR19" s="164"/>
      <c r="TFS19" s="164"/>
      <c r="TFT19" s="164"/>
      <c r="TFU19" s="164"/>
      <c r="TFV19" s="164"/>
      <c r="TFW19" s="164"/>
      <c r="TFX19" s="164"/>
      <c r="TFY19" s="164"/>
      <c r="TFZ19" s="164"/>
      <c r="TGA19" s="164"/>
      <c r="TGB19" s="164"/>
      <c r="TGC19" s="164"/>
      <c r="TGD19" s="164"/>
      <c r="TGE19" s="164"/>
      <c r="TGF19" s="164"/>
      <c r="TGG19" s="164"/>
      <c r="TGH19" s="164"/>
      <c r="TGI19" s="164"/>
      <c r="TGJ19" s="164"/>
      <c r="TGK19" s="164"/>
      <c r="TGL19" s="164"/>
      <c r="TGM19" s="164"/>
      <c r="TGN19" s="164"/>
      <c r="TGO19" s="164"/>
      <c r="TGP19" s="164"/>
      <c r="TGQ19" s="164"/>
      <c r="TGR19" s="164"/>
      <c r="TGS19" s="164"/>
      <c r="TGT19" s="164"/>
      <c r="TGU19" s="164"/>
      <c r="TGV19" s="164"/>
      <c r="TGW19" s="164"/>
      <c r="TGX19" s="164"/>
      <c r="TGY19" s="164"/>
      <c r="TGZ19" s="164"/>
      <c r="THA19" s="164"/>
      <c r="THB19" s="164"/>
      <c r="THC19" s="164"/>
      <c r="THD19" s="164"/>
      <c r="THE19" s="164"/>
      <c r="THF19" s="164"/>
      <c r="THG19" s="164"/>
      <c r="THH19" s="164"/>
      <c r="THI19" s="164"/>
      <c r="THJ19" s="164"/>
      <c r="THK19" s="164"/>
      <c r="THL19" s="164"/>
      <c r="THM19" s="164"/>
      <c r="THN19" s="164"/>
      <c r="THO19" s="164"/>
      <c r="THP19" s="164"/>
      <c r="THQ19" s="164"/>
      <c r="THR19" s="164"/>
      <c r="THS19" s="164"/>
      <c r="THT19" s="164"/>
      <c r="THU19" s="164"/>
      <c r="THV19" s="164"/>
      <c r="THW19" s="164"/>
      <c r="THX19" s="164"/>
      <c r="THY19" s="164"/>
      <c r="THZ19" s="164"/>
      <c r="TIA19" s="164"/>
      <c r="TIB19" s="164"/>
      <c r="TIC19" s="164"/>
      <c r="TID19" s="164"/>
      <c r="TIE19" s="164"/>
      <c r="TIF19" s="164"/>
      <c r="TIG19" s="164"/>
      <c r="TIH19" s="164"/>
      <c r="TII19" s="164"/>
      <c r="TIJ19" s="164"/>
      <c r="TIK19" s="164"/>
      <c r="TIL19" s="164"/>
      <c r="TIM19" s="164"/>
      <c r="TIN19" s="164"/>
      <c r="TIO19" s="164"/>
      <c r="TIP19" s="164"/>
      <c r="TIQ19" s="164"/>
      <c r="TIR19" s="164"/>
      <c r="TIS19" s="164"/>
      <c r="TIT19" s="164"/>
      <c r="TIU19" s="164"/>
      <c r="TIV19" s="164"/>
      <c r="TIW19" s="164"/>
      <c r="TIX19" s="164"/>
      <c r="TIY19" s="164"/>
      <c r="TIZ19" s="164"/>
      <c r="TJA19" s="164"/>
      <c r="TJB19" s="164"/>
      <c r="TJC19" s="164"/>
      <c r="TJD19" s="164"/>
      <c r="TJE19" s="164"/>
      <c r="TJF19" s="164"/>
      <c r="TJG19" s="164"/>
      <c r="TJH19" s="164"/>
      <c r="TJI19" s="164"/>
      <c r="TJJ19" s="164"/>
      <c r="TJK19" s="164"/>
      <c r="TJL19" s="164"/>
      <c r="TJM19" s="164"/>
      <c r="TJN19" s="164"/>
      <c r="TJO19" s="164"/>
      <c r="TJP19" s="164"/>
      <c r="TJQ19" s="164"/>
      <c r="TJR19" s="164"/>
      <c r="TJS19" s="164"/>
      <c r="TJT19" s="164"/>
      <c r="TJU19" s="164"/>
      <c r="TJV19" s="164"/>
      <c r="TJW19" s="164"/>
      <c r="TJX19" s="164"/>
      <c r="TJY19" s="164"/>
      <c r="TJZ19" s="164"/>
      <c r="TKA19" s="164"/>
      <c r="TKB19" s="164"/>
      <c r="TKC19" s="164"/>
      <c r="TKD19" s="164"/>
      <c r="TKE19" s="164"/>
      <c r="TKF19" s="164"/>
      <c r="TKG19" s="164"/>
      <c r="TKH19" s="164"/>
      <c r="TKI19" s="164"/>
      <c r="TKJ19" s="164"/>
      <c r="TKK19" s="164"/>
      <c r="TKL19" s="164"/>
      <c r="TKM19" s="164"/>
      <c r="TKN19" s="164"/>
      <c r="TKO19" s="164"/>
      <c r="TKP19" s="164"/>
      <c r="TKQ19" s="164"/>
      <c r="TKR19" s="164"/>
      <c r="TKS19" s="164"/>
      <c r="TKT19" s="164"/>
      <c r="TKU19" s="164"/>
      <c r="TKV19" s="164"/>
      <c r="TKW19" s="164"/>
      <c r="TKX19" s="164"/>
      <c r="TKY19" s="164"/>
      <c r="TKZ19" s="164"/>
      <c r="TLA19" s="164"/>
      <c r="TLB19" s="164"/>
      <c r="TLC19" s="164"/>
      <c r="TLD19" s="164"/>
      <c r="TLE19" s="164"/>
      <c r="TLF19" s="164"/>
      <c r="TLG19" s="164"/>
      <c r="TLH19" s="164"/>
      <c r="TLI19" s="164"/>
      <c r="TLJ19" s="164"/>
      <c r="TLK19" s="164"/>
      <c r="TLL19" s="164"/>
      <c r="TLM19" s="164"/>
      <c r="TLN19" s="164"/>
      <c r="TLO19" s="164"/>
      <c r="TLP19" s="164"/>
      <c r="TLQ19" s="164"/>
      <c r="TLR19" s="164"/>
      <c r="TLS19" s="164"/>
      <c r="TLT19" s="164"/>
      <c r="TLU19" s="164"/>
      <c r="TLV19" s="164"/>
      <c r="TLW19" s="164"/>
      <c r="TLX19" s="164"/>
      <c r="TLY19" s="164"/>
      <c r="TLZ19" s="164"/>
      <c r="TMA19" s="164"/>
      <c r="TMB19" s="164"/>
      <c r="TMC19" s="164"/>
      <c r="TMD19" s="164"/>
      <c r="TME19" s="164"/>
      <c r="TMF19" s="164"/>
      <c r="TMG19" s="164"/>
      <c r="TMH19" s="164"/>
      <c r="TMI19" s="164"/>
      <c r="TMJ19" s="164"/>
      <c r="TMK19" s="164"/>
      <c r="TML19" s="164"/>
      <c r="TMM19" s="164"/>
      <c r="TMN19" s="164"/>
      <c r="TMO19" s="164"/>
      <c r="TMP19" s="164"/>
      <c r="TMQ19" s="164"/>
      <c r="TMR19" s="164"/>
      <c r="TMS19" s="164"/>
      <c r="TMT19" s="164"/>
      <c r="TMU19" s="164"/>
      <c r="TMV19" s="164"/>
      <c r="TMW19" s="164"/>
      <c r="TMX19" s="164"/>
      <c r="TMY19" s="164"/>
      <c r="TMZ19" s="164"/>
      <c r="TNA19" s="164"/>
      <c r="TNB19" s="164"/>
      <c r="TNC19" s="164"/>
      <c r="TND19" s="164"/>
      <c r="TNE19" s="164"/>
      <c r="TNF19" s="164"/>
      <c r="TNG19" s="164"/>
      <c r="TNH19" s="164"/>
      <c r="TNI19" s="164"/>
      <c r="TNJ19" s="164"/>
      <c r="TNK19" s="164"/>
      <c r="TNL19" s="164"/>
      <c r="TNM19" s="164"/>
      <c r="TNN19" s="164"/>
      <c r="TNO19" s="164"/>
      <c r="TNP19" s="164"/>
      <c r="TNQ19" s="164"/>
      <c r="TNR19" s="164"/>
      <c r="TNS19" s="164"/>
      <c r="TNT19" s="164"/>
      <c r="TNU19" s="164"/>
      <c r="TNV19" s="164"/>
      <c r="TNW19" s="164"/>
      <c r="TNX19" s="164"/>
      <c r="TNY19" s="164"/>
      <c r="TNZ19" s="164"/>
      <c r="TOA19" s="164"/>
      <c r="TOB19" s="164"/>
      <c r="TOC19" s="164"/>
      <c r="TOD19" s="164"/>
      <c r="TOE19" s="164"/>
      <c r="TOF19" s="164"/>
      <c r="TOG19" s="164"/>
      <c r="TOH19" s="164"/>
      <c r="TOI19" s="164"/>
      <c r="TOJ19" s="164"/>
      <c r="TOK19" s="164"/>
      <c r="TOL19" s="164"/>
      <c r="TOM19" s="164"/>
      <c r="TON19" s="164"/>
      <c r="TOO19" s="164"/>
      <c r="TOP19" s="164"/>
      <c r="TOQ19" s="164"/>
      <c r="TOR19" s="164"/>
      <c r="TOS19" s="164"/>
      <c r="TOT19" s="164"/>
      <c r="TOU19" s="164"/>
      <c r="TOV19" s="164"/>
      <c r="TOW19" s="164"/>
      <c r="TOX19" s="164"/>
      <c r="TOY19" s="164"/>
      <c r="TOZ19" s="164"/>
      <c r="TPA19" s="164"/>
      <c r="TPB19" s="164"/>
      <c r="TPC19" s="164"/>
      <c r="TPD19" s="164"/>
      <c r="TPE19" s="164"/>
      <c r="TPF19" s="164"/>
      <c r="TPG19" s="164"/>
      <c r="TPH19" s="164"/>
      <c r="TPI19" s="164"/>
      <c r="TPJ19" s="164"/>
      <c r="TPK19" s="164"/>
      <c r="TPL19" s="164"/>
      <c r="TPM19" s="164"/>
      <c r="TPN19" s="164"/>
      <c r="TPO19" s="164"/>
      <c r="TPP19" s="164"/>
      <c r="TPQ19" s="164"/>
      <c r="TPR19" s="164"/>
      <c r="TPS19" s="164"/>
      <c r="TPT19" s="164"/>
      <c r="TPU19" s="164"/>
      <c r="TPV19" s="164"/>
      <c r="TPW19" s="164"/>
      <c r="TPX19" s="164"/>
      <c r="TPY19" s="164"/>
      <c r="TPZ19" s="164"/>
      <c r="TQA19" s="164"/>
      <c r="TQB19" s="164"/>
      <c r="TQC19" s="164"/>
      <c r="TQD19" s="164"/>
      <c r="TQE19" s="164"/>
      <c r="TQF19" s="164"/>
      <c r="TQG19" s="164"/>
      <c r="TQH19" s="164"/>
      <c r="TQI19" s="164"/>
      <c r="TQJ19" s="164"/>
      <c r="TQK19" s="164"/>
      <c r="TQL19" s="164"/>
      <c r="TQM19" s="164"/>
      <c r="TQN19" s="164"/>
      <c r="TQO19" s="164"/>
      <c r="TQP19" s="164"/>
      <c r="TQQ19" s="164"/>
      <c r="TQR19" s="164"/>
      <c r="TQS19" s="164"/>
      <c r="TQT19" s="164"/>
      <c r="TQU19" s="164"/>
      <c r="TQV19" s="164"/>
      <c r="TQW19" s="164"/>
      <c r="TQX19" s="164"/>
      <c r="TQY19" s="164"/>
      <c r="TQZ19" s="164"/>
      <c r="TRA19" s="164"/>
      <c r="TRB19" s="164"/>
      <c r="TRC19" s="164"/>
      <c r="TRD19" s="164"/>
      <c r="TRE19" s="164"/>
      <c r="TRF19" s="164"/>
      <c r="TRG19" s="164"/>
      <c r="TRH19" s="164"/>
      <c r="TRI19" s="164"/>
      <c r="TRJ19" s="164"/>
      <c r="TRK19" s="164"/>
      <c r="TRL19" s="164"/>
      <c r="TRM19" s="164"/>
      <c r="TRN19" s="164"/>
      <c r="TRO19" s="164"/>
      <c r="TRP19" s="164"/>
      <c r="TRQ19" s="164"/>
      <c r="TRR19" s="164"/>
      <c r="TRS19" s="164"/>
      <c r="TRT19" s="164"/>
      <c r="TRU19" s="164"/>
      <c r="TRV19" s="164"/>
      <c r="TRW19" s="164"/>
      <c r="TRX19" s="164"/>
      <c r="TRY19" s="164"/>
      <c r="TRZ19" s="164"/>
      <c r="TSA19" s="164"/>
      <c r="TSB19" s="164"/>
      <c r="TSC19" s="164"/>
      <c r="TSD19" s="164"/>
      <c r="TSE19" s="164"/>
      <c r="TSF19" s="164"/>
      <c r="TSG19" s="164"/>
      <c r="TSH19" s="164"/>
      <c r="TSI19" s="164"/>
      <c r="TSJ19" s="164"/>
      <c r="TSK19" s="164"/>
      <c r="TSL19" s="164"/>
      <c r="TSM19" s="164"/>
      <c r="TSN19" s="164"/>
      <c r="TSO19" s="164"/>
      <c r="TSP19" s="164"/>
      <c r="TSQ19" s="164"/>
      <c r="TSR19" s="164"/>
      <c r="TSS19" s="164"/>
      <c r="TST19" s="164"/>
      <c r="TSU19" s="164"/>
      <c r="TSV19" s="164"/>
      <c r="TSW19" s="164"/>
      <c r="TSX19" s="164"/>
      <c r="TSY19" s="164"/>
      <c r="TSZ19" s="164"/>
      <c r="TTA19" s="164"/>
      <c r="TTB19" s="164"/>
      <c r="TTC19" s="164"/>
      <c r="TTD19" s="164"/>
      <c r="TTE19" s="164"/>
      <c r="TTF19" s="164"/>
      <c r="TTG19" s="164"/>
      <c r="TTH19" s="164"/>
      <c r="TTI19" s="164"/>
      <c r="TTJ19" s="164"/>
      <c r="TTK19" s="164"/>
      <c r="TTL19" s="164"/>
      <c r="TTM19" s="164"/>
      <c r="TTN19" s="164"/>
      <c r="TTO19" s="164"/>
      <c r="TTP19" s="164"/>
      <c r="TTQ19" s="164"/>
      <c r="TTR19" s="164"/>
      <c r="TTS19" s="164"/>
      <c r="TTT19" s="164"/>
      <c r="TTU19" s="164"/>
      <c r="TTV19" s="164"/>
      <c r="TTW19" s="164"/>
      <c r="TTX19" s="164"/>
      <c r="TTY19" s="164"/>
      <c r="TTZ19" s="164"/>
      <c r="TUA19" s="164"/>
      <c r="TUB19" s="164"/>
      <c r="TUC19" s="164"/>
      <c r="TUD19" s="164"/>
      <c r="TUE19" s="164"/>
      <c r="TUF19" s="164"/>
      <c r="TUG19" s="164"/>
      <c r="TUH19" s="164"/>
      <c r="TUI19" s="164"/>
      <c r="TUJ19" s="164"/>
      <c r="TUK19" s="164"/>
      <c r="TUL19" s="164"/>
      <c r="TUM19" s="164"/>
      <c r="TUN19" s="164"/>
      <c r="TUO19" s="164"/>
      <c r="TUP19" s="164"/>
      <c r="TUQ19" s="164"/>
      <c r="TUR19" s="164"/>
      <c r="TUS19" s="164"/>
      <c r="TUT19" s="164"/>
      <c r="TUU19" s="164"/>
      <c r="TUV19" s="164"/>
      <c r="TUW19" s="164"/>
      <c r="TUX19" s="164"/>
      <c r="TUY19" s="164"/>
      <c r="TUZ19" s="164"/>
      <c r="TVA19" s="164"/>
      <c r="TVB19" s="164"/>
      <c r="TVC19" s="164"/>
      <c r="TVD19" s="164"/>
      <c r="TVE19" s="164"/>
      <c r="TVF19" s="164"/>
      <c r="TVG19" s="164"/>
      <c r="TVH19" s="164"/>
      <c r="TVI19" s="164"/>
      <c r="TVJ19" s="164"/>
      <c r="TVK19" s="164"/>
      <c r="TVL19" s="164"/>
      <c r="TVM19" s="164"/>
      <c r="TVN19" s="164"/>
      <c r="TVO19" s="164"/>
      <c r="TVP19" s="164"/>
      <c r="TVQ19" s="164"/>
      <c r="TVR19" s="164"/>
      <c r="TVS19" s="164"/>
      <c r="TVT19" s="164"/>
      <c r="TVU19" s="164"/>
      <c r="TVV19" s="164"/>
      <c r="TVW19" s="164"/>
      <c r="TVX19" s="164"/>
      <c r="TVY19" s="164"/>
      <c r="TVZ19" s="164"/>
      <c r="TWA19" s="164"/>
      <c r="TWB19" s="164"/>
      <c r="TWC19" s="164"/>
      <c r="TWD19" s="164"/>
      <c r="TWE19" s="164"/>
      <c r="TWF19" s="164"/>
      <c r="TWG19" s="164"/>
      <c r="TWH19" s="164"/>
      <c r="TWI19" s="164"/>
      <c r="TWJ19" s="164"/>
      <c r="TWK19" s="164"/>
      <c r="TWL19" s="164"/>
      <c r="TWM19" s="164"/>
      <c r="TWN19" s="164"/>
      <c r="TWO19" s="164"/>
      <c r="TWP19" s="164"/>
      <c r="TWQ19" s="164"/>
      <c r="TWR19" s="164"/>
      <c r="TWS19" s="164"/>
      <c r="TWT19" s="164"/>
      <c r="TWU19" s="164"/>
      <c r="TWV19" s="164"/>
      <c r="TWW19" s="164"/>
      <c r="TWX19" s="164"/>
      <c r="TWY19" s="164"/>
      <c r="TWZ19" s="164"/>
      <c r="TXA19" s="164"/>
      <c r="TXB19" s="164"/>
      <c r="TXC19" s="164"/>
      <c r="TXD19" s="164"/>
      <c r="TXE19" s="164"/>
      <c r="TXF19" s="164"/>
      <c r="TXG19" s="164"/>
      <c r="TXH19" s="164"/>
      <c r="TXI19" s="164"/>
      <c r="TXJ19" s="164"/>
      <c r="TXK19" s="164"/>
      <c r="TXL19" s="164"/>
      <c r="TXM19" s="164"/>
      <c r="TXN19" s="164"/>
      <c r="TXO19" s="164"/>
      <c r="TXP19" s="164"/>
      <c r="TXQ19" s="164"/>
      <c r="TXR19" s="164"/>
      <c r="TXS19" s="164"/>
      <c r="TXT19" s="164"/>
      <c r="TXU19" s="164"/>
      <c r="TXV19" s="164"/>
      <c r="TXW19" s="164"/>
      <c r="TXX19" s="164"/>
      <c r="TXY19" s="164"/>
      <c r="TXZ19" s="164"/>
      <c r="TYA19" s="164"/>
      <c r="TYB19" s="164"/>
      <c r="TYC19" s="164"/>
      <c r="TYD19" s="164"/>
      <c r="TYE19" s="164"/>
      <c r="TYF19" s="164"/>
      <c r="TYG19" s="164"/>
      <c r="TYH19" s="164"/>
      <c r="TYI19" s="164"/>
      <c r="TYJ19" s="164"/>
      <c r="TYK19" s="164"/>
      <c r="TYL19" s="164"/>
      <c r="TYM19" s="164"/>
      <c r="TYN19" s="164"/>
      <c r="TYO19" s="164"/>
      <c r="TYP19" s="164"/>
      <c r="TYQ19" s="164"/>
      <c r="TYR19" s="164"/>
      <c r="TYS19" s="164"/>
      <c r="TYT19" s="164"/>
      <c r="TYU19" s="164"/>
      <c r="TYV19" s="164"/>
      <c r="TYW19" s="164"/>
      <c r="TYX19" s="164"/>
      <c r="TYY19" s="164"/>
      <c r="TYZ19" s="164"/>
      <c r="TZA19" s="164"/>
      <c r="TZB19" s="164"/>
      <c r="TZC19" s="164"/>
      <c r="TZD19" s="164"/>
      <c r="TZE19" s="164"/>
      <c r="TZF19" s="164"/>
      <c r="TZG19" s="164"/>
      <c r="TZH19" s="164"/>
      <c r="TZI19" s="164"/>
      <c r="TZJ19" s="164"/>
      <c r="TZK19" s="164"/>
      <c r="TZL19" s="164"/>
      <c r="TZM19" s="164"/>
      <c r="TZN19" s="164"/>
      <c r="TZO19" s="164"/>
      <c r="TZP19" s="164"/>
      <c r="TZQ19" s="164"/>
      <c r="TZR19" s="164"/>
      <c r="TZS19" s="164"/>
      <c r="TZT19" s="164"/>
      <c r="TZU19" s="164"/>
      <c r="TZV19" s="164"/>
      <c r="TZW19" s="164"/>
      <c r="TZX19" s="164"/>
      <c r="TZY19" s="164"/>
      <c r="TZZ19" s="164"/>
      <c r="UAA19" s="164"/>
      <c r="UAB19" s="164"/>
      <c r="UAC19" s="164"/>
      <c r="UAD19" s="164"/>
      <c r="UAE19" s="164"/>
      <c r="UAF19" s="164"/>
      <c r="UAG19" s="164"/>
      <c r="UAH19" s="164"/>
      <c r="UAI19" s="164"/>
      <c r="UAJ19" s="164"/>
      <c r="UAK19" s="164"/>
      <c r="UAL19" s="164"/>
      <c r="UAM19" s="164"/>
      <c r="UAN19" s="164"/>
      <c r="UAO19" s="164"/>
      <c r="UAP19" s="164"/>
      <c r="UAQ19" s="164"/>
      <c r="UAR19" s="164"/>
      <c r="UAS19" s="164"/>
      <c r="UAT19" s="164"/>
      <c r="UAU19" s="164"/>
      <c r="UAV19" s="164"/>
      <c r="UAW19" s="164"/>
      <c r="UAX19" s="164"/>
      <c r="UAY19" s="164"/>
      <c r="UAZ19" s="164"/>
      <c r="UBA19" s="164"/>
      <c r="UBB19" s="164"/>
      <c r="UBC19" s="164"/>
      <c r="UBD19" s="164"/>
      <c r="UBE19" s="164"/>
      <c r="UBF19" s="164"/>
      <c r="UBG19" s="164"/>
      <c r="UBH19" s="164"/>
      <c r="UBI19" s="164"/>
      <c r="UBJ19" s="164"/>
      <c r="UBK19" s="164"/>
      <c r="UBL19" s="164"/>
      <c r="UBM19" s="164"/>
      <c r="UBN19" s="164"/>
      <c r="UBO19" s="164"/>
      <c r="UBP19" s="164"/>
      <c r="UBQ19" s="164"/>
      <c r="UBR19" s="164"/>
      <c r="UBS19" s="164"/>
      <c r="UBT19" s="164"/>
      <c r="UBU19" s="164"/>
      <c r="UBV19" s="164"/>
      <c r="UBW19" s="164"/>
      <c r="UBX19" s="164"/>
      <c r="UBY19" s="164"/>
      <c r="UBZ19" s="164"/>
      <c r="UCA19" s="164"/>
      <c r="UCB19" s="164"/>
      <c r="UCC19" s="164"/>
      <c r="UCD19" s="164"/>
      <c r="UCE19" s="164"/>
      <c r="UCF19" s="164"/>
      <c r="UCG19" s="164"/>
      <c r="UCH19" s="164"/>
      <c r="UCI19" s="164"/>
      <c r="UCJ19" s="164"/>
      <c r="UCK19" s="164"/>
      <c r="UCL19" s="164"/>
      <c r="UCM19" s="164"/>
      <c r="UCN19" s="164"/>
      <c r="UCO19" s="164"/>
      <c r="UCP19" s="164"/>
      <c r="UCQ19" s="164"/>
      <c r="UCR19" s="164"/>
      <c r="UCS19" s="164"/>
      <c r="UCT19" s="164"/>
      <c r="UCU19" s="164"/>
      <c r="UCV19" s="164"/>
      <c r="UCW19" s="164"/>
      <c r="UCX19" s="164"/>
      <c r="UCY19" s="164"/>
      <c r="UCZ19" s="164"/>
      <c r="UDA19" s="164"/>
      <c r="UDB19" s="164"/>
      <c r="UDC19" s="164"/>
      <c r="UDD19" s="164"/>
      <c r="UDE19" s="164"/>
      <c r="UDF19" s="164"/>
      <c r="UDG19" s="164"/>
      <c r="UDH19" s="164"/>
      <c r="UDI19" s="164"/>
      <c r="UDJ19" s="164"/>
      <c r="UDK19" s="164"/>
      <c r="UDL19" s="164"/>
      <c r="UDM19" s="164"/>
      <c r="UDN19" s="164"/>
      <c r="UDO19" s="164"/>
      <c r="UDP19" s="164"/>
      <c r="UDQ19" s="164"/>
      <c r="UDR19" s="164"/>
      <c r="UDS19" s="164"/>
      <c r="UDT19" s="164"/>
      <c r="UDU19" s="164"/>
      <c r="UDV19" s="164"/>
      <c r="UDW19" s="164"/>
      <c r="UDX19" s="164"/>
      <c r="UDY19" s="164"/>
      <c r="UDZ19" s="164"/>
      <c r="UEA19" s="164"/>
      <c r="UEB19" s="164"/>
      <c r="UEC19" s="164"/>
      <c r="UED19" s="164"/>
      <c r="UEE19" s="164"/>
      <c r="UEF19" s="164"/>
      <c r="UEG19" s="164"/>
      <c r="UEH19" s="164"/>
      <c r="UEI19" s="164"/>
      <c r="UEJ19" s="164"/>
      <c r="UEK19" s="164"/>
      <c r="UEL19" s="164"/>
      <c r="UEM19" s="164"/>
      <c r="UEN19" s="164"/>
      <c r="UEO19" s="164"/>
      <c r="UEP19" s="164"/>
      <c r="UEQ19" s="164"/>
      <c r="UER19" s="164"/>
      <c r="UES19" s="164"/>
      <c r="UET19" s="164"/>
      <c r="UEU19" s="164"/>
      <c r="UEV19" s="164"/>
      <c r="UEW19" s="164"/>
      <c r="UEX19" s="164"/>
      <c r="UEY19" s="164"/>
      <c r="UEZ19" s="164"/>
      <c r="UFA19" s="164"/>
      <c r="UFB19" s="164"/>
      <c r="UFC19" s="164"/>
      <c r="UFD19" s="164"/>
      <c r="UFE19" s="164"/>
      <c r="UFF19" s="164"/>
      <c r="UFG19" s="164"/>
      <c r="UFH19" s="164"/>
      <c r="UFI19" s="164"/>
      <c r="UFJ19" s="164"/>
      <c r="UFK19" s="164"/>
      <c r="UFL19" s="164"/>
      <c r="UFM19" s="164"/>
      <c r="UFN19" s="164"/>
      <c r="UFO19" s="164"/>
      <c r="UFP19" s="164"/>
      <c r="UFQ19" s="164"/>
      <c r="UFR19" s="164"/>
      <c r="UFS19" s="164"/>
      <c r="UFT19" s="164"/>
      <c r="UFU19" s="164"/>
      <c r="UFV19" s="164"/>
      <c r="UFW19" s="164"/>
      <c r="UFX19" s="164"/>
      <c r="UFY19" s="164"/>
      <c r="UFZ19" s="164"/>
      <c r="UGA19" s="164"/>
      <c r="UGB19" s="164"/>
      <c r="UGC19" s="164"/>
      <c r="UGD19" s="164"/>
      <c r="UGE19" s="164"/>
      <c r="UGF19" s="164"/>
      <c r="UGG19" s="164"/>
      <c r="UGH19" s="164"/>
      <c r="UGI19" s="164"/>
      <c r="UGJ19" s="164"/>
      <c r="UGK19" s="164"/>
      <c r="UGL19" s="164"/>
      <c r="UGM19" s="164"/>
      <c r="UGN19" s="164"/>
      <c r="UGO19" s="164"/>
      <c r="UGP19" s="164"/>
      <c r="UGQ19" s="164"/>
      <c r="UGR19" s="164"/>
      <c r="UGS19" s="164"/>
      <c r="UGT19" s="164"/>
      <c r="UGU19" s="164"/>
      <c r="UGV19" s="164"/>
      <c r="UGW19" s="164"/>
      <c r="UGX19" s="164"/>
      <c r="UGY19" s="164"/>
      <c r="UGZ19" s="164"/>
      <c r="UHA19" s="164"/>
      <c r="UHB19" s="164"/>
      <c r="UHC19" s="164"/>
      <c r="UHD19" s="164"/>
      <c r="UHE19" s="164"/>
      <c r="UHF19" s="164"/>
      <c r="UHG19" s="164"/>
      <c r="UHH19" s="164"/>
      <c r="UHI19" s="164"/>
      <c r="UHJ19" s="164"/>
      <c r="UHK19" s="164"/>
      <c r="UHL19" s="164"/>
      <c r="UHM19" s="164"/>
      <c r="UHN19" s="164"/>
      <c r="UHO19" s="164"/>
      <c r="UHP19" s="164"/>
      <c r="UHQ19" s="164"/>
      <c r="UHR19" s="164"/>
      <c r="UHS19" s="164"/>
      <c r="UHT19" s="164"/>
      <c r="UHU19" s="164"/>
      <c r="UHV19" s="164"/>
      <c r="UHW19" s="164"/>
      <c r="UHX19" s="164"/>
      <c r="UHY19" s="164"/>
      <c r="UHZ19" s="164"/>
      <c r="UIA19" s="164"/>
      <c r="UIB19" s="164"/>
      <c r="UIC19" s="164"/>
      <c r="UID19" s="164"/>
      <c r="UIE19" s="164"/>
      <c r="UIF19" s="164"/>
      <c r="UIG19" s="164"/>
      <c r="UIH19" s="164"/>
      <c r="UII19" s="164"/>
      <c r="UIJ19" s="164"/>
      <c r="UIK19" s="164"/>
      <c r="UIL19" s="164"/>
      <c r="UIM19" s="164"/>
      <c r="UIN19" s="164"/>
      <c r="UIO19" s="164"/>
      <c r="UIP19" s="164"/>
      <c r="UIQ19" s="164"/>
      <c r="UIR19" s="164"/>
      <c r="UIS19" s="164"/>
      <c r="UIT19" s="164"/>
      <c r="UIU19" s="164"/>
      <c r="UIV19" s="164"/>
      <c r="UIW19" s="164"/>
      <c r="UIX19" s="164"/>
      <c r="UIY19" s="164"/>
      <c r="UIZ19" s="164"/>
      <c r="UJA19" s="164"/>
      <c r="UJB19" s="164"/>
      <c r="UJC19" s="164"/>
      <c r="UJD19" s="164"/>
      <c r="UJE19" s="164"/>
      <c r="UJF19" s="164"/>
      <c r="UJG19" s="164"/>
      <c r="UJH19" s="164"/>
      <c r="UJI19" s="164"/>
      <c r="UJJ19" s="164"/>
      <c r="UJK19" s="164"/>
      <c r="UJL19" s="164"/>
      <c r="UJM19" s="164"/>
      <c r="UJN19" s="164"/>
      <c r="UJO19" s="164"/>
      <c r="UJP19" s="164"/>
      <c r="UJQ19" s="164"/>
      <c r="UJR19" s="164"/>
      <c r="UJS19" s="164"/>
      <c r="UJT19" s="164"/>
      <c r="UJU19" s="164"/>
      <c r="UJV19" s="164"/>
      <c r="UJW19" s="164"/>
      <c r="UJX19" s="164"/>
      <c r="UJY19" s="164"/>
      <c r="UJZ19" s="164"/>
      <c r="UKA19" s="164"/>
      <c r="UKB19" s="164"/>
      <c r="UKC19" s="164"/>
      <c r="UKD19" s="164"/>
      <c r="UKE19" s="164"/>
      <c r="UKF19" s="164"/>
      <c r="UKG19" s="164"/>
      <c r="UKH19" s="164"/>
      <c r="UKI19" s="164"/>
      <c r="UKJ19" s="164"/>
      <c r="UKK19" s="164"/>
      <c r="UKL19" s="164"/>
      <c r="UKM19" s="164"/>
      <c r="UKN19" s="164"/>
      <c r="UKO19" s="164"/>
      <c r="UKP19" s="164"/>
      <c r="UKQ19" s="164"/>
      <c r="UKR19" s="164"/>
      <c r="UKS19" s="164"/>
      <c r="UKT19" s="164"/>
      <c r="UKU19" s="164"/>
      <c r="UKV19" s="164"/>
      <c r="UKW19" s="164"/>
      <c r="UKX19" s="164"/>
      <c r="UKY19" s="164"/>
      <c r="UKZ19" s="164"/>
      <c r="ULA19" s="164"/>
      <c r="ULB19" s="164"/>
      <c r="ULC19" s="164"/>
      <c r="ULD19" s="164"/>
      <c r="ULE19" s="164"/>
      <c r="ULF19" s="164"/>
      <c r="ULG19" s="164"/>
      <c r="ULH19" s="164"/>
      <c r="ULI19" s="164"/>
      <c r="ULJ19" s="164"/>
      <c r="ULK19" s="164"/>
      <c r="ULL19" s="164"/>
      <c r="ULM19" s="164"/>
      <c r="ULN19" s="164"/>
      <c r="ULO19" s="164"/>
      <c r="ULP19" s="164"/>
      <c r="ULQ19" s="164"/>
      <c r="ULR19" s="164"/>
      <c r="ULS19" s="164"/>
      <c r="ULT19" s="164"/>
      <c r="ULU19" s="164"/>
      <c r="ULV19" s="164"/>
      <c r="ULW19" s="164"/>
      <c r="ULX19" s="164"/>
      <c r="ULY19" s="164"/>
      <c r="ULZ19" s="164"/>
      <c r="UMA19" s="164"/>
      <c r="UMB19" s="164"/>
      <c r="UMC19" s="164"/>
      <c r="UMD19" s="164"/>
      <c r="UME19" s="164"/>
      <c r="UMF19" s="164"/>
      <c r="UMG19" s="164"/>
      <c r="UMH19" s="164"/>
      <c r="UMI19" s="164"/>
      <c r="UMJ19" s="164"/>
      <c r="UMK19" s="164"/>
      <c r="UML19" s="164"/>
      <c r="UMM19" s="164"/>
      <c r="UMN19" s="164"/>
      <c r="UMO19" s="164"/>
      <c r="UMP19" s="164"/>
      <c r="UMQ19" s="164"/>
      <c r="UMR19" s="164"/>
      <c r="UMS19" s="164"/>
      <c r="UMT19" s="164"/>
      <c r="UMU19" s="164"/>
      <c r="UMV19" s="164"/>
      <c r="UMW19" s="164"/>
      <c r="UMX19" s="164"/>
      <c r="UMY19" s="164"/>
      <c r="UMZ19" s="164"/>
      <c r="UNA19" s="164"/>
      <c r="UNB19" s="164"/>
      <c r="UNC19" s="164"/>
      <c r="UND19" s="164"/>
      <c r="UNE19" s="164"/>
      <c r="UNF19" s="164"/>
      <c r="UNG19" s="164"/>
      <c r="UNH19" s="164"/>
      <c r="UNI19" s="164"/>
      <c r="UNJ19" s="164"/>
      <c r="UNK19" s="164"/>
      <c r="UNL19" s="164"/>
      <c r="UNM19" s="164"/>
      <c r="UNN19" s="164"/>
      <c r="UNO19" s="164"/>
      <c r="UNP19" s="164"/>
      <c r="UNQ19" s="164"/>
      <c r="UNR19" s="164"/>
      <c r="UNS19" s="164"/>
      <c r="UNT19" s="164"/>
      <c r="UNU19" s="164"/>
      <c r="UNV19" s="164"/>
      <c r="UNW19" s="164"/>
      <c r="UNX19" s="164"/>
      <c r="UNY19" s="164"/>
      <c r="UNZ19" s="164"/>
      <c r="UOA19" s="164"/>
      <c r="UOB19" s="164"/>
      <c r="UOC19" s="164"/>
      <c r="UOD19" s="164"/>
      <c r="UOE19" s="164"/>
      <c r="UOF19" s="164"/>
      <c r="UOG19" s="164"/>
      <c r="UOH19" s="164"/>
      <c r="UOI19" s="164"/>
      <c r="UOJ19" s="164"/>
      <c r="UOK19" s="164"/>
      <c r="UOL19" s="164"/>
      <c r="UOM19" s="164"/>
      <c r="UON19" s="164"/>
      <c r="UOO19" s="164"/>
      <c r="UOP19" s="164"/>
      <c r="UOQ19" s="164"/>
      <c r="UOR19" s="164"/>
      <c r="UOS19" s="164"/>
      <c r="UOT19" s="164"/>
      <c r="UOU19" s="164"/>
      <c r="UOV19" s="164"/>
      <c r="UOW19" s="164"/>
      <c r="UOX19" s="164"/>
      <c r="UOY19" s="164"/>
      <c r="UOZ19" s="164"/>
      <c r="UPA19" s="164"/>
      <c r="UPB19" s="164"/>
      <c r="UPC19" s="164"/>
      <c r="UPD19" s="164"/>
      <c r="UPE19" s="164"/>
      <c r="UPF19" s="164"/>
      <c r="UPG19" s="164"/>
      <c r="UPH19" s="164"/>
      <c r="UPI19" s="164"/>
      <c r="UPJ19" s="164"/>
      <c r="UPK19" s="164"/>
      <c r="UPL19" s="164"/>
      <c r="UPM19" s="164"/>
      <c r="UPN19" s="164"/>
      <c r="UPO19" s="164"/>
      <c r="UPP19" s="164"/>
      <c r="UPQ19" s="164"/>
      <c r="UPR19" s="164"/>
      <c r="UPS19" s="164"/>
      <c r="UPT19" s="164"/>
      <c r="UPU19" s="164"/>
      <c r="UPV19" s="164"/>
      <c r="UPW19" s="164"/>
      <c r="UPX19" s="164"/>
      <c r="UPY19" s="164"/>
      <c r="UPZ19" s="164"/>
      <c r="UQA19" s="164"/>
      <c r="UQB19" s="164"/>
      <c r="UQC19" s="164"/>
      <c r="UQD19" s="164"/>
      <c r="UQE19" s="164"/>
      <c r="UQF19" s="164"/>
      <c r="UQG19" s="164"/>
      <c r="UQH19" s="164"/>
      <c r="UQI19" s="164"/>
      <c r="UQJ19" s="164"/>
      <c r="UQK19" s="164"/>
      <c r="UQL19" s="164"/>
      <c r="UQM19" s="164"/>
      <c r="UQN19" s="164"/>
      <c r="UQO19" s="164"/>
      <c r="UQP19" s="164"/>
      <c r="UQQ19" s="164"/>
      <c r="UQR19" s="164"/>
      <c r="UQS19" s="164"/>
      <c r="UQT19" s="164"/>
      <c r="UQU19" s="164"/>
      <c r="UQV19" s="164"/>
      <c r="UQW19" s="164"/>
      <c r="UQX19" s="164"/>
      <c r="UQY19" s="164"/>
      <c r="UQZ19" s="164"/>
      <c r="URA19" s="164"/>
      <c r="URB19" s="164"/>
      <c r="URC19" s="164"/>
      <c r="URD19" s="164"/>
      <c r="URE19" s="164"/>
      <c r="URF19" s="164"/>
      <c r="URG19" s="164"/>
      <c r="URH19" s="164"/>
      <c r="URI19" s="164"/>
      <c r="URJ19" s="164"/>
      <c r="URK19" s="164"/>
      <c r="URL19" s="164"/>
      <c r="URM19" s="164"/>
      <c r="URN19" s="164"/>
      <c r="URO19" s="164"/>
      <c r="URP19" s="164"/>
      <c r="URQ19" s="164"/>
      <c r="URR19" s="164"/>
      <c r="URS19" s="164"/>
      <c r="URT19" s="164"/>
      <c r="URU19" s="164"/>
      <c r="URV19" s="164"/>
      <c r="URW19" s="164"/>
      <c r="URX19" s="164"/>
      <c r="URY19" s="164"/>
      <c r="URZ19" s="164"/>
      <c r="USA19" s="164"/>
      <c r="USB19" s="164"/>
      <c r="USC19" s="164"/>
      <c r="USD19" s="164"/>
      <c r="USE19" s="164"/>
      <c r="USF19" s="164"/>
      <c r="USG19" s="164"/>
      <c r="USH19" s="164"/>
      <c r="USI19" s="164"/>
      <c r="USJ19" s="164"/>
      <c r="USK19" s="164"/>
      <c r="USL19" s="164"/>
      <c r="USM19" s="164"/>
      <c r="USN19" s="164"/>
      <c r="USO19" s="164"/>
      <c r="USP19" s="164"/>
      <c r="USQ19" s="164"/>
      <c r="USR19" s="164"/>
      <c r="USS19" s="164"/>
      <c r="UST19" s="164"/>
      <c r="USU19" s="164"/>
      <c r="USV19" s="164"/>
      <c r="USW19" s="164"/>
      <c r="USX19" s="164"/>
      <c r="USY19" s="164"/>
      <c r="USZ19" s="164"/>
      <c r="UTA19" s="164"/>
      <c r="UTB19" s="164"/>
      <c r="UTC19" s="164"/>
      <c r="UTD19" s="164"/>
      <c r="UTE19" s="164"/>
      <c r="UTF19" s="164"/>
      <c r="UTG19" s="164"/>
      <c r="UTH19" s="164"/>
      <c r="UTI19" s="164"/>
      <c r="UTJ19" s="164"/>
      <c r="UTK19" s="164"/>
      <c r="UTL19" s="164"/>
      <c r="UTM19" s="164"/>
      <c r="UTN19" s="164"/>
      <c r="UTO19" s="164"/>
      <c r="UTP19" s="164"/>
      <c r="UTQ19" s="164"/>
      <c r="UTR19" s="164"/>
      <c r="UTS19" s="164"/>
      <c r="UTT19" s="164"/>
      <c r="UTU19" s="164"/>
      <c r="UTV19" s="164"/>
      <c r="UTW19" s="164"/>
      <c r="UTX19" s="164"/>
      <c r="UTY19" s="164"/>
      <c r="UTZ19" s="164"/>
      <c r="UUA19" s="164"/>
      <c r="UUB19" s="164"/>
      <c r="UUC19" s="164"/>
      <c r="UUD19" s="164"/>
      <c r="UUE19" s="164"/>
      <c r="UUF19" s="164"/>
      <c r="UUG19" s="164"/>
      <c r="UUH19" s="164"/>
      <c r="UUI19" s="164"/>
      <c r="UUJ19" s="164"/>
      <c r="UUK19" s="164"/>
      <c r="UUL19" s="164"/>
      <c r="UUM19" s="164"/>
      <c r="UUN19" s="164"/>
      <c r="UUO19" s="164"/>
      <c r="UUP19" s="164"/>
      <c r="UUQ19" s="164"/>
      <c r="UUR19" s="164"/>
      <c r="UUS19" s="164"/>
      <c r="UUT19" s="164"/>
      <c r="UUU19" s="164"/>
      <c r="UUV19" s="164"/>
      <c r="UUW19" s="164"/>
      <c r="UUX19" s="164"/>
      <c r="UUY19" s="164"/>
      <c r="UUZ19" s="164"/>
      <c r="UVA19" s="164"/>
      <c r="UVB19" s="164"/>
      <c r="UVC19" s="164"/>
      <c r="UVD19" s="164"/>
      <c r="UVE19" s="164"/>
      <c r="UVF19" s="164"/>
      <c r="UVG19" s="164"/>
      <c r="UVH19" s="164"/>
      <c r="UVI19" s="164"/>
      <c r="UVJ19" s="164"/>
      <c r="UVK19" s="164"/>
      <c r="UVL19" s="164"/>
      <c r="UVM19" s="164"/>
      <c r="UVN19" s="164"/>
      <c r="UVO19" s="164"/>
      <c r="UVP19" s="164"/>
      <c r="UVQ19" s="164"/>
      <c r="UVR19" s="164"/>
      <c r="UVS19" s="164"/>
      <c r="UVT19" s="164"/>
      <c r="UVU19" s="164"/>
      <c r="UVV19" s="164"/>
      <c r="UVW19" s="164"/>
      <c r="UVX19" s="164"/>
      <c r="UVY19" s="164"/>
      <c r="UVZ19" s="164"/>
      <c r="UWA19" s="164"/>
      <c r="UWB19" s="164"/>
      <c r="UWC19" s="164"/>
      <c r="UWD19" s="164"/>
      <c r="UWE19" s="164"/>
      <c r="UWF19" s="164"/>
      <c r="UWG19" s="164"/>
      <c r="UWH19" s="164"/>
      <c r="UWI19" s="164"/>
      <c r="UWJ19" s="164"/>
      <c r="UWK19" s="164"/>
      <c r="UWL19" s="164"/>
      <c r="UWM19" s="164"/>
      <c r="UWN19" s="164"/>
      <c r="UWO19" s="164"/>
      <c r="UWP19" s="164"/>
      <c r="UWQ19" s="164"/>
      <c r="UWR19" s="164"/>
      <c r="UWS19" s="164"/>
      <c r="UWT19" s="164"/>
      <c r="UWU19" s="164"/>
      <c r="UWV19" s="164"/>
      <c r="UWW19" s="164"/>
      <c r="UWX19" s="164"/>
      <c r="UWY19" s="164"/>
      <c r="UWZ19" s="164"/>
      <c r="UXA19" s="164"/>
      <c r="UXB19" s="164"/>
      <c r="UXC19" s="164"/>
      <c r="UXD19" s="164"/>
      <c r="UXE19" s="164"/>
      <c r="UXF19" s="164"/>
      <c r="UXG19" s="164"/>
      <c r="UXH19" s="164"/>
      <c r="UXI19" s="164"/>
      <c r="UXJ19" s="164"/>
      <c r="UXK19" s="164"/>
      <c r="UXL19" s="164"/>
      <c r="UXM19" s="164"/>
      <c r="UXN19" s="164"/>
      <c r="UXO19" s="164"/>
      <c r="UXP19" s="164"/>
      <c r="UXQ19" s="164"/>
      <c r="UXR19" s="164"/>
      <c r="UXS19" s="164"/>
      <c r="UXT19" s="164"/>
      <c r="UXU19" s="164"/>
      <c r="UXV19" s="164"/>
      <c r="UXW19" s="164"/>
      <c r="UXX19" s="164"/>
      <c r="UXY19" s="164"/>
      <c r="UXZ19" s="164"/>
      <c r="UYA19" s="164"/>
      <c r="UYB19" s="164"/>
      <c r="UYC19" s="164"/>
      <c r="UYD19" s="164"/>
      <c r="UYE19" s="164"/>
      <c r="UYF19" s="164"/>
      <c r="UYG19" s="164"/>
      <c r="UYH19" s="164"/>
      <c r="UYI19" s="164"/>
      <c r="UYJ19" s="164"/>
      <c r="UYK19" s="164"/>
      <c r="UYL19" s="164"/>
      <c r="UYM19" s="164"/>
      <c r="UYN19" s="164"/>
      <c r="UYO19" s="164"/>
      <c r="UYP19" s="164"/>
      <c r="UYQ19" s="164"/>
      <c r="UYR19" s="164"/>
      <c r="UYS19" s="164"/>
      <c r="UYT19" s="164"/>
      <c r="UYU19" s="164"/>
      <c r="UYV19" s="164"/>
      <c r="UYW19" s="164"/>
      <c r="UYX19" s="164"/>
      <c r="UYY19" s="164"/>
      <c r="UYZ19" s="164"/>
      <c r="UZA19" s="164"/>
      <c r="UZB19" s="164"/>
      <c r="UZC19" s="164"/>
      <c r="UZD19" s="164"/>
      <c r="UZE19" s="164"/>
      <c r="UZF19" s="164"/>
      <c r="UZG19" s="164"/>
      <c r="UZH19" s="164"/>
      <c r="UZI19" s="164"/>
      <c r="UZJ19" s="164"/>
      <c r="UZK19" s="164"/>
      <c r="UZL19" s="164"/>
      <c r="UZM19" s="164"/>
      <c r="UZN19" s="164"/>
      <c r="UZO19" s="164"/>
      <c r="UZP19" s="164"/>
      <c r="UZQ19" s="164"/>
      <c r="UZR19" s="164"/>
      <c r="UZS19" s="164"/>
      <c r="UZT19" s="164"/>
      <c r="UZU19" s="164"/>
      <c r="UZV19" s="164"/>
      <c r="UZW19" s="164"/>
      <c r="UZX19" s="164"/>
      <c r="UZY19" s="164"/>
      <c r="UZZ19" s="164"/>
      <c r="VAA19" s="164"/>
      <c r="VAB19" s="164"/>
      <c r="VAC19" s="164"/>
      <c r="VAD19" s="164"/>
      <c r="VAE19" s="164"/>
      <c r="VAF19" s="164"/>
      <c r="VAG19" s="164"/>
      <c r="VAH19" s="164"/>
      <c r="VAI19" s="164"/>
      <c r="VAJ19" s="164"/>
      <c r="VAK19" s="164"/>
      <c r="VAL19" s="164"/>
      <c r="VAM19" s="164"/>
      <c r="VAN19" s="164"/>
      <c r="VAO19" s="164"/>
      <c r="VAP19" s="164"/>
      <c r="VAQ19" s="164"/>
      <c r="VAR19" s="164"/>
      <c r="VAS19" s="164"/>
      <c r="VAT19" s="164"/>
      <c r="VAU19" s="164"/>
      <c r="VAV19" s="164"/>
      <c r="VAW19" s="164"/>
      <c r="VAX19" s="164"/>
      <c r="VAY19" s="164"/>
      <c r="VAZ19" s="164"/>
      <c r="VBA19" s="164"/>
      <c r="VBB19" s="164"/>
      <c r="VBC19" s="164"/>
      <c r="VBD19" s="164"/>
      <c r="VBE19" s="164"/>
      <c r="VBF19" s="164"/>
      <c r="VBG19" s="164"/>
      <c r="VBH19" s="164"/>
      <c r="VBI19" s="164"/>
      <c r="VBJ19" s="164"/>
      <c r="VBK19" s="164"/>
      <c r="VBL19" s="164"/>
      <c r="VBM19" s="164"/>
      <c r="VBN19" s="164"/>
      <c r="VBO19" s="164"/>
      <c r="VBP19" s="164"/>
      <c r="VBQ19" s="164"/>
      <c r="VBR19" s="164"/>
      <c r="VBS19" s="164"/>
      <c r="VBT19" s="164"/>
      <c r="VBU19" s="164"/>
      <c r="VBV19" s="164"/>
      <c r="VBW19" s="164"/>
      <c r="VBX19" s="164"/>
      <c r="VBY19" s="164"/>
      <c r="VBZ19" s="164"/>
      <c r="VCA19" s="164"/>
      <c r="VCB19" s="164"/>
      <c r="VCC19" s="164"/>
      <c r="VCD19" s="164"/>
      <c r="VCE19" s="164"/>
      <c r="VCF19" s="164"/>
      <c r="VCG19" s="164"/>
      <c r="VCH19" s="164"/>
      <c r="VCI19" s="164"/>
      <c r="VCJ19" s="164"/>
      <c r="VCK19" s="164"/>
      <c r="VCL19" s="164"/>
      <c r="VCM19" s="164"/>
      <c r="VCN19" s="164"/>
      <c r="VCO19" s="164"/>
      <c r="VCP19" s="164"/>
      <c r="VCQ19" s="164"/>
      <c r="VCR19" s="164"/>
      <c r="VCS19" s="164"/>
      <c r="VCT19" s="164"/>
      <c r="VCU19" s="164"/>
      <c r="VCV19" s="164"/>
      <c r="VCW19" s="164"/>
      <c r="VCX19" s="164"/>
      <c r="VCY19" s="164"/>
      <c r="VCZ19" s="164"/>
      <c r="VDA19" s="164"/>
      <c r="VDB19" s="164"/>
      <c r="VDC19" s="164"/>
      <c r="VDD19" s="164"/>
      <c r="VDE19" s="164"/>
      <c r="VDF19" s="164"/>
      <c r="VDG19" s="164"/>
      <c r="VDH19" s="164"/>
      <c r="VDI19" s="164"/>
      <c r="VDJ19" s="164"/>
      <c r="VDK19" s="164"/>
      <c r="VDL19" s="164"/>
      <c r="VDM19" s="164"/>
      <c r="VDN19" s="164"/>
      <c r="VDO19" s="164"/>
      <c r="VDP19" s="164"/>
      <c r="VDQ19" s="164"/>
      <c r="VDR19" s="164"/>
      <c r="VDS19" s="164"/>
      <c r="VDT19" s="164"/>
      <c r="VDU19" s="164"/>
      <c r="VDV19" s="164"/>
      <c r="VDW19" s="164"/>
      <c r="VDX19" s="164"/>
      <c r="VDY19" s="164"/>
      <c r="VDZ19" s="164"/>
      <c r="VEA19" s="164"/>
      <c r="VEB19" s="164"/>
      <c r="VEC19" s="164"/>
      <c r="VED19" s="164"/>
      <c r="VEE19" s="164"/>
      <c r="VEF19" s="164"/>
      <c r="VEG19" s="164"/>
      <c r="VEH19" s="164"/>
      <c r="VEI19" s="164"/>
      <c r="VEJ19" s="164"/>
      <c r="VEK19" s="164"/>
      <c r="VEL19" s="164"/>
      <c r="VEM19" s="164"/>
      <c r="VEN19" s="164"/>
      <c r="VEO19" s="164"/>
      <c r="VEP19" s="164"/>
      <c r="VEQ19" s="164"/>
      <c r="VER19" s="164"/>
      <c r="VES19" s="164"/>
      <c r="VET19" s="164"/>
      <c r="VEU19" s="164"/>
      <c r="VEV19" s="164"/>
      <c r="VEW19" s="164"/>
      <c r="VEX19" s="164"/>
      <c r="VEY19" s="164"/>
      <c r="VEZ19" s="164"/>
      <c r="VFA19" s="164"/>
      <c r="VFB19" s="164"/>
      <c r="VFC19" s="164"/>
      <c r="VFD19" s="164"/>
      <c r="VFE19" s="164"/>
      <c r="VFF19" s="164"/>
      <c r="VFG19" s="164"/>
      <c r="VFH19" s="164"/>
      <c r="VFI19" s="164"/>
      <c r="VFJ19" s="164"/>
      <c r="VFK19" s="164"/>
      <c r="VFL19" s="164"/>
      <c r="VFM19" s="164"/>
      <c r="VFN19" s="164"/>
      <c r="VFO19" s="164"/>
      <c r="VFP19" s="164"/>
      <c r="VFQ19" s="164"/>
      <c r="VFR19" s="164"/>
      <c r="VFS19" s="164"/>
      <c r="VFT19" s="164"/>
      <c r="VFU19" s="164"/>
      <c r="VFV19" s="164"/>
      <c r="VFW19" s="164"/>
      <c r="VFX19" s="164"/>
      <c r="VFY19" s="164"/>
      <c r="VFZ19" s="164"/>
      <c r="VGA19" s="164"/>
      <c r="VGB19" s="164"/>
      <c r="VGC19" s="164"/>
      <c r="VGD19" s="164"/>
      <c r="VGE19" s="164"/>
      <c r="VGF19" s="164"/>
      <c r="VGG19" s="164"/>
      <c r="VGH19" s="164"/>
      <c r="VGI19" s="164"/>
      <c r="VGJ19" s="164"/>
      <c r="VGK19" s="164"/>
      <c r="VGL19" s="164"/>
      <c r="VGM19" s="164"/>
      <c r="VGN19" s="164"/>
      <c r="VGO19" s="164"/>
      <c r="VGP19" s="164"/>
      <c r="VGQ19" s="164"/>
      <c r="VGR19" s="164"/>
      <c r="VGS19" s="164"/>
      <c r="VGT19" s="164"/>
      <c r="VGU19" s="164"/>
      <c r="VGV19" s="164"/>
      <c r="VGW19" s="164"/>
      <c r="VGX19" s="164"/>
      <c r="VGY19" s="164"/>
      <c r="VGZ19" s="164"/>
      <c r="VHA19" s="164"/>
      <c r="VHB19" s="164"/>
      <c r="VHC19" s="164"/>
      <c r="VHD19" s="164"/>
      <c r="VHE19" s="164"/>
      <c r="VHF19" s="164"/>
      <c r="VHG19" s="164"/>
      <c r="VHH19" s="164"/>
      <c r="VHI19" s="164"/>
      <c r="VHJ19" s="164"/>
      <c r="VHK19" s="164"/>
      <c r="VHL19" s="164"/>
      <c r="VHM19" s="164"/>
      <c r="VHN19" s="164"/>
      <c r="VHO19" s="164"/>
      <c r="VHP19" s="164"/>
      <c r="VHQ19" s="164"/>
      <c r="VHR19" s="164"/>
      <c r="VHS19" s="164"/>
      <c r="VHT19" s="164"/>
      <c r="VHU19" s="164"/>
      <c r="VHV19" s="164"/>
      <c r="VHW19" s="164"/>
      <c r="VHX19" s="164"/>
      <c r="VHY19" s="164"/>
      <c r="VHZ19" s="164"/>
      <c r="VIA19" s="164"/>
      <c r="VIB19" s="164"/>
      <c r="VIC19" s="164"/>
      <c r="VID19" s="164"/>
      <c r="VIE19" s="164"/>
      <c r="VIF19" s="164"/>
      <c r="VIG19" s="164"/>
      <c r="VIH19" s="164"/>
      <c r="VII19" s="164"/>
      <c r="VIJ19" s="164"/>
      <c r="VIK19" s="164"/>
      <c r="VIL19" s="164"/>
      <c r="VIM19" s="164"/>
      <c r="VIN19" s="164"/>
      <c r="VIO19" s="164"/>
      <c r="VIP19" s="164"/>
      <c r="VIQ19" s="164"/>
      <c r="VIR19" s="164"/>
      <c r="VIS19" s="164"/>
      <c r="VIT19" s="164"/>
      <c r="VIU19" s="164"/>
      <c r="VIV19" s="164"/>
      <c r="VIW19" s="164"/>
      <c r="VIX19" s="164"/>
      <c r="VIY19" s="164"/>
      <c r="VIZ19" s="164"/>
      <c r="VJA19" s="164"/>
      <c r="VJB19" s="164"/>
      <c r="VJC19" s="164"/>
      <c r="VJD19" s="164"/>
      <c r="VJE19" s="164"/>
      <c r="VJF19" s="164"/>
      <c r="VJG19" s="164"/>
      <c r="VJH19" s="164"/>
      <c r="VJI19" s="164"/>
      <c r="VJJ19" s="164"/>
      <c r="VJK19" s="164"/>
      <c r="VJL19" s="164"/>
      <c r="VJM19" s="164"/>
      <c r="VJN19" s="164"/>
      <c r="VJO19" s="164"/>
      <c r="VJP19" s="164"/>
      <c r="VJQ19" s="164"/>
      <c r="VJR19" s="164"/>
      <c r="VJS19" s="164"/>
      <c r="VJT19" s="164"/>
      <c r="VJU19" s="164"/>
      <c r="VJV19" s="164"/>
      <c r="VJW19" s="164"/>
      <c r="VJX19" s="164"/>
      <c r="VJY19" s="164"/>
      <c r="VJZ19" s="164"/>
      <c r="VKA19" s="164"/>
      <c r="VKB19" s="164"/>
      <c r="VKC19" s="164"/>
      <c r="VKD19" s="164"/>
      <c r="VKE19" s="164"/>
      <c r="VKF19" s="164"/>
      <c r="VKG19" s="164"/>
      <c r="VKH19" s="164"/>
      <c r="VKI19" s="164"/>
      <c r="VKJ19" s="164"/>
      <c r="VKK19" s="164"/>
      <c r="VKL19" s="164"/>
      <c r="VKM19" s="164"/>
      <c r="VKN19" s="164"/>
      <c r="VKO19" s="164"/>
      <c r="VKP19" s="164"/>
      <c r="VKQ19" s="164"/>
      <c r="VKR19" s="164"/>
      <c r="VKS19" s="164"/>
      <c r="VKT19" s="164"/>
      <c r="VKU19" s="164"/>
      <c r="VKV19" s="164"/>
      <c r="VKW19" s="164"/>
      <c r="VKX19" s="164"/>
      <c r="VKY19" s="164"/>
      <c r="VKZ19" s="164"/>
      <c r="VLA19" s="164"/>
      <c r="VLB19" s="164"/>
      <c r="VLC19" s="164"/>
      <c r="VLD19" s="164"/>
      <c r="VLE19" s="164"/>
      <c r="VLF19" s="164"/>
      <c r="VLG19" s="164"/>
      <c r="VLH19" s="164"/>
      <c r="VLI19" s="164"/>
      <c r="VLJ19" s="164"/>
      <c r="VLK19" s="164"/>
      <c r="VLL19" s="164"/>
      <c r="VLM19" s="164"/>
      <c r="VLN19" s="164"/>
      <c r="VLO19" s="164"/>
      <c r="VLP19" s="164"/>
      <c r="VLQ19" s="164"/>
      <c r="VLR19" s="164"/>
      <c r="VLS19" s="164"/>
      <c r="VLT19" s="164"/>
      <c r="VLU19" s="164"/>
      <c r="VLV19" s="164"/>
      <c r="VLW19" s="164"/>
      <c r="VLX19" s="164"/>
      <c r="VLY19" s="164"/>
      <c r="VLZ19" s="164"/>
      <c r="VMA19" s="164"/>
      <c r="VMB19" s="164"/>
      <c r="VMC19" s="164"/>
      <c r="VMD19" s="164"/>
      <c r="VME19" s="164"/>
      <c r="VMF19" s="164"/>
      <c r="VMG19" s="164"/>
      <c r="VMH19" s="164"/>
      <c r="VMI19" s="164"/>
      <c r="VMJ19" s="164"/>
      <c r="VMK19" s="164"/>
      <c r="VML19" s="164"/>
      <c r="VMM19" s="164"/>
      <c r="VMN19" s="164"/>
      <c r="VMO19" s="164"/>
      <c r="VMP19" s="164"/>
      <c r="VMQ19" s="164"/>
      <c r="VMR19" s="164"/>
      <c r="VMS19" s="164"/>
      <c r="VMT19" s="164"/>
      <c r="VMU19" s="164"/>
      <c r="VMV19" s="164"/>
      <c r="VMW19" s="164"/>
      <c r="VMX19" s="164"/>
      <c r="VMY19" s="164"/>
      <c r="VMZ19" s="164"/>
      <c r="VNA19" s="164"/>
      <c r="VNB19" s="164"/>
      <c r="VNC19" s="164"/>
      <c r="VND19" s="164"/>
      <c r="VNE19" s="164"/>
      <c r="VNF19" s="164"/>
      <c r="VNG19" s="164"/>
      <c r="VNH19" s="164"/>
      <c r="VNI19" s="164"/>
      <c r="VNJ19" s="164"/>
      <c r="VNK19" s="164"/>
      <c r="VNL19" s="164"/>
      <c r="VNM19" s="164"/>
      <c r="VNN19" s="164"/>
      <c r="VNO19" s="164"/>
      <c r="VNP19" s="164"/>
      <c r="VNQ19" s="164"/>
      <c r="VNR19" s="164"/>
      <c r="VNS19" s="164"/>
      <c r="VNT19" s="164"/>
      <c r="VNU19" s="164"/>
      <c r="VNV19" s="164"/>
      <c r="VNW19" s="164"/>
      <c r="VNX19" s="164"/>
      <c r="VNY19" s="164"/>
      <c r="VNZ19" s="164"/>
      <c r="VOA19" s="164"/>
      <c r="VOB19" s="164"/>
      <c r="VOC19" s="164"/>
      <c r="VOD19" s="164"/>
      <c r="VOE19" s="164"/>
      <c r="VOF19" s="164"/>
      <c r="VOG19" s="164"/>
      <c r="VOH19" s="164"/>
      <c r="VOI19" s="164"/>
      <c r="VOJ19" s="164"/>
      <c r="VOK19" s="164"/>
      <c r="VOL19" s="164"/>
      <c r="VOM19" s="164"/>
      <c r="VON19" s="164"/>
      <c r="VOO19" s="164"/>
      <c r="VOP19" s="164"/>
      <c r="VOQ19" s="164"/>
      <c r="VOR19" s="164"/>
      <c r="VOS19" s="164"/>
      <c r="VOT19" s="164"/>
      <c r="VOU19" s="164"/>
      <c r="VOV19" s="164"/>
      <c r="VOW19" s="164"/>
      <c r="VOX19" s="164"/>
      <c r="VOY19" s="164"/>
      <c r="VOZ19" s="164"/>
      <c r="VPA19" s="164"/>
      <c r="VPB19" s="164"/>
      <c r="VPC19" s="164"/>
      <c r="VPD19" s="164"/>
      <c r="VPE19" s="164"/>
      <c r="VPF19" s="164"/>
      <c r="VPG19" s="164"/>
      <c r="VPH19" s="164"/>
      <c r="VPI19" s="164"/>
      <c r="VPJ19" s="164"/>
      <c r="VPK19" s="164"/>
      <c r="VPL19" s="164"/>
      <c r="VPM19" s="164"/>
      <c r="VPN19" s="164"/>
      <c r="VPO19" s="164"/>
      <c r="VPP19" s="164"/>
      <c r="VPQ19" s="164"/>
      <c r="VPR19" s="164"/>
      <c r="VPS19" s="164"/>
      <c r="VPT19" s="164"/>
      <c r="VPU19" s="164"/>
      <c r="VPV19" s="164"/>
      <c r="VPW19" s="164"/>
      <c r="VPX19" s="164"/>
      <c r="VPY19" s="164"/>
      <c r="VPZ19" s="164"/>
      <c r="VQA19" s="164"/>
      <c r="VQB19" s="164"/>
      <c r="VQC19" s="164"/>
      <c r="VQD19" s="164"/>
      <c r="VQE19" s="164"/>
      <c r="VQF19" s="164"/>
      <c r="VQG19" s="164"/>
      <c r="VQH19" s="164"/>
      <c r="VQI19" s="164"/>
      <c r="VQJ19" s="164"/>
      <c r="VQK19" s="164"/>
      <c r="VQL19" s="164"/>
      <c r="VQM19" s="164"/>
      <c r="VQN19" s="164"/>
      <c r="VQO19" s="164"/>
      <c r="VQP19" s="164"/>
      <c r="VQQ19" s="164"/>
      <c r="VQR19" s="164"/>
      <c r="VQS19" s="164"/>
      <c r="VQT19" s="164"/>
      <c r="VQU19" s="164"/>
      <c r="VQV19" s="164"/>
      <c r="VQW19" s="164"/>
      <c r="VQX19" s="164"/>
      <c r="VQY19" s="164"/>
      <c r="VQZ19" s="164"/>
      <c r="VRA19" s="164"/>
      <c r="VRB19" s="164"/>
      <c r="VRC19" s="164"/>
      <c r="VRD19" s="164"/>
      <c r="VRE19" s="164"/>
      <c r="VRF19" s="164"/>
      <c r="VRG19" s="164"/>
      <c r="VRH19" s="164"/>
      <c r="VRI19" s="164"/>
      <c r="VRJ19" s="164"/>
      <c r="VRK19" s="164"/>
      <c r="VRL19" s="164"/>
      <c r="VRM19" s="164"/>
      <c r="VRN19" s="164"/>
      <c r="VRO19" s="164"/>
      <c r="VRP19" s="164"/>
      <c r="VRQ19" s="164"/>
      <c r="VRR19" s="164"/>
      <c r="VRS19" s="164"/>
      <c r="VRT19" s="164"/>
      <c r="VRU19" s="164"/>
      <c r="VRV19" s="164"/>
      <c r="VRW19" s="164"/>
      <c r="VRX19" s="164"/>
      <c r="VRY19" s="164"/>
      <c r="VRZ19" s="164"/>
      <c r="VSA19" s="164"/>
      <c r="VSB19" s="164"/>
      <c r="VSC19" s="164"/>
      <c r="VSD19" s="164"/>
      <c r="VSE19" s="164"/>
      <c r="VSF19" s="164"/>
      <c r="VSG19" s="164"/>
      <c r="VSH19" s="164"/>
      <c r="VSI19" s="164"/>
      <c r="VSJ19" s="164"/>
      <c r="VSK19" s="164"/>
      <c r="VSL19" s="164"/>
      <c r="VSM19" s="164"/>
      <c r="VSN19" s="164"/>
      <c r="VSO19" s="164"/>
      <c r="VSP19" s="164"/>
      <c r="VSQ19" s="164"/>
      <c r="VSR19" s="164"/>
      <c r="VSS19" s="164"/>
      <c r="VST19" s="164"/>
      <c r="VSU19" s="164"/>
      <c r="VSV19" s="164"/>
      <c r="VSW19" s="164"/>
      <c r="VSX19" s="164"/>
      <c r="VSY19" s="164"/>
      <c r="VSZ19" s="164"/>
      <c r="VTA19" s="164"/>
      <c r="VTB19" s="164"/>
      <c r="VTC19" s="164"/>
      <c r="VTD19" s="164"/>
      <c r="VTE19" s="164"/>
      <c r="VTF19" s="164"/>
      <c r="VTG19" s="164"/>
      <c r="VTH19" s="164"/>
      <c r="VTI19" s="164"/>
      <c r="VTJ19" s="164"/>
      <c r="VTK19" s="164"/>
      <c r="VTL19" s="164"/>
      <c r="VTM19" s="164"/>
      <c r="VTN19" s="164"/>
      <c r="VTO19" s="164"/>
      <c r="VTP19" s="164"/>
      <c r="VTQ19" s="164"/>
      <c r="VTR19" s="164"/>
      <c r="VTS19" s="164"/>
      <c r="VTT19" s="164"/>
      <c r="VTU19" s="164"/>
      <c r="VTV19" s="164"/>
      <c r="VTW19" s="164"/>
      <c r="VTX19" s="164"/>
      <c r="VTY19" s="164"/>
      <c r="VTZ19" s="164"/>
      <c r="VUA19" s="164"/>
      <c r="VUB19" s="164"/>
      <c r="VUC19" s="164"/>
      <c r="VUD19" s="164"/>
      <c r="VUE19" s="164"/>
      <c r="VUF19" s="164"/>
      <c r="VUG19" s="164"/>
      <c r="VUH19" s="164"/>
      <c r="VUI19" s="164"/>
      <c r="VUJ19" s="164"/>
      <c r="VUK19" s="164"/>
      <c r="VUL19" s="164"/>
      <c r="VUM19" s="164"/>
      <c r="VUN19" s="164"/>
      <c r="VUO19" s="164"/>
      <c r="VUP19" s="164"/>
      <c r="VUQ19" s="164"/>
      <c r="VUR19" s="164"/>
      <c r="VUS19" s="164"/>
      <c r="VUT19" s="164"/>
      <c r="VUU19" s="164"/>
      <c r="VUV19" s="164"/>
      <c r="VUW19" s="164"/>
      <c r="VUX19" s="164"/>
      <c r="VUY19" s="164"/>
      <c r="VUZ19" s="164"/>
      <c r="VVA19" s="164"/>
      <c r="VVB19" s="164"/>
      <c r="VVC19" s="164"/>
      <c r="VVD19" s="164"/>
      <c r="VVE19" s="164"/>
      <c r="VVF19" s="164"/>
      <c r="VVG19" s="164"/>
      <c r="VVH19" s="164"/>
      <c r="VVI19" s="164"/>
      <c r="VVJ19" s="164"/>
      <c r="VVK19" s="164"/>
      <c r="VVL19" s="164"/>
      <c r="VVM19" s="164"/>
      <c r="VVN19" s="164"/>
      <c r="VVO19" s="164"/>
      <c r="VVP19" s="164"/>
      <c r="VVQ19" s="164"/>
      <c r="VVR19" s="164"/>
      <c r="VVS19" s="164"/>
      <c r="VVT19" s="164"/>
      <c r="VVU19" s="164"/>
      <c r="VVV19" s="164"/>
      <c r="VVW19" s="164"/>
      <c r="VVX19" s="164"/>
      <c r="VVY19" s="164"/>
      <c r="VVZ19" s="164"/>
      <c r="VWA19" s="164"/>
      <c r="VWB19" s="164"/>
      <c r="VWC19" s="164"/>
      <c r="VWD19" s="164"/>
      <c r="VWE19" s="164"/>
      <c r="VWF19" s="164"/>
      <c r="VWG19" s="164"/>
      <c r="VWH19" s="164"/>
      <c r="VWI19" s="164"/>
      <c r="VWJ19" s="164"/>
      <c r="VWK19" s="164"/>
      <c r="VWL19" s="164"/>
      <c r="VWM19" s="164"/>
      <c r="VWN19" s="164"/>
      <c r="VWO19" s="164"/>
      <c r="VWP19" s="164"/>
      <c r="VWQ19" s="164"/>
      <c r="VWR19" s="164"/>
      <c r="VWS19" s="164"/>
      <c r="VWT19" s="164"/>
      <c r="VWU19" s="164"/>
      <c r="VWV19" s="164"/>
      <c r="VWW19" s="164"/>
      <c r="VWX19" s="164"/>
      <c r="VWY19" s="164"/>
      <c r="VWZ19" s="164"/>
      <c r="VXA19" s="164"/>
      <c r="VXB19" s="164"/>
      <c r="VXC19" s="164"/>
      <c r="VXD19" s="164"/>
      <c r="VXE19" s="164"/>
      <c r="VXF19" s="164"/>
      <c r="VXG19" s="164"/>
      <c r="VXH19" s="164"/>
      <c r="VXI19" s="164"/>
      <c r="VXJ19" s="164"/>
      <c r="VXK19" s="164"/>
      <c r="VXL19" s="164"/>
      <c r="VXM19" s="164"/>
      <c r="VXN19" s="164"/>
      <c r="VXO19" s="164"/>
      <c r="VXP19" s="164"/>
      <c r="VXQ19" s="164"/>
      <c r="VXR19" s="164"/>
      <c r="VXS19" s="164"/>
      <c r="VXT19" s="164"/>
      <c r="VXU19" s="164"/>
      <c r="VXV19" s="164"/>
      <c r="VXW19" s="164"/>
      <c r="VXX19" s="164"/>
      <c r="VXY19" s="164"/>
      <c r="VXZ19" s="164"/>
      <c r="VYA19" s="164"/>
      <c r="VYB19" s="164"/>
      <c r="VYC19" s="164"/>
      <c r="VYD19" s="164"/>
      <c r="VYE19" s="164"/>
      <c r="VYF19" s="164"/>
      <c r="VYG19" s="164"/>
      <c r="VYH19" s="164"/>
      <c r="VYI19" s="164"/>
      <c r="VYJ19" s="164"/>
      <c r="VYK19" s="164"/>
      <c r="VYL19" s="164"/>
      <c r="VYM19" s="164"/>
      <c r="VYN19" s="164"/>
      <c r="VYO19" s="164"/>
      <c r="VYP19" s="164"/>
      <c r="VYQ19" s="164"/>
      <c r="VYR19" s="164"/>
      <c r="VYS19" s="164"/>
      <c r="VYT19" s="164"/>
      <c r="VYU19" s="164"/>
      <c r="VYV19" s="164"/>
      <c r="VYW19" s="164"/>
      <c r="VYX19" s="164"/>
      <c r="VYY19" s="164"/>
      <c r="VYZ19" s="164"/>
      <c r="VZA19" s="164"/>
      <c r="VZB19" s="164"/>
      <c r="VZC19" s="164"/>
      <c r="VZD19" s="164"/>
      <c r="VZE19" s="164"/>
      <c r="VZF19" s="164"/>
      <c r="VZG19" s="164"/>
      <c r="VZH19" s="164"/>
      <c r="VZI19" s="164"/>
      <c r="VZJ19" s="164"/>
      <c r="VZK19" s="164"/>
      <c r="VZL19" s="164"/>
      <c r="VZM19" s="164"/>
      <c r="VZN19" s="164"/>
      <c r="VZO19" s="164"/>
      <c r="VZP19" s="164"/>
      <c r="VZQ19" s="164"/>
      <c r="VZR19" s="164"/>
      <c r="VZS19" s="164"/>
      <c r="VZT19" s="164"/>
      <c r="VZU19" s="164"/>
      <c r="VZV19" s="164"/>
      <c r="VZW19" s="164"/>
      <c r="VZX19" s="164"/>
      <c r="VZY19" s="164"/>
      <c r="VZZ19" s="164"/>
      <c r="WAA19" s="164"/>
      <c r="WAB19" s="164"/>
      <c r="WAC19" s="164"/>
      <c r="WAD19" s="164"/>
      <c r="WAE19" s="164"/>
      <c r="WAF19" s="164"/>
      <c r="WAG19" s="164"/>
      <c r="WAH19" s="164"/>
      <c r="WAI19" s="164"/>
      <c r="WAJ19" s="164"/>
      <c r="WAK19" s="164"/>
      <c r="WAL19" s="164"/>
      <c r="WAM19" s="164"/>
      <c r="WAN19" s="164"/>
      <c r="WAO19" s="164"/>
      <c r="WAP19" s="164"/>
      <c r="WAQ19" s="164"/>
      <c r="WAR19" s="164"/>
      <c r="WAS19" s="164"/>
      <c r="WAT19" s="164"/>
      <c r="WAU19" s="164"/>
      <c r="WAV19" s="164"/>
      <c r="WAW19" s="164"/>
      <c r="WAX19" s="164"/>
      <c r="WAY19" s="164"/>
      <c r="WAZ19" s="164"/>
      <c r="WBA19" s="164"/>
      <c r="WBB19" s="164"/>
      <c r="WBC19" s="164"/>
      <c r="WBD19" s="164"/>
      <c r="WBE19" s="164"/>
      <c r="WBF19" s="164"/>
      <c r="WBG19" s="164"/>
      <c r="WBH19" s="164"/>
      <c r="WBI19" s="164"/>
      <c r="WBJ19" s="164"/>
      <c r="WBK19" s="164"/>
      <c r="WBL19" s="164"/>
      <c r="WBM19" s="164"/>
      <c r="WBN19" s="164"/>
      <c r="WBO19" s="164"/>
      <c r="WBP19" s="164"/>
      <c r="WBQ19" s="164"/>
      <c r="WBR19" s="164"/>
      <c r="WBS19" s="164"/>
      <c r="WBT19" s="164"/>
      <c r="WBU19" s="164"/>
      <c r="WBV19" s="164"/>
      <c r="WBW19" s="164"/>
      <c r="WBX19" s="164"/>
      <c r="WBY19" s="164"/>
      <c r="WBZ19" s="164"/>
      <c r="WCA19" s="164"/>
      <c r="WCB19" s="164"/>
      <c r="WCC19" s="164"/>
      <c r="WCD19" s="164"/>
      <c r="WCE19" s="164"/>
      <c r="WCF19" s="164"/>
      <c r="WCG19" s="164"/>
      <c r="WCH19" s="164"/>
      <c r="WCI19" s="164"/>
      <c r="WCJ19" s="164"/>
      <c r="WCK19" s="164"/>
      <c r="WCL19" s="164"/>
      <c r="WCM19" s="164"/>
      <c r="WCN19" s="164"/>
      <c r="WCO19" s="164"/>
      <c r="WCP19" s="164"/>
      <c r="WCQ19" s="164"/>
      <c r="WCR19" s="164"/>
      <c r="WCS19" s="164"/>
      <c r="WCT19" s="164"/>
      <c r="WCU19" s="164"/>
      <c r="WCV19" s="164"/>
      <c r="WCW19" s="164"/>
      <c r="WCX19" s="164"/>
      <c r="WCY19" s="164"/>
      <c r="WCZ19" s="164"/>
      <c r="WDA19" s="164"/>
      <c r="WDB19" s="164"/>
      <c r="WDC19" s="164"/>
      <c r="WDD19" s="164"/>
      <c r="WDE19" s="164"/>
      <c r="WDF19" s="164"/>
      <c r="WDG19" s="164"/>
      <c r="WDH19" s="164"/>
      <c r="WDI19" s="164"/>
      <c r="WDJ19" s="164"/>
      <c r="WDK19" s="164"/>
      <c r="WDL19" s="164"/>
      <c r="WDM19" s="164"/>
      <c r="WDN19" s="164"/>
      <c r="WDO19" s="164"/>
      <c r="WDP19" s="164"/>
      <c r="WDQ19" s="164"/>
      <c r="WDR19" s="164"/>
      <c r="WDS19" s="164"/>
      <c r="WDT19" s="164"/>
      <c r="WDU19" s="164"/>
      <c r="WDV19" s="164"/>
      <c r="WDW19" s="164"/>
      <c r="WDX19" s="164"/>
      <c r="WDY19" s="164"/>
      <c r="WDZ19" s="164"/>
      <c r="WEA19" s="164"/>
      <c r="WEB19" s="164"/>
      <c r="WEC19" s="164"/>
      <c r="WED19" s="164"/>
      <c r="WEE19" s="164"/>
      <c r="WEF19" s="164"/>
      <c r="WEG19" s="164"/>
      <c r="WEH19" s="164"/>
      <c r="WEI19" s="164"/>
      <c r="WEJ19" s="164"/>
      <c r="WEK19" s="164"/>
      <c r="WEL19" s="164"/>
      <c r="WEM19" s="164"/>
      <c r="WEN19" s="164"/>
      <c r="WEO19" s="164"/>
      <c r="WEP19" s="164"/>
      <c r="WEQ19" s="164"/>
      <c r="WER19" s="164"/>
      <c r="WES19" s="164"/>
      <c r="WET19" s="164"/>
      <c r="WEU19" s="164"/>
      <c r="WEV19" s="164"/>
      <c r="WEW19" s="164"/>
      <c r="WEX19" s="164"/>
      <c r="WEY19" s="164"/>
      <c r="WEZ19" s="164"/>
      <c r="WFA19" s="164"/>
      <c r="WFB19" s="164"/>
      <c r="WFC19" s="164"/>
      <c r="WFD19" s="164"/>
      <c r="WFE19" s="164"/>
      <c r="WFF19" s="164"/>
      <c r="WFG19" s="164"/>
      <c r="WFH19" s="164"/>
      <c r="WFI19" s="164"/>
      <c r="WFJ19" s="164"/>
      <c r="WFK19" s="164"/>
      <c r="WFL19" s="164"/>
      <c r="WFM19" s="164"/>
      <c r="WFN19" s="164"/>
      <c r="WFO19" s="164"/>
      <c r="WFP19" s="164"/>
      <c r="WFQ19" s="164"/>
      <c r="WFR19" s="164"/>
      <c r="WFS19" s="164"/>
      <c r="WFT19" s="164"/>
      <c r="WFU19" s="164"/>
      <c r="WFV19" s="164"/>
      <c r="WFW19" s="164"/>
      <c r="WFX19" s="164"/>
      <c r="WFY19" s="164"/>
      <c r="WFZ19" s="164"/>
      <c r="WGA19" s="164"/>
      <c r="WGB19" s="164"/>
      <c r="WGC19" s="164"/>
      <c r="WGD19" s="164"/>
      <c r="WGE19" s="164"/>
      <c r="WGF19" s="164"/>
      <c r="WGG19" s="164"/>
      <c r="WGH19" s="164"/>
      <c r="WGI19" s="164"/>
      <c r="WGJ19" s="164"/>
      <c r="WGK19" s="164"/>
      <c r="WGL19" s="164"/>
      <c r="WGM19" s="164"/>
      <c r="WGN19" s="164"/>
      <c r="WGO19" s="164"/>
      <c r="WGP19" s="164"/>
      <c r="WGQ19" s="164"/>
      <c r="WGR19" s="164"/>
      <c r="WGS19" s="164"/>
      <c r="WGT19" s="164"/>
      <c r="WGU19" s="164"/>
      <c r="WGV19" s="164"/>
      <c r="WGW19" s="164"/>
      <c r="WGX19" s="164"/>
      <c r="WGY19" s="164"/>
      <c r="WGZ19" s="164"/>
      <c r="WHA19" s="164"/>
      <c r="WHB19" s="164"/>
      <c r="WHC19" s="164"/>
      <c r="WHD19" s="164"/>
      <c r="WHE19" s="164"/>
      <c r="WHF19" s="164"/>
      <c r="WHG19" s="164"/>
      <c r="WHH19" s="164"/>
      <c r="WHI19" s="164"/>
      <c r="WHJ19" s="164"/>
      <c r="WHK19" s="164"/>
      <c r="WHL19" s="164"/>
      <c r="WHM19" s="164"/>
      <c r="WHN19" s="164"/>
      <c r="WHO19" s="164"/>
      <c r="WHP19" s="164"/>
      <c r="WHQ19" s="164"/>
      <c r="WHR19" s="164"/>
      <c r="WHS19" s="164"/>
      <c r="WHT19" s="164"/>
      <c r="WHU19" s="164"/>
      <c r="WHV19" s="164"/>
      <c r="WHW19" s="164"/>
      <c r="WHX19" s="164"/>
      <c r="WHY19" s="164"/>
      <c r="WHZ19" s="164"/>
      <c r="WIA19" s="164"/>
      <c r="WIB19" s="164"/>
      <c r="WIC19" s="164"/>
      <c r="WID19" s="164"/>
      <c r="WIE19" s="164"/>
      <c r="WIF19" s="164"/>
      <c r="WIG19" s="164"/>
      <c r="WIH19" s="164"/>
      <c r="WII19" s="164"/>
      <c r="WIJ19" s="164"/>
      <c r="WIK19" s="164"/>
      <c r="WIL19" s="164"/>
      <c r="WIM19" s="164"/>
      <c r="WIN19" s="164"/>
      <c r="WIO19" s="164"/>
      <c r="WIP19" s="164"/>
      <c r="WIQ19" s="164"/>
      <c r="WIR19" s="164"/>
      <c r="WIS19" s="164"/>
      <c r="WIT19" s="164"/>
      <c r="WIU19" s="164"/>
      <c r="WIV19" s="164"/>
      <c r="WIW19" s="164"/>
      <c r="WIX19" s="164"/>
      <c r="WIY19" s="164"/>
      <c r="WIZ19" s="164"/>
      <c r="WJA19" s="164"/>
      <c r="WJB19" s="164"/>
      <c r="WJC19" s="164"/>
      <c r="WJD19" s="164"/>
      <c r="WJE19" s="164"/>
      <c r="WJF19" s="164"/>
      <c r="WJG19" s="164"/>
      <c r="WJH19" s="164"/>
      <c r="WJI19" s="164"/>
      <c r="WJJ19" s="164"/>
      <c r="WJK19" s="164"/>
      <c r="WJL19" s="164"/>
      <c r="WJM19" s="164"/>
      <c r="WJN19" s="164"/>
      <c r="WJO19" s="164"/>
      <c r="WJP19" s="164"/>
      <c r="WJQ19" s="164"/>
      <c r="WJR19" s="164"/>
      <c r="WJS19" s="164"/>
      <c r="WJT19" s="164"/>
      <c r="WJU19" s="164"/>
      <c r="WJV19" s="164"/>
      <c r="WJW19" s="164"/>
      <c r="WJX19" s="164"/>
      <c r="WJY19" s="164"/>
      <c r="WJZ19" s="164"/>
      <c r="WKA19" s="164"/>
      <c r="WKB19" s="164"/>
      <c r="WKC19" s="164"/>
      <c r="WKD19" s="164"/>
      <c r="WKE19" s="164"/>
      <c r="WKF19" s="164"/>
      <c r="WKG19" s="164"/>
      <c r="WKH19" s="164"/>
      <c r="WKI19" s="164"/>
      <c r="WKJ19" s="164"/>
      <c r="WKK19" s="164"/>
      <c r="WKL19" s="164"/>
      <c r="WKM19" s="164"/>
      <c r="WKN19" s="164"/>
      <c r="WKO19" s="164"/>
      <c r="WKP19" s="164"/>
      <c r="WKQ19" s="164"/>
      <c r="WKR19" s="164"/>
      <c r="WKS19" s="164"/>
      <c r="WKT19" s="164"/>
      <c r="WKU19" s="164"/>
      <c r="WKV19" s="164"/>
      <c r="WKW19" s="164"/>
      <c r="WKX19" s="164"/>
      <c r="WKY19" s="164"/>
      <c r="WKZ19" s="164"/>
      <c r="WLA19" s="164"/>
      <c r="WLB19" s="164"/>
      <c r="WLC19" s="164"/>
      <c r="WLD19" s="164"/>
      <c r="WLE19" s="164"/>
      <c r="WLF19" s="164"/>
      <c r="WLG19" s="164"/>
      <c r="WLH19" s="164"/>
      <c r="WLI19" s="164"/>
      <c r="WLJ19" s="164"/>
      <c r="WLK19" s="164"/>
      <c r="WLL19" s="164"/>
      <c r="WLM19" s="164"/>
      <c r="WLN19" s="164"/>
      <c r="WLO19" s="164"/>
      <c r="WLP19" s="164"/>
      <c r="WLQ19" s="164"/>
      <c r="WLR19" s="164"/>
      <c r="WLS19" s="164"/>
      <c r="WLT19" s="164"/>
      <c r="WLU19" s="164"/>
      <c r="WLV19" s="164"/>
      <c r="WLW19" s="164"/>
      <c r="WLX19" s="164"/>
      <c r="WLY19" s="164"/>
      <c r="WLZ19" s="164"/>
      <c r="WMA19" s="164"/>
      <c r="WMB19" s="164"/>
      <c r="WMC19" s="164"/>
      <c r="WMD19" s="164"/>
      <c r="WME19" s="164"/>
      <c r="WMF19" s="164"/>
      <c r="WMG19" s="164"/>
      <c r="WMH19" s="164"/>
      <c r="WMI19" s="164"/>
      <c r="WMJ19" s="164"/>
      <c r="WMK19" s="164"/>
      <c r="WML19" s="164"/>
      <c r="WMM19" s="164"/>
      <c r="WMN19" s="164"/>
      <c r="WMO19" s="164"/>
      <c r="WMP19" s="164"/>
      <c r="WMQ19" s="164"/>
      <c r="WMR19" s="164"/>
      <c r="WMS19" s="164"/>
      <c r="WMT19" s="164"/>
      <c r="WMU19" s="164"/>
      <c r="WMV19" s="164"/>
      <c r="WMW19" s="164"/>
      <c r="WMX19" s="164"/>
      <c r="WMY19" s="164"/>
      <c r="WMZ19" s="164"/>
      <c r="WNA19" s="164"/>
      <c r="WNB19" s="164"/>
      <c r="WNC19" s="164"/>
      <c r="WND19" s="164"/>
      <c r="WNE19" s="164"/>
      <c r="WNF19" s="164"/>
      <c r="WNG19" s="164"/>
      <c r="WNH19" s="164"/>
      <c r="WNI19" s="164"/>
      <c r="WNJ19" s="164"/>
      <c r="WNK19" s="164"/>
      <c r="WNL19" s="164"/>
      <c r="WNM19" s="164"/>
      <c r="WNN19" s="164"/>
      <c r="WNO19" s="164"/>
      <c r="WNP19" s="164"/>
      <c r="WNQ19" s="164"/>
      <c r="WNR19" s="164"/>
      <c r="WNS19" s="164"/>
      <c r="WNT19" s="164"/>
      <c r="WNU19" s="164"/>
      <c r="WNV19" s="164"/>
      <c r="WNW19" s="164"/>
      <c r="WNX19" s="164"/>
      <c r="WNY19" s="164"/>
      <c r="WNZ19" s="164"/>
      <c r="WOA19" s="164"/>
      <c r="WOB19" s="164"/>
      <c r="WOC19" s="164"/>
      <c r="WOD19" s="164"/>
      <c r="WOE19" s="164"/>
      <c r="WOF19" s="164"/>
      <c r="WOG19" s="164"/>
      <c r="WOH19" s="164"/>
      <c r="WOI19" s="164"/>
      <c r="WOJ19" s="164"/>
      <c r="WOK19" s="164"/>
      <c r="WOL19" s="164"/>
      <c r="WOM19" s="164"/>
      <c r="WON19" s="164"/>
      <c r="WOO19" s="164"/>
      <c r="WOP19" s="164"/>
      <c r="WOQ19" s="164"/>
      <c r="WOR19" s="164"/>
      <c r="WOS19" s="164"/>
      <c r="WOT19" s="164"/>
      <c r="WOU19" s="164"/>
      <c r="WOV19" s="164"/>
      <c r="WOW19" s="164"/>
      <c r="WOX19" s="164"/>
      <c r="WOY19" s="164"/>
      <c r="WOZ19" s="164"/>
      <c r="WPA19" s="164"/>
      <c r="WPB19" s="164"/>
      <c r="WPC19" s="164"/>
      <c r="WPD19" s="164"/>
      <c r="WPE19" s="164"/>
      <c r="WPF19" s="164"/>
      <c r="WPG19" s="164"/>
      <c r="WPH19" s="164"/>
      <c r="WPI19" s="164"/>
      <c r="WPJ19" s="164"/>
      <c r="WPK19" s="164"/>
      <c r="WPL19" s="164"/>
      <c r="WPM19" s="164"/>
      <c r="WPN19" s="164"/>
      <c r="WPO19" s="164"/>
      <c r="WPP19" s="164"/>
      <c r="WPQ19" s="164"/>
      <c r="WPR19" s="164"/>
      <c r="WPS19" s="164"/>
      <c r="WPT19" s="164"/>
      <c r="WPU19" s="164"/>
      <c r="WPV19" s="164"/>
      <c r="WPW19" s="164"/>
      <c r="WPX19" s="164"/>
      <c r="WPY19" s="164"/>
      <c r="WPZ19" s="164"/>
      <c r="WQA19" s="164"/>
      <c r="WQB19" s="164"/>
      <c r="WQC19" s="164"/>
      <c r="WQD19" s="164"/>
      <c r="WQE19" s="164"/>
      <c r="WQF19" s="164"/>
      <c r="WQG19" s="164"/>
      <c r="WQH19" s="164"/>
      <c r="WQI19" s="164"/>
      <c r="WQJ19" s="164"/>
      <c r="WQK19" s="164"/>
      <c r="WQL19" s="164"/>
      <c r="WQM19" s="164"/>
      <c r="WQN19" s="164"/>
      <c r="WQO19" s="164"/>
      <c r="WQP19" s="164"/>
      <c r="WQQ19" s="164"/>
      <c r="WQR19" s="164"/>
      <c r="WQS19" s="164"/>
      <c r="WQT19" s="164"/>
      <c r="WQU19" s="164"/>
      <c r="WQV19" s="164"/>
      <c r="WQW19" s="164"/>
      <c r="WQX19" s="164"/>
      <c r="WQY19" s="164"/>
      <c r="WQZ19" s="164"/>
      <c r="WRA19" s="164"/>
      <c r="WRB19" s="164"/>
      <c r="WRC19" s="164"/>
      <c r="WRD19" s="164"/>
      <c r="WRE19" s="164"/>
      <c r="WRF19" s="164"/>
      <c r="WRG19" s="164"/>
      <c r="WRH19" s="164"/>
      <c r="WRI19" s="164"/>
      <c r="WRJ19" s="164"/>
      <c r="WRK19" s="164"/>
      <c r="WRL19" s="164"/>
      <c r="WRM19" s="164"/>
      <c r="WRN19" s="164"/>
      <c r="WRO19" s="164"/>
      <c r="WRP19" s="164"/>
      <c r="WRQ19" s="164"/>
      <c r="WRR19" s="164"/>
      <c r="WRS19" s="164"/>
      <c r="WRT19" s="164"/>
      <c r="WRU19" s="164"/>
      <c r="WRV19" s="164"/>
      <c r="WRW19" s="164"/>
      <c r="WRX19" s="164"/>
      <c r="WRY19" s="164"/>
      <c r="WRZ19" s="164"/>
      <c r="WSA19" s="164"/>
      <c r="WSB19" s="164"/>
      <c r="WSC19" s="164"/>
      <c r="WSD19" s="164"/>
      <c r="WSE19" s="164"/>
      <c r="WSF19" s="164"/>
      <c r="WSG19" s="164"/>
      <c r="WSH19" s="164"/>
      <c r="WSI19" s="164"/>
      <c r="WSJ19" s="164"/>
      <c r="WSK19" s="164"/>
      <c r="WSL19" s="164"/>
      <c r="WSM19" s="164"/>
      <c r="WSN19" s="164"/>
      <c r="WSO19" s="164"/>
      <c r="WSP19" s="164"/>
      <c r="WSQ19" s="164"/>
      <c r="WSR19" s="164"/>
      <c r="WSS19" s="164"/>
      <c r="WST19" s="164"/>
      <c r="WSU19" s="164"/>
      <c r="WSV19" s="164"/>
      <c r="WSW19" s="164"/>
      <c r="WSX19" s="164"/>
      <c r="WSY19" s="164"/>
      <c r="WSZ19" s="164"/>
      <c r="WTA19" s="164"/>
      <c r="WTB19" s="164"/>
      <c r="WTC19" s="164"/>
      <c r="WTD19" s="164"/>
      <c r="WTE19" s="164"/>
      <c r="WTF19" s="164"/>
      <c r="WTG19" s="164"/>
      <c r="WTH19" s="164"/>
      <c r="WTI19" s="164"/>
      <c r="WTJ19" s="164"/>
      <c r="WTK19" s="164"/>
      <c r="WTL19" s="164"/>
      <c r="WTM19" s="164"/>
      <c r="WTN19" s="164"/>
      <c r="WTO19" s="164"/>
      <c r="WTP19" s="164"/>
      <c r="WTQ19" s="164"/>
      <c r="WTR19" s="164"/>
      <c r="WTS19" s="164"/>
      <c r="WTT19" s="164"/>
      <c r="WTU19" s="164"/>
      <c r="WTV19" s="164"/>
      <c r="WTW19" s="164"/>
      <c r="WTX19" s="164"/>
      <c r="WTY19" s="164"/>
      <c r="WTZ19" s="164"/>
      <c r="WUA19" s="164"/>
      <c r="WUB19" s="164"/>
      <c r="WUC19" s="164"/>
      <c r="WUD19" s="164"/>
      <c r="WUE19" s="164"/>
      <c r="WUF19" s="164"/>
      <c r="WUG19" s="164"/>
      <c r="WUH19" s="164"/>
      <c r="WUI19" s="164"/>
      <c r="WUJ19" s="164"/>
      <c r="WUK19" s="164"/>
      <c r="WUL19" s="164"/>
      <c r="WUM19" s="164"/>
      <c r="WUN19" s="164"/>
      <c r="WUO19" s="164"/>
      <c r="WUP19" s="164"/>
      <c r="WUQ19" s="164"/>
      <c r="WUR19" s="164"/>
      <c r="WUS19" s="164"/>
      <c r="WUT19" s="164"/>
      <c r="WUU19" s="164"/>
      <c r="WUV19" s="164"/>
      <c r="WUW19" s="164"/>
      <c r="WUX19" s="164"/>
      <c r="WUY19" s="164"/>
      <c r="WUZ19" s="164"/>
      <c r="WVA19" s="164"/>
      <c r="WVB19" s="164"/>
      <c r="WVC19" s="164"/>
      <c r="WVD19" s="164"/>
      <c r="WVE19" s="164"/>
      <c r="WVF19" s="164"/>
      <c r="WVG19" s="164"/>
      <c r="WVH19" s="164"/>
      <c r="WVI19" s="164"/>
      <c r="WVJ19" s="164"/>
      <c r="WVK19" s="164"/>
      <c r="WVL19" s="164"/>
      <c r="WVM19" s="164"/>
      <c r="WVN19" s="164"/>
      <c r="WVO19" s="164"/>
      <c r="WVP19" s="164"/>
      <c r="WVQ19" s="164"/>
      <c r="WVR19" s="164"/>
      <c r="WVS19" s="164"/>
      <c r="WVT19" s="164"/>
      <c r="WVU19" s="164"/>
      <c r="WVV19" s="164"/>
      <c r="WVW19" s="164"/>
      <c r="WVX19" s="164"/>
      <c r="WVY19" s="164"/>
      <c r="WVZ19" s="164"/>
      <c r="WWA19" s="164"/>
      <c r="WWB19" s="164"/>
      <c r="WWC19" s="164"/>
      <c r="WWD19" s="164"/>
      <c r="WWE19" s="164"/>
      <c r="WWF19" s="164"/>
      <c r="WWG19" s="164"/>
      <c r="WWH19" s="164"/>
      <c r="WWI19" s="164"/>
      <c r="WWJ19" s="164"/>
      <c r="WWK19" s="164"/>
      <c r="WWL19" s="164"/>
      <c r="WWM19" s="164"/>
      <c r="WWN19" s="164"/>
      <c r="WWO19" s="164"/>
      <c r="WWP19" s="164"/>
      <c r="WWQ19" s="164"/>
      <c r="WWR19" s="164"/>
      <c r="WWS19" s="164"/>
      <c r="WWT19" s="164"/>
      <c r="WWU19" s="164"/>
      <c r="WWV19" s="164"/>
      <c r="WWW19" s="164"/>
      <c r="WWX19" s="164"/>
      <c r="WWY19" s="164"/>
      <c r="WWZ19" s="164"/>
      <c r="WXA19" s="164"/>
      <c r="WXB19" s="164"/>
      <c r="WXC19" s="164"/>
      <c r="WXD19" s="164"/>
      <c r="WXE19" s="164"/>
      <c r="WXF19" s="164"/>
      <c r="WXG19" s="164"/>
      <c r="WXH19" s="164"/>
      <c r="WXI19" s="164"/>
      <c r="WXJ19" s="164"/>
      <c r="WXK19" s="164"/>
      <c r="WXL19" s="164"/>
      <c r="WXM19" s="164"/>
      <c r="WXN19" s="164"/>
      <c r="WXO19" s="164"/>
      <c r="WXP19" s="164"/>
      <c r="WXQ19" s="164"/>
      <c r="WXR19" s="164"/>
      <c r="WXS19" s="164"/>
      <c r="WXT19" s="164"/>
      <c r="WXU19" s="164"/>
      <c r="WXV19" s="164"/>
      <c r="WXW19" s="164"/>
      <c r="WXX19" s="164"/>
      <c r="WXY19" s="164"/>
      <c r="WXZ19" s="164"/>
      <c r="WYA19" s="164"/>
      <c r="WYB19" s="164"/>
      <c r="WYC19" s="164"/>
      <c r="WYD19" s="164"/>
      <c r="WYE19" s="164"/>
      <c r="WYF19" s="164"/>
      <c r="WYG19" s="164"/>
      <c r="WYH19" s="164"/>
      <c r="WYI19" s="164"/>
      <c r="WYJ19" s="164"/>
      <c r="WYK19" s="164"/>
      <c r="WYL19" s="164"/>
      <c r="WYM19" s="164"/>
      <c r="WYN19" s="164"/>
      <c r="WYO19" s="164"/>
      <c r="WYP19" s="164"/>
      <c r="WYQ19" s="164"/>
      <c r="WYR19" s="164"/>
      <c r="WYS19" s="164"/>
      <c r="WYT19" s="164"/>
      <c r="WYU19" s="164"/>
      <c r="WYV19" s="164"/>
      <c r="WYW19" s="164"/>
      <c r="WYX19" s="164"/>
      <c r="WYY19" s="164"/>
      <c r="WYZ19" s="164"/>
      <c r="WZA19" s="164"/>
      <c r="WZB19" s="164"/>
      <c r="WZC19" s="164"/>
      <c r="WZD19" s="164"/>
      <c r="WZE19" s="164"/>
      <c r="WZF19" s="164"/>
      <c r="WZG19" s="164"/>
      <c r="WZH19" s="164"/>
      <c r="WZI19" s="164"/>
      <c r="WZJ19" s="164"/>
      <c r="WZK19" s="164"/>
      <c r="WZL19" s="164"/>
      <c r="WZM19" s="164"/>
      <c r="WZN19" s="164"/>
      <c r="WZO19" s="164"/>
      <c r="WZP19" s="164"/>
      <c r="WZQ19" s="164"/>
      <c r="WZR19" s="164"/>
      <c r="WZS19" s="164"/>
      <c r="WZT19" s="164"/>
      <c r="WZU19" s="164"/>
      <c r="WZV19" s="164"/>
      <c r="WZW19" s="164"/>
      <c r="WZX19" s="164"/>
      <c r="WZY19" s="164"/>
      <c r="WZZ19" s="164"/>
      <c r="XAA19" s="164"/>
      <c r="XAB19" s="164"/>
      <c r="XAC19" s="164"/>
      <c r="XAD19" s="164"/>
      <c r="XAE19" s="164"/>
      <c r="XAF19" s="164"/>
      <c r="XAG19" s="164"/>
      <c r="XAH19" s="164"/>
      <c r="XAI19" s="164"/>
      <c r="XAJ19" s="164"/>
      <c r="XAK19" s="164"/>
      <c r="XAL19" s="164"/>
      <c r="XAM19" s="164"/>
      <c r="XAN19" s="164"/>
      <c r="XAO19" s="164"/>
      <c r="XAP19" s="164"/>
      <c r="XAQ19" s="164"/>
      <c r="XAR19" s="164"/>
      <c r="XAS19" s="164"/>
      <c r="XAT19" s="164"/>
      <c r="XAU19" s="164"/>
      <c r="XAV19" s="164"/>
      <c r="XAW19" s="164"/>
      <c r="XAX19" s="164"/>
      <c r="XAY19" s="164"/>
      <c r="XAZ19" s="164"/>
      <c r="XBA19" s="164"/>
      <c r="XBB19" s="164"/>
      <c r="XBC19" s="164"/>
      <c r="XBD19" s="164"/>
      <c r="XBE19" s="164"/>
      <c r="XBF19" s="164"/>
      <c r="XBG19" s="164"/>
      <c r="XBH19" s="164"/>
      <c r="XBI19" s="164"/>
      <c r="XBJ19" s="164"/>
      <c r="XBK19" s="164"/>
      <c r="XBL19" s="164"/>
      <c r="XBM19" s="164"/>
      <c r="XBN19" s="164"/>
      <c r="XBO19" s="164"/>
      <c r="XBP19" s="164"/>
      <c r="XBQ19" s="164"/>
      <c r="XBR19" s="164"/>
      <c r="XBS19" s="164"/>
      <c r="XBT19" s="164"/>
      <c r="XBU19" s="164"/>
      <c r="XBV19" s="164"/>
      <c r="XBW19" s="164"/>
      <c r="XBX19" s="164"/>
      <c r="XBY19" s="164"/>
      <c r="XBZ19" s="164"/>
      <c r="XCA19" s="164"/>
      <c r="XCB19" s="164"/>
      <c r="XCC19" s="164"/>
      <c r="XCD19" s="164"/>
      <c r="XCE19" s="164"/>
      <c r="XCF19" s="164"/>
      <c r="XCG19" s="164"/>
      <c r="XCH19" s="164"/>
      <c r="XCI19" s="164"/>
      <c r="XCJ19" s="164"/>
      <c r="XCK19" s="164"/>
      <c r="XCL19" s="164"/>
      <c r="XCM19" s="164"/>
      <c r="XCN19" s="164"/>
      <c r="XCO19" s="164"/>
      <c r="XCP19" s="164"/>
      <c r="XCQ19" s="164"/>
      <c r="XCR19" s="164"/>
      <c r="XCS19" s="164"/>
      <c r="XCT19" s="164"/>
      <c r="XCU19" s="164"/>
      <c r="XCV19" s="164"/>
      <c r="XCW19" s="164"/>
      <c r="XCX19" s="164"/>
      <c r="XCY19" s="164"/>
      <c r="XCZ19" s="164"/>
      <c r="XDA19" s="164"/>
      <c r="XDB19" s="164"/>
      <c r="XDC19" s="164"/>
      <c r="XDD19" s="164"/>
      <c r="XDE19" s="164"/>
      <c r="XDF19" s="164"/>
      <c r="XDG19" s="164"/>
      <c r="XDH19" s="164"/>
      <c r="XDI19" s="164"/>
      <c r="XDJ19" s="164"/>
      <c r="XDK19" s="164"/>
      <c r="XDL19" s="164"/>
      <c r="XDM19" s="164"/>
      <c r="XDN19" s="164"/>
      <c r="XDO19" s="164"/>
      <c r="XDP19" s="164"/>
      <c r="XDQ19" s="164"/>
      <c r="XDR19" s="164"/>
      <c r="XDS19" s="164"/>
      <c r="XDT19" s="164"/>
      <c r="XDU19" s="164"/>
      <c r="XDV19" s="164"/>
      <c r="XDW19" s="164"/>
      <c r="XDX19" s="164"/>
      <c r="XDY19" s="164"/>
      <c r="XDZ19" s="164"/>
      <c r="XEA19" s="164"/>
      <c r="XEB19" s="164"/>
      <c r="XEC19" s="164"/>
      <c r="XED19" s="164"/>
      <c r="XEE19" s="164"/>
      <c r="XEF19" s="164"/>
      <c r="XEG19" s="164"/>
      <c r="XEH19" s="164"/>
      <c r="XEI19" s="164"/>
      <c r="XEJ19" s="164"/>
      <c r="XEK19" s="164"/>
      <c r="XEL19" s="164"/>
      <c r="XEM19" s="164"/>
      <c r="XEN19" s="164"/>
      <c r="XEO19" s="164"/>
      <c r="XEP19" s="164"/>
      <c r="XEQ19" s="164"/>
      <c r="XER19" s="164"/>
      <c r="XES19" s="164"/>
      <c r="XET19" s="164"/>
      <c r="XEU19" s="164"/>
      <c r="XEV19" s="164"/>
      <c r="XEW19" s="164"/>
      <c r="XEX19" s="164"/>
      <c r="XEY19" s="164"/>
      <c r="XEZ19" s="164"/>
      <c r="XFA19" s="164"/>
    </row>
    <row r="20" spans="1:16381" s="164" customFormat="1" ht="39" customHeight="1">
      <c r="A20" s="80" t="s">
        <v>475</v>
      </c>
      <c r="B20" s="346" t="s">
        <v>10</v>
      </c>
      <c r="C20" s="244">
        <f>IF(B20="Yes",30,IF(B20="No",30,IF(B20="N/A",0)))</f>
        <v>30</v>
      </c>
      <c r="D20" s="245">
        <f>IF(B20="Yes",((C20/$C$24%)/10),IF(B20="No",0,IF(B20="N/A",0)))</f>
        <v>3.5294117647058827</v>
      </c>
      <c r="E20" s="181"/>
    </row>
    <row r="21" spans="1:16381" s="164" customFormat="1" ht="82.8">
      <c r="A21" s="80" t="s">
        <v>476</v>
      </c>
      <c r="B21" s="346" t="s">
        <v>10</v>
      </c>
      <c r="C21" s="244">
        <f>IF(B21="Yes",30,IF(B21="No",30,IF(B21="N/A",0)))</f>
        <v>30</v>
      </c>
      <c r="D21" s="245">
        <f>IF(B21="Yes",((C21/$C$24%)/10),IF(B21="No",0,IF(B21="N/A",0)))</f>
        <v>3.5294117647058827</v>
      </c>
      <c r="E21" s="181"/>
    </row>
    <row r="22" spans="1:16381" s="164" customFormat="1" ht="40.5" customHeight="1">
      <c r="A22" s="65" t="s">
        <v>446</v>
      </c>
      <c r="B22" s="551" t="s">
        <v>460</v>
      </c>
      <c r="C22" s="244">
        <f t="shared" ref="C22" si="2">IF(B22="Yes",15,IF(B22="No",15,IF(B22="N/A",0)))</f>
        <v>0</v>
      </c>
      <c r="D22" s="245">
        <f>IF(B22="Yes",((C22/$C$24%)/10),IF(B22="No",0,IF(B22="N/A",0)))</f>
        <v>0</v>
      </c>
      <c r="E22" s="474"/>
    </row>
    <row r="23" spans="1:16381" ht="15" customHeight="1">
      <c r="A23" s="151"/>
      <c r="B23" s="334"/>
      <c r="C23" s="244"/>
      <c r="D23" s="245"/>
      <c r="E23" s="342"/>
    </row>
    <row r="24" spans="1:16381">
      <c r="A24" s="344"/>
      <c r="B24" s="343"/>
      <c r="C24" s="361">
        <f>SUM(C19:C23)</f>
        <v>85</v>
      </c>
      <c r="D24" s="361">
        <f>SUM(D19:D23)</f>
        <v>10</v>
      </c>
      <c r="E24" s="343"/>
    </row>
  </sheetData>
  <sheetProtection algorithmName="SHA-512" hashValue="wzxbqWVEMD1mQps5/hnwP00jjRvyvy6IR4T6rR/a5CGMxXXu4L91JzuCwh1GgI/G9TQihiR+/8wbNjp+25YZFA==" saltValue="iI33jJx5gwOFYW7szowtWA==" spinCount="100000" sheet="1" objects="1" scenarios="1"/>
  <dataValidations count="1">
    <dataValidation type="list" allowBlank="1" showInputMessage="1" showErrorMessage="1" sqref="B19:B23 B9:B15">
      <formula1>"Yes, No, N/A"</formula1>
    </dataValidation>
  </dataValidation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C1048576"/>
  <sheetViews>
    <sheetView showGridLines="0" view="pageBreakPreview" zoomScaleNormal="90" zoomScaleSheetLayoutView="100" workbookViewId="0">
      <selection activeCell="A23" sqref="A23"/>
    </sheetView>
  </sheetViews>
  <sheetFormatPr defaultColWidth="9" defaultRowHeight="13.8"/>
  <cols>
    <col min="1" max="1" width="48.109375" style="194" customWidth="1"/>
    <col min="2" max="2" width="20.6640625" style="89" bestFit="1" customWidth="1"/>
    <col min="3" max="3" width="23.21875" style="89" bestFit="1" customWidth="1"/>
    <col min="4" max="4" width="21.44140625" style="89" customWidth="1"/>
    <col min="5" max="6" width="18.44140625" style="89" customWidth="1"/>
    <col min="7" max="7" width="14.44140625" style="89" customWidth="1"/>
    <col min="8" max="9" width="14" style="89" customWidth="1"/>
    <col min="10" max="13" width="9.77734375" style="89" customWidth="1"/>
    <col min="14" max="16384" width="9" style="89"/>
  </cols>
  <sheetData>
    <row r="1" spans="1:29" s="156" customFormat="1">
      <c r="A1" s="225"/>
      <c r="B1" s="488" t="s">
        <v>144</v>
      </c>
      <c r="C1" s="511" t="s">
        <v>70</v>
      </c>
    </row>
    <row r="2" spans="1:29" s="25" customFormat="1">
      <c r="A2" s="50" t="s">
        <v>56</v>
      </c>
      <c r="B2" s="267">
        <f>B3+B4+B5</f>
        <v>100</v>
      </c>
      <c r="C2" s="268">
        <f>((SUM(C3:C5))/B2)*100</f>
        <v>60</v>
      </c>
    </row>
    <row r="3" spans="1:29" s="19" customFormat="1">
      <c r="A3" s="26" t="s">
        <v>108</v>
      </c>
      <c r="B3" s="269" t="str">
        <f>IF(C14=0,"0",IF(C14&gt;0,"30"))</f>
        <v>30</v>
      </c>
      <c r="C3" s="270">
        <f>(D14*10)*B3/100</f>
        <v>30</v>
      </c>
      <c r="D3" s="27"/>
      <c r="E3" s="27"/>
      <c r="F3" s="27"/>
      <c r="G3" s="27"/>
      <c r="H3" s="27"/>
      <c r="I3" s="27"/>
      <c r="J3" s="27"/>
      <c r="K3" s="169"/>
      <c r="L3" s="169"/>
      <c r="M3" s="169"/>
      <c r="N3" s="169"/>
      <c r="O3" s="169"/>
      <c r="P3" s="169"/>
      <c r="Q3" s="169"/>
      <c r="R3" s="169"/>
      <c r="S3" s="169"/>
      <c r="T3" s="169"/>
      <c r="U3" s="89"/>
      <c r="V3" s="89"/>
      <c r="W3" s="89"/>
      <c r="X3" s="89"/>
      <c r="Y3" s="89"/>
      <c r="Z3" s="89"/>
      <c r="AA3" s="89"/>
      <c r="AB3" s="89"/>
      <c r="AC3" s="89"/>
    </row>
    <row r="4" spans="1:29" s="19" customFormat="1">
      <c r="A4" s="55" t="s">
        <v>245</v>
      </c>
      <c r="B4" s="269" t="str">
        <f>IF(C19=0,"0",IF(C19&gt;0,"40"))</f>
        <v>40</v>
      </c>
      <c r="C4" s="271">
        <f>(D19*10)*B4/100</f>
        <v>0</v>
      </c>
      <c r="D4" s="27"/>
      <c r="E4" s="27"/>
      <c r="F4" s="27"/>
      <c r="G4" s="27"/>
      <c r="H4" s="27"/>
      <c r="I4" s="27"/>
      <c r="J4" s="27"/>
      <c r="K4" s="169"/>
      <c r="L4" s="169"/>
      <c r="M4" s="169"/>
      <c r="N4" s="169"/>
      <c r="O4" s="169"/>
      <c r="P4" s="169"/>
      <c r="Q4" s="169"/>
      <c r="R4" s="169"/>
      <c r="S4" s="169"/>
      <c r="T4" s="169"/>
      <c r="U4" s="89"/>
      <c r="V4" s="89"/>
      <c r="W4" s="89"/>
      <c r="X4" s="89"/>
      <c r="Y4" s="89"/>
      <c r="Z4" s="89"/>
      <c r="AA4" s="89"/>
      <c r="AB4" s="89"/>
      <c r="AC4" s="89"/>
    </row>
    <row r="5" spans="1:29" s="19" customFormat="1" ht="14.4" thickBot="1">
      <c r="A5" s="56" t="s">
        <v>109</v>
      </c>
      <c r="B5" s="272" t="str">
        <f>IF(C24=0,"0",IF(C24&gt;0,"30"))</f>
        <v>30</v>
      </c>
      <c r="C5" s="273">
        <f>(D24*10)*B5/100</f>
        <v>30</v>
      </c>
      <c r="D5" s="27"/>
    </row>
    <row r="6" spans="1:29" s="19" customFormat="1">
      <c r="A6" s="59"/>
    </row>
    <row r="7" spans="1:29" s="19" customFormat="1">
      <c r="A7" s="59"/>
    </row>
    <row r="8" spans="1:29" s="19" customFormat="1">
      <c r="A8" s="59"/>
      <c r="D8" s="170"/>
    </row>
    <row r="9" spans="1:29" s="19" customFormat="1" ht="14.4" thickBot="1">
      <c r="A9" s="59"/>
      <c r="D9" s="170"/>
    </row>
    <row r="10" spans="1:29" s="19" customFormat="1">
      <c r="A10" s="229" t="s">
        <v>108</v>
      </c>
      <c r="B10" s="488" t="s">
        <v>59</v>
      </c>
      <c r="C10" s="488" t="s">
        <v>69</v>
      </c>
      <c r="D10" s="488" t="s">
        <v>18</v>
      </c>
      <c r="E10" s="511" t="s">
        <v>12</v>
      </c>
    </row>
    <row r="11" spans="1:29" s="19" customFormat="1" ht="27.6">
      <c r="A11" s="60" t="s">
        <v>102</v>
      </c>
      <c r="B11" s="37" t="s">
        <v>10</v>
      </c>
      <c r="C11" s="244">
        <f>IF(B11="Yes",40,IF(B11="No",40,IF(B11="N/A",0)))</f>
        <v>40</v>
      </c>
      <c r="D11" s="245">
        <f>IF(B11="Yes",((C11/$C$14%)/10),IF(B11="No",0,IF(B11="N/A",0)))</f>
        <v>4</v>
      </c>
      <c r="E11" s="274"/>
    </row>
    <row r="12" spans="1:29" s="19" customFormat="1" ht="27.6" customHeight="1">
      <c r="A12" s="55" t="s">
        <v>139</v>
      </c>
      <c r="B12" s="37" t="s">
        <v>10</v>
      </c>
      <c r="C12" s="244">
        <f>IF(B12="Yes",30,IF(B12="No",30,IF(B12="N/A",0)))</f>
        <v>30</v>
      </c>
      <c r="D12" s="245">
        <f>IF(B12="Yes",((C12/$C$14%)/10),IF(B12="No",0,IF(B12="N/A",0)))</f>
        <v>3</v>
      </c>
      <c r="E12" s="274"/>
    </row>
    <row r="13" spans="1:29" s="19" customFormat="1" ht="14.4" thickBot="1">
      <c r="A13" s="61" t="s">
        <v>103</v>
      </c>
      <c r="B13" s="275" t="s">
        <v>156</v>
      </c>
      <c r="C13" s="276">
        <v>30</v>
      </c>
      <c r="D13" s="277">
        <f>IF(B13="&lt;30%",((C13/$C$14%)/10),IF(B13="30%-35%",(((C13*0.75)/$C$14%)/10),IF(B13="35.1%-50%",(((C13*0.5)/$C$14%)/10),IF(B13="&gt;50%",0))))</f>
        <v>3</v>
      </c>
      <c r="E13" s="278"/>
    </row>
    <row r="14" spans="1:29" s="19" customFormat="1" ht="12.75" customHeight="1">
      <c r="A14" s="62"/>
      <c r="B14" s="63"/>
      <c r="C14" s="466">
        <f>SUM(C11:C13)</f>
        <v>100</v>
      </c>
      <c r="D14" s="466">
        <f>SUM(D11:D13)</f>
        <v>10</v>
      </c>
      <c r="E14" s="171"/>
    </row>
    <row r="15" spans="1:29" s="19" customFormat="1">
      <c r="A15" s="59"/>
      <c r="C15" s="59"/>
      <c r="D15" s="59"/>
    </row>
    <row r="16" spans="1:29" s="19" customFormat="1" ht="14.4" thickBot="1">
      <c r="A16" s="59"/>
      <c r="C16" s="59"/>
      <c r="D16" s="59"/>
    </row>
    <row r="17" spans="1:13" s="19" customFormat="1">
      <c r="A17" s="228" t="s">
        <v>245</v>
      </c>
      <c r="B17" s="488" t="s">
        <v>59</v>
      </c>
      <c r="C17" s="488" t="s">
        <v>69</v>
      </c>
      <c r="D17" s="488" t="s">
        <v>18</v>
      </c>
      <c r="E17" s="511" t="s">
        <v>12</v>
      </c>
    </row>
    <row r="18" spans="1:13" s="19" customFormat="1" ht="28.2" thickBot="1">
      <c r="A18" s="90" t="s">
        <v>406</v>
      </c>
      <c r="B18" s="249" t="s">
        <v>460</v>
      </c>
      <c r="C18" s="247">
        <v>100</v>
      </c>
      <c r="D18" s="248">
        <f>IF(B18="Yes",((C18/$C$19%)/10),IF(B18="No",0,IF(B18="N/A",0)))</f>
        <v>0</v>
      </c>
      <c r="E18" s="279"/>
    </row>
    <row r="19" spans="1:13" s="19" customFormat="1" hidden="1">
      <c r="A19" s="172"/>
      <c r="B19" s="280"/>
      <c r="C19" s="281">
        <f>SUM(C18:C18)</f>
        <v>100</v>
      </c>
      <c r="D19" s="282">
        <f>SUM(D18:D18)</f>
        <v>0</v>
      </c>
      <c r="E19" s="283"/>
    </row>
    <row r="20" spans="1:13" s="19" customFormat="1" ht="14.4" thickBot="1">
      <c r="A20" s="172"/>
      <c r="B20" s="63"/>
      <c r="C20" s="173"/>
      <c r="D20" s="174"/>
      <c r="E20" s="175"/>
    </row>
    <row r="21" spans="1:13" s="19" customFormat="1">
      <c r="A21" s="224" t="s">
        <v>109</v>
      </c>
      <c r="B21" s="488" t="s">
        <v>59</v>
      </c>
      <c r="C21" s="488" t="s">
        <v>69</v>
      </c>
      <c r="D21" s="488" t="s">
        <v>18</v>
      </c>
      <c r="E21" s="511" t="s">
        <v>12</v>
      </c>
      <c r="F21" s="379"/>
    </row>
    <row r="22" spans="1:13" s="19" customFormat="1" ht="41.4">
      <c r="A22" s="55" t="s">
        <v>380</v>
      </c>
      <c r="B22" s="148" t="s">
        <v>10</v>
      </c>
      <c r="C22" s="250">
        <f>IF(B22="Yes",50,IF(B22="No",50,IF(B22="N/A",0)))</f>
        <v>50</v>
      </c>
      <c r="D22" s="284">
        <f>IF(B22="Yes",((C22/$C$24%)/10),IF(B22="No",0,IF(B22="N/A",0)))</f>
        <v>5</v>
      </c>
      <c r="E22" s="274"/>
      <c r="F22" s="379"/>
    </row>
    <row r="23" spans="1:13" s="19" customFormat="1" ht="27.6">
      <c r="A23" s="69" t="s">
        <v>246</v>
      </c>
      <c r="B23" s="252" t="s">
        <v>10</v>
      </c>
      <c r="C23" s="235">
        <f>IF(B23="Yes",50,IF(B23="No",50,IF(B23="N/A",0)))</f>
        <v>50</v>
      </c>
      <c r="D23" s="289">
        <f>IF(B23="Yes",((C23/$C$24%)/10),IF(B23="No",0,IF(B23="N/A",0)))</f>
        <v>5</v>
      </c>
      <c r="E23" s="384"/>
      <c r="F23" s="176"/>
    </row>
    <row r="24" spans="1:13" s="19" customFormat="1" hidden="1">
      <c r="A24" s="93"/>
      <c r="B24" s="97"/>
      <c r="C24" s="345">
        <f>SUM(C22:C23)</f>
        <v>100</v>
      </c>
      <c r="D24" s="183">
        <f>SUM(D22:D23)</f>
        <v>10</v>
      </c>
      <c r="E24" s="170"/>
    </row>
    <row r="25" spans="1:13" ht="28.2" thickBot="1">
      <c r="A25" s="230" t="s">
        <v>143</v>
      </c>
      <c r="B25" s="96"/>
      <c r="C25" s="96"/>
      <c r="D25" s="96"/>
      <c r="E25" s="96"/>
      <c r="F25" s="96"/>
      <c r="G25" s="96"/>
      <c r="H25" s="96"/>
      <c r="I25" s="96"/>
      <c r="J25" s="96"/>
      <c r="K25" s="96"/>
      <c r="L25" s="19"/>
      <c r="M25" s="19"/>
    </row>
    <row r="26" spans="1:13" s="86" customFormat="1" ht="27.6">
      <c r="A26" s="226" t="s">
        <v>155</v>
      </c>
      <c r="B26" s="482" t="s">
        <v>14</v>
      </c>
      <c r="C26" s="482" t="s">
        <v>15</v>
      </c>
      <c r="D26" s="482" t="s">
        <v>39</v>
      </c>
      <c r="E26" s="482" t="s">
        <v>38</v>
      </c>
      <c r="F26" s="482" t="s">
        <v>22</v>
      </c>
      <c r="G26" s="482" t="s">
        <v>21</v>
      </c>
      <c r="H26" s="482" t="s">
        <v>20</v>
      </c>
      <c r="I26" s="482" t="s">
        <v>222</v>
      </c>
      <c r="J26" s="621" t="s">
        <v>25</v>
      </c>
      <c r="K26" s="621"/>
      <c r="L26" s="622"/>
    </row>
    <row r="27" spans="1:13">
      <c r="A27" s="413">
        <v>1</v>
      </c>
      <c r="B27" s="178"/>
      <c r="C27" s="178"/>
      <c r="D27" s="347"/>
      <c r="E27" s="347"/>
      <c r="F27" s="179"/>
      <c r="G27" s="414">
        <f>('Branch Details'!$B$10-F27)/30</f>
        <v>0</v>
      </c>
      <c r="H27" s="180"/>
      <c r="I27" s="180"/>
      <c r="J27" s="620"/>
      <c r="K27" s="620"/>
      <c r="L27" s="620"/>
    </row>
    <row r="28" spans="1:13">
      <c r="A28" s="415">
        <v>2</v>
      </c>
      <c r="B28" s="178"/>
      <c r="C28" s="178"/>
      <c r="D28" s="347"/>
      <c r="E28" s="347"/>
      <c r="F28" s="179"/>
      <c r="G28" s="414">
        <f>('Branch Details'!$B$10-F28)/30</f>
        <v>0</v>
      </c>
      <c r="H28" s="180"/>
      <c r="I28" s="180"/>
      <c r="J28" s="620"/>
      <c r="K28" s="620"/>
      <c r="L28" s="620"/>
    </row>
    <row r="29" spans="1:13" s="19" customFormat="1">
      <c r="A29" s="413">
        <v>3</v>
      </c>
      <c r="B29" s="178"/>
      <c r="C29" s="178"/>
      <c r="D29" s="347"/>
      <c r="E29" s="347"/>
      <c r="F29" s="179"/>
      <c r="G29" s="414">
        <f>('Branch Details'!$B$10-F29)/30</f>
        <v>0</v>
      </c>
      <c r="H29" s="180"/>
      <c r="I29" s="180"/>
      <c r="J29" s="620"/>
      <c r="K29" s="620"/>
      <c r="L29" s="620"/>
    </row>
    <row r="30" spans="1:13" s="19" customFormat="1">
      <c r="A30" s="415">
        <v>4</v>
      </c>
      <c r="B30" s="178"/>
      <c r="C30" s="178"/>
      <c r="D30" s="347"/>
      <c r="E30" s="347"/>
      <c r="F30" s="179"/>
      <c r="G30" s="414">
        <f>('Branch Details'!$B$10-F30)/30</f>
        <v>0</v>
      </c>
      <c r="H30" s="180"/>
      <c r="I30" s="180"/>
      <c r="J30" s="620"/>
      <c r="K30" s="620"/>
      <c r="L30" s="620"/>
    </row>
    <row r="31" spans="1:13" s="19" customFormat="1">
      <c r="A31" s="413">
        <v>5</v>
      </c>
      <c r="B31" s="178"/>
      <c r="C31" s="178"/>
      <c r="D31" s="347"/>
      <c r="E31" s="347"/>
      <c r="F31" s="179"/>
      <c r="G31" s="414">
        <f>('Branch Details'!$B$10-F31)/30</f>
        <v>0</v>
      </c>
      <c r="H31" s="180"/>
      <c r="I31" s="180"/>
      <c r="J31" s="620"/>
      <c r="K31" s="620"/>
      <c r="L31" s="620"/>
    </row>
    <row r="32" spans="1:13" s="19" customFormat="1">
      <c r="A32" s="415">
        <v>6</v>
      </c>
      <c r="B32" s="178"/>
      <c r="C32" s="178"/>
      <c r="D32" s="347"/>
      <c r="E32" s="347"/>
      <c r="F32" s="179"/>
      <c r="G32" s="414">
        <f>('Branch Details'!$B$10-F32)/30</f>
        <v>0</v>
      </c>
      <c r="H32" s="180"/>
      <c r="I32" s="180"/>
      <c r="J32" s="620"/>
      <c r="K32" s="620"/>
      <c r="L32" s="620"/>
    </row>
    <row r="33" spans="1:12" s="19" customFormat="1">
      <c r="A33" s="413">
        <v>7</v>
      </c>
      <c r="B33" s="178"/>
      <c r="C33" s="178"/>
      <c r="D33" s="347"/>
      <c r="E33" s="347"/>
      <c r="F33" s="179"/>
      <c r="G33" s="414">
        <f>('Branch Details'!$B$10-F33)/30</f>
        <v>0</v>
      </c>
      <c r="H33" s="180"/>
      <c r="I33" s="180"/>
      <c r="J33" s="620"/>
      <c r="K33" s="620"/>
      <c r="L33" s="620"/>
    </row>
    <row r="34" spans="1:12" s="19" customFormat="1">
      <c r="A34" s="415">
        <v>8</v>
      </c>
      <c r="B34" s="178"/>
      <c r="C34" s="178"/>
      <c r="D34" s="347"/>
      <c r="E34" s="347"/>
      <c r="F34" s="179"/>
      <c r="G34" s="414">
        <f>('Branch Details'!$B$10-F34)/30</f>
        <v>0</v>
      </c>
      <c r="H34" s="180"/>
      <c r="I34" s="180"/>
      <c r="J34" s="620"/>
      <c r="K34" s="620"/>
      <c r="L34" s="620"/>
    </row>
    <row r="35" spans="1:12" s="19" customFormat="1">
      <c r="A35" s="413">
        <v>9</v>
      </c>
      <c r="B35" s="178"/>
      <c r="C35" s="178"/>
      <c r="D35" s="347"/>
      <c r="E35" s="347"/>
      <c r="F35" s="179"/>
      <c r="G35" s="414">
        <f>('Branch Details'!$B$10-F35)/30</f>
        <v>0</v>
      </c>
      <c r="H35" s="180"/>
      <c r="I35" s="180"/>
      <c r="J35" s="620"/>
      <c r="K35" s="620"/>
      <c r="L35" s="620"/>
    </row>
    <row r="36" spans="1:12" s="19" customFormat="1">
      <c r="A36" s="415">
        <v>10</v>
      </c>
      <c r="B36" s="178"/>
      <c r="C36" s="178"/>
      <c r="D36" s="347"/>
      <c r="E36" s="347"/>
      <c r="F36" s="179"/>
      <c r="G36" s="414">
        <f>('Branch Details'!$B$10-F36)/30</f>
        <v>0</v>
      </c>
      <c r="H36" s="180"/>
      <c r="I36" s="180"/>
      <c r="J36" s="620"/>
      <c r="K36" s="620"/>
      <c r="L36" s="620"/>
    </row>
    <row r="37" spans="1:12" s="19" customFormat="1">
      <c r="A37" s="415">
        <v>11</v>
      </c>
      <c r="B37" s="178"/>
      <c r="C37" s="178"/>
      <c r="D37" s="347"/>
      <c r="E37" s="347"/>
      <c r="F37" s="179"/>
      <c r="G37" s="414">
        <f>('Branch Details'!$B$10-F37)/30</f>
        <v>0</v>
      </c>
      <c r="H37" s="180"/>
      <c r="I37" s="180"/>
      <c r="J37" s="620"/>
      <c r="K37" s="620"/>
      <c r="L37" s="620"/>
    </row>
    <row r="38" spans="1:12" s="19" customFormat="1">
      <c r="A38" s="415">
        <v>12</v>
      </c>
      <c r="B38" s="178"/>
      <c r="C38" s="178"/>
      <c r="D38" s="347"/>
      <c r="E38" s="347"/>
      <c r="F38" s="179"/>
      <c r="G38" s="414">
        <f>('Branch Details'!$B$10-F38)/30</f>
        <v>0</v>
      </c>
      <c r="H38" s="180"/>
      <c r="I38" s="180"/>
      <c r="J38" s="620"/>
      <c r="K38" s="620"/>
      <c r="L38" s="620"/>
    </row>
    <row r="39" spans="1:12" s="19" customFormat="1">
      <c r="A39" s="413">
        <v>13</v>
      </c>
      <c r="B39" s="178"/>
      <c r="C39" s="178"/>
      <c r="D39" s="347"/>
      <c r="E39" s="347"/>
      <c r="F39" s="179"/>
      <c r="G39" s="414">
        <f>('Branch Details'!$B$10-F39)/30</f>
        <v>0</v>
      </c>
      <c r="H39" s="180"/>
      <c r="I39" s="180"/>
      <c r="J39" s="620"/>
      <c r="K39" s="620"/>
      <c r="L39" s="620"/>
    </row>
    <row r="40" spans="1:12" s="19" customFormat="1">
      <c r="A40" s="415">
        <v>14</v>
      </c>
      <c r="B40" s="178"/>
      <c r="C40" s="178"/>
      <c r="D40" s="347"/>
      <c r="E40" s="347"/>
      <c r="F40" s="179"/>
      <c r="G40" s="414">
        <f>('Branch Details'!$B$10-F40)/30</f>
        <v>0</v>
      </c>
      <c r="H40" s="180"/>
      <c r="I40" s="180"/>
      <c r="J40" s="620"/>
      <c r="K40" s="620"/>
      <c r="L40" s="620"/>
    </row>
    <row r="41" spans="1:12" s="19" customFormat="1">
      <c r="A41" s="415">
        <v>15</v>
      </c>
      <c r="B41" s="178"/>
      <c r="C41" s="178"/>
      <c r="D41" s="347"/>
      <c r="E41" s="347"/>
      <c r="F41" s="179"/>
      <c r="G41" s="414">
        <f>('Branch Details'!$B$10-F41)/30</f>
        <v>0</v>
      </c>
      <c r="H41" s="180"/>
      <c r="I41" s="180"/>
      <c r="J41" s="620"/>
      <c r="K41" s="620"/>
      <c r="L41" s="620"/>
    </row>
    <row r="42" spans="1:12" s="19" customFormat="1">
      <c r="A42" s="180">
        <v>16</v>
      </c>
      <c r="B42" s="178"/>
      <c r="C42" s="178"/>
      <c r="D42" s="347"/>
      <c r="E42" s="347"/>
      <c r="F42" s="179"/>
      <c r="G42" s="414">
        <f>('Branch Details'!$B$10-F42)/30</f>
        <v>0</v>
      </c>
      <c r="H42" s="180"/>
      <c r="I42" s="180"/>
      <c r="J42" s="620"/>
      <c r="K42" s="620"/>
      <c r="L42" s="620"/>
    </row>
    <row r="43" spans="1:12" s="19" customFormat="1">
      <c r="A43" s="415">
        <v>17</v>
      </c>
      <c r="B43" s="178"/>
      <c r="C43" s="178"/>
      <c r="D43" s="347"/>
      <c r="E43" s="347"/>
      <c r="F43" s="179"/>
      <c r="G43" s="414">
        <f>('Branch Details'!$B$10-F43)/30</f>
        <v>0</v>
      </c>
      <c r="H43" s="180"/>
      <c r="I43" s="180"/>
      <c r="J43" s="620"/>
      <c r="K43" s="620"/>
      <c r="L43" s="620"/>
    </row>
    <row r="44" spans="1:12" s="19" customFormat="1">
      <c r="A44" s="180">
        <v>18</v>
      </c>
      <c r="B44" s="178"/>
      <c r="C44" s="178"/>
      <c r="D44" s="347"/>
      <c r="E44" s="347"/>
      <c r="F44" s="381"/>
      <c r="G44" s="414">
        <f>('Branch Details'!$B$10-F44)/30</f>
        <v>0</v>
      </c>
      <c r="H44" s="180"/>
      <c r="I44" s="180"/>
      <c r="J44" s="620"/>
      <c r="K44" s="620"/>
      <c r="L44" s="620"/>
    </row>
    <row r="45" spans="1:12" s="19" customFormat="1">
      <c r="A45" s="415">
        <v>19</v>
      </c>
      <c r="B45" s="178"/>
      <c r="C45" s="178"/>
      <c r="D45" s="347"/>
      <c r="E45" s="347"/>
      <c r="F45" s="381"/>
      <c r="G45" s="414">
        <f>('Branch Details'!$B$10-F45)/30</f>
        <v>0</v>
      </c>
      <c r="H45" s="180"/>
      <c r="I45" s="180"/>
      <c r="J45" s="620"/>
      <c r="K45" s="620"/>
      <c r="L45" s="620"/>
    </row>
    <row r="46" spans="1:12" s="19" customFormat="1">
      <c r="A46" s="180">
        <v>20</v>
      </c>
      <c r="B46" s="178"/>
      <c r="C46" s="178"/>
      <c r="D46" s="347"/>
      <c r="E46" s="347"/>
      <c r="F46" s="381"/>
      <c r="G46" s="414">
        <f>('Branch Details'!$B$10-F46)/30</f>
        <v>0</v>
      </c>
      <c r="H46" s="180"/>
      <c r="I46" s="180"/>
      <c r="J46" s="620"/>
      <c r="K46" s="620"/>
      <c r="L46" s="620"/>
    </row>
    <row r="47" spans="1:12" s="19" customFormat="1">
      <c r="A47" s="415">
        <v>21</v>
      </c>
      <c r="B47" s="178"/>
      <c r="C47" s="178"/>
      <c r="D47" s="347"/>
      <c r="E47" s="347"/>
      <c r="F47" s="381"/>
      <c r="G47" s="414">
        <f>('Branch Details'!$B$10-F47)/30</f>
        <v>0</v>
      </c>
      <c r="H47" s="180"/>
      <c r="I47" s="180"/>
      <c r="J47" s="620"/>
      <c r="K47" s="620"/>
      <c r="L47" s="620"/>
    </row>
    <row r="48" spans="1:12" s="19" customFormat="1">
      <c r="A48" s="180">
        <v>22</v>
      </c>
      <c r="B48" s="178"/>
      <c r="C48" s="178"/>
      <c r="D48" s="347"/>
      <c r="E48" s="347"/>
      <c r="F48" s="178"/>
      <c r="G48" s="414">
        <f>('Branch Details'!$B$10-F48)/30</f>
        <v>0</v>
      </c>
      <c r="H48" s="180"/>
      <c r="I48" s="180"/>
      <c r="J48" s="620"/>
      <c r="K48" s="620"/>
      <c r="L48" s="620"/>
    </row>
    <row r="49" spans="1:12" s="19" customFormat="1">
      <c r="A49" s="415">
        <v>23</v>
      </c>
      <c r="B49" s="178"/>
      <c r="C49" s="178"/>
      <c r="D49" s="347"/>
      <c r="E49" s="347"/>
      <c r="F49" s="178"/>
      <c r="G49" s="414">
        <f>('Branch Details'!$B$10-F49)/30</f>
        <v>0</v>
      </c>
      <c r="H49" s="180"/>
      <c r="I49" s="180"/>
      <c r="J49" s="620"/>
      <c r="K49" s="620"/>
      <c r="L49" s="620"/>
    </row>
    <row r="50" spans="1:12">
      <c r="A50" s="180">
        <v>24</v>
      </c>
      <c r="B50" s="178"/>
      <c r="C50" s="178"/>
      <c r="D50" s="347"/>
      <c r="E50" s="347"/>
      <c r="F50" s="178"/>
      <c r="G50" s="414">
        <f>('Branch Details'!$B$10-F50)/30</f>
        <v>0</v>
      </c>
      <c r="H50" s="180"/>
      <c r="I50" s="180"/>
      <c r="J50" s="620"/>
      <c r="K50" s="620"/>
      <c r="L50" s="620"/>
    </row>
    <row r="51" spans="1:12">
      <c r="A51" s="415">
        <v>25</v>
      </c>
      <c r="B51" s="178"/>
      <c r="C51" s="178"/>
      <c r="D51" s="347"/>
      <c r="E51" s="347"/>
      <c r="F51" s="178"/>
      <c r="G51" s="414">
        <f>('Branch Details'!$B$10-F51)/30</f>
        <v>0</v>
      </c>
      <c r="H51" s="180"/>
      <c r="I51" s="180"/>
      <c r="J51" s="620"/>
      <c r="K51" s="620"/>
      <c r="L51" s="620"/>
    </row>
    <row r="52" spans="1:12" ht="14.4" thickBot="1"/>
    <row r="53" spans="1:12" s="19" customFormat="1">
      <c r="A53" s="231" t="s">
        <v>23</v>
      </c>
      <c r="B53" s="460" t="s">
        <v>13</v>
      </c>
      <c r="C53" s="465" t="s">
        <v>407</v>
      </c>
      <c r="D53" s="465" t="s">
        <v>408</v>
      </c>
      <c r="E53" s="460" t="s">
        <v>453</v>
      </c>
      <c r="F53" s="460" t="s">
        <v>378</v>
      </c>
      <c r="G53" s="460" t="s">
        <v>452</v>
      </c>
      <c r="H53" s="460" t="s">
        <v>447</v>
      </c>
      <c r="I53" s="184"/>
      <c r="J53" s="623" t="s">
        <v>6</v>
      </c>
      <c r="K53" s="623"/>
      <c r="L53" s="624"/>
    </row>
    <row r="54" spans="1:12" ht="18" customHeight="1">
      <c r="A54" s="84" t="s">
        <v>19</v>
      </c>
      <c r="B54" s="375">
        <f>COUNTIF($D$27:$D$51,"BM")</f>
        <v>0</v>
      </c>
      <c r="C54" s="375">
        <f>COUNTIF($D$27:$D$51,"ABM")</f>
        <v>0</v>
      </c>
      <c r="D54" s="375">
        <f>COUNTIF($D$27:$D$51,"TCRO")</f>
        <v>0</v>
      </c>
      <c r="E54" s="375">
        <f>COUNTIF($D$27:$D$51,"Sr.CRO")</f>
        <v>0</v>
      </c>
      <c r="F54" s="375">
        <f>COUNTIF($D$27:$D$51,"CRO")</f>
        <v>0</v>
      </c>
      <c r="G54" s="375">
        <f>COUNTIF($D$27:$D$51,"Sr.BM")</f>
        <v>0</v>
      </c>
      <c r="H54" s="375">
        <f>COUNTIF($D$27:$D$51,"ANY")</f>
        <v>0</v>
      </c>
      <c r="I54" s="375"/>
      <c r="J54" s="376">
        <f>SUM(B54:H54)</f>
        <v>0</v>
      </c>
      <c r="K54" s="377"/>
      <c r="L54" s="378"/>
    </row>
    <row r="55" spans="1:12">
      <c r="A55" s="84" t="s">
        <v>140</v>
      </c>
      <c r="B55" s="375">
        <f>COUNTIF($E$27:$E$51,"BM")</f>
        <v>0</v>
      </c>
      <c r="C55" s="375">
        <f>COUNTIF($E$27:$E$51,"ABM")</f>
        <v>0</v>
      </c>
      <c r="D55" s="375">
        <f>COUNTIF($E$27:$E$51,"TCRO")</f>
        <v>0</v>
      </c>
      <c r="E55" s="375">
        <f>COUNTIF($E$27:$E$51,"Sr.CRO")</f>
        <v>0</v>
      </c>
      <c r="F55" s="375">
        <f>COUNTIF($E$27:$E$51,"CRO")</f>
        <v>0</v>
      </c>
      <c r="G55" s="375">
        <f>COUNTIF($E$27:$E$51,"Sr.BM")</f>
        <v>0</v>
      </c>
      <c r="H55" s="375">
        <f>COUNTIF($E$27:$E$51,"QO")</f>
        <v>0</v>
      </c>
      <c r="I55" s="375"/>
      <c r="J55" s="376">
        <f>SUM(B55:H55)</f>
        <v>0</v>
      </c>
      <c r="K55" s="377"/>
      <c r="L55" s="378"/>
    </row>
    <row r="56" spans="1:12">
      <c r="A56" s="84" t="s">
        <v>44</v>
      </c>
      <c r="B56" s="375">
        <f t="shared" ref="B56:H56" si="0">B55-B54</f>
        <v>0</v>
      </c>
      <c r="C56" s="375">
        <f t="shared" si="0"/>
        <v>0</v>
      </c>
      <c r="D56" s="375">
        <f t="shared" si="0"/>
        <v>0</v>
      </c>
      <c r="E56" s="375">
        <f t="shared" si="0"/>
        <v>0</v>
      </c>
      <c r="F56" s="375">
        <f t="shared" si="0"/>
        <v>0</v>
      </c>
      <c r="G56" s="375">
        <f t="shared" si="0"/>
        <v>0</v>
      </c>
      <c r="H56" s="375">
        <f t="shared" si="0"/>
        <v>0</v>
      </c>
      <c r="I56" s="375"/>
      <c r="J56" s="376">
        <f>SUM(B56:H56)</f>
        <v>0</v>
      </c>
      <c r="K56" s="377"/>
      <c r="L56" s="378"/>
    </row>
    <row r="57" spans="1:12">
      <c r="A57" s="84" t="s">
        <v>27</v>
      </c>
      <c r="B57" s="185"/>
      <c r="C57" s="186"/>
      <c r="D57" s="186"/>
      <c r="E57" s="364"/>
      <c r="F57" s="365"/>
      <c r="G57" s="368"/>
      <c r="H57" s="369"/>
      <c r="I57" s="187"/>
      <c r="J57" s="368"/>
      <c r="K57" s="370"/>
      <c r="L57" s="371"/>
    </row>
    <row r="58" spans="1:12" ht="14.4" thickBot="1">
      <c r="A58" s="188" t="s">
        <v>32</v>
      </c>
      <c r="B58" s="189"/>
      <c r="C58" s="190"/>
      <c r="D58" s="191"/>
      <c r="E58" s="366"/>
      <c r="F58" s="367"/>
      <c r="G58" s="366"/>
      <c r="H58" s="367"/>
      <c r="I58" s="192"/>
      <c r="J58" s="372"/>
      <c r="K58" s="373"/>
      <c r="L58" s="374"/>
    </row>
    <row r="59" spans="1:12" ht="14.4" thickBot="1">
      <c r="A59" s="193"/>
    </row>
    <row r="60" spans="1:12">
      <c r="A60" s="232" t="s">
        <v>225</v>
      </c>
      <c r="B60" s="286"/>
    </row>
    <row r="61" spans="1:12">
      <c r="A61" s="108" t="s">
        <v>104</v>
      </c>
      <c r="B61" s="285">
        <v>0</v>
      </c>
    </row>
    <row r="62" spans="1:12">
      <c r="A62" s="108" t="s">
        <v>105</v>
      </c>
      <c r="B62" s="285">
        <v>0</v>
      </c>
    </row>
    <row r="63" spans="1:12">
      <c r="A63" s="108" t="s">
        <v>233</v>
      </c>
      <c r="B63" s="285">
        <v>0</v>
      </c>
    </row>
    <row r="64" spans="1:12">
      <c r="A64" s="108" t="s">
        <v>106</v>
      </c>
      <c r="B64" s="287" t="e">
        <f>(B63/(B61+B62))*100</f>
        <v>#DIV/0!</v>
      </c>
    </row>
    <row r="65" spans="1:2" ht="14.4" thickBot="1">
      <c r="A65" s="105" t="s">
        <v>107</v>
      </c>
      <c r="B65" s="288" t="e">
        <f>B64*4</f>
        <v>#DIV/0!</v>
      </c>
    </row>
    <row r="1048570" spans="1:1">
      <c r="A1048570" s="194" t="s">
        <v>379</v>
      </c>
    </row>
    <row r="1048571" spans="1:1">
      <c r="A1048571" s="194" t="s">
        <v>451</v>
      </c>
    </row>
    <row r="1048572" spans="1:1">
      <c r="A1048572" s="194">
        <v>0</v>
      </c>
    </row>
    <row r="1048573" spans="1:1">
      <c r="A1048573" s="194">
        <v>0</v>
      </c>
    </row>
    <row r="1048574" spans="1:1">
      <c r="A1048574" s="194" t="s">
        <v>13</v>
      </c>
    </row>
    <row r="1048575" spans="1:1">
      <c r="A1048575" s="194" t="s">
        <v>407</v>
      </c>
    </row>
    <row r="1048576" spans="1:1">
      <c r="A1048576" s="194" t="s">
        <v>378</v>
      </c>
    </row>
  </sheetData>
  <sheetProtection algorithmName="SHA-512" hashValue="wxDJsgDOB3K7mK8vVwjqRhClYq5dFUPtK+/LJprIQF/Eg4cmJxovZzKCp4zME8M2/pzqKqxcMkSj7iEL3HzRjA==" saltValue="/SPQbwU0XFOepMbyK72xog==" spinCount="100000" sheet="1" objects="1" scenarios="1"/>
  <dataConsolidate/>
  <mergeCells count="27">
    <mergeCell ref="J53:L53"/>
    <mergeCell ref="J27:L27"/>
    <mergeCell ref="J28:L28"/>
    <mergeCell ref="J29:L29"/>
    <mergeCell ref="J30:L30"/>
    <mergeCell ref="J31:L31"/>
    <mergeCell ref="J32:L32"/>
    <mergeCell ref="J33:L33"/>
    <mergeCell ref="J34:L34"/>
    <mergeCell ref="J35:L35"/>
    <mergeCell ref="J36:L36"/>
    <mergeCell ref="J42:L42"/>
    <mergeCell ref="J44:L44"/>
    <mergeCell ref="J51:L51"/>
    <mergeCell ref="J46:L46"/>
    <mergeCell ref="J43:L43"/>
    <mergeCell ref="J47:L47"/>
    <mergeCell ref="J48:L48"/>
    <mergeCell ref="J49:L49"/>
    <mergeCell ref="J50:L50"/>
    <mergeCell ref="J26:L26"/>
    <mergeCell ref="J45:L45"/>
    <mergeCell ref="J37:L37"/>
    <mergeCell ref="J38:L38"/>
    <mergeCell ref="J39:L39"/>
    <mergeCell ref="J40:L40"/>
    <mergeCell ref="J41:L41"/>
  </mergeCells>
  <dataValidations count="5">
    <dataValidation type="list" allowBlank="1" showInputMessage="1" showErrorMessage="1" sqref="B13">
      <formula1>" &lt;30%, 30%-35%, 35.1%-50%, &gt;50%"</formula1>
    </dataValidation>
    <dataValidation type="list" allowBlank="1" showInputMessage="1" showErrorMessage="1" sqref="B18:B20 B14 B11:B12 B22:B23">
      <formula1>"Yes, No, N/A"</formula1>
    </dataValidation>
    <dataValidation type="list" allowBlank="1" showInputMessage="1" showErrorMessage="1" sqref="H27:H51">
      <formula1>"Yes, No"</formula1>
    </dataValidation>
    <dataValidation type="list" allowBlank="1" showInputMessage="1" showErrorMessage="1" sqref="I27:I51">
      <formula1>"Permanent,Temporary"</formula1>
    </dataValidation>
    <dataValidation type="list" allowBlank="1" showInputMessage="1" showErrorMessage="1" sqref="D27:E51">
      <formula1>"BM, Sr.BM,ABM,CRO,Sr.CRO, TCRO"</formula1>
    </dataValidation>
  </dataValidations>
  <pageMargins left="0.25" right="0.25" top="0.25" bottom="0.25" header="0" footer="0"/>
  <pageSetup scale="2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17"/>
  <sheetViews>
    <sheetView showGridLines="0" tabSelected="1" topLeftCell="A7" zoomScaleNormal="100" workbookViewId="0">
      <selection sqref="A1:XFD1048576"/>
    </sheetView>
  </sheetViews>
  <sheetFormatPr defaultColWidth="9" defaultRowHeight="12"/>
  <cols>
    <col min="1" max="1" width="74.44140625" style="222" bestFit="1" customWidth="1"/>
    <col min="2" max="2" width="11.21875" style="222" bestFit="1" customWidth="1"/>
    <col min="3" max="3" width="10" style="222" bestFit="1" customWidth="1"/>
    <col min="4" max="4" width="9.88671875" style="222" bestFit="1" customWidth="1"/>
    <col min="5" max="5" width="42.77734375" style="222" bestFit="1" customWidth="1"/>
    <col min="6" max="6" width="17.33203125" style="222" customWidth="1"/>
    <col min="7" max="7" width="15" style="222" customWidth="1"/>
    <col min="8" max="8" width="12" style="222" bestFit="1" customWidth="1"/>
    <col min="9" max="9" width="14" style="222" customWidth="1"/>
    <col min="10" max="10" width="15.44140625" style="222" bestFit="1" customWidth="1"/>
    <col min="11" max="11" width="9" style="349"/>
    <col min="12" max="12" width="12" style="349" bestFit="1" customWidth="1"/>
    <col min="13" max="13" width="9.88671875" style="349" bestFit="1" customWidth="1"/>
    <col min="14" max="16384" width="9" style="349"/>
  </cols>
  <sheetData>
    <row r="1" spans="1:13" ht="12.6" thickBot="1"/>
    <row r="2" spans="1:13" ht="24">
      <c r="A2" s="512" t="s">
        <v>169</v>
      </c>
      <c r="B2" s="513" t="s">
        <v>170</v>
      </c>
      <c r="C2" s="513" t="s">
        <v>171</v>
      </c>
      <c r="D2" s="223"/>
      <c r="E2" s="223"/>
    </row>
    <row r="3" spans="1:13">
      <c r="A3" s="290" t="s">
        <v>172</v>
      </c>
      <c r="B3" s="291">
        <f>B4+B5+B6</f>
        <v>15</v>
      </c>
      <c r="C3" s="291">
        <f>C4+C5+C6</f>
        <v>12</v>
      </c>
      <c r="D3" s="223"/>
      <c r="E3" s="223"/>
      <c r="F3" s="458"/>
      <c r="G3" s="459"/>
    </row>
    <row r="4" spans="1:13">
      <c r="A4" s="292" t="s">
        <v>167</v>
      </c>
      <c r="B4" s="293" t="str">
        <f>IF(B8=0,"0",IF(B8&gt;0,"6"))</f>
        <v>6</v>
      </c>
      <c r="C4" s="293">
        <f>IF(D8="No",6,IF(D8="N/A",IF(G8=F8,0),IF(D8="Yes",IF(G8=0,6,IF(H8&gt;=105%,-2,IF(H8&gt;100%,-1,IF(F8=0,IF(F8&lt;G8,-1),IF(H8&lt;95%,3,IF(H8&lt;100%,2,0)))))))))</f>
        <v>3</v>
      </c>
      <c r="D4" s="455"/>
      <c r="E4" s="455"/>
      <c r="F4" s="455"/>
      <c r="G4" s="459"/>
      <c r="H4" s="459"/>
    </row>
    <row r="5" spans="1:13">
      <c r="A5" s="292" t="s">
        <v>168</v>
      </c>
      <c r="B5" s="293" t="str">
        <f>IF(B15=0,"0",IF(B15&gt;0,"6"))</f>
        <v>6</v>
      </c>
      <c r="C5" s="398">
        <f>IF(D15="N/A",IF(F15=0,0),IF(D15="No",IF(H15&lt;100%,0),IF(D15="Yes",IF(H15=100%,6))))</f>
        <v>6</v>
      </c>
      <c r="D5" s="223"/>
      <c r="E5" s="455"/>
      <c r="F5" s="455"/>
      <c r="G5" s="459"/>
    </row>
    <row r="6" spans="1:13" ht="12.6" thickBot="1">
      <c r="A6" s="294" t="s">
        <v>173</v>
      </c>
      <c r="B6" s="293" t="str">
        <f>IF(B17=0,"0",IF(B17&gt;0,"3"))</f>
        <v>3</v>
      </c>
      <c r="C6" s="399">
        <f>IF(D17="Yes",IF(F17&gt;0,-H17*1),IF(D17="No",IF(F17=0,3)))</f>
        <v>3</v>
      </c>
      <c r="D6" s="223"/>
      <c r="E6" s="455"/>
      <c r="F6" s="455"/>
      <c r="G6" s="459"/>
    </row>
    <row r="7" spans="1:13" ht="54" customHeight="1">
      <c r="A7" s="514" t="s">
        <v>174</v>
      </c>
      <c r="B7" s="515" t="s">
        <v>175</v>
      </c>
      <c r="C7" s="515" t="s">
        <v>176</v>
      </c>
      <c r="D7" s="516" t="s">
        <v>12</v>
      </c>
      <c r="E7" s="515" t="s">
        <v>177</v>
      </c>
      <c r="F7" s="517" t="s">
        <v>258</v>
      </c>
      <c r="G7" s="517" t="s">
        <v>257</v>
      </c>
      <c r="H7" s="518" t="s">
        <v>273</v>
      </c>
    </row>
    <row r="8" spans="1:13" ht="15.75" customHeight="1">
      <c r="A8" s="39" t="s">
        <v>265</v>
      </c>
      <c r="B8" s="630">
        <f>IF(D8="Yes",6,IF(D8="No",6,IF(D8="N/A",0)))</f>
        <v>6</v>
      </c>
      <c r="C8" s="214">
        <v>0.6</v>
      </c>
      <c r="D8" s="633" t="s">
        <v>10</v>
      </c>
      <c r="E8" s="630"/>
      <c r="F8" s="636">
        <v>2</v>
      </c>
      <c r="G8" s="633">
        <v>1</v>
      </c>
      <c r="H8" s="625">
        <f>IF(F8=0,0,G8/F8)</f>
        <v>0.5</v>
      </c>
      <c r="J8" s="349"/>
    </row>
    <row r="9" spans="1:13" ht="15.75" customHeight="1">
      <c r="A9" s="39" t="s">
        <v>270</v>
      </c>
      <c r="B9" s="631"/>
      <c r="C9" s="214">
        <v>0.4</v>
      </c>
      <c r="D9" s="634"/>
      <c r="E9" s="631"/>
      <c r="F9" s="637"/>
      <c r="G9" s="634"/>
      <c r="H9" s="626"/>
      <c r="J9" s="349"/>
      <c r="M9" s="382"/>
    </row>
    <row r="10" spans="1:13" ht="15.75" customHeight="1">
      <c r="A10" s="39" t="s">
        <v>271</v>
      </c>
      <c r="B10" s="631"/>
      <c r="C10" s="215">
        <v>1</v>
      </c>
      <c r="D10" s="634"/>
      <c r="E10" s="631"/>
      <c r="F10" s="637"/>
      <c r="G10" s="634"/>
      <c r="H10" s="626"/>
      <c r="J10" s="349"/>
      <c r="L10" s="382"/>
    </row>
    <row r="11" spans="1:13" ht="15.75" customHeight="1">
      <c r="A11" s="39" t="s">
        <v>266</v>
      </c>
      <c r="B11" s="631"/>
      <c r="C11" s="215">
        <v>-0.4</v>
      </c>
      <c r="D11" s="634"/>
      <c r="E11" s="631"/>
      <c r="F11" s="637"/>
      <c r="G11" s="634"/>
      <c r="H11" s="626"/>
    </row>
    <row r="12" spans="1:13" ht="15.75" customHeight="1">
      <c r="A12" s="39" t="s">
        <v>267</v>
      </c>
      <c r="B12" s="631"/>
      <c r="C12" s="215">
        <v>-0.2</v>
      </c>
      <c r="D12" s="634"/>
      <c r="E12" s="631"/>
      <c r="F12" s="637"/>
      <c r="G12" s="634"/>
      <c r="H12" s="626"/>
    </row>
    <row r="13" spans="1:13" ht="12.6" thickBot="1">
      <c r="A13" s="39" t="s">
        <v>274</v>
      </c>
      <c r="B13" s="632"/>
      <c r="C13" s="215">
        <v>-0.2</v>
      </c>
      <c r="D13" s="635"/>
      <c r="E13" s="632"/>
      <c r="F13" s="638"/>
      <c r="G13" s="639"/>
      <c r="H13" s="627"/>
    </row>
    <row r="14" spans="1:13" ht="63.75" customHeight="1">
      <c r="A14" s="519" t="s">
        <v>168</v>
      </c>
      <c r="B14" s="520" t="s">
        <v>175</v>
      </c>
      <c r="C14" s="520" t="s">
        <v>176</v>
      </c>
      <c r="D14" s="516" t="s">
        <v>12</v>
      </c>
      <c r="E14" s="520" t="s">
        <v>177</v>
      </c>
      <c r="F14" s="521" t="s">
        <v>255</v>
      </c>
      <c r="G14" s="521" t="s">
        <v>256</v>
      </c>
      <c r="H14" s="522" t="s">
        <v>273</v>
      </c>
    </row>
    <row r="15" spans="1:13" ht="43.5" customHeight="1">
      <c r="A15" s="385" t="s">
        <v>247</v>
      </c>
      <c r="B15" s="386">
        <f>IF(D15="N/A",0,IF(D15="No",6,IF(D15="Yes",6)))</f>
        <v>6</v>
      </c>
      <c r="C15" s="387">
        <v>1</v>
      </c>
      <c r="D15" s="468" t="s">
        <v>365</v>
      </c>
      <c r="E15" s="388"/>
      <c r="F15" s="389">
        <v>4</v>
      </c>
      <c r="G15" s="389">
        <v>4</v>
      </c>
      <c r="H15" s="390">
        <f>IF(F15=0,0,G15/F15)</f>
        <v>1</v>
      </c>
      <c r="I15" s="349"/>
      <c r="J15" s="380"/>
    </row>
    <row r="16" spans="1:13" ht="12" customHeight="1">
      <c r="A16" s="519" t="s">
        <v>173</v>
      </c>
      <c r="B16" s="520" t="s">
        <v>175</v>
      </c>
      <c r="C16" s="520" t="s">
        <v>176</v>
      </c>
      <c r="D16" s="523" t="s">
        <v>12</v>
      </c>
      <c r="E16" s="520" t="s">
        <v>177</v>
      </c>
      <c r="F16" s="524" t="s">
        <v>272</v>
      </c>
      <c r="G16" s="525"/>
      <c r="H16" s="522" t="s">
        <v>273</v>
      </c>
      <c r="I16" s="349"/>
      <c r="J16" s="349"/>
    </row>
    <row r="17" spans="1:8" ht="21.6" customHeight="1" thickBot="1">
      <c r="A17" s="216" t="s">
        <v>454</v>
      </c>
      <c r="B17" s="217">
        <f>IF(D17="No",3,IF(D17="Yes",3))</f>
        <v>3</v>
      </c>
      <c r="C17" s="218">
        <v>1</v>
      </c>
      <c r="D17" s="219" t="s">
        <v>165</v>
      </c>
      <c r="E17" s="220"/>
      <c r="F17" s="628"/>
      <c r="G17" s="629"/>
      <c r="H17" s="221">
        <f>IF(F17=0,0,F17*100%)</f>
        <v>0</v>
      </c>
    </row>
  </sheetData>
  <sheetProtection algorithmName="SHA-512" hashValue="gWZDz32lMvH5Y8OgKf1O7ktCvd1EcxahOkDcD7oqLnUi33QFhFYdhRfIxP5D3uzxtokyyCYMtiIhnUSFYlXPxg==" saltValue="vSAQB4l5MS+nkKF6uO8xVw==" spinCount="100000" sheet="1" objects="1" scenarios="1"/>
  <protectedRanges>
    <protectedRange sqref="F8 D1:D3 D16:D1048576 G16:G1048576 H4 D6:D7 G6:G15 D14:D15 G1:G5 D5" name="Range1"/>
    <protectedRange sqref="D8:D13" name="Range1_1"/>
  </protectedRanges>
  <mergeCells count="7">
    <mergeCell ref="H8:H13"/>
    <mergeCell ref="F17:G17"/>
    <mergeCell ref="B8:B13"/>
    <mergeCell ref="D8:D13"/>
    <mergeCell ref="E8:E13"/>
    <mergeCell ref="F8:F13"/>
    <mergeCell ref="G8:G13"/>
  </mergeCells>
  <dataValidations count="3">
    <dataValidation type="list" allowBlank="1" showInputMessage="1" showErrorMessage="1" sqref="D15">
      <formula1>"YES,N/A,No"</formula1>
    </dataValidation>
    <dataValidation type="list" allowBlank="1" showInputMessage="1" showErrorMessage="1" sqref="D17">
      <formula1>"Yes,No"</formula1>
    </dataValidation>
    <dataValidation type="list" allowBlank="1" showInputMessage="1" showErrorMessage="1" sqref="D8:D13">
      <formula1>"Yes,No,N/A"</formula1>
    </dataValidation>
  </dataValidation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266"/>
  <sheetViews>
    <sheetView showGridLines="0" zoomScale="80" zoomScaleNormal="80" workbookViewId="0">
      <selection activeCell="K1" sqref="K1"/>
    </sheetView>
  </sheetViews>
  <sheetFormatPr defaultColWidth="9" defaultRowHeight="13.8"/>
  <cols>
    <col min="1" max="1" width="14.21875" style="213" customWidth="1"/>
    <col min="2" max="2" width="49.6640625" style="213" customWidth="1"/>
    <col min="3" max="3" width="26.21875" style="412" customWidth="1"/>
    <col min="4" max="4" width="16.109375" style="213" customWidth="1"/>
    <col min="5" max="5" width="9" style="213"/>
    <col min="6" max="6" width="23.88671875" style="213" customWidth="1"/>
    <col min="7" max="8" width="9" style="213"/>
    <col min="9" max="9" width="8.88671875" style="213" customWidth="1"/>
    <col min="10" max="10" width="11.109375" style="213" customWidth="1"/>
    <col min="11" max="16384" width="9" style="213"/>
  </cols>
  <sheetData>
    <row r="1" spans="1:10">
      <c r="A1" s="680" t="s">
        <v>223</v>
      </c>
      <c r="B1" s="681"/>
      <c r="C1" s="681"/>
      <c r="D1" s="681"/>
      <c r="E1" s="681"/>
      <c r="F1" s="681"/>
      <c r="G1" s="681"/>
      <c r="H1" s="681"/>
      <c r="I1" s="681"/>
      <c r="J1" s="682"/>
    </row>
    <row r="2" spans="1:10">
      <c r="A2" s="549" t="s">
        <v>458</v>
      </c>
      <c r="B2" s="41">
        <f>'Branch Details'!B5</f>
        <v>0</v>
      </c>
      <c r="C2" s="548"/>
      <c r="D2" s="548"/>
      <c r="E2" s="548"/>
      <c r="F2" s="548"/>
      <c r="G2" s="548"/>
      <c r="H2" s="548"/>
      <c r="I2" s="548"/>
      <c r="J2" s="548"/>
    </row>
    <row r="3" spans="1:10">
      <c r="A3" s="40" t="s">
        <v>4</v>
      </c>
      <c r="B3" s="41">
        <f>'Branch Details'!B6</f>
        <v>0</v>
      </c>
      <c r="C3" s="40" t="s">
        <v>5</v>
      </c>
      <c r="D3" s="41">
        <f>'Branch Details'!H7</f>
        <v>0</v>
      </c>
      <c r="E3" s="683" t="s">
        <v>2</v>
      </c>
      <c r="F3" s="683"/>
      <c r="G3" s="41">
        <f>'Branch Details'!B7</f>
        <v>0</v>
      </c>
      <c r="H3" s="684" t="s">
        <v>1</v>
      </c>
      <c r="I3" s="685"/>
      <c r="J3" s="41">
        <f>'Branch Details'!H8</f>
        <v>0</v>
      </c>
    </row>
    <row r="4" spans="1:10">
      <c r="A4" s="42" t="s">
        <v>178</v>
      </c>
      <c r="B4" s="43">
        <f>'Branch Details'!B9</f>
        <v>0</v>
      </c>
      <c r="C4" s="44" t="s">
        <v>31</v>
      </c>
      <c r="D4" s="41">
        <f>'Branch Details'!B8</f>
        <v>0</v>
      </c>
      <c r="E4" s="686" t="s">
        <v>179</v>
      </c>
      <c r="F4" s="686"/>
      <c r="G4" s="195">
        <f>'Branch Details'!B11</f>
        <v>0</v>
      </c>
      <c r="H4" s="687" t="s">
        <v>180</v>
      </c>
      <c r="I4" s="688"/>
      <c r="J4" s="195">
        <f>'Branch Details'!E11</f>
        <v>0</v>
      </c>
    </row>
    <row r="5" spans="1:10" ht="41.4">
      <c r="A5" s="44" t="s">
        <v>181</v>
      </c>
      <c r="B5" s="45"/>
      <c r="C5" s="44" t="s">
        <v>182</v>
      </c>
      <c r="D5" s="196">
        <f>B5+45</f>
        <v>45</v>
      </c>
      <c r="E5" s="689" t="s">
        <v>183</v>
      </c>
      <c r="F5" s="689"/>
      <c r="G5" s="45"/>
      <c r="H5" s="690" t="s">
        <v>184</v>
      </c>
      <c r="I5" s="691"/>
      <c r="J5" s="45"/>
    </row>
    <row r="6" spans="1:10" ht="14.4" thickBot="1">
      <c r="A6" s="46"/>
      <c r="B6" s="46"/>
      <c r="C6" s="46"/>
      <c r="D6" s="46"/>
      <c r="E6" s="46"/>
      <c r="F6" s="46"/>
      <c r="G6" s="46"/>
      <c r="H6" s="46"/>
      <c r="I6" s="46"/>
      <c r="J6" s="46"/>
    </row>
    <row r="7" spans="1:10" ht="55.2">
      <c r="A7" s="669" t="s">
        <v>185</v>
      </c>
      <c r="B7" s="670"/>
      <c r="C7" s="526" t="s">
        <v>186</v>
      </c>
      <c r="D7" s="526" t="s">
        <v>187</v>
      </c>
      <c r="E7" s="671" t="s">
        <v>188</v>
      </c>
      <c r="F7" s="672"/>
      <c r="G7" s="672"/>
      <c r="H7" s="673"/>
      <c r="I7" s="526" t="s">
        <v>189</v>
      </c>
      <c r="J7" s="527" t="s">
        <v>190</v>
      </c>
    </row>
    <row r="8" spans="1:10">
      <c r="A8" s="674" t="s">
        <v>191</v>
      </c>
      <c r="B8" s="675"/>
      <c r="C8" s="675"/>
      <c r="D8" s="675"/>
      <c r="E8" s="675"/>
      <c r="F8" s="675"/>
      <c r="G8" s="675"/>
      <c r="H8" s="675"/>
      <c r="I8" s="675"/>
      <c r="J8" s="676"/>
    </row>
    <row r="9" spans="1:10">
      <c r="A9" s="640"/>
      <c r="B9" s="641"/>
      <c r="C9" s="406"/>
      <c r="D9" s="406"/>
      <c r="E9" s="642"/>
      <c r="F9" s="642"/>
      <c r="G9" s="642"/>
      <c r="H9" s="642"/>
      <c r="I9" s="406"/>
      <c r="J9" s="125"/>
    </row>
    <row r="10" spans="1:10">
      <c r="A10" s="640"/>
      <c r="B10" s="641"/>
      <c r="C10" s="406"/>
      <c r="D10" s="406"/>
      <c r="E10" s="642"/>
      <c r="F10" s="642"/>
      <c r="G10" s="642"/>
      <c r="H10" s="642"/>
      <c r="I10" s="406"/>
      <c r="J10" s="125"/>
    </row>
    <row r="11" spans="1:10">
      <c r="A11" s="640"/>
      <c r="B11" s="641"/>
      <c r="C11" s="406"/>
      <c r="D11" s="406"/>
      <c r="E11" s="642"/>
      <c r="F11" s="642"/>
      <c r="G11" s="642"/>
      <c r="H11" s="642"/>
      <c r="I11" s="406"/>
      <c r="J11" s="125"/>
    </row>
    <row r="12" spans="1:10" ht="14.4" thickBot="1">
      <c r="A12" s="640"/>
      <c r="B12" s="641"/>
      <c r="C12" s="406"/>
      <c r="D12" s="406"/>
      <c r="E12" s="642"/>
      <c r="F12" s="642"/>
      <c r="G12" s="642"/>
      <c r="H12" s="642"/>
      <c r="I12" s="406"/>
      <c r="J12" s="125"/>
    </row>
    <row r="13" spans="1:10" ht="14.4" thickBot="1">
      <c r="A13" s="677" t="s">
        <v>61</v>
      </c>
      <c r="B13" s="678"/>
      <c r="C13" s="678"/>
      <c r="D13" s="678"/>
      <c r="E13" s="678"/>
      <c r="F13" s="678"/>
      <c r="G13" s="678"/>
      <c r="H13" s="678"/>
      <c r="I13" s="678"/>
      <c r="J13" s="679"/>
    </row>
    <row r="14" spans="1:10">
      <c r="A14" s="642"/>
      <c r="B14" s="642"/>
      <c r="C14" s="48"/>
      <c r="D14" s="48"/>
      <c r="E14" s="642"/>
      <c r="F14" s="642"/>
      <c r="G14" s="642"/>
      <c r="H14" s="642"/>
      <c r="I14" s="47"/>
      <c r="J14" s="197"/>
    </row>
    <row r="15" spans="1:10">
      <c r="A15" s="642"/>
      <c r="B15" s="642"/>
      <c r="C15" s="49"/>
      <c r="D15" s="49"/>
      <c r="E15" s="642"/>
      <c r="F15" s="642"/>
      <c r="G15" s="642"/>
      <c r="H15" s="642"/>
      <c r="I15" s="47"/>
      <c r="J15" s="198"/>
    </row>
    <row r="16" spans="1:10">
      <c r="A16" s="642"/>
      <c r="B16" s="642"/>
      <c r="C16" s="47"/>
      <c r="D16" s="47"/>
      <c r="E16" s="642"/>
      <c r="F16" s="642"/>
      <c r="G16" s="642"/>
      <c r="H16" s="642"/>
      <c r="I16" s="47"/>
      <c r="J16" s="125"/>
    </row>
    <row r="17" spans="1:10">
      <c r="A17" s="642"/>
      <c r="B17" s="642"/>
      <c r="C17" s="47"/>
      <c r="D17" s="47"/>
      <c r="E17" s="642"/>
      <c r="F17" s="642"/>
      <c r="G17" s="642"/>
      <c r="H17" s="642"/>
      <c r="I17" s="47"/>
      <c r="J17" s="125"/>
    </row>
    <row r="18" spans="1:10">
      <c r="A18" s="645" t="s">
        <v>335</v>
      </c>
      <c r="B18" s="645"/>
      <c r="C18" s="645"/>
      <c r="D18" s="645"/>
      <c r="E18" s="645"/>
      <c r="F18" s="645"/>
      <c r="G18" s="645"/>
      <c r="H18" s="645"/>
      <c r="I18" s="645"/>
      <c r="J18" s="645"/>
    </row>
    <row r="19" spans="1:10">
      <c r="A19" s="666"/>
      <c r="B19" s="667"/>
      <c r="C19" s="49"/>
      <c r="D19" s="49"/>
      <c r="E19" s="668"/>
      <c r="F19" s="668"/>
      <c r="G19" s="668"/>
      <c r="H19" s="668"/>
      <c r="I19" s="49"/>
      <c r="J19" s="198"/>
    </row>
    <row r="20" spans="1:10">
      <c r="A20" s="666"/>
      <c r="B20" s="667"/>
      <c r="C20" s="406"/>
      <c r="D20" s="406"/>
      <c r="E20" s="642"/>
      <c r="F20" s="642"/>
      <c r="G20" s="642"/>
      <c r="H20" s="642"/>
      <c r="I20" s="406"/>
      <c r="J20" s="125"/>
    </row>
    <row r="21" spans="1:10">
      <c r="A21" s="666"/>
      <c r="B21" s="667"/>
      <c r="C21" s="406"/>
      <c r="D21" s="406"/>
      <c r="E21" s="642"/>
      <c r="F21" s="642"/>
      <c r="G21" s="642"/>
      <c r="H21" s="642"/>
      <c r="I21" s="406"/>
      <c r="J21" s="125"/>
    </row>
    <row r="22" spans="1:10" s="411" customFormat="1">
      <c r="A22" s="666"/>
      <c r="B22" s="667"/>
      <c r="C22" s="406"/>
      <c r="D22" s="406"/>
      <c r="E22" s="642"/>
      <c r="F22" s="642"/>
      <c r="G22" s="642"/>
      <c r="H22" s="642"/>
      <c r="I22" s="406"/>
      <c r="J22" s="125"/>
    </row>
    <row r="23" spans="1:10" s="411" customFormat="1">
      <c r="A23" s="666"/>
      <c r="B23" s="667"/>
      <c r="C23" s="406"/>
      <c r="D23" s="406"/>
      <c r="E23" s="642"/>
      <c r="F23" s="642"/>
      <c r="G23" s="642"/>
      <c r="H23" s="642"/>
      <c r="I23" s="406"/>
      <c r="J23" s="125"/>
    </row>
    <row r="24" spans="1:10">
      <c r="A24" s="666"/>
      <c r="B24" s="667"/>
      <c r="C24" s="418"/>
      <c r="D24" s="418"/>
      <c r="E24" s="643"/>
      <c r="F24" s="643"/>
      <c r="G24" s="643"/>
      <c r="H24" s="643"/>
      <c r="I24" s="418"/>
      <c r="J24" s="201"/>
    </row>
    <row r="25" spans="1:10">
      <c r="A25" s="645" t="s">
        <v>62</v>
      </c>
      <c r="B25" s="645"/>
      <c r="C25" s="645"/>
      <c r="D25" s="645"/>
      <c r="E25" s="645"/>
      <c r="F25" s="645"/>
      <c r="G25" s="645"/>
      <c r="H25" s="645"/>
      <c r="I25" s="645"/>
      <c r="J25" s="645"/>
    </row>
    <row r="26" spans="1:10" ht="14.4" thickBot="1">
      <c r="A26" s="663" t="s">
        <v>192</v>
      </c>
      <c r="B26" s="664"/>
      <c r="C26" s="664"/>
      <c r="D26" s="664"/>
      <c r="E26" s="664"/>
      <c r="F26" s="664"/>
      <c r="G26" s="664"/>
      <c r="H26" s="664"/>
      <c r="I26" s="664"/>
      <c r="J26" s="665"/>
    </row>
    <row r="27" spans="1:10">
      <c r="A27" s="528" t="s">
        <v>193</v>
      </c>
      <c r="B27" s="529" t="s">
        <v>194</v>
      </c>
      <c r="C27" s="530"/>
      <c r="D27" s="530"/>
      <c r="E27" s="530"/>
      <c r="F27" s="530"/>
      <c r="G27" s="530"/>
      <c r="H27" s="530"/>
      <c r="I27" s="530"/>
      <c r="J27" s="531"/>
    </row>
    <row r="28" spans="1:10">
      <c r="A28" s="594"/>
      <c r="B28" s="47"/>
      <c r="C28" s="594"/>
      <c r="D28" s="594"/>
      <c r="E28" s="642"/>
      <c r="F28" s="642"/>
      <c r="G28" s="642"/>
      <c r="H28" s="642"/>
      <c r="I28" s="47"/>
      <c r="J28" s="47"/>
    </row>
    <row r="29" spans="1:10">
      <c r="A29" s="594"/>
      <c r="B29" s="420"/>
      <c r="C29" s="594"/>
      <c r="D29" s="594"/>
      <c r="E29" s="642"/>
      <c r="F29" s="642"/>
      <c r="G29" s="642"/>
      <c r="H29" s="642"/>
      <c r="I29" s="47"/>
      <c r="J29" s="47"/>
    </row>
    <row r="30" spans="1:10">
      <c r="A30" s="594"/>
      <c r="B30" s="420"/>
      <c r="C30" s="594"/>
      <c r="D30" s="594"/>
      <c r="E30" s="642"/>
      <c r="F30" s="642"/>
      <c r="G30" s="642"/>
      <c r="H30" s="642"/>
      <c r="I30" s="47"/>
      <c r="J30" s="47"/>
    </row>
    <row r="31" spans="1:10">
      <c r="A31" s="594"/>
      <c r="B31" s="420"/>
      <c r="C31" s="594"/>
      <c r="D31" s="594"/>
      <c r="E31" s="642"/>
      <c r="F31" s="642"/>
      <c r="G31" s="642"/>
      <c r="H31" s="642"/>
      <c r="I31" s="47"/>
      <c r="J31" s="47"/>
    </row>
    <row r="32" spans="1:10">
      <c r="A32" s="594"/>
      <c r="B32" s="420"/>
      <c r="C32" s="594"/>
      <c r="D32" s="594"/>
      <c r="E32" s="642"/>
      <c r="F32" s="642"/>
      <c r="G32" s="642"/>
      <c r="H32" s="642"/>
      <c r="I32" s="47"/>
      <c r="J32" s="47"/>
    </row>
    <row r="33" spans="1:10">
      <c r="A33" s="594"/>
      <c r="B33" s="420"/>
      <c r="C33" s="594"/>
      <c r="D33" s="594"/>
      <c r="E33" s="642"/>
      <c r="F33" s="642"/>
      <c r="G33" s="642"/>
      <c r="H33" s="642"/>
      <c r="I33" s="47"/>
      <c r="J33" s="47"/>
    </row>
    <row r="34" spans="1:10">
      <c r="A34" s="594"/>
      <c r="B34" s="420"/>
      <c r="C34" s="594"/>
      <c r="D34" s="594"/>
      <c r="E34" s="642"/>
      <c r="F34" s="642"/>
      <c r="G34" s="642"/>
      <c r="H34" s="642"/>
      <c r="I34" s="47"/>
      <c r="J34" s="47"/>
    </row>
    <row r="35" spans="1:10">
      <c r="A35" s="594"/>
      <c r="B35" s="420"/>
      <c r="C35" s="594"/>
      <c r="D35" s="594"/>
      <c r="E35" s="642"/>
      <c r="F35" s="642"/>
      <c r="G35" s="642"/>
      <c r="H35" s="642"/>
      <c r="I35" s="47"/>
      <c r="J35" s="47"/>
    </row>
    <row r="36" spans="1:10">
      <c r="A36" s="594"/>
      <c r="B36" s="420"/>
      <c r="C36" s="594"/>
      <c r="D36" s="594"/>
      <c r="E36" s="642"/>
      <c r="F36" s="642"/>
      <c r="G36" s="642"/>
      <c r="H36" s="642"/>
      <c r="I36" s="47"/>
      <c r="J36" s="47"/>
    </row>
    <row r="37" spans="1:10">
      <c r="A37" s="594"/>
      <c r="B37" s="420"/>
      <c r="C37" s="594"/>
      <c r="D37" s="594"/>
      <c r="E37" s="642"/>
      <c r="F37" s="642"/>
      <c r="G37" s="642"/>
      <c r="H37" s="642"/>
      <c r="I37" s="47"/>
      <c r="J37" s="47"/>
    </row>
    <row r="38" spans="1:10">
      <c r="A38" s="594"/>
      <c r="B38" s="420"/>
      <c r="C38" s="594"/>
      <c r="D38" s="594"/>
      <c r="E38" s="594"/>
      <c r="F38" s="594"/>
      <c r="G38" s="594"/>
      <c r="H38" s="594"/>
      <c r="I38" s="47"/>
      <c r="J38" s="47"/>
    </row>
    <row r="39" spans="1:10">
      <c r="A39" s="594"/>
      <c r="B39" s="420"/>
      <c r="C39" s="594"/>
      <c r="D39" s="594"/>
      <c r="E39" s="642"/>
      <c r="F39" s="642"/>
      <c r="G39" s="642"/>
      <c r="H39" s="642"/>
      <c r="I39" s="47"/>
      <c r="J39" s="47"/>
    </row>
    <row r="40" spans="1:10">
      <c r="A40" s="594"/>
      <c r="B40" s="420"/>
      <c r="C40" s="594"/>
      <c r="D40" s="594"/>
      <c r="E40" s="642"/>
      <c r="F40" s="642"/>
      <c r="G40" s="642"/>
      <c r="H40" s="642"/>
      <c r="I40" s="47"/>
      <c r="J40" s="47"/>
    </row>
    <row r="41" spans="1:10">
      <c r="A41" s="594"/>
      <c r="B41" s="420"/>
      <c r="C41" s="594"/>
      <c r="D41" s="594"/>
      <c r="E41" s="642"/>
      <c r="F41" s="642"/>
      <c r="G41" s="642"/>
      <c r="H41" s="642"/>
      <c r="I41" s="47"/>
      <c r="J41" s="47"/>
    </row>
    <row r="42" spans="1:10">
      <c r="A42" s="594"/>
      <c r="B42" s="420"/>
      <c r="C42" s="594"/>
      <c r="D42" s="594"/>
      <c r="E42" s="642"/>
      <c r="F42" s="642"/>
      <c r="G42" s="642"/>
      <c r="H42" s="642"/>
      <c r="I42" s="47"/>
      <c r="J42" s="47"/>
    </row>
    <row r="43" spans="1:10">
      <c r="A43" s="594"/>
      <c r="B43" s="420"/>
      <c r="C43" s="594"/>
      <c r="D43" s="594"/>
      <c r="E43" s="642"/>
      <c r="F43" s="642"/>
      <c r="G43" s="642"/>
      <c r="H43" s="642"/>
      <c r="I43" s="47"/>
      <c r="J43" s="47"/>
    </row>
    <row r="44" spans="1:10">
      <c r="A44" s="594"/>
      <c r="B44" s="420"/>
      <c r="C44" s="594"/>
      <c r="D44" s="594"/>
      <c r="E44" s="594"/>
      <c r="F44" s="594"/>
      <c r="G44" s="594"/>
      <c r="H44" s="594"/>
      <c r="I44" s="47"/>
      <c r="J44" s="47"/>
    </row>
    <row r="45" spans="1:10">
      <c r="A45" s="594"/>
      <c r="B45" s="420"/>
      <c r="C45" s="594"/>
      <c r="D45" s="594"/>
      <c r="E45" s="594"/>
      <c r="F45" s="594"/>
      <c r="G45" s="594"/>
      <c r="H45" s="594"/>
      <c r="I45" s="47"/>
      <c r="J45" s="47"/>
    </row>
    <row r="46" spans="1:10">
      <c r="A46" s="594"/>
      <c r="B46" s="420"/>
      <c r="C46" s="594"/>
      <c r="D46" s="594"/>
      <c r="E46" s="594"/>
      <c r="F46" s="594"/>
      <c r="G46" s="594"/>
      <c r="H46" s="594"/>
      <c r="I46" s="47"/>
      <c r="J46" s="47"/>
    </row>
    <row r="47" spans="1:10">
      <c r="A47" s="594"/>
      <c r="B47" s="420"/>
      <c r="C47" s="594"/>
      <c r="D47" s="594"/>
      <c r="E47" s="594"/>
      <c r="F47" s="594"/>
      <c r="G47" s="594"/>
      <c r="H47" s="594"/>
      <c r="I47" s="47"/>
      <c r="J47" s="47"/>
    </row>
    <row r="48" spans="1:10">
      <c r="A48" s="594"/>
      <c r="B48" s="420"/>
      <c r="C48" s="594"/>
      <c r="D48" s="594"/>
      <c r="E48" s="594"/>
      <c r="F48" s="594"/>
      <c r="G48" s="594"/>
      <c r="H48" s="594"/>
      <c r="I48" s="47"/>
      <c r="J48" s="47"/>
    </row>
    <row r="49" spans="1:10">
      <c r="A49" s="594"/>
      <c r="B49" s="420"/>
      <c r="C49" s="594"/>
      <c r="D49" s="594"/>
      <c r="E49" s="594"/>
      <c r="F49" s="594"/>
      <c r="G49" s="594"/>
      <c r="H49" s="594"/>
      <c r="I49" s="47"/>
      <c r="J49" s="47"/>
    </row>
    <row r="50" spans="1:10">
      <c r="A50" s="594"/>
      <c r="B50" s="420"/>
      <c r="C50" s="594"/>
      <c r="D50" s="594"/>
      <c r="E50" s="594"/>
      <c r="F50" s="594"/>
      <c r="G50" s="594"/>
      <c r="H50" s="594"/>
      <c r="I50" s="47"/>
      <c r="J50" s="47"/>
    </row>
    <row r="51" spans="1:10">
      <c r="A51" s="594"/>
      <c r="B51" s="420"/>
      <c r="C51" s="594"/>
      <c r="D51" s="594"/>
      <c r="E51" s="594"/>
      <c r="F51" s="594"/>
      <c r="G51" s="594"/>
      <c r="H51" s="594"/>
      <c r="I51" s="47"/>
      <c r="J51" s="47"/>
    </row>
    <row r="52" spans="1:10">
      <c r="A52" s="594"/>
      <c r="B52" s="420"/>
      <c r="C52" s="594"/>
      <c r="D52" s="594"/>
      <c r="E52" s="594"/>
      <c r="F52" s="594"/>
      <c r="G52" s="594"/>
      <c r="H52" s="594"/>
      <c r="I52" s="47"/>
      <c r="J52" s="47"/>
    </row>
    <row r="53" spans="1:10">
      <c r="A53" s="594"/>
      <c r="B53" s="420"/>
      <c r="C53" s="594"/>
      <c r="D53" s="594"/>
      <c r="E53" s="594"/>
      <c r="F53" s="594"/>
      <c r="G53" s="594"/>
      <c r="H53" s="594"/>
      <c r="I53" s="47"/>
      <c r="J53" s="47"/>
    </row>
    <row r="54" spans="1:10">
      <c r="A54" s="594"/>
      <c r="B54" s="420"/>
      <c r="C54" s="594"/>
      <c r="D54" s="594"/>
      <c r="E54" s="594"/>
      <c r="F54" s="594"/>
      <c r="G54" s="594"/>
      <c r="H54" s="594"/>
      <c r="I54" s="47"/>
      <c r="J54" s="47"/>
    </row>
    <row r="55" spans="1:10">
      <c r="A55" s="37"/>
      <c r="B55" s="420"/>
      <c r="C55" s="47"/>
      <c r="D55" s="47"/>
      <c r="E55" s="594"/>
      <c r="F55" s="594"/>
      <c r="G55" s="594"/>
      <c r="H55" s="594"/>
      <c r="I55" s="47"/>
      <c r="J55" s="47"/>
    </row>
    <row r="56" spans="1:10">
      <c r="A56" s="37"/>
      <c r="B56" s="420"/>
      <c r="C56" s="47"/>
      <c r="D56" s="47"/>
      <c r="E56" s="594"/>
      <c r="F56" s="594"/>
      <c r="G56" s="594"/>
      <c r="H56" s="594"/>
      <c r="I56" s="47"/>
      <c r="J56" s="47"/>
    </row>
    <row r="57" spans="1:10">
      <c r="A57" s="37"/>
      <c r="B57" s="420"/>
      <c r="C57" s="37"/>
      <c r="D57" s="37"/>
      <c r="E57" s="594"/>
      <c r="F57" s="594"/>
      <c r="G57" s="594"/>
      <c r="H57" s="594"/>
      <c r="I57" s="47"/>
      <c r="J57" s="47"/>
    </row>
    <row r="58" spans="1:10" ht="20.399999999999999" customHeight="1">
      <c r="A58" s="532" t="s">
        <v>200</v>
      </c>
      <c r="B58" s="533"/>
      <c r="C58" s="534"/>
      <c r="D58" s="534"/>
      <c r="E58" s="534"/>
      <c r="F58" s="534"/>
      <c r="G58" s="534"/>
      <c r="H58" s="534"/>
      <c r="I58" s="534"/>
      <c r="J58" s="535"/>
    </row>
    <row r="59" spans="1:10" s="411" customFormat="1">
      <c r="A59" s="320"/>
      <c r="B59" s="444"/>
      <c r="C59" s="445"/>
      <c r="D59" s="445"/>
      <c r="E59" s="594"/>
      <c r="F59" s="594"/>
      <c r="G59" s="594"/>
      <c r="H59" s="594"/>
      <c r="I59" s="445"/>
      <c r="J59" s="445"/>
    </row>
    <row r="60" spans="1:10" s="411" customFormat="1">
      <c r="A60" s="320"/>
      <c r="B60" s="444"/>
      <c r="C60" s="445"/>
      <c r="D60" s="445"/>
      <c r="E60" s="594"/>
      <c r="F60" s="594"/>
      <c r="G60" s="594"/>
      <c r="H60" s="594"/>
      <c r="I60" s="445"/>
      <c r="J60" s="445"/>
    </row>
    <row r="61" spans="1:10" s="411" customFormat="1">
      <c r="A61" s="320"/>
      <c r="B61" s="444"/>
      <c r="C61" s="445"/>
      <c r="D61" s="445"/>
      <c r="E61" s="594"/>
      <c r="F61" s="594"/>
      <c r="G61" s="594"/>
      <c r="H61" s="594"/>
      <c r="I61" s="445"/>
      <c r="J61" s="445"/>
    </row>
    <row r="62" spans="1:10" s="411" customFormat="1">
      <c r="A62" s="320"/>
      <c r="B62" s="444"/>
      <c r="C62" s="445"/>
      <c r="D62" s="445"/>
      <c r="E62" s="594"/>
      <c r="F62" s="594"/>
      <c r="G62" s="594"/>
      <c r="H62" s="594"/>
      <c r="I62" s="445"/>
      <c r="J62" s="445"/>
    </row>
    <row r="63" spans="1:10" s="411" customFormat="1">
      <c r="A63" s="320"/>
      <c r="B63" s="444"/>
      <c r="C63" s="445"/>
      <c r="D63" s="445"/>
      <c r="E63" s="594"/>
      <c r="F63" s="594"/>
      <c r="G63" s="594"/>
      <c r="H63" s="594"/>
      <c r="I63" s="445"/>
      <c r="J63" s="445"/>
    </row>
    <row r="64" spans="1:10" ht="14.4" thickBot="1">
      <c r="A64" s="643" t="s">
        <v>195</v>
      </c>
      <c r="B64" s="643"/>
      <c r="C64" s="136"/>
      <c r="D64" s="136"/>
      <c r="E64" s="643"/>
      <c r="F64" s="643"/>
      <c r="G64" s="643"/>
      <c r="H64" s="643"/>
      <c r="I64" s="136"/>
      <c r="J64" s="200"/>
    </row>
    <row r="65" spans="1:10">
      <c r="A65" s="529" t="s">
        <v>201</v>
      </c>
      <c r="B65" s="536"/>
      <c r="C65" s="530"/>
      <c r="D65" s="530"/>
      <c r="E65" s="530"/>
      <c r="F65" s="530"/>
      <c r="G65" s="530"/>
      <c r="H65" s="530"/>
      <c r="I65" s="530"/>
      <c r="J65" s="531"/>
    </row>
    <row r="66" spans="1:10" s="411" customFormat="1">
      <c r="A66" s="444"/>
      <c r="B66" s="444"/>
      <c r="C66" s="445"/>
      <c r="D66" s="445"/>
      <c r="E66" s="594"/>
      <c r="F66" s="594"/>
      <c r="G66" s="594"/>
      <c r="H66" s="594"/>
      <c r="I66" s="445"/>
      <c r="J66" s="445"/>
    </row>
    <row r="67" spans="1:10" s="411" customFormat="1">
      <c r="A67" s="444"/>
      <c r="B67" s="444"/>
      <c r="C67" s="445"/>
      <c r="D67" s="445"/>
      <c r="E67" s="594"/>
      <c r="F67" s="594"/>
      <c r="G67" s="594"/>
      <c r="H67" s="594"/>
      <c r="I67" s="445"/>
      <c r="J67" s="445"/>
    </row>
    <row r="68" spans="1:10" s="411" customFormat="1">
      <c r="A68" s="444"/>
      <c r="B68" s="444"/>
      <c r="C68" s="445"/>
      <c r="D68" s="445"/>
      <c r="E68" s="594"/>
      <c r="F68" s="594"/>
      <c r="G68" s="594"/>
      <c r="H68" s="594"/>
      <c r="I68" s="445"/>
      <c r="J68" s="445"/>
    </row>
    <row r="69" spans="1:10" s="411" customFormat="1">
      <c r="A69" s="444"/>
      <c r="B69" s="444"/>
      <c r="C69" s="445"/>
      <c r="D69" s="445"/>
      <c r="E69" s="594"/>
      <c r="F69" s="594"/>
      <c r="G69" s="594"/>
      <c r="H69" s="594"/>
      <c r="I69" s="445"/>
      <c r="J69" s="445"/>
    </row>
    <row r="70" spans="1:10" s="411" customFormat="1">
      <c r="A70" s="644"/>
      <c r="B70" s="644"/>
      <c r="C70" s="445"/>
      <c r="D70" s="445"/>
      <c r="E70" s="644"/>
      <c r="F70" s="644"/>
      <c r="G70" s="644"/>
      <c r="H70" s="644"/>
      <c r="I70" s="445"/>
      <c r="J70" s="445"/>
    </row>
    <row r="71" spans="1:10">
      <c r="A71" s="447" t="s">
        <v>202</v>
      </c>
      <c r="B71" s="441"/>
      <c r="C71" s="442"/>
      <c r="D71" s="442"/>
      <c r="E71" s="442"/>
      <c r="F71" s="442"/>
      <c r="G71" s="442"/>
      <c r="H71" s="442"/>
      <c r="I71" s="442"/>
      <c r="J71" s="443"/>
    </row>
    <row r="72" spans="1:10" s="411" customFormat="1">
      <c r="A72" s="444"/>
      <c r="B72" s="444"/>
      <c r="C72" s="445"/>
      <c r="D72" s="445"/>
      <c r="E72" s="594"/>
      <c r="F72" s="594"/>
      <c r="G72" s="594"/>
      <c r="H72" s="594"/>
      <c r="I72" s="445"/>
      <c r="J72" s="445"/>
    </row>
    <row r="73" spans="1:10" s="411" customFormat="1">
      <c r="A73" s="444"/>
      <c r="B73" s="444"/>
      <c r="C73" s="445"/>
      <c r="D73" s="445"/>
      <c r="E73" s="594"/>
      <c r="F73" s="594"/>
      <c r="G73" s="594"/>
      <c r="H73" s="594"/>
      <c r="I73" s="445"/>
      <c r="J73" s="445"/>
    </row>
    <row r="74" spans="1:10" s="411" customFormat="1">
      <c r="A74" s="444"/>
      <c r="B74" s="444"/>
      <c r="C74" s="445"/>
      <c r="D74" s="445"/>
      <c r="E74" s="594"/>
      <c r="F74" s="594"/>
      <c r="G74" s="594"/>
      <c r="H74" s="594"/>
      <c r="I74" s="445"/>
      <c r="J74" s="445"/>
    </row>
    <row r="75" spans="1:10" s="411" customFormat="1">
      <c r="A75" s="444"/>
      <c r="B75" s="444"/>
      <c r="C75" s="445"/>
      <c r="D75" s="445"/>
      <c r="E75" s="594"/>
      <c r="F75" s="594"/>
      <c r="G75" s="594"/>
      <c r="H75" s="594"/>
      <c r="I75" s="445"/>
      <c r="J75" s="445"/>
    </row>
    <row r="76" spans="1:10" s="411" customFormat="1">
      <c r="A76" s="444"/>
      <c r="B76" s="444"/>
      <c r="C76" s="445"/>
      <c r="D76" s="445"/>
      <c r="E76" s="594"/>
      <c r="F76" s="594"/>
      <c r="G76" s="594"/>
      <c r="H76" s="594"/>
      <c r="I76" s="445"/>
      <c r="J76" s="445"/>
    </row>
    <row r="77" spans="1:10">
      <c r="A77" s="642" t="s">
        <v>203</v>
      </c>
      <c r="B77" s="642"/>
      <c r="C77" s="417"/>
      <c r="D77" s="417"/>
      <c r="E77" s="642"/>
      <c r="F77" s="642"/>
      <c r="G77" s="642"/>
      <c r="H77" s="642"/>
      <c r="I77" s="417"/>
      <c r="J77" s="417"/>
    </row>
    <row r="78" spans="1:10" ht="14.4" thickBot="1">
      <c r="A78" s="537" t="s">
        <v>63</v>
      </c>
      <c r="B78" s="538"/>
      <c r="C78" s="538"/>
      <c r="D78" s="538"/>
      <c r="E78" s="538"/>
      <c r="F78" s="538"/>
      <c r="G78" s="538"/>
      <c r="H78" s="538"/>
      <c r="I78" s="538"/>
      <c r="J78" s="539"/>
    </row>
    <row r="79" spans="1:10">
      <c r="A79" s="642"/>
      <c r="B79" s="642"/>
      <c r="C79" s="47"/>
      <c r="D79" s="47"/>
      <c r="E79" s="642"/>
      <c r="F79" s="642"/>
      <c r="G79" s="642"/>
      <c r="H79" s="642"/>
      <c r="I79" s="47"/>
      <c r="J79" s="47"/>
    </row>
    <row r="80" spans="1:10">
      <c r="A80" s="642"/>
      <c r="B80" s="642"/>
      <c r="C80" s="47"/>
      <c r="D80" s="47"/>
      <c r="E80" s="642"/>
      <c r="F80" s="642"/>
      <c r="G80" s="642"/>
      <c r="H80" s="642"/>
      <c r="I80" s="47"/>
      <c r="J80" s="47"/>
    </row>
    <row r="81" spans="1:10">
      <c r="A81" s="642"/>
      <c r="B81" s="642"/>
      <c r="C81" s="47"/>
      <c r="D81" s="47"/>
      <c r="E81" s="642"/>
      <c r="F81" s="642"/>
      <c r="G81" s="642"/>
      <c r="H81" s="642"/>
      <c r="I81" s="47"/>
      <c r="J81" s="47"/>
    </row>
    <row r="82" spans="1:10" ht="14.4" thickBot="1">
      <c r="A82" s="642"/>
      <c r="B82" s="642"/>
      <c r="C82" s="47"/>
      <c r="D82" s="47"/>
      <c r="E82" s="642"/>
      <c r="F82" s="642"/>
      <c r="G82" s="642"/>
      <c r="H82" s="642"/>
      <c r="I82" s="47"/>
      <c r="J82" s="47"/>
    </row>
    <row r="83" spans="1:10">
      <c r="A83" s="660" t="s">
        <v>60</v>
      </c>
      <c r="B83" s="661"/>
      <c r="C83" s="661"/>
      <c r="D83" s="661"/>
      <c r="E83" s="661"/>
      <c r="F83" s="661"/>
      <c r="G83" s="661"/>
      <c r="H83" s="661"/>
      <c r="I83" s="661"/>
      <c r="J83" s="662"/>
    </row>
    <row r="84" spans="1:10" s="411" customFormat="1">
      <c r="A84" s="644"/>
      <c r="B84" s="644"/>
      <c r="C84" s="44"/>
      <c r="D84" s="44"/>
      <c r="E84" s="657"/>
      <c r="F84" s="658"/>
      <c r="G84" s="658"/>
      <c r="H84" s="659"/>
      <c r="I84" s="44"/>
      <c r="J84" s="44"/>
    </row>
    <row r="85" spans="1:10" s="411" customFormat="1">
      <c r="A85" s="644"/>
      <c r="B85" s="644"/>
      <c r="C85" s="44"/>
      <c r="D85" s="44"/>
      <c r="E85" s="657"/>
      <c r="F85" s="658"/>
      <c r="G85" s="658"/>
      <c r="H85" s="659"/>
      <c r="I85" s="44"/>
      <c r="J85" s="44"/>
    </row>
    <row r="86" spans="1:10" s="411" customFormat="1">
      <c r="A86" s="644"/>
      <c r="B86" s="644"/>
      <c r="C86" s="445"/>
      <c r="D86" s="445"/>
      <c r="E86" s="644"/>
      <c r="F86" s="644"/>
      <c r="G86" s="644"/>
      <c r="H86" s="644"/>
      <c r="I86" s="445"/>
      <c r="J86" s="445"/>
    </row>
    <row r="87" spans="1:10">
      <c r="A87" s="648" t="s">
        <v>204</v>
      </c>
      <c r="B87" s="649"/>
      <c r="C87" s="649"/>
      <c r="D87" s="649"/>
      <c r="E87" s="649"/>
      <c r="F87" s="649"/>
      <c r="G87" s="649"/>
      <c r="H87" s="649"/>
      <c r="I87" s="649"/>
      <c r="J87" s="650"/>
    </row>
    <row r="88" spans="1:10">
      <c r="A88" s="651"/>
      <c r="B88" s="652"/>
      <c r="C88" s="446"/>
      <c r="D88" s="446"/>
      <c r="E88" s="644"/>
      <c r="F88" s="644"/>
      <c r="G88" s="644"/>
      <c r="H88" s="644"/>
      <c r="I88" s="446"/>
      <c r="J88" s="446"/>
    </row>
    <row r="89" spans="1:10">
      <c r="A89" s="651"/>
      <c r="B89" s="652"/>
      <c r="C89" s="446"/>
      <c r="D89" s="446"/>
      <c r="E89" s="644"/>
      <c r="F89" s="644"/>
      <c r="G89" s="644"/>
      <c r="H89" s="644"/>
      <c r="I89" s="446"/>
      <c r="J89" s="446"/>
    </row>
    <row r="90" spans="1:10">
      <c r="A90" s="651"/>
      <c r="B90" s="652"/>
      <c r="C90" s="47"/>
      <c r="D90" s="47"/>
      <c r="E90" s="642"/>
      <c r="F90" s="642"/>
      <c r="G90" s="642"/>
      <c r="H90" s="642"/>
      <c r="I90" s="47"/>
      <c r="J90" s="125"/>
    </row>
    <row r="91" spans="1:10">
      <c r="A91" s="540" t="s">
        <v>205</v>
      </c>
      <c r="B91" s="541"/>
      <c r="C91" s="541"/>
      <c r="D91" s="541"/>
      <c r="E91" s="653"/>
      <c r="F91" s="653"/>
      <c r="G91" s="653"/>
      <c r="H91" s="653"/>
      <c r="I91" s="541"/>
      <c r="J91" s="541"/>
    </row>
    <row r="92" spans="1:10">
      <c r="A92" s="540" t="s">
        <v>206</v>
      </c>
      <c r="B92" s="540" t="s">
        <v>207</v>
      </c>
      <c r="C92" s="540" t="s">
        <v>208</v>
      </c>
      <c r="D92" s="542" t="s">
        <v>209</v>
      </c>
      <c r="E92" s="654"/>
      <c r="F92" s="655"/>
      <c r="G92" s="655"/>
      <c r="H92" s="656"/>
      <c r="I92" s="541"/>
      <c r="J92" s="542"/>
    </row>
    <row r="93" spans="1:10">
      <c r="A93" s="202"/>
      <c r="B93" s="32"/>
      <c r="C93" s="205"/>
      <c r="D93" s="205"/>
      <c r="E93" s="657"/>
      <c r="F93" s="658"/>
      <c r="G93" s="658"/>
      <c r="H93" s="659"/>
      <c r="J93" s="203"/>
    </row>
    <row r="94" spans="1:10">
      <c r="A94" s="204"/>
      <c r="B94" s="32"/>
      <c r="C94" s="32"/>
      <c r="D94" s="32"/>
      <c r="E94" s="647"/>
      <c r="F94" s="647"/>
      <c r="G94" s="647"/>
      <c r="H94" s="647"/>
      <c r="I94" s="205"/>
      <c r="J94" s="205"/>
    </row>
    <row r="95" spans="1:10">
      <c r="A95" s="204"/>
      <c r="B95" s="32"/>
      <c r="C95" s="32"/>
      <c r="D95" s="32"/>
      <c r="E95" s="647"/>
      <c r="F95" s="647"/>
      <c r="G95" s="647"/>
      <c r="H95" s="647"/>
      <c r="I95" s="205"/>
      <c r="J95" s="205"/>
    </row>
    <row r="96" spans="1:10">
      <c r="A96" s="204"/>
      <c r="B96" s="32"/>
      <c r="C96" s="32"/>
      <c r="D96" s="32"/>
      <c r="E96" s="647"/>
      <c r="F96" s="647"/>
      <c r="G96" s="647"/>
      <c r="H96" s="647"/>
      <c r="I96" s="205"/>
      <c r="J96" s="205"/>
    </row>
    <row r="97" spans="1:10">
      <c r="A97" s="204"/>
      <c r="B97" s="32"/>
      <c r="C97" s="32"/>
      <c r="D97" s="32"/>
      <c r="E97" s="647"/>
      <c r="F97" s="647"/>
      <c r="G97" s="647"/>
      <c r="H97" s="647"/>
      <c r="I97" s="205"/>
      <c r="J97" s="205"/>
    </row>
    <row r="98" spans="1:10">
      <c r="A98" s="206"/>
      <c r="B98" s="207"/>
      <c r="C98" s="207"/>
      <c r="D98" s="207"/>
      <c r="E98" s="647"/>
      <c r="F98" s="647"/>
      <c r="G98" s="647"/>
      <c r="H98" s="647"/>
      <c r="I98" s="205"/>
      <c r="J98" s="205"/>
    </row>
    <row r="99" spans="1:10">
      <c r="A99" s="206"/>
      <c r="B99" s="207"/>
      <c r="C99" s="207"/>
      <c r="D99" s="207"/>
      <c r="E99" s="647"/>
      <c r="F99" s="647"/>
      <c r="G99" s="647"/>
      <c r="H99" s="647"/>
      <c r="I99" s="205"/>
      <c r="J99" s="205"/>
    </row>
    <row r="100" spans="1:10">
      <c r="A100" s="209"/>
      <c r="B100" s="208"/>
      <c r="C100" s="208"/>
      <c r="D100" s="209"/>
      <c r="E100" s="209"/>
      <c r="F100" s="209"/>
      <c r="G100" s="209"/>
      <c r="H100" s="209"/>
      <c r="I100" s="209"/>
      <c r="J100" s="209"/>
    </row>
    <row r="101" spans="1:10">
      <c r="A101" s="209"/>
      <c r="B101" s="208"/>
      <c r="C101" s="208"/>
      <c r="D101" s="209"/>
      <c r="E101" s="209"/>
      <c r="F101" s="209"/>
      <c r="G101" s="209"/>
      <c r="H101" s="209"/>
      <c r="I101" s="209"/>
      <c r="J101" s="209"/>
    </row>
    <row r="102" spans="1:10">
      <c r="B102" s="543" t="s">
        <v>210</v>
      </c>
      <c r="C102" s="645"/>
      <c r="D102" s="645"/>
      <c r="E102" s="645"/>
      <c r="F102" s="5"/>
      <c r="G102" s="5"/>
      <c r="H102" s="5"/>
      <c r="J102" s="5"/>
    </row>
    <row r="103" spans="1:10">
      <c r="B103" s="210" t="s">
        <v>211</v>
      </c>
      <c r="C103" s="640"/>
      <c r="D103" s="646"/>
      <c r="E103" s="641"/>
      <c r="F103" s="5"/>
      <c r="G103" s="5"/>
      <c r="H103" s="5"/>
      <c r="J103" s="5"/>
    </row>
    <row r="104" spans="1:10">
      <c r="B104" s="210"/>
      <c r="C104" s="642"/>
      <c r="D104" s="642"/>
      <c r="E104" s="642"/>
      <c r="F104" s="5"/>
      <c r="G104" s="208"/>
      <c r="H104" s="76"/>
      <c r="I104" s="209"/>
      <c r="J104" s="208"/>
    </row>
    <row r="105" spans="1:10">
      <c r="B105" s="210" t="s">
        <v>212</v>
      </c>
      <c r="C105" s="642"/>
      <c r="D105" s="642"/>
      <c r="E105" s="642"/>
      <c r="F105" s="5"/>
      <c r="H105" s="5"/>
    </row>
    <row r="106" spans="1:10">
      <c r="A106" s="5"/>
      <c r="B106" s="210" t="s">
        <v>213</v>
      </c>
      <c r="C106" s="642"/>
      <c r="D106" s="642"/>
      <c r="E106" s="642"/>
      <c r="F106" s="5"/>
      <c r="H106" s="5"/>
    </row>
    <row r="107" spans="1:10">
      <c r="A107" s="5"/>
      <c r="B107" s="210" t="s">
        <v>214</v>
      </c>
      <c r="C107" s="642"/>
      <c r="D107" s="642"/>
      <c r="E107" s="642"/>
      <c r="F107" s="5"/>
      <c r="H107" s="5"/>
    </row>
    <row r="108" spans="1:10">
      <c r="A108" s="5"/>
      <c r="B108" s="210" t="s">
        <v>215</v>
      </c>
      <c r="C108" s="642"/>
      <c r="D108" s="642"/>
      <c r="E108" s="642"/>
      <c r="F108" s="5"/>
      <c r="H108" s="5"/>
    </row>
    <row r="109" spans="1:10">
      <c r="A109" s="5"/>
      <c r="B109" s="210" t="s">
        <v>216</v>
      </c>
      <c r="C109" s="642"/>
      <c r="D109" s="642"/>
      <c r="E109" s="642"/>
      <c r="F109" s="5"/>
      <c r="G109" s="5"/>
      <c r="H109" s="5"/>
      <c r="I109" s="5"/>
      <c r="J109" s="5"/>
    </row>
    <row r="110" spans="1:10">
      <c r="A110" s="5"/>
      <c r="B110" s="212" t="s">
        <v>217</v>
      </c>
      <c r="C110" s="642"/>
      <c r="D110" s="642"/>
      <c r="E110" s="642"/>
      <c r="F110" s="5"/>
      <c r="G110" s="5"/>
      <c r="H110" s="5"/>
      <c r="I110" s="5"/>
      <c r="J110" s="5"/>
    </row>
    <row r="111" spans="1:10">
      <c r="A111" s="5"/>
      <c r="B111" s="212" t="s">
        <v>218</v>
      </c>
      <c r="C111" s="642"/>
      <c r="D111" s="642"/>
      <c r="E111" s="642"/>
      <c r="F111" s="5"/>
      <c r="G111" s="5"/>
      <c r="H111" s="5"/>
      <c r="I111" s="5"/>
      <c r="J111" s="5"/>
    </row>
    <row r="112" spans="1:10">
      <c r="A112" s="5"/>
      <c r="B112" s="212" t="s">
        <v>219</v>
      </c>
      <c r="C112" s="642"/>
      <c r="D112" s="642"/>
      <c r="E112" s="642"/>
      <c r="F112" s="5"/>
      <c r="G112" s="5"/>
      <c r="H112" s="5"/>
      <c r="I112" s="5"/>
      <c r="J112" s="5"/>
    </row>
    <row r="113" spans="1:10">
      <c r="A113" s="5"/>
      <c r="B113" s="212" t="s">
        <v>220</v>
      </c>
      <c r="C113" s="642"/>
      <c r="D113" s="642"/>
      <c r="E113" s="642"/>
      <c r="F113" s="5"/>
      <c r="G113" s="5"/>
      <c r="H113" s="5"/>
      <c r="I113" s="5"/>
      <c r="J113" s="5"/>
    </row>
    <row r="114" spans="1:10">
      <c r="A114" s="5"/>
      <c r="B114" s="212" t="s">
        <v>221</v>
      </c>
      <c r="C114" s="642"/>
      <c r="D114" s="642"/>
      <c r="E114" s="642"/>
      <c r="F114" s="5"/>
      <c r="G114" s="5"/>
      <c r="H114" s="5"/>
      <c r="I114" s="5"/>
      <c r="J114" s="5"/>
    </row>
    <row r="115" spans="1:10">
      <c r="C115" s="213"/>
    </row>
    <row r="116" spans="1:10">
      <c r="C116" s="213"/>
    </row>
    <row r="117" spans="1:10">
      <c r="C117" s="213"/>
    </row>
    <row r="118" spans="1:10">
      <c r="C118" s="213"/>
    </row>
    <row r="119" spans="1:10">
      <c r="C119" s="213"/>
    </row>
    <row r="120" spans="1:10">
      <c r="C120" s="213"/>
    </row>
    <row r="121" spans="1:10">
      <c r="C121" s="213"/>
    </row>
    <row r="122" spans="1:10">
      <c r="C122" s="213"/>
    </row>
    <row r="151" spans="3:3" ht="14.4" thickBot="1"/>
    <row r="152" spans="3:3">
      <c r="C152" s="421" t="s">
        <v>111</v>
      </c>
    </row>
    <row r="153" spans="3:3" ht="41.4">
      <c r="C153" s="80" t="s">
        <v>354</v>
      </c>
    </row>
    <row r="154" spans="3:3" ht="27.6">
      <c r="C154" s="80" t="s">
        <v>355</v>
      </c>
    </row>
    <row r="155" spans="3:3" ht="28.2" thickBot="1">
      <c r="C155" s="80" t="s">
        <v>356</v>
      </c>
    </row>
    <row r="156" spans="3:3">
      <c r="C156" s="422" t="s">
        <v>112</v>
      </c>
    </row>
    <row r="157" spans="3:3" ht="41.4">
      <c r="C157" s="397" t="s">
        <v>357</v>
      </c>
    </row>
    <row r="158" spans="3:3" ht="27.6">
      <c r="C158" s="65" t="s">
        <v>358</v>
      </c>
    </row>
    <row r="159" spans="3:3" ht="27.6">
      <c r="C159" s="464" t="s">
        <v>409</v>
      </c>
    </row>
    <row r="160" spans="3:3" ht="82.8">
      <c r="C160" s="80" t="s">
        <v>359</v>
      </c>
    </row>
    <row r="161" spans="3:3" ht="28.2" thickBot="1">
      <c r="C161" s="80" t="s">
        <v>360</v>
      </c>
    </row>
    <row r="162" spans="3:3">
      <c r="C162" s="421" t="s">
        <v>289</v>
      </c>
    </row>
    <row r="163" spans="3:3">
      <c r="C163" s="423" t="s">
        <v>113</v>
      </c>
    </row>
    <row r="164" spans="3:3" ht="41.4">
      <c r="C164" s="65" t="s">
        <v>361</v>
      </c>
    </row>
    <row r="165" spans="3:3" ht="41.4">
      <c r="C165" s="80" t="s">
        <v>410</v>
      </c>
    </row>
    <row r="166" spans="3:3" ht="41.4">
      <c r="C166" s="65" t="s">
        <v>362</v>
      </c>
    </row>
    <row r="167" spans="3:3" ht="27.6">
      <c r="C167" s="65" t="s">
        <v>363</v>
      </c>
    </row>
    <row r="168" spans="3:3" ht="55.5" customHeight="1">
      <c r="C168" s="80" t="s">
        <v>448</v>
      </c>
    </row>
    <row r="169" spans="3:3" ht="55.2">
      <c r="C169" s="60" t="s">
        <v>477</v>
      </c>
    </row>
    <row r="170" spans="3:3" ht="27.6">
      <c r="C170" s="60" t="s">
        <v>478</v>
      </c>
    </row>
    <row r="171" spans="3:3" ht="55.2">
      <c r="C171" s="60" t="s">
        <v>411</v>
      </c>
    </row>
    <row r="172" spans="3:3" ht="42" thickBot="1">
      <c r="C172" s="105" t="s">
        <v>364</v>
      </c>
    </row>
    <row r="173" spans="3:3">
      <c r="C173" s="425" t="s">
        <v>290</v>
      </c>
    </row>
    <row r="174" spans="3:3" ht="39.6">
      <c r="C174" s="427" t="s">
        <v>291</v>
      </c>
    </row>
    <row r="175" spans="3:3" ht="26.4">
      <c r="C175" s="426" t="s">
        <v>412</v>
      </c>
    </row>
    <row r="176" spans="3:3" ht="42" thickBot="1">
      <c r="C176" s="74" t="s">
        <v>413</v>
      </c>
    </row>
    <row r="177" spans="3:3" ht="27" thickBot="1">
      <c r="C177" s="429" t="s">
        <v>414</v>
      </c>
    </row>
    <row r="178" spans="3:3">
      <c r="C178" s="69"/>
    </row>
    <row r="179" spans="3:3">
      <c r="C179" s="427"/>
    </row>
    <row r="180" spans="3:3" ht="39.6">
      <c r="C180" s="430" t="s">
        <v>415</v>
      </c>
    </row>
    <row r="181" spans="3:3" ht="28.2" thickBot="1">
      <c r="C181" s="73" t="s">
        <v>416</v>
      </c>
    </row>
    <row r="182" spans="3:3">
      <c r="C182" s="425" t="s">
        <v>292</v>
      </c>
    </row>
    <row r="183" spans="3:3" ht="69">
      <c r="C183" s="73" t="s">
        <v>345</v>
      </c>
    </row>
    <row r="184" spans="3:3" ht="27.6">
      <c r="C184" s="69" t="s">
        <v>346</v>
      </c>
    </row>
    <row r="185" spans="3:3" ht="27.6">
      <c r="C185" s="73" t="s">
        <v>347</v>
      </c>
    </row>
    <row r="186" spans="3:3" ht="69.599999999999994" thickBot="1">
      <c r="C186" s="73" t="s">
        <v>348</v>
      </c>
    </row>
    <row r="187" spans="3:3">
      <c r="C187" s="425" t="s">
        <v>293</v>
      </c>
    </row>
    <row r="188" spans="3:3" ht="69">
      <c r="C188" s="139" t="s">
        <v>417</v>
      </c>
    </row>
    <row r="189" spans="3:3" ht="27.6">
      <c r="C189" s="69" t="s">
        <v>142</v>
      </c>
    </row>
    <row r="190" spans="3:3" ht="28.2" thickBot="1">
      <c r="C190" s="56" t="s">
        <v>369</v>
      </c>
    </row>
    <row r="191" spans="3:3" ht="52.8">
      <c r="C191" s="431" t="s">
        <v>294</v>
      </c>
    </row>
    <row r="192" spans="3:3" ht="52.8">
      <c r="C192" s="431" t="s">
        <v>295</v>
      </c>
    </row>
    <row r="193" spans="3:3" ht="52.8">
      <c r="C193" s="431" t="s">
        <v>389</v>
      </c>
    </row>
    <row r="194" spans="3:3" ht="26.4">
      <c r="C194" s="467" t="s">
        <v>349</v>
      </c>
    </row>
    <row r="195" spans="3:3" ht="27.6">
      <c r="C195" s="383" t="s">
        <v>449</v>
      </c>
    </row>
    <row r="196" spans="3:3" ht="55.2">
      <c r="C196" s="73" t="s">
        <v>250</v>
      </c>
    </row>
    <row r="197" spans="3:3" ht="27.6">
      <c r="C197" s="55" t="s">
        <v>350</v>
      </c>
    </row>
    <row r="198" spans="3:3" ht="69">
      <c r="C198" s="69" t="s">
        <v>381</v>
      </c>
    </row>
    <row r="199" spans="3:3" ht="26.4">
      <c r="C199" s="432" t="s">
        <v>382</v>
      </c>
    </row>
    <row r="200" spans="3:3" ht="26.4">
      <c r="C200" s="433" t="s">
        <v>296</v>
      </c>
    </row>
    <row r="201" spans="3:3" ht="26.4">
      <c r="C201" s="433" t="s">
        <v>297</v>
      </c>
    </row>
    <row r="202" spans="3:3" ht="26.4">
      <c r="C202" s="433" t="s">
        <v>298</v>
      </c>
    </row>
    <row r="203" spans="3:3" ht="39.6">
      <c r="C203" s="433" t="s">
        <v>383</v>
      </c>
    </row>
    <row r="204" spans="3:3" ht="55.2">
      <c r="C204" s="322" t="s">
        <v>450</v>
      </c>
    </row>
    <row r="205" spans="3:3" ht="27.6">
      <c r="C205" s="139" t="s">
        <v>240</v>
      </c>
    </row>
    <row r="206" spans="3:3" ht="82.8">
      <c r="C206" s="139" t="s">
        <v>241</v>
      </c>
    </row>
    <row r="207" spans="3:3" ht="41.4">
      <c r="C207" s="452" t="s">
        <v>351</v>
      </c>
    </row>
    <row r="208" spans="3:3" ht="26.4">
      <c r="C208" s="453" t="s">
        <v>299</v>
      </c>
    </row>
    <row r="209" spans="3:3" ht="39.6">
      <c r="C209" s="454" t="s">
        <v>300</v>
      </c>
    </row>
    <row r="210" spans="3:3" ht="26.4">
      <c r="C210" s="454" t="s">
        <v>301</v>
      </c>
    </row>
    <row r="211" spans="3:3" ht="39.6">
      <c r="C211" s="453" t="s">
        <v>322</v>
      </c>
    </row>
    <row r="212" spans="3:3" ht="66">
      <c r="C212" s="434" t="s">
        <v>334</v>
      </c>
    </row>
    <row r="213" spans="3:3" ht="52.8">
      <c r="C213" s="434" t="s">
        <v>398</v>
      </c>
    </row>
    <row r="214" spans="3:3" ht="26.4">
      <c r="C214" s="434" t="s">
        <v>325</v>
      </c>
    </row>
    <row r="215" spans="3:3" ht="26.4">
      <c r="C215" s="434" t="s">
        <v>302</v>
      </c>
    </row>
    <row r="216" spans="3:3" ht="39.6">
      <c r="C216" s="434" t="s">
        <v>418</v>
      </c>
    </row>
    <row r="217" spans="3:3" ht="39.6">
      <c r="C217" s="434" t="s">
        <v>326</v>
      </c>
    </row>
    <row r="218" spans="3:3" ht="39.6">
      <c r="C218" s="434" t="s">
        <v>327</v>
      </c>
    </row>
    <row r="219" spans="3:3" ht="26.4">
      <c r="C219" s="434" t="s">
        <v>303</v>
      </c>
    </row>
    <row r="220" spans="3:3" ht="39.6">
      <c r="C220" s="435" t="s">
        <v>328</v>
      </c>
    </row>
    <row r="221" spans="3:3" ht="52.8">
      <c r="C221" s="435" t="s">
        <v>304</v>
      </c>
    </row>
    <row r="222" spans="3:3" ht="26.4">
      <c r="C222" s="436" t="s">
        <v>384</v>
      </c>
    </row>
    <row r="223" spans="3:3" ht="39.6">
      <c r="C223" s="436" t="s">
        <v>305</v>
      </c>
    </row>
    <row r="224" spans="3:3" ht="26.4">
      <c r="C224" s="436" t="s">
        <v>385</v>
      </c>
    </row>
    <row r="225" spans="3:3" ht="26.4">
      <c r="C225" s="436" t="s">
        <v>195</v>
      </c>
    </row>
    <row r="226" spans="3:3" ht="26.4">
      <c r="C226" s="436" t="s">
        <v>198</v>
      </c>
    </row>
    <row r="227" spans="3:3" ht="39.6">
      <c r="C227" s="436" t="s">
        <v>329</v>
      </c>
    </row>
    <row r="228" spans="3:3" ht="26.4">
      <c r="C228" s="436" t="s">
        <v>306</v>
      </c>
    </row>
    <row r="229" spans="3:3" ht="92.4">
      <c r="C229" s="436" t="s">
        <v>127</v>
      </c>
    </row>
    <row r="230" spans="3:3" ht="39.6">
      <c r="C230" s="436" t="s">
        <v>307</v>
      </c>
    </row>
    <row r="231" spans="3:3" ht="39.6">
      <c r="C231" s="436" t="s">
        <v>386</v>
      </c>
    </row>
    <row r="232" spans="3:3" ht="26.4">
      <c r="C232" s="436" t="s">
        <v>330</v>
      </c>
    </row>
    <row r="233" spans="3:3" ht="26.4">
      <c r="C233" s="436" t="s">
        <v>308</v>
      </c>
    </row>
    <row r="234" spans="3:3" ht="52.8">
      <c r="C234" s="436" t="s">
        <v>309</v>
      </c>
    </row>
    <row r="235" spans="3:3" ht="26.4">
      <c r="C235" s="436" t="s">
        <v>331</v>
      </c>
    </row>
    <row r="236" spans="3:3" ht="39.6">
      <c r="C236" s="436" t="s">
        <v>419</v>
      </c>
    </row>
    <row r="237" spans="3:3" ht="26.4">
      <c r="C237" s="436" t="s">
        <v>199</v>
      </c>
    </row>
    <row r="238" spans="3:3" ht="52.8">
      <c r="C238" s="436" t="s">
        <v>310</v>
      </c>
    </row>
    <row r="239" spans="3:3" ht="39.6">
      <c r="C239" s="435" t="s">
        <v>420</v>
      </c>
    </row>
    <row r="240" spans="3:3">
      <c r="C240" s="436" t="s">
        <v>332</v>
      </c>
    </row>
    <row r="241" spans="3:3" ht="26.4">
      <c r="C241" s="436" t="s">
        <v>311</v>
      </c>
    </row>
    <row r="242" spans="3:3" ht="52.8">
      <c r="C242" s="436" t="s">
        <v>333</v>
      </c>
    </row>
    <row r="243" spans="3:3" ht="118.8">
      <c r="C243" s="436" t="s">
        <v>312</v>
      </c>
    </row>
    <row r="244" spans="3:3" ht="26.4">
      <c r="C244" s="436" t="s">
        <v>196</v>
      </c>
    </row>
    <row r="245" spans="3:3" ht="26.4">
      <c r="C245" s="436" t="s">
        <v>197</v>
      </c>
    </row>
    <row r="246" spans="3:3" ht="26.4">
      <c r="C246" s="436" t="s">
        <v>313</v>
      </c>
    </row>
    <row r="247" spans="3:3" ht="53.4" thickBot="1">
      <c r="C247" s="437" t="s">
        <v>314</v>
      </c>
    </row>
    <row r="248" spans="3:3" ht="26.4">
      <c r="C248" s="438" t="s">
        <v>315</v>
      </c>
    </row>
    <row r="249" spans="3:3" ht="66">
      <c r="C249" s="439" t="s">
        <v>352</v>
      </c>
    </row>
    <row r="250" spans="3:3" ht="92.4">
      <c r="C250" s="439" t="s">
        <v>421</v>
      </c>
    </row>
    <row r="251" spans="3:3" ht="52.8">
      <c r="C251" s="439" t="s">
        <v>387</v>
      </c>
    </row>
    <row r="252" spans="3:3" ht="52.8">
      <c r="C252" s="439" t="s">
        <v>422</v>
      </c>
    </row>
    <row r="253" spans="3:3" ht="52.8">
      <c r="C253" s="439" t="s">
        <v>423</v>
      </c>
    </row>
    <row r="254" spans="3:3" ht="39.6">
      <c r="C254" s="439" t="s">
        <v>424</v>
      </c>
    </row>
    <row r="255" spans="3:3" ht="96.6">
      <c r="C255" s="65" t="s">
        <v>324</v>
      </c>
    </row>
    <row r="256" spans="3:3" ht="55.2">
      <c r="C256" s="80" t="s">
        <v>425</v>
      </c>
    </row>
    <row r="257" spans="3:3" ht="69">
      <c r="C257" s="80" t="s">
        <v>405</v>
      </c>
    </row>
    <row r="258" spans="3:3" ht="124.2">
      <c r="C258" s="80" t="s">
        <v>426</v>
      </c>
    </row>
    <row r="259" spans="3:3" ht="27.6">
      <c r="C259" s="80" t="s">
        <v>388</v>
      </c>
    </row>
    <row r="260" spans="3:3">
      <c r="C260" s="440" t="s">
        <v>60</v>
      </c>
    </row>
    <row r="261" spans="3:3" ht="52.8">
      <c r="C261" s="424" t="s">
        <v>316</v>
      </c>
    </row>
    <row r="262" spans="3:3" ht="39.6">
      <c r="C262" s="428" t="s">
        <v>323</v>
      </c>
    </row>
    <row r="263" spans="3:3" ht="26.4">
      <c r="C263" s="428" t="s">
        <v>317</v>
      </c>
    </row>
    <row r="264" spans="3:3" ht="52.8">
      <c r="C264" s="424" t="s">
        <v>318</v>
      </c>
    </row>
    <row r="265" spans="3:3" ht="26.4">
      <c r="C265" s="428" t="s">
        <v>390</v>
      </c>
    </row>
    <row r="266" spans="3:3" ht="41.4">
      <c r="C266" s="69" t="s">
        <v>353</v>
      </c>
    </row>
  </sheetData>
  <mergeCells count="157">
    <mergeCell ref="A1:J1"/>
    <mergeCell ref="E3:F3"/>
    <mergeCell ref="H3:I3"/>
    <mergeCell ref="E4:F4"/>
    <mergeCell ref="H4:I4"/>
    <mergeCell ref="E5:F5"/>
    <mergeCell ref="H5:I5"/>
    <mergeCell ref="A14:B14"/>
    <mergeCell ref="E14:H14"/>
    <mergeCell ref="A15:B15"/>
    <mergeCell ref="E15:H15"/>
    <mergeCell ref="A16:B16"/>
    <mergeCell ref="E16:H16"/>
    <mergeCell ref="A7:B7"/>
    <mergeCell ref="E7:H7"/>
    <mergeCell ref="A8:J8"/>
    <mergeCell ref="A12:B12"/>
    <mergeCell ref="E12:H12"/>
    <mergeCell ref="A13:J13"/>
    <mergeCell ref="A18:J18"/>
    <mergeCell ref="A24:B24"/>
    <mergeCell ref="E24:H24"/>
    <mergeCell ref="A17:B17"/>
    <mergeCell ref="E17:H17"/>
    <mergeCell ref="A22:B22"/>
    <mergeCell ref="A23:B23"/>
    <mergeCell ref="A19:B19"/>
    <mergeCell ref="E19:H19"/>
    <mergeCell ref="A20:B20"/>
    <mergeCell ref="E20:H20"/>
    <mergeCell ref="A21:B21"/>
    <mergeCell ref="E21:H21"/>
    <mergeCell ref="E22:H22"/>
    <mergeCell ref="E23:H23"/>
    <mergeCell ref="A33:A37"/>
    <mergeCell ref="C33:C37"/>
    <mergeCell ref="D33:D37"/>
    <mergeCell ref="E33:H33"/>
    <mergeCell ref="E34:H34"/>
    <mergeCell ref="E35:H35"/>
    <mergeCell ref="E36:H36"/>
    <mergeCell ref="E37:H37"/>
    <mergeCell ref="A25:J25"/>
    <mergeCell ref="A26:J26"/>
    <mergeCell ref="A28:A32"/>
    <mergeCell ref="C28:C32"/>
    <mergeCell ref="D28:D32"/>
    <mergeCell ref="E28:H28"/>
    <mergeCell ref="E29:H29"/>
    <mergeCell ref="E30:H30"/>
    <mergeCell ref="E31:H31"/>
    <mergeCell ref="E32:H32"/>
    <mergeCell ref="A44:A47"/>
    <mergeCell ref="C44:C47"/>
    <mergeCell ref="D44:D47"/>
    <mergeCell ref="E44:H44"/>
    <mergeCell ref="E45:H45"/>
    <mergeCell ref="E46:H46"/>
    <mergeCell ref="E47:H47"/>
    <mergeCell ref="A38:A43"/>
    <mergeCell ref="C38:C43"/>
    <mergeCell ref="D38:D43"/>
    <mergeCell ref="E38:H38"/>
    <mergeCell ref="E39:H39"/>
    <mergeCell ref="E40:H40"/>
    <mergeCell ref="E41:H41"/>
    <mergeCell ref="E42:H42"/>
    <mergeCell ref="E43:H43"/>
    <mergeCell ref="E53:H53"/>
    <mergeCell ref="E54:H54"/>
    <mergeCell ref="E59:H59"/>
    <mergeCell ref="E60:H60"/>
    <mergeCell ref="E61:H61"/>
    <mergeCell ref="E62:H62"/>
    <mergeCell ref="E63:H63"/>
    <mergeCell ref="E66:H66"/>
    <mergeCell ref="E67:H67"/>
    <mergeCell ref="A48:A49"/>
    <mergeCell ref="C48:C49"/>
    <mergeCell ref="D48:D49"/>
    <mergeCell ref="E48:H48"/>
    <mergeCell ref="E49:H49"/>
    <mergeCell ref="A50:A51"/>
    <mergeCell ref="C50:C51"/>
    <mergeCell ref="D50:D51"/>
    <mergeCell ref="E50:H50"/>
    <mergeCell ref="E51:H51"/>
    <mergeCell ref="A81:B81"/>
    <mergeCell ref="E81:H81"/>
    <mergeCell ref="A82:B82"/>
    <mergeCell ref="E82:H82"/>
    <mergeCell ref="A83:J83"/>
    <mergeCell ref="A86:B86"/>
    <mergeCell ref="E86:H86"/>
    <mergeCell ref="A77:B77"/>
    <mergeCell ref="E77:H77"/>
    <mergeCell ref="A79:B79"/>
    <mergeCell ref="E79:H79"/>
    <mergeCell ref="A80:B80"/>
    <mergeCell ref="E80:H80"/>
    <mergeCell ref="A85:B85"/>
    <mergeCell ref="A84:B84"/>
    <mergeCell ref="E84:H84"/>
    <mergeCell ref="E85:H85"/>
    <mergeCell ref="E94:H94"/>
    <mergeCell ref="E95:H95"/>
    <mergeCell ref="E96:H96"/>
    <mergeCell ref="E97:H97"/>
    <mergeCell ref="E98:H98"/>
    <mergeCell ref="E99:H99"/>
    <mergeCell ref="A87:J87"/>
    <mergeCell ref="A90:B90"/>
    <mergeCell ref="E90:H90"/>
    <mergeCell ref="E91:H91"/>
    <mergeCell ref="E92:H92"/>
    <mergeCell ref="E93:H93"/>
    <mergeCell ref="A88:B88"/>
    <mergeCell ref="A89:B89"/>
    <mergeCell ref="E88:H88"/>
    <mergeCell ref="E89:H89"/>
    <mergeCell ref="C114:E114"/>
    <mergeCell ref="C108:E108"/>
    <mergeCell ref="C109:E109"/>
    <mergeCell ref="C110:E110"/>
    <mergeCell ref="C111:E111"/>
    <mergeCell ref="C112:E112"/>
    <mergeCell ref="C113:E113"/>
    <mergeCell ref="C102:E102"/>
    <mergeCell ref="C103:E103"/>
    <mergeCell ref="C104:E104"/>
    <mergeCell ref="C105:E105"/>
    <mergeCell ref="C106:E106"/>
    <mergeCell ref="C107:E107"/>
    <mergeCell ref="E72:H72"/>
    <mergeCell ref="E73:H73"/>
    <mergeCell ref="E74:H74"/>
    <mergeCell ref="E75:H75"/>
    <mergeCell ref="E76:H76"/>
    <mergeCell ref="A9:B9"/>
    <mergeCell ref="A10:B10"/>
    <mergeCell ref="A11:B11"/>
    <mergeCell ref="E11:H11"/>
    <mergeCell ref="E10:H10"/>
    <mergeCell ref="E9:H9"/>
    <mergeCell ref="E55:H55"/>
    <mergeCell ref="E56:H56"/>
    <mergeCell ref="E57:H57"/>
    <mergeCell ref="A64:B64"/>
    <mergeCell ref="E64:H64"/>
    <mergeCell ref="A70:B70"/>
    <mergeCell ref="E70:H70"/>
    <mergeCell ref="A52:A54"/>
    <mergeCell ref="C52:C54"/>
    <mergeCell ref="D52:D54"/>
    <mergeCell ref="E52:H52"/>
    <mergeCell ref="E68:H68"/>
    <mergeCell ref="E69:H69"/>
  </mergeCells>
  <dataValidations count="15">
    <dataValidation type="list" allowBlank="1" showInputMessage="1" showErrorMessage="1" sqref="A77:B77">
      <formula1>$C$973:$C$980</formula1>
    </dataValidation>
    <dataValidation type="list" allowBlank="1" showInputMessage="1" showErrorMessage="1" sqref="A70:B70">
      <formula1>$C$967:$C$972</formula1>
    </dataValidation>
    <dataValidation type="list" allowBlank="1" showInputMessage="1" showErrorMessage="1" sqref="A64">
      <formula1>$C$940:$C$966</formula1>
    </dataValidation>
    <dataValidation type="list" allowBlank="1" showInputMessage="1" showErrorMessage="1" sqref="H65 H58 H71">
      <formula1>"Open, Closed"</formula1>
    </dataValidation>
    <dataValidation type="list" allowBlank="1" showInputMessage="1" showErrorMessage="1" sqref="C27 D58:D77">
      <formula1>"BM, TM, DRM, RM, ZM"</formula1>
    </dataValidation>
    <dataValidation type="list" allowBlank="1" showInputMessage="1" showErrorMessage="1" sqref="A9:B12">
      <formula1>$C$153:$C$161</formula1>
    </dataValidation>
    <dataValidation type="list" allowBlank="1" showInputMessage="1" showErrorMessage="1" sqref="A19:B24">
      <formula1>$C$183:$C$186</formula1>
    </dataValidation>
    <dataValidation type="list" allowBlank="1" showInputMessage="1" showErrorMessage="1" sqref="B66:B69">
      <formula1>$C$207:$C$211</formula1>
    </dataValidation>
    <dataValidation type="list" allowBlank="1" showInputMessage="1" showErrorMessage="1" sqref="A79:B82">
      <formula1>$C$249:$C$259</formula1>
    </dataValidation>
    <dataValidation type="list" allowBlank="1" showInputMessage="1" showErrorMessage="1" sqref="B72">
      <formula1>$C$212:$C$219</formula1>
    </dataValidation>
    <dataValidation type="list" allowBlank="1" showInputMessage="1" showErrorMessage="1" sqref="B28:B57">
      <formula1>$C$220:$C$247</formula1>
    </dataValidation>
    <dataValidation type="list" allowBlank="1" showInputMessage="1" showErrorMessage="1" sqref="A14:B17">
      <formula1>$C$164:$C$172</formula1>
    </dataValidation>
    <dataValidation type="list" allowBlank="1" showInputMessage="1" showErrorMessage="1" sqref="B59:B63">
      <formula1>$C$188:$C$206</formula1>
    </dataValidation>
    <dataValidation type="list" allowBlank="1" showInputMessage="1" showErrorMessage="1" sqref="A85:B86">
      <formula1>$C$261:$C$265</formula1>
    </dataValidation>
    <dataValidation type="list" allowBlank="1" showInputMessage="1" showErrorMessage="1" sqref="A84:B84">
      <formula1>$C$261:$C$266</formula1>
    </dataValidation>
  </dataValidation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C18"/>
  <sheetViews>
    <sheetView showGridLines="0" workbookViewId="0">
      <selection activeCell="C13" sqref="C13"/>
    </sheetView>
  </sheetViews>
  <sheetFormatPr defaultColWidth="9" defaultRowHeight="13.2"/>
  <cols>
    <col min="1" max="1" width="4.77734375" style="1" bestFit="1" customWidth="1"/>
    <col min="2" max="3" width="47.6640625" style="1" customWidth="1"/>
    <col min="4" max="16384" width="9" style="1"/>
  </cols>
  <sheetData>
    <row r="1" spans="1:3" ht="19.5" customHeight="1">
      <c r="A1" s="692" t="s">
        <v>226</v>
      </c>
      <c r="B1" s="692"/>
      <c r="C1" s="692"/>
    </row>
    <row r="2" spans="1:3" ht="18" customHeight="1">
      <c r="A2" s="544" t="s">
        <v>227</v>
      </c>
      <c r="B2" s="544" t="s">
        <v>228</v>
      </c>
      <c r="C2" s="544" t="s">
        <v>154</v>
      </c>
    </row>
    <row r="3" spans="1:3" ht="13.8">
      <c r="A3" s="206">
        <v>1</v>
      </c>
      <c r="B3" s="31"/>
      <c r="C3" s="32"/>
    </row>
    <row r="4" spans="1:3" ht="13.8">
      <c r="A4" s="206">
        <v>2</v>
      </c>
      <c r="B4" s="31"/>
      <c r="C4" s="32"/>
    </row>
    <row r="5" spans="1:3" ht="13.8">
      <c r="A5" s="206">
        <v>3</v>
      </c>
      <c r="B5" s="33"/>
      <c r="C5" s="32"/>
    </row>
    <row r="6" spans="1:3" ht="13.8">
      <c r="A6" s="206">
        <v>4</v>
      </c>
      <c r="B6" s="34"/>
      <c r="C6" s="32"/>
    </row>
    <row r="7" spans="1:3" ht="13.8">
      <c r="A7" s="206">
        <v>5</v>
      </c>
      <c r="B7" s="35"/>
      <c r="C7" s="32"/>
    </row>
    <row r="8" spans="1:3" ht="13.8">
      <c r="A8" s="206">
        <v>6</v>
      </c>
      <c r="B8" s="34"/>
      <c r="C8" s="32"/>
    </row>
    <row r="9" spans="1:3" ht="13.8">
      <c r="A9" s="206">
        <v>7</v>
      </c>
      <c r="B9" s="36"/>
      <c r="C9" s="32"/>
    </row>
    <row r="10" spans="1:3" ht="13.8">
      <c r="A10" s="206">
        <v>8</v>
      </c>
      <c r="B10" s="32"/>
      <c r="C10" s="37"/>
    </row>
    <row r="11" spans="1:3" ht="13.8">
      <c r="A11" s="206">
        <v>9</v>
      </c>
      <c r="B11" s="32"/>
      <c r="C11" s="32"/>
    </row>
    <row r="12" spans="1:3" ht="13.8">
      <c r="A12" s="206">
        <v>10</v>
      </c>
      <c r="B12" s="32"/>
      <c r="C12" s="32"/>
    </row>
    <row r="13" spans="1:3" ht="13.8">
      <c r="A13" s="206">
        <v>11</v>
      </c>
      <c r="B13" s="32"/>
      <c r="C13" s="32"/>
    </row>
    <row r="14" spans="1:3" ht="13.8">
      <c r="A14" s="206">
        <v>12</v>
      </c>
      <c r="B14" s="38"/>
      <c r="C14" s="32"/>
    </row>
    <row r="15" spans="1:3" ht="13.8">
      <c r="A15" s="206">
        <v>13</v>
      </c>
      <c r="B15" s="32"/>
      <c r="C15" s="32"/>
    </row>
    <row r="18" spans="2:2" ht="26.4">
      <c r="B18" s="469" t="s">
        <v>366</v>
      </c>
    </row>
  </sheetData>
  <mergeCells count="1">
    <mergeCell ref="A1:C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Branch Details</vt:lpstr>
      <vt:lpstr>Scoring</vt:lpstr>
      <vt:lpstr>Sheet2</vt:lpstr>
      <vt:lpstr>Statutory Compliance and Infra</vt:lpstr>
      <vt:lpstr>Record Keeping</vt:lpstr>
      <vt:lpstr>Fixed Assets &amp; Stationary</vt:lpstr>
      <vt:lpstr>Branch Operations</vt:lpstr>
      <vt:lpstr>Branch Functioning &amp; Monitoring</vt:lpstr>
      <vt:lpstr>HR</vt:lpstr>
      <vt:lpstr>Risk</vt:lpstr>
      <vt:lpstr>Audit Observation &amp; Compliance</vt:lpstr>
      <vt:lpstr>Other observations</vt:lpstr>
      <vt:lpstr>Scoring!Go_to_Main_Page</vt:lpstr>
      <vt:lpstr>HR!Print_Area</vt:lpstr>
      <vt:lpstr>Scoring!Print_Area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Sinha</dc:creator>
  <cp:lastModifiedBy>hp</cp:lastModifiedBy>
  <cp:lastPrinted>2018-12-06T08:36:29Z</cp:lastPrinted>
  <dcterms:created xsi:type="dcterms:W3CDTF">2010-09-28T05:07:41Z</dcterms:created>
  <dcterms:modified xsi:type="dcterms:W3CDTF">2019-11-26T09:13:19Z</dcterms:modified>
</cp:coreProperties>
</file>