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ata_Analytics\CodeBasics\Bootcamp\Excel\Class\3_Basic Maths to Business Metrics\"/>
    </mc:Choice>
  </mc:AlternateContent>
  <xr:revisionPtr revIDLastSave="0" documentId="13_ncr:1_{60DE0CFF-425E-46EE-89B4-3F436D351151}" xr6:coauthVersionLast="47" xr6:coauthVersionMax="47" xr10:uidLastSave="{00000000-0000-0000-0000-000000000000}"/>
  <bookViews>
    <workbookView xWindow="11520" yWindow="0" windowWidth="11520" windowHeight="12360" firstSheet="3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_Finance" sheetId="7" r:id="rId6"/>
    <sheet name="Sheet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7" l="1"/>
  <c r="D3" i="7"/>
  <c r="C5" i="7"/>
  <c r="B3" i="7"/>
  <c r="B2" i="7"/>
  <c r="B4" i="7" s="1"/>
  <c r="B5" i="7" s="1"/>
  <c r="D5" i="7" s="1"/>
  <c r="E5" i="7" s="1"/>
  <c r="J50" i="1"/>
  <c r="J49" i="1"/>
  <c r="J48" i="1"/>
  <c r="J47" i="1"/>
  <c r="J46" i="1"/>
  <c r="Q43" i="1"/>
  <c r="P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2" i="1" a="1"/>
  <c r="J2" i="1" s="1"/>
  <c r="K2" i="1" a="1"/>
  <c r="K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D4" i="7" l="1"/>
  <c r="E4" i="7" s="1"/>
  <c r="D2" i="7"/>
  <c r="E2" i="7" s="1"/>
  <c r="B6" i="7"/>
  <c r="D6" i="7" s="1"/>
  <c r="E6" i="7" s="1"/>
  <c r="Q35" i="1"/>
  <c r="Q19" i="1"/>
  <c r="Q40" i="1"/>
  <c r="Q16" i="1"/>
  <c r="Q31" i="1"/>
  <c r="Q39" i="1"/>
  <c r="Q23" i="1"/>
  <c r="Q30" i="1"/>
  <c r="Q6" i="1"/>
  <c r="Q21" i="1"/>
  <c r="Q13" i="1"/>
  <c r="Q36" i="1"/>
  <c r="P13" i="1"/>
  <c r="P6" i="1"/>
  <c r="M15" i="1"/>
  <c r="O15" i="1" s="1"/>
  <c r="M35" i="1"/>
  <c r="O35" i="1" s="1"/>
  <c r="M27" i="1"/>
  <c r="O27" i="1" s="1"/>
  <c r="M19" i="1"/>
  <c r="O19" i="1" s="1"/>
  <c r="M11" i="1"/>
  <c r="O11" i="1" s="1"/>
  <c r="M3" i="1"/>
  <c r="O3" i="1" s="1"/>
  <c r="M39" i="1"/>
  <c r="O39" i="1" s="1"/>
  <c r="M34" i="1"/>
  <c r="M26" i="1"/>
  <c r="M18" i="1"/>
  <c r="M10" i="1"/>
  <c r="M40" i="1"/>
  <c r="O40" i="1" s="1"/>
  <c r="M33" i="1"/>
  <c r="M25" i="1"/>
  <c r="M17" i="1"/>
  <c r="M9" i="1"/>
  <c r="M24" i="1"/>
  <c r="O24" i="1" s="1"/>
  <c r="M16" i="1"/>
  <c r="O16" i="1" s="1"/>
  <c r="M8" i="1"/>
  <c r="O8" i="1" s="1"/>
  <c r="M31" i="1"/>
  <c r="O31" i="1" s="1"/>
  <c r="M7" i="1"/>
  <c r="O7" i="1" s="1"/>
  <c r="M38" i="1"/>
  <c r="O38" i="1" s="1"/>
  <c r="M30" i="1"/>
  <c r="O30" i="1" s="1"/>
  <c r="M22" i="1"/>
  <c r="O22" i="1" s="1"/>
  <c r="M14" i="1"/>
  <c r="O14" i="1" s="1"/>
  <c r="M6" i="1"/>
  <c r="O6" i="1" s="1"/>
  <c r="M32" i="1"/>
  <c r="O32" i="1" s="1"/>
  <c r="M23" i="1"/>
  <c r="O23" i="1" s="1"/>
  <c r="M37" i="1"/>
  <c r="O37" i="1" s="1"/>
  <c r="M29" i="1"/>
  <c r="O29" i="1" s="1"/>
  <c r="M21" i="1"/>
  <c r="O21" i="1" s="1"/>
  <c r="M13" i="1"/>
  <c r="O13" i="1" s="1"/>
  <c r="M5" i="1"/>
  <c r="O5" i="1" s="1"/>
  <c r="L36" i="1"/>
  <c r="L28" i="1"/>
  <c r="L20" i="1"/>
  <c r="L12" i="1"/>
  <c r="L4" i="1"/>
  <c r="L32" i="1"/>
  <c r="L2" i="1"/>
  <c r="N2" i="1" s="1"/>
  <c r="L40" i="1"/>
  <c r="L24" i="1"/>
  <c r="L16" i="1"/>
  <c r="L8" i="1"/>
  <c r="M36" i="1"/>
  <c r="O36" i="1" s="1"/>
  <c r="M28" i="1"/>
  <c r="O28" i="1" s="1"/>
  <c r="M20" i="1"/>
  <c r="O20" i="1" s="1"/>
  <c r="M12" i="1"/>
  <c r="O12" i="1" s="1"/>
  <c r="M4" i="1"/>
  <c r="O4" i="1" s="1"/>
  <c r="M2" i="1"/>
  <c r="O2" i="1" s="1"/>
  <c r="L25" i="1"/>
  <c r="N25" i="1" s="1"/>
  <c r="L39" i="1"/>
  <c r="L31" i="1"/>
  <c r="L23" i="1"/>
  <c r="L15" i="1"/>
  <c r="L7" i="1"/>
  <c r="L38" i="1"/>
  <c r="N38" i="1" s="1"/>
  <c r="L30" i="1"/>
  <c r="N30" i="1" s="1"/>
  <c r="L22" i="1"/>
  <c r="N22" i="1" s="1"/>
  <c r="L14" i="1"/>
  <c r="N14" i="1" s="1"/>
  <c r="L6" i="1"/>
  <c r="N6" i="1" s="1"/>
  <c r="L33" i="1"/>
  <c r="N33" i="1" s="1"/>
  <c r="L37" i="1"/>
  <c r="N37" i="1" s="1"/>
  <c r="L29" i="1"/>
  <c r="N29" i="1" s="1"/>
  <c r="L21" i="1"/>
  <c r="N21" i="1" s="1"/>
  <c r="L13" i="1"/>
  <c r="N13" i="1" s="1"/>
  <c r="L5" i="1"/>
  <c r="N5" i="1" s="1"/>
  <c r="L9" i="1"/>
  <c r="N9" i="1" s="1"/>
  <c r="L35" i="1"/>
  <c r="L27" i="1"/>
  <c r="L19" i="1"/>
  <c r="L11" i="1"/>
  <c r="L3" i="1"/>
  <c r="L17" i="1"/>
  <c r="N17" i="1" s="1"/>
  <c r="L34" i="1"/>
  <c r="N34" i="1" s="1"/>
  <c r="L26" i="1"/>
  <c r="N26" i="1" s="1"/>
  <c r="L18" i="1"/>
  <c r="N18" i="1" s="1"/>
  <c r="L10" i="1"/>
  <c r="N10" i="1" s="1"/>
  <c r="O9" i="1" l="1"/>
  <c r="O43" i="1" s="1"/>
  <c r="Q9" i="1"/>
  <c r="O34" i="1"/>
  <c r="Q34" i="1"/>
  <c r="P29" i="1"/>
  <c r="Q24" i="1"/>
  <c r="O17" i="1"/>
  <c r="Q17" i="1"/>
  <c r="P14" i="1"/>
  <c r="Q4" i="1"/>
  <c r="Q29" i="1"/>
  <c r="Q2" i="1"/>
  <c r="Q32" i="1"/>
  <c r="O25" i="1"/>
  <c r="Q25" i="1"/>
  <c r="P22" i="1"/>
  <c r="Q12" i="1"/>
  <c r="Q37" i="1"/>
  <c r="O33" i="1"/>
  <c r="Q33" i="1"/>
  <c r="P30" i="1"/>
  <c r="Q20" i="1"/>
  <c r="Q14" i="1"/>
  <c r="Q7" i="1"/>
  <c r="Q3" i="1"/>
  <c r="O26" i="1"/>
  <c r="Q26" i="1"/>
  <c r="P2" i="1"/>
  <c r="Q28" i="1"/>
  <c r="Q22" i="1"/>
  <c r="Q15" i="1"/>
  <c r="Q11" i="1"/>
  <c r="O10" i="1"/>
  <c r="Q10" i="1"/>
  <c r="P21" i="1"/>
  <c r="O18" i="1"/>
  <c r="Q18" i="1"/>
  <c r="P26" i="1"/>
  <c r="Q5" i="1"/>
  <c r="Q38" i="1"/>
  <c r="Q8" i="1"/>
  <c r="Q27" i="1"/>
  <c r="P10" i="1"/>
  <c r="N16" i="1"/>
  <c r="P16" i="1"/>
  <c r="N28" i="1"/>
  <c r="P28" i="1"/>
  <c r="P9" i="1"/>
  <c r="N24" i="1"/>
  <c r="P24" i="1"/>
  <c r="N36" i="1"/>
  <c r="P36" i="1"/>
  <c r="P38" i="1"/>
  <c r="P17" i="1"/>
  <c r="N8" i="1"/>
  <c r="P8" i="1"/>
  <c r="P34" i="1"/>
  <c r="P5" i="1"/>
  <c r="P33" i="1"/>
  <c r="N27" i="1"/>
  <c r="P27" i="1"/>
  <c r="N4" i="1"/>
  <c r="P4" i="1"/>
  <c r="N35" i="1"/>
  <c r="P35" i="1"/>
  <c r="N31" i="1"/>
  <c r="P31" i="1"/>
  <c r="N12" i="1"/>
  <c r="P12" i="1"/>
  <c r="N39" i="1"/>
  <c r="P39" i="1"/>
  <c r="N20" i="1"/>
  <c r="P20" i="1"/>
  <c r="N3" i="1"/>
  <c r="P3" i="1"/>
  <c r="N40" i="1"/>
  <c r="P40" i="1"/>
  <c r="P25" i="1"/>
  <c r="N11" i="1"/>
  <c r="P11" i="1"/>
  <c r="N7" i="1"/>
  <c r="P7" i="1"/>
  <c r="N19" i="1"/>
  <c r="P19" i="1"/>
  <c r="N15" i="1"/>
  <c r="P15" i="1"/>
  <c r="N32" i="1"/>
  <c r="P32" i="1"/>
  <c r="P37" i="1"/>
  <c r="P18" i="1"/>
  <c r="N23" i="1"/>
  <c r="P23" i="1"/>
  <c r="N4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<sst xmlns="http://schemas.openxmlformats.org/spreadsheetml/2006/main" count="327" uniqueCount="188">
  <si>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</si>
  <si>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</si>
  <si>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</si>
  <si>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</si>
  <si>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</si>
  <si>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</si>
  <si>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</si>
  <si>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</si>
  <si>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</si>
  <si>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</si>
  <si>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</si>
  <si>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</si>
  <si>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</si>
  <si>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</si>
  <si>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</si>
  <si>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</si>
  <si>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</si>
  <si>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</si>
  <si>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</si>
  <si>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</si>
  <si>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</si>
  <si>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</si>
  <si>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</si>
  <si>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</si>
  <si>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</si>
  <si>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</si>
  <si>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</si>
  <si>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</si>
  <si>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</si>
  <si>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</si>
  <si>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</si>
  <si>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</si>
  <si>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</si>
  <si>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</si>
  <si>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</si>
  <si>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</si>
  <si>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</si>
  <si>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</si>
  <si>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</si>
  <si>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</si>
  <si>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</si>
  <si>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</si>
  <si>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</si>
  <si>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</si>
  <si>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</si>
  <si>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</si>
  <si>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</si>
  <si>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</si>
  <si>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</si>
  <si>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</si>
  <si>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</si>
  <si>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</si>
  <si>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</si>
  <si>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</si>
  <si>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</si>
  <si>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</si>
  <si>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</si>
  <si>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</si>
  <si>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</si>
  <si>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</si>
  <si>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</si>
  <si>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</si>
  <si>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</si>
  <si>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</si>
  <si>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</si>
  <si>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</si>
  <si>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</si>
  <si>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</si>
  <si>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</si>
  <si>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</si>
  <si>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</si>
  <si>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</si>
  <si>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</si>
  <si>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</si>
  <si>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</si>
  <si>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</si>
  <si>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</si>
  <si>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</si>
  <si>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</si>
  <si>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</si>
  <si>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</si>
  <si>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</si>
  <si>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</si>
  <si>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</si>
  <si>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</si>
  <si>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</si>
  <si>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</si>
  <si>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</si>
  <si>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</si>
  <si>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</si>
  <si>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</si>
  <si>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</si>
  <si>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</si>
  <si>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</si>
  <si>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</si>
  <si>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</si>
  <si>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</si>
  <si>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</si>
  <si>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</si>
  <si>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</si>
  <si>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</si>
  <si>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</si>
  <si>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</si>
  <si>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</si>
  <si>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</si>
  <si>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</si>
  <si>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</si>
  <si>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</si>
  <si>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</si>
  <si>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</si>
  <si>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</si>
  <si>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</si>
  <si>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</si>
  <si>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</si>
  <si>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</si>
  <si>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</si>
  <si>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</si>
  <si>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</si>
  <si>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</si>
  <si>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</si>
  <si>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</si>
  <si>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</si>
  <si>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</si>
  <si>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</si>
  <si>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</si>
  <si>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</si>
  <si>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</si>
  <si>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</si>
  <si>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</si>
  <si>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</si>
  <si>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</si>
  <si>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</si>
  <si>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</si>
  <si>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</si>
  <si>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</si>
  <si>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</si>
  <si>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</si>
  <si>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</si>
  <si>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</si>
  <si>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</si>
  <si>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</si>
  <si>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</si>
  <si>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</si>
  <si>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</si>
  <si>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</si>
  <si>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</si>
  <si>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</si>
  <si>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</si>
  <si>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</si>
  <si>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</si>
  <si>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</si>
  <si>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</si>
  <si>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</si>
  <si>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</si>
  <si>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</si>
  <si>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</si>
  <si>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</si>
  <si>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</si>
  <si>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</si>
  <si>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</si>
  <si>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</si>
  <si>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</si>
  <si>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</si>
  <si>
    <t>budget(mln)</t>
  </si>
  <si>
    <t>revenue(mln)</t>
  </si>
  <si>
    <t>budget INR</t>
  </si>
  <si>
    <t>revenue INR</t>
  </si>
  <si>
    <t>Total Budget INR</t>
  </si>
  <si>
    <t>Total Revenue INR</t>
  </si>
  <si>
    <t>revenue USD</t>
  </si>
  <si>
    <t>budget USD</t>
  </si>
  <si>
    <t>Total Budget USD</t>
  </si>
  <si>
    <t>Total Revenue USD</t>
  </si>
  <si>
    <t>Total Movies</t>
  </si>
  <si>
    <t>Total Bollywood Movies</t>
  </si>
  <si>
    <t>Total Bollywood revenue INR</t>
  </si>
  <si>
    <t>Avg Bollywood revenue INR</t>
  </si>
  <si>
    <t>% revenue from bollywood</t>
  </si>
  <si>
    <t>Key Metrics</t>
  </si>
  <si>
    <t>Marvel Consolidated P &amp; L</t>
  </si>
  <si>
    <t>Revenue</t>
  </si>
  <si>
    <t>Budget</t>
  </si>
  <si>
    <t>Profit/Loss</t>
  </si>
  <si>
    <t>Profit/Loss %</t>
  </si>
  <si>
    <t>Market Share %</t>
  </si>
  <si>
    <t>Target</t>
  </si>
  <si>
    <t>Actuals - Target</t>
  </si>
  <si>
    <t>Actuals - Target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</si>
</sst>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  <numFmt numFmtId="165" formatCode="_([$$-409]* #,##0.00_);_([$$-409]* \(#,##0.00\);_([$$-409]* &quot;-&quot;??_);_(@_)"/>
    <numFmt numFmtId="166" formatCode="0.00000000000000%"/>
    <numFmt numFmtId="167" formatCode="0.000000000000000%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3" borderId="0" xfId="0" applyNumberFormat="1" applyFill="1"/>
    <xf numFmtId="165" fontId="0" fillId="3" borderId="0" xfId="0" applyNumberFormat="1" applyFill="1"/>
    <xf numFmtId="9" fontId="0" fillId="0" borderId="0" xfId="1" applyFont="1"/>
    <xf numFmtId="0" fontId="0" fillId="4" borderId="0" xfId="0" applyFill="1"/>
    <xf numFmtId="44" fontId="0" fillId="0" borderId="0" xfId="2" applyFont="1"/>
    <xf numFmtId="44" fontId="0" fillId="0" borderId="0" xfId="0" applyNumberFormat="1"/>
    <xf numFmtId="9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6">
  <autoFilter ref="A1:Q40" xr:uid="{6A7FE39D-5614-4A7F-89B7-C167ABC0A251}"/>
  <tableColumns count="17">
    <tableColumn id="1" xr3:uid="{5E453F0D-B27C-433C-BF11-BA3FE1A6822E}" name="movie_id"/>
    <tableColumn id="8" xr3:uid="{4ED88386-155D-4B3B-97E9-CF7515849E15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8AFC54C1-ED37-4B77-BCB7-C0F8F940760C}" name="budget" dataDxfId="15">
      <calculatedColumnFormula array="1">_xlfn.XLOOKUP(Movies[[#This Row],[movie_id]:[movie_id]],Financials[[#All],[movie_id]:[movie_id]],Financials[[#All],[budget]],"Not Available",0)</calculatedColumnFormula>
    </tableColumn>
    <tableColumn id="11" xr3:uid="{098F95E7-AD60-41FB-BA42-67E857FCF212}" name="revenue" dataDxfId="14">
      <calculatedColumnFormula array="1">_xlfn.XLOOKUP(Movies[[#This Row],[movie_id]:[movie_id]],Financials[[#All],[movie_id]:[movie_id]],Financials[[#All],[revenue]],"Not Available",0)</calculatedColumnFormula>
    </tableColumn>
    <tableColumn id="12" xr3:uid="{BC78E0A4-DEF2-478D-9BB0-DD723110B88A}" name="unit" dataDxfId="13">
      <calculatedColumnFormula array="1">_xlfn.XLOOKUP(Movies[[#This Row],[movie_id]:[movie_id]],Financials[[#All],[movie_id]:[movie_id]],Financials[[#All],[unit]],"Not Available",0)</calculatedColumnFormula>
    </tableColumn>
    <tableColumn id="13" xr3:uid="{95C8AEBC-3A7B-4510-8D7C-401587550CCE}" name="currency" dataDxfId="12">
      <calculatedColumnFormula array="1">_xlfn.XLOOKUP(Movies[[#This Row],[movie_id]:[movie_id]],Financials[[#All],[movie_id]:[movie_id]],Financials[[#All],[currency]],"Not Available",0)</calculatedColumnFormula>
    </tableColumn>
    <tableColumn id="2" xr3:uid="{B7358DF0-3E99-4125-924A-3811E431FAA1}" name="budget(mln)" dataDxfId="11">
      <calculatedColumnFormula>IF(Movies[[#This Row],[unit]]="Billions",Movies[[#This Row],[budget]]*1000,Movies[[#This Row],[budget]])</calculatedColumnFormula>
    </tableColumn>
    <tableColumn id="9" xr3:uid="{6C69BD02-8995-477E-B3A4-19D16B6886EB}" name="revenue(mln)" dataDxfId="10">
      <calculatedColumnFormula>IF(Movies[[#This Row],[unit]]="Billions",Movies[[#This Row],[revenue]]*1000,Movies[[#This Row],[revenue]])</calculatedColumnFormula>
    </tableColumn>
    <tableColumn id="14" xr3:uid="{F8A28F34-0115-4BB5-821F-84C59DBCCDE1}" name="budget INR" dataDxfId="9">
      <calculatedColumnFormula>IF(Movies[[#This Row],[currency]]="USD",Movies[[#This Row],[budget(mln)]]*80,Movies[[#This Row],[budget(mln)]])</calculatedColumnFormula>
    </tableColumn>
    <tableColumn id="15" xr3:uid="{94765DBB-1C07-4F07-A619-E614C1043E03}" name="revenue INR" dataDxfId="8">
      <calculatedColumnFormula>IF(Movies[[#This Row],[currency]]="USD",Movies[[#This Row],[revenue(mln)]]*80,Movies[[#This Row],[revenue(mln)]])</calculatedColumnFormula>
    </tableColumn>
    <tableColumn id="16" xr3:uid="{B310F9F9-3965-4236-AFE2-6E21EEB64B42}" name="budget USD" dataDxfId="7">
      <calculatedColumnFormula>IF(Movies[[#This Row],[currency]]="INR",Movies[[#This Row],[budget(mln)]]/80,Movies[[#This Row],[budget(mln)]])</calculatedColumnFormula>
    </tableColumn>
    <tableColumn id="17" xr3:uid="{4A64C578-9CFB-4964-8008-7AF68F66154E}" name="revenue USD" dataDxfId="6">
      <calculatedColumnFormula>IF(Movies[[#This Row],[currency]]="INR",Movies[[#This Row],[revenue(mln)]]/80,Movies[[#This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5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4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3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2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6079C1-CF5C-44D8-A728-0815F363FD53}" name="food" displayName="food" ref="A1:B5" totalsRowShown="0">
  <autoFilter ref="A1:B5" xr:uid="{B26079C1-CF5C-44D8-A728-0815F363FD53}"/>
  <tableColumns count="2">
    <tableColumn id="1" xr3:uid="{FF802338-C68B-44DA-83DD-E40274C45855}" name="Item"/>
    <tableColumn id="2" xr3:uid="{3F2B0875-EA0F-40A1-9A22-B526F913ED4F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opLeftCell="K9" zoomScale="70" zoomScaleNormal="70" workbookViewId="0">
      <selection activeCell="Q1" sqref="Q1"/>
    </sheetView>
  </sheetViews>
  <sheetFormatPr defaultRowHeight="14.4" x14ac:dyDescent="0.3"/>
  <cols>
    <col min="1" max="1" width="12.77734375" customWidth="1"/>
    <col min="2" max="2" width="44.88671875" customWidth="1"/>
    <col min="3" max="3" width="10.5546875" bestFit="1" customWidth="1"/>
    <col min="4" max="4" width="14.6640625" customWidth="1"/>
    <col min="5" max="5" width="12.44140625" customWidth="1"/>
    <col min="6" max="6" width="26.44140625" bestFit="1" customWidth="1"/>
    <col min="7" max="7" width="8.21875" customWidth="1"/>
    <col min="8" max="8" width="25.109375" customWidth="1"/>
    <col min="9" max="9" width="26.6640625" customWidth="1"/>
    <col min="10" max="10" width="10.6640625" customWidth="1"/>
    <col min="11" max="11" width="13.6640625" customWidth="1"/>
    <col min="12" max="12" width="16" customWidth="1"/>
    <col min="13" max="13" width="17" customWidth="1"/>
    <col min="14" max="14" width="20.6640625" customWidth="1"/>
    <col min="15" max="15" width="23.6640625" customWidth="1"/>
    <col min="16" max="16" width="19.33203125" customWidth="1"/>
    <col min="17" max="17" width="18.2187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170</v>
      </c>
      <c r="Q1" s="1" t="s">
        <v>169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Row],[budget(mln)]]*80,Movies[[#This Row],[budget(mln)]])</f>
        <v>1000</v>
      </c>
      <c r="O2">
        <f>IF(Movies[[#This Row],[currency]]="USD",Movies[[#This Row],[revenue(mln)]]*80,Movies[[#This Row],[revenue(mln)]])</f>
        <v>12500</v>
      </c>
      <c r="P2">
        <f>IF(Movies[[#This Row],[currency]]="INR",Movies[[#This Row],[budget(mln)]]/80,Movies[[#This Row],[budget(mln)]])</f>
        <v>12.5</v>
      </c>
      <c r="Q2">
        <f>IF(Movies[[#This Row],[currency]]="INR",Movies[[#This Row],[revenue(mln)]]/80,Movies[[#This Row],[revenue(mln)]])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Row],[budget(mln)]]*80,Movies[[#This Row],[budget(mln)]])</f>
        <v>16000</v>
      </c>
      <c r="O3">
        <f>IF(Movies[[#This Row],[currency]]="USD",Movies[[#This Row],[revenue(mln)]]*80,Movies[[#This Row],[revenue(mln)]])</f>
        <v>76384</v>
      </c>
      <c r="P3">
        <f>IF(Movies[[#This Row],[currency]]="INR",Movies[[#This Row],[budget(mln)]]/80,Movies[[#This Row],[budget(mln)]])</f>
        <v>200</v>
      </c>
      <c r="Q3">
        <f>IF(Movies[[#This Row],[currency]]="INR",Movies[[#This Row],[revenue(mln)]]/80,Movies[[#This Row],[revenue(mln)]])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Row],[budget(mln)]]*80,Movies[[#This Row],[budget(mln)]])</f>
        <v>13200</v>
      </c>
      <c r="O4">
        <f>IF(Movies[[#This Row],[currency]]="USD",Movies[[#This Row],[revenue(mln)]]*80,Movies[[#This Row],[revenue(mln)]])</f>
        <v>51584</v>
      </c>
      <c r="P4">
        <f>IF(Movies[[#This Row],[currency]]="INR",Movies[[#This Row],[budget(mln)]]/80,Movies[[#This Row],[budget(mln)]])</f>
        <v>165</v>
      </c>
      <c r="Q4">
        <f>IF(Movies[[#This Row],[currency]]="INR",Movies[[#This Row],[revenue(mln)]]/80,Movies[[#This Row],[revenue(mln)]])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Row],[budget(mln)]]*80,Movies[[#This Row],[budget(mln)]])</f>
        <v>14400</v>
      </c>
      <c r="O5">
        <f>IF(Movies[[#This Row],[currency]]="USD",Movies[[#This Row],[revenue(mln)]]*80,Movies[[#This Row],[revenue(mln)]])</f>
        <v>68320</v>
      </c>
      <c r="P5">
        <f>IF(Movies[[#This Row],[currency]]="INR",Movies[[#This Row],[budget(mln)]]/80,Movies[[#This Row],[budget(mln)]])</f>
        <v>180</v>
      </c>
      <c r="Q5">
        <f>IF(Movies[[#This Row],[currency]]="INR",Movies[[#This Row],[revenue(mln)]]/80,Movies[[#This Row],[revenue(mln)]])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Row],[budget(mln)]]*80,Movies[[#This Row],[budget(mln)]])</f>
        <v>20000</v>
      </c>
      <c r="O6">
        <f>IF(Movies[[#This Row],[currency]]="USD",Movies[[#This Row],[revenue(mln)]]*80,Movies[[#This Row],[revenue(mln)]])</f>
        <v>53600</v>
      </c>
      <c r="P6">
        <f>IF(Movies[[#This Row],[currency]]="INR",Movies[[#This Row],[budget(mln)]]/80,Movies[[#This Row],[budget(mln)]])</f>
        <v>250</v>
      </c>
      <c r="Q6">
        <f>IF(Movies[[#This Row],[currency]]="INR",Movies[[#This Row],[revenue(mln)]]/80,Movies[[#This Row],[revenue(mln)]])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Row],[budget(mln)]]*80,Movies[[#This Row],[budget(mln)]])</f>
        <v>Not Available</v>
      </c>
      <c r="O7" t="str">
        <f>IF(Movies[[#This Row],[currency]]="USD",Movies[[#This Row],[revenue(mln)]]*80,Movies[[#This Row],[revenue(mln)]])</f>
        <v>Not Available</v>
      </c>
      <c r="P7" t="str">
        <f>IF(Movies[[#This Row],[currency]]="INR",Movies[[#This Row],[budget(mln)]]/80,Movies[[#This Row],[budget(mln)]])</f>
        <v>Not Available</v>
      </c>
      <c r="Q7" t="str">
        <f>IF(Movies[[#This Row],[currency]]="INR",Movies[[#This Row],[revenue(mln)]]/80,Movies[[#This Row],[revenue(mln)]])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Row],[budget(mln)]]*80,Movies[[#This Row],[budget(mln)]])</f>
        <v>400</v>
      </c>
      <c r="O8">
        <f>IF(Movies[[#This Row],[currency]]="USD",Movies[[#This Row],[revenue(mln)]]*80,Movies[[#This Row],[revenue(mln)]])</f>
        <v>2000</v>
      </c>
      <c r="P8">
        <f>IF(Movies[[#This Row],[currency]]="INR",Movies[[#This Row],[budget(mln)]]/80,Movies[[#This Row],[budget(mln)]])</f>
        <v>5</v>
      </c>
      <c r="Q8">
        <f>IF(Movies[[#This Row],[currency]]="INR",Movies[[#This Row],[revenue(mln)]]/80,Movies[[#This Row],[revenue(mln)]])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Row],[budget(mln)]]*80,Movies[[#This Row],[budget(mln)]])</f>
        <v>550</v>
      </c>
      <c r="O9">
        <f>IF(Movies[[#This Row],[currency]]="USD",Movies[[#This Row],[revenue(mln)]]*80,Movies[[#This Row],[revenue(mln)]])</f>
        <v>4000</v>
      </c>
      <c r="P9">
        <f>IF(Movies[[#This Row],[currency]]="INR",Movies[[#This Row],[budget(mln)]]/80,Movies[[#This Row],[budget(mln)]])</f>
        <v>6.875</v>
      </c>
      <c r="Q9">
        <f>IF(Movies[[#This Row],[currency]]="INR",Movies[[#This Row],[revenue(mln)]]/80,Movies[[#This Row],[revenue(mln)]])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Row],[budget(mln)]]*80,Movies[[#This Row],[budget(mln)]])</f>
        <v>390</v>
      </c>
      <c r="O10">
        <f>IF(Movies[[#This Row],[currency]]="USD",Movies[[#This Row],[revenue(mln)]]*80,Movies[[#This Row],[revenue(mln)]])</f>
        <v>1360</v>
      </c>
      <c r="P10">
        <f>IF(Movies[[#This Row],[currency]]="INR",Movies[[#This Row],[budget(mln)]]/80,Movies[[#This Row],[budget(mln)]])</f>
        <v>4.875</v>
      </c>
      <c r="Q10">
        <f>IF(Movies[[#This Row],[currency]]="INR",Movies[[#This Row],[revenue(mln)]]/80,Movies[[#This Row],[revenue(mln)]])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Row],[budget(mln)]]*80,Movies[[#This Row],[budget(mln)]])</f>
        <v>1400</v>
      </c>
      <c r="O11">
        <f>IF(Movies[[#This Row],[currency]]="USD",Movies[[#This Row],[revenue(mln)]]*80,Movies[[#This Row],[revenue(mln)]])</f>
        <v>3500</v>
      </c>
      <c r="P11">
        <f>IF(Movies[[#This Row],[currency]]="INR",Movies[[#This Row],[budget(mln)]]/80,Movies[[#This Row],[budget(mln)]])</f>
        <v>17.5</v>
      </c>
      <c r="Q11">
        <f>IF(Movies[[#This Row],[currency]]="INR",Movies[[#This Row],[revenue(mln)]]/80,Movies[[#This Row],[revenue(mln)]])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Row],[budget(mln)]]*80,Movies[[#This Row],[budget(mln)]])</f>
        <v>2000</v>
      </c>
      <c r="O12">
        <f>IF(Movies[[#This Row],[currency]]="USD",Movies[[#This Row],[revenue(mln)]]*80,Movies[[#This Row],[revenue(mln)]])</f>
        <v>5864</v>
      </c>
      <c r="P12">
        <f>IF(Movies[[#This Row],[currency]]="INR",Movies[[#This Row],[budget(mln)]]/80,Movies[[#This Row],[budget(mln)]])</f>
        <v>25</v>
      </c>
      <c r="Q12">
        <f>IF(Movies[[#This Row],[currency]]="INR",Movies[[#This Row],[revenue(mln)]]/80,Movies[[#This Row],[revenue(mln)]])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Row],[budget(mln)]]*80,Movies[[#This Row],[budget(mln)]])</f>
        <v>Not Available</v>
      </c>
      <c r="O13" t="str">
        <f>IF(Movies[[#This Row],[currency]]="USD",Movies[[#This Row],[revenue(mln)]]*80,Movies[[#This Row],[revenue(mln)]])</f>
        <v>Not Available</v>
      </c>
      <c r="P13" t="str">
        <f>IF(Movies[[#This Row],[currency]]="INR",Movies[[#This Row],[budget(mln)]]/80,Movies[[#This Row],[budget(mln)]])</f>
        <v>Not Available</v>
      </c>
      <c r="Q13" t="str">
        <f>IF(Movies[[#This Row],[currency]]="INR",Movies[[#This Row],[revenue(mln)]]/80,Movies[[#This Row],[revenue(mln)]])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Row],[budget(mln)]]*80,Movies[[#This Row],[budget(mln)]])</f>
        <v>13200</v>
      </c>
      <c r="O14">
        <f>IF(Movies[[#This Row],[currency]]="USD",Movies[[#This Row],[revenue(mln)]]*80,Movies[[#This Row],[revenue(mln)]])</f>
        <v>56144</v>
      </c>
      <c r="P14">
        <f>IF(Movies[[#This Row],[currency]]="INR",Movies[[#This Row],[budget(mln)]]/80,Movies[[#This Row],[budget(mln)]])</f>
        <v>165</v>
      </c>
      <c r="Q14">
        <f>IF(Movies[[#This Row],[currency]]="INR",Movies[[#This Row],[revenue(mln)]]/80,Movies[[#This Row],[revenue(mln)]])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Row],[budget(mln)]]*80,Movies[[#This Row],[budget(mln)]])</f>
        <v>4400</v>
      </c>
      <c r="O15">
        <f>IF(Movies[[#This Row],[currency]]="USD",Movies[[#This Row],[revenue(mln)]]*80,Movies[[#This Row],[revenue(mln)]])</f>
        <v>24568</v>
      </c>
      <c r="P15">
        <f>IF(Movies[[#This Row],[currency]]="INR",Movies[[#This Row],[budget(mln)]]/80,Movies[[#This Row],[budget(mln)]])</f>
        <v>55</v>
      </c>
      <c r="Q15">
        <f>IF(Movies[[#This Row],[currency]]="INR",Movies[[#This Row],[revenue(mln)]]/80,Movies[[#This Row],[revenue(mln)]])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Row],[budget(mln)]]*80,Movies[[#This Row],[budget(mln)]])</f>
        <v>8240</v>
      </c>
      <c r="O16">
        <f>IF(Movies[[#This Row],[currency]]="USD",Movies[[#This Row],[revenue(mln)]]*80,Movies[[#This Row],[revenue(mln)]])</f>
        <v>36840</v>
      </c>
      <c r="P16">
        <f>IF(Movies[[#This Row],[currency]]="INR",Movies[[#This Row],[budget(mln)]]/80,Movies[[#This Row],[budget(mln)]])</f>
        <v>103</v>
      </c>
      <c r="Q16">
        <f>IF(Movies[[#This Row],[currency]]="INR",Movies[[#This Row],[revenue(mln)]]/80,Movies[[#This Row],[revenue(mln)]])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Row],[budget(mln)]]*80,Movies[[#This Row],[budget(mln)]])</f>
        <v>16000</v>
      </c>
      <c r="O17">
        <f>IF(Movies[[#This Row],[currency]]="USD",Movies[[#This Row],[revenue(mln)]]*80,Movies[[#This Row],[revenue(mln)]])</f>
        <v>176160</v>
      </c>
      <c r="P17">
        <f>IF(Movies[[#This Row],[currency]]="INR",Movies[[#This Row],[budget(mln)]]/80,Movies[[#This Row],[budget(mln)]])</f>
        <v>200</v>
      </c>
      <c r="Q17">
        <f>IF(Movies[[#This Row],[currency]]="INR",Movies[[#This Row],[revenue(mln)]]/80,Movies[[#This Row],[revenue(mln)]])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Row],[budget(mln)]]*80,Movies[[#This Row],[budget(mln)]])</f>
        <v>254.4</v>
      </c>
      <c r="O18">
        <f>IF(Movies[[#This Row],[currency]]="USD",Movies[[#This Row],[revenue(mln)]]*80,Movies[[#This Row],[revenue(mln)]])</f>
        <v>264</v>
      </c>
      <c r="P18">
        <f>IF(Movies[[#This Row],[currency]]="INR",Movies[[#This Row],[budget(mln)]]/80,Movies[[#This Row],[budget(mln)]])</f>
        <v>3.18</v>
      </c>
      <c r="Q18">
        <f>IF(Movies[[#This Row],[currency]]="INR",Movies[[#This Row],[revenue(mln)]]/80,Movies[[#This Row],[revenue(mln)]])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Row],[budget(mln)]]*80,Movies[[#This Row],[budget(mln)]])</f>
        <v>18960</v>
      </c>
      <c r="O19">
        <f>IF(Movies[[#This Row],[currency]]="USD",Movies[[#This Row],[revenue(mln)]]*80,Movies[[#This Row],[revenue(mln)]])</f>
        <v>227760</v>
      </c>
      <c r="P19">
        <f>IF(Movies[[#This Row],[currency]]="INR",Movies[[#This Row],[budget(mln)]]/80,Movies[[#This Row],[budget(mln)]])</f>
        <v>237</v>
      </c>
      <c r="Q19">
        <f>IF(Movies[[#This Row],[currency]]="INR",Movies[[#This Row],[revenue(mln)]]/80,Movies[[#This Row],[revenue(mln)]])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Row],[budget(mln)]]*80,Movies[[#This Row],[budget(mln)]])</f>
        <v>576</v>
      </c>
      <c r="O20">
        <f>IF(Movies[[#This Row],[currency]]="USD",Movies[[#This Row],[revenue(mln)]]*80,Movies[[#This Row],[revenue(mln)]])</f>
        <v>23280</v>
      </c>
      <c r="P20">
        <f>IF(Movies[[#This Row],[currency]]="INR",Movies[[#This Row],[budget(mln)]]/80,Movies[[#This Row],[budget(mln)]])</f>
        <v>7.2</v>
      </c>
      <c r="Q20">
        <f>IF(Movies[[#This Row],[currency]]="INR",Movies[[#This Row],[revenue(mln)]]/80,Movies[[#This Row],[revenue(mln)]])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Row],[budget(mln)]]*80,Movies[[#This Row],[budget(mln)]])</f>
        <v>14800</v>
      </c>
      <c r="O21">
        <f>IF(Movies[[#This Row],[currency]]="USD",Movies[[#This Row],[revenue(mln)]]*80,Movies[[#This Row],[revenue(mln)]])</f>
        <v>80480</v>
      </c>
      <c r="P21">
        <f>IF(Movies[[#This Row],[currency]]="INR",Movies[[#This Row],[budget(mln)]]/80,Movies[[#This Row],[budget(mln)]])</f>
        <v>185</v>
      </c>
      <c r="Q21">
        <f>IF(Movies[[#This Row],[currency]]="INR",Movies[[#This Row],[revenue(mln)]]/80,Movies[[#This Row],[revenue(mln)]])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Row],[budget(mln)]]*80,Movies[[#This Row],[budget(mln)]])</f>
        <v>1760</v>
      </c>
      <c r="O22">
        <f>IF(Movies[[#This Row],[currency]]="USD",Movies[[#This Row],[revenue(mln)]]*80,Movies[[#This Row],[revenue(mln)]])</f>
        <v>25776</v>
      </c>
      <c r="P22">
        <f>IF(Movies[[#This Row],[currency]]="INR",Movies[[#This Row],[budget(mln)]]/80,Movies[[#This Row],[budget(mln)]])</f>
        <v>22</v>
      </c>
      <c r="Q22">
        <f>IF(Movies[[#This Row],[currency]]="INR",Movies[[#This Row],[revenue(mln)]]/80,Movies[[#This Row],[revenue(mln)]])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Row],[budget(mln)]]*80,Movies[[#This Row],[budget(mln)]])</f>
        <v>5040</v>
      </c>
      <c r="O23">
        <f>IF(Movies[[#This Row],[currency]]="USD",Movies[[#This Row],[revenue(mln)]]*80,Movies[[#This Row],[revenue(mln)]])</f>
        <v>83680</v>
      </c>
      <c r="P23">
        <f>IF(Movies[[#This Row],[currency]]="INR",Movies[[#This Row],[budget(mln)]]/80,Movies[[#This Row],[budget(mln)]])</f>
        <v>63</v>
      </c>
      <c r="Q23">
        <f>IF(Movies[[#This Row],[currency]]="INR",Movies[[#This Row],[revenue(mln)]]/80,Movies[[#This Row],[revenue(mln)]])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Row],[budget(mln)]]*80,Movies[[#This Row],[budget(mln)]])</f>
        <v>1240</v>
      </c>
      <c r="O24">
        <f>IF(Movies[[#This Row],[currency]]="USD",Movies[[#This Row],[revenue(mln)]]*80,Movies[[#This Row],[revenue(mln)]])</f>
        <v>21048</v>
      </c>
      <c r="P24">
        <f>IF(Movies[[#This Row],[currency]]="INR",Movies[[#This Row],[budget(mln)]]/80,Movies[[#This Row],[budget(mln)]])</f>
        <v>15.5</v>
      </c>
      <c r="Q24">
        <f>IF(Movies[[#This Row],[currency]]="INR",Movies[[#This Row],[revenue(mln)]]/80,Movies[[#This Row],[revenue(mln)]])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Row],[budget(mln)]]*80,Movies[[#This Row],[budget(mln)]])</f>
        <v>32000</v>
      </c>
      <c r="O25">
        <f>IF(Movies[[#This Row],[currency]]="USD",Movies[[#This Row],[revenue(mln)]]*80,Movies[[#This Row],[revenue(mln)]])</f>
        <v>223840</v>
      </c>
      <c r="P25">
        <f>IF(Movies[[#This Row],[currency]]="INR",Movies[[#This Row],[budget(mln)]]/80,Movies[[#This Row],[budget(mln)]])</f>
        <v>400</v>
      </c>
      <c r="Q25">
        <f>IF(Movies[[#This Row],[currency]]="INR",Movies[[#This Row],[revenue(mln)]]/80,Movies[[#This Row],[revenue(mln)]])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Row],[budget(mln)]]*80,Movies[[#This Row],[budget(mln)]])</f>
        <v>32000</v>
      </c>
      <c r="O26">
        <f>IF(Movies[[#This Row],[currency]]="USD",Movies[[#This Row],[revenue(mln)]]*80,Movies[[#This Row],[revenue(mln)]])</f>
        <v>163840</v>
      </c>
      <c r="P26">
        <f>IF(Movies[[#This Row],[currency]]="INR",Movies[[#This Row],[budget(mln)]]/80,Movies[[#This Row],[budget(mln)]])</f>
        <v>400</v>
      </c>
      <c r="Q26">
        <f>IF(Movies[[#This Row],[currency]]="INR",Movies[[#This Row],[revenue(mln)]]/80,Movies[[#This Row],[revenue(mln)]])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Row],[budget(mln)]]*80,Movies[[#This Row],[budget(mln)]])</f>
        <v>70</v>
      </c>
      <c r="O27">
        <f>IF(Movies[[#This Row],[currency]]="USD",Movies[[#This Row],[revenue(mln)]]*80,Movies[[#This Row],[revenue(mln)]])</f>
        <v>100</v>
      </c>
      <c r="P27">
        <f>IF(Movies[[#This Row],[currency]]="INR",Movies[[#This Row],[budget(mln)]]/80,Movies[[#This Row],[budget(mln)]])</f>
        <v>0.875</v>
      </c>
      <c r="Q27">
        <f>IF(Movies[[#This Row],[currency]]="INR",Movies[[#This Row],[revenue(mln)]]/80,Movies[[#This Row],[revenue(mln)]])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Row],[budget(mln)]]*80,Movies[[#This Row],[budget(mln)]])</f>
        <v>120</v>
      </c>
      <c r="O28">
        <f>IF(Movies[[#This Row],[currency]]="USD",Movies[[#This Row],[revenue(mln)]]*80,Movies[[#This Row],[revenue(mln)]])</f>
        <v>1350</v>
      </c>
      <c r="P28">
        <f>IF(Movies[[#This Row],[currency]]="INR",Movies[[#This Row],[budget(mln)]]/80,Movies[[#This Row],[budget(mln)]])</f>
        <v>1.5</v>
      </c>
      <c r="Q28">
        <f>IF(Movies[[#This Row],[currency]]="INR",Movies[[#This Row],[revenue(mln)]]/80,Movies[[#This Row],[revenue(mln)]])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Row],[budget(mln)]]*80,Movies[[#This Row],[budget(mln)]])</f>
        <v>100</v>
      </c>
      <c r="O29">
        <f>IF(Movies[[#This Row],[currency]]="USD",Movies[[#This Row],[revenue(mln)]]*80,Movies[[#This Row],[revenue(mln)]])</f>
        <v>410</v>
      </c>
      <c r="P29">
        <f>IF(Movies[[#This Row],[currency]]="INR",Movies[[#This Row],[budget(mln)]]/80,Movies[[#This Row],[budget(mln)]])</f>
        <v>1.25</v>
      </c>
      <c r="Q29">
        <f>IF(Movies[[#This Row],[currency]]="INR",Movies[[#This Row],[revenue(mln)]]/80,Movies[[#This Row],[revenue(mln)]])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Row],[budget(mln)]]*80,Movies[[#This Row],[budget(mln)]])</f>
        <v>850</v>
      </c>
      <c r="O30">
        <f>IF(Movies[[#This Row],[currency]]="USD",Movies[[#This Row],[revenue(mln)]]*80,Movies[[#This Row],[revenue(mln)]])</f>
        <v>8540</v>
      </c>
      <c r="P30">
        <f>IF(Movies[[#This Row],[currency]]="INR",Movies[[#This Row],[budget(mln)]]/80,Movies[[#This Row],[budget(mln)]])</f>
        <v>10.625</v>
      </c>
      <c r="Q30">
        <f>IF(Movies[[#This Row],[currency]]="INR",Movies[[#This Row],[revenue(mln)]]/80,Movies[[#This Row],[revenue(mln)]])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Row],[budget(mln)]]*80,Movies[[#This Row],[budget(mln)]])</f>
        <v>1000</v>
      </c>
      <c r="O31">
        <f>IF(Movies[[#This Row],[currency]]="USD",Movies[[#This Row],[revenue(mln)]]*80,Movies[[#This Row],[revenue(mln)]])</f>
        <v>5900</v>
      </c>
      <c r="P31">
        <f>IF(Movies[[#This Row],[currency]]="INR",Movies[[#This Row],[budget(mln)]]/80,Movies[[#This Row],[budget(mln)]])</f>
        <v>12.5</v>
      </c>
      <c r="Q31">
        <f>IF(Movies[[#This Row],[currency]]="INR",Movies[[#This Row],[revenue(mln)]]/80,Movies[[#This Row],[revenue(mln)]])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Row],[budget(mln)]]*80,Movies[[#This Row],[budget(mln)]])</f>
        <v>2000</v>
      </c>
      <c r="O32">
        <f>IF(Movies[[#This Row],[currency]]="USD",Movies[[#This Row],[revenue(mln)]]*80,Movies[[#This Row],[revenue(mln)]])</f>
        <v>3600</v>
      </c>
      <c r="P32">
        <f>IF(Movies[[#This Row],[currency]]="INR",Movies[[#This Row],[budget(mln)]]/80,Movies[[#This Row],[budget(mln)]])</f>
        <v>25</v>
      </c>
      <c r="Q32">
        <f>IF(Movies[[#This Row],[currency]]="INR",Movies[[#This Row],[revenue(mln)]]/80,Movies[[#This Row],[revenue(mln)]])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Row],[budget(mln)]]*80,Movies[[#This Row],[budget(mln)]])</f>
        <v>5500</v>
      </c>
      <c r="O33">
        <f>IF(Movies[[#This Row],[currency]]="USD",Movies[[#This Row],[revenue(mln)]]*80,Movies[[#This Row],[revenue(mln)]])</f>
        <v>12000</v>
      </c>
      <c r="P33">
        <f>IF(Movies[[#This Row],[currency]]="INR",Movies[[#This Row],[budget(mln)]]/80,Movies[[#This Row],[budget(mln)]])</f>
        <v>68.75</v>
      </c>
      <c r="Q33">
        <f>IF(Movies[[#This Row],[currency]]="INR",Movies[[#This Row],[revenue(mln)]]/80,Movies[[#This Row],[revenue(mln)]])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Row],[budget(mln)]]*80,Movies[[#This Row],[budget(mln)]])</f>
        <v>1800</v>
      </c>
      <c r="O34">
        <f>IF(Movies[[#This Row],[currency]]="USD",Movies[[#This Row],[revenue(mln)]]*80,Movies[[#This Row],[revenue(mln)]])</f>
        <v>6500</v>
      </c>
      <c r="P34">
        <f>IF(Movies[[#This Row],[currency]]="INR",Movies[[#This Row],[budget(mln)]]/80,Movies[[#This Row],[budget(mln)]])</f>
        <v>22.5</v>
      </c>
      <c r="Q34">
        <f>IF(Movies[[#This Row],[currency]]="INR",Movies[[#This Row],[revenue(mln)]]/80,Movies[[#This Row],[revenue(mln)]])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Row],[budget(mln)]]*80,Movies[[#This Row],[budget(mln)]])</f>
        <v>250</v>
      </c>
      <c r="O35">
        <f>IF(Movies[[#This Row],[currency]]="USD",Movies[[#This Row],[revenue(mln)]]*80,Movies[[#This Row],[revenue(mln)]])</f>
        <v>3409</v>
      </c>
      <c r="P35">
        <f>IF(Movies[[#This Row],[currency]]="INR",Movies[[#This Row],[budget(mln)]]/80,Movies[[#This Row],[budget(mln)]])</f>
        <v>3.125</v>
      </c>
      <c r="Q35">
        <f>IF(Movies[[#This Row],[currency]]="INR",Movies[[#This Row],[revenue(mln)]]/80,Movies[[#This Row],[revenue(mln)]])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Row],[budget(mln)]]*80,Movies[[#This Row],[budget(mln)]])</f>
        <v>900</v>
      </c>
      <c r="O36">
        <f>IF(Movies[[#This Row],[currency]]="USD",Movies[[#This Row],[revenue(mln)]]*80,Movies[[#This Row],[revenue(mln)]])</f>
        <v>11690</v>
      </c>
      <c r="P36">
        <f>IF(Movies[[#This Row],[currency]]="INR",Movies[[#This Row],[budget(mln)]]/80,Movies[[#This Row],[budget(mln)]])</f>
        <v>11.25</v>
      </c>
      <c r="Q36">
        <f>IF(Movies[[#This Row],[currency]]="INR",Movies[[#This Row],[revenue(mln)]]/80,Movies[[#This Row],[revenue(mln)]])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Row],[budget(mln)]]*80,Movies[[#This Row],[budget(mln)]])</f>
        <v>17336</v>
      </c>
      <c r="O37">
        <f>IF(Movies[[#This Row],[currency]]="USD",Movies[[#This Row],[revenue(mln)]]*80,Movies[[#This Row],[revenue(mln)]])</f>
        <v>29648</v>
      </c>
      <c r="P37">
        <f>IF(Movies[[#This Row],[currency]]="INR",Movies[[#This Row],[budget(mln)]]/80,Movies[[#This Row],[budget(mln)]])</f>
        <v>216.7</v>
      </c>
      <c r="Q37">
        <f>IF(Movies[[#This Row],[currency]]="INR",Movies[[#This Row],[revenue(mln)]]/80,Movies[[#This Row],[revenue(mln)]])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Row],[budget(mln)]]*80,Movies[[#This Row],[budget(mln)]])</f>
        <v>14160</v>
      </c>
      <c r="O38">
        <f>IF(Movies[[#This Row],[currency]]="USD",Movies[[#This Row],[revenue(mln)]]*80,Movies[[#This Row],[revenue(mln)]])</f>
        <v>57152</v>
      </c>
      <c r="P38">
        <f>IF(Movies[[#This Row],[currency]]="INR",Movies[[#This Row],[budget(mln)]]/80,Movies[[#This Row],[budget(mln)]])</f>
        <v>177</v>
      </c>
      <c r="Q38">
        <f>IF(Movies[[#This Row],[currency]]="INR",Movies[[#This Row],[revenue(mln)]]/80,Movies[[#This Row],[revenue(mln)]])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Row],[budget(mln)]]*80,Movies[[#This Row],[budget(mln)]])</f>
        <v>1800</v>
      </c>
      <c r="O39">
        <f>IF(Movies[[#This Row],[currency]]="USD",Movies[[#This Row],[revenue(mln)]]*80,Movies[[#This Row],[revenue(mln)]])</f>
        <v>3100</v>
      </c>
      <c r="P39">
        <f>IF(Movies[[#This Row],[currency]]="INR",Movies[[#This Row],[budget(mln)]]/80,Movies[[#This Row],[budget(mln)]])</f>
        <v>22.5</v>
      </c>
      <c r="Q39">
        <f>IF(Movies[[#This Row],[currency]]="INR",Movies[[#This Row],[revenue(mln)]]/80,Movies[[#This Row],[revenue(mln)]])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Row],[budget(mln)]]*80,Movies[[#This Row],[budget(mln)]])</f>
        <v>500</v>
      </c>
      <c r="O40">
        <f>IF(Movies[[#This Row],[currency]]="USD",Movies[[#This Row],[revenue(mln)]]*80,Movies[[#This Row],[revenue(mln)]])</f>
        <v>950</v>
      </c>
      <c r="P40">
        <f>IF(Movies[[#This Row],[currency]]="INR",Movies[[#This Row],[budget(mln)]]/80,Movies[[#This Row],[budget(mln)]])</f>
        <v>6.25</v>
      </c>
      <c r="Q40">
        <f>IF(Movies[[#This Row],[currency]]="INR",Movies[[#This Row],[revenue(mln)]]/80,Movies[[#This Row],[revenue(mln)]])</f>
        <v>11.875</v>
      </c>
    </row>
    <row r="42" spans="1:17" x14ac:dyDescent="0.3">
      <c r="N42" t="s">
        <v>167</v>
      </c>
      <c r="O42" t="s">
        <v>168</v>
      </c>
      <c r="P42" t="s">
        <v>171</v>
      </c>
      <c r="Q42" t="s">
        <v>172</v>
      </c>
    </row>
    <row r="43" spans="1:17" x14ac:dyDescent="0.3">
      <c r="N43" s="3">
        <f>SUM(Movies[budget INR])</f>
        <v>264196.40000000002</v>
      </c>
      <c r="O43" s="3">
        <f>SUM(Movies[revenue INR])</f>
        <v>1567141</v>
      </c>
      <c r="P43" s="4">
        <f>SUM(Movies[budget USD])</f>
        <v>3302.4549999999999</v>
      </c>
      <c r="Q43" s="4">
        <f>SUM(Movies[revenue USD])</f>
        <v>19589.262500000001</v>
      </c>
    </row>
    <row r="46" spans="1:17" x14ac:dyDescent="0.3">
      <c r="I46" t="s">
        <v>173</v>
      </c>
      <c r="J46">
        <f>COUNT(Movies[movie_id])</f>
        <v>39</v>
      </c>
    </row>
    <row r="47" spans="1:17" x14ac:dyDescent="0.3">
      <c r="I47" t="s">
        <v>174</v>
      </c>
      <c r="J47">
        <f>COUNTIF(Movies[industry],"Bollywood")</f>
        <v>18</v>
      </c>
    </row>
    <row r="48" spans="1:17" x14ac:dyDescent="0.3">
      <c r="I48" t="s">
        <v>175</v>
      </c>
      <c r="J48">
        <f>SUMIF(Movies[industry],"Bollywood",Movies[revenue INR])</f>
        <v>80909</v>
      </c>
    </row>
    <row r="49" spans="9:10" x14ac:dyDescent="0.3">
      <c r="I49" t="s">
        <v>176</v>
      </c>
      <c r="J49">
        <f>J48/J47</f>
        <v>4494.9444444444443</v>
      </c>
    </row>
    <row r="50" spans="9:10" x14ac:dyDescent="0.3">
      <c r="I50" t="s">
        <v>177</v>
      </c>
      <c r="J50" s="5">
        <f>J48/O43</f>
        <v>5.1628411227834639E-2</v>
      </c>
    </row>
  </sheetData>
  <conditionalFormatting sqref="A2:B40">
    <cfRule type="duplicateValues" dxfId="1" priority="3"/>
    <cfRule type="duplicateValues" dxfId="0" priority="4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5" zoomScaleNormal="100" workbookViewId="0">
      <selection activeCell="E1" sqref="E1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AB67-8E4E-4606-A1DC-ADC09A57EFDD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18.6640625" customWidth="1"/>
    <col min="2" max="2" width="22.5546875" customWidth="1"/>
    <col min="3" max="3" width="10.109375" bestFit="1" customWidth="1"/>
    <col min="4" max="4" width="16.33203125" customWidth="1"/>
    <col min="5" max="5" width="22.33203125" customWidth="1"/>
  </cols>
  <sheetData>
    <row r="1" spans="1:5" x14ac:dyDescent="0.3">
      <c r="A1" s="6" t="s">
        <v>178</v>
      </c>
      <c r="B1" s="6" t="s">
        <v>179</v>
      </c>
      <c r="C1" s="6" t="s">
        <v>185</v>
      </c>
      <c r="D1" s="6" t="s">
        <v>186</v>
      </c>
      <c r="E1" s="6" t="s">
        <v>187</v>
      </c>
    </row>
    <row r="2" spans="1:5" x14ac:dyDescent="0.3">
      <c r="A2" t="s">
        <v>180</v>
      </c>
      <c r="B2" s="7">
        <f ca="1">SUMIF(Movies[studio],"Marvel Studios",Movies[[#This Row],[revenue USD]])</f>
        <v>9054.6</v>
      </c>
      <c r="C2" s="7">
        <v>8000</v>
      </c>
      <c r="D2" s="8">
        <f ca="1">B2-C2</f>
        <v>1054.6000000000004</v>
      </c>
      <c r="E2" s="5">
        <f ca="1">D2/C2</f>
        <v>0.13182500000000005</v>
      </c>
    </row>
    <row r="3" spans="1:5" x14ac:dyDescent="0.3">
      <c r="A3" t="s">
        <v>181</v>
      </c>
      <c r="B3" s="7">
        <f>SUMIF(Movies[studio],"Marvel Studios",Movies[budget USD])</f>
        <v>1988.7</v>
      </c>
      <c r="C3" s="7">
        <v>2000</v>
      </c>
      <c r="D3" s="8">
        <f>C3-B3</f>
        <v>11.299999999999955</v>
      </c>
      <c r="E3" s="5">
        <f>D3/C3</f>
        <v>5.6499999999999771E-3</v>
      </c>
    </row>
    <row r="4" spans="1:5" x14ac:dyDescent="0.3">
      <c r="A4" t="s">
        <v>182</v>
      </c>
      <c r="B4" s="7">
        <f ca="1">B2-B3</f>
        <v>7065.9000000000005</v>
      </c>
      <c r="C4" s="7">
        <v>6000</v>
      </c>
      <c r="D4" s="8">
        <f ca="1">B4-C4</f>
        <v>1065.9000000000005</v>
      </c>
      <c r="E4" s="5">
        <f ca="1">D4/C4</f>
        <v>0.17765000000000009</v>
      </c>
    </row>
    <row r="5" spans="1:5" x14ac:dyDescent="0.3">
      <c r="A5" t="s">
        <v>183</v>
      </c>
      <c r="B5" s="5">
        <f ca="1">B4/B3</f>
        <v>3.5530245889274403</v>
      </c>
      <c r="C5" s="5">
        <f>C4/C3</f>
        <v>3</v>
      </c>
      <c r="D5" s="9">
        <f ca="1">B5-C5</f>
        <v>0.55302458892744033</v>
      </c>
      <c r="E5" s="10">
        <f ca="1">D5/C5</f>
        <v>0.1843415296424801</v>
      </c>
    </row>
    <row r="6" spans="1:5" x14ac:dyDescent="0.3">
      <c r="A6" t="s">
        <v>184</v>
      </c>
      <c r="B6" s="5">
        <f ca="1">B2/SUMIF(Movies[industry],"Hollywood",Movies[revenue USD])</f>
        <v>0.48738554949698293</v>
      </c>
      <c r="C6" s="5">
        <v>0.55000000000000004</v>
      </c>
      <c r="D6" s="9">
        <f ca="1">B6-C6</f>
        <v>-6.2614450503017116E-2</v>
      </c>
      <c r="E6" s="11">
        <f ca="1">D6/C6</f>
        <v>-0.11384445546003111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7995-72EA-4B8B-B886-3E3652D31058}">
  <dimension ref="A1:B5"/>
  <sheetViews>
    <sheetView workbookViewId="0">
      <selection activeCell="D2" sqref="D2:D3"/>
    </sheetView>
  </sheetViews>
  <sheetFormatPr defaultRowHeight="14.4" x14ac:dyDescent="0.3"/>
  <sheetData>
    <row r="1" spans="1:2" x14ac:dyDescent="0.3">
      <c r="A1" t="s">
        <v>157</v>
      </c>
      <c r="B1" t="s">
        <v>158</v>
      </c>
    </row>
    <row r="2" spans="1:2" x14ac:dyDescent="0.3">
      <c r="A2" t="s">
        <v>159</v>
      </c>
      <c r="B2">
        <v>20</v>
      </c>
    </row>
    <row r="3" spans="1:2" x14ac:dyDescent="0.3">
      <c r="A3" t="s">
        <v>160</v>
      </c>
      <c r="B3">
        <v>15</v>
      </c>
    </row>
    <row r="4" spans="1:2" x14ac:dyDescent="0.3">
      <c r="A4" t="s">
        <v>161</v>
      </c>
      <c r="B4">
        <v>13</v>
      </c>
    </row>
    <row r="5" spans="1:2" x14ac:dyDescent="0.3">
      <c r="A5" t="s">
        <v>162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financials</vt:lpstr>
      <vt:lpstr>actors</vt:lpstr>
      <vt:lpstr>movie_actor</vt:lpstr>
      <vt:lpstr>languages</vt:lpstr>
      <vt:lpstr>Marvel_Finance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DELL</cp:lastModifiedBy>
  <dcterms:created xsi:type="dcterms:W3CDTF">2015-06-05T18:17:20Z</dcterms:created>
  <dcterms:modified xsi:type="dcterms:W3CDTF">2023-05-16T06:03:03Z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