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x\"/>
    </mc:Choice>
  </mc:AlternateContent>
  <xr:revisionPtr revIDLastSave="0" documentId="13_ncr:1_{DB15379B-545F-4011-8E6C-D9769780245E}" xr6:coauthVersionLast="47" xr6:coauthVersionMax="47" xr10:uidLastSave="{00000000-0000-0000-0000-000000000000}"/>
  <bookViews>
    <workbookView xWindow="-30" yWindow="0" windowWidth="7500" windowHeight="6000" firstSheet="1" activeTab="1" xr2:uid="{E61C948B-09D5-4646-A111-2C6424765666}"/>
  </bookViews>
  <sheets>
    <sheet name="Sheet1" sheetId="1" r:id="rId1"/>
    <sheet name="Defensive" sheetId="2" r:id="rId2"/>
    <sheet name="Conservative" sheetId="3" r:id="rId3"/>
    <sheet name="Balanced" sheetId="4" r:id="rId4"/>
    <sheet name="Assertive" sheetId="5" r:id="rId5"/>
    <sheet name="Aggressiv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6" l="1"/>
  <c r="D7" i="6"/>
  <c r="D9" i="5"/>
  <c r="D7" i="4"/>
  <c r="D7" i="5"/>
  <c r="D9" i="4"/>
  <c r="D9" i="3"/>
  <c r="D7" i="3"/>
  <c r="D9" i="2"/>
  <c r="D7" i="2"/>
</calcChain>
</file>

<file path=xl/sharedStrings.xml><?xml version="1.0" encoding="utf-8"?>
<sst xmlns="http://schemas.openxmlformats.org/spreadsheetml/2006/main" count="263" uniqueCount="79">
  <si>
    <t>Scheme Name</t>
  </si>
  <si>
    <t>Plan</t>
  </si>
  <si>
    <t>Category Name</t>
  </si>
  <si>
    <t>Crisil Rank</t>
  </si>
  <si>
    <t>Category</t>
  </si>
  <si>
    <t>AuM (Cr)</t>
  </si>
  <si>
    <t>Standard Deviation</t>
  </si>
  <si>
    <t>Beta</t>
  </si>
  <si>
    <t>Sharpe Ratio</t>
  </si>
  <si>
    <t>Jension's Alpha</t>
  </si>
  <si>
    <t>Treynor's Ratio</t>
  </si>
  <si>
    <t>IDFC Sterling Value Fund - Direct Plan - Growth</t>
  </si>
  <si>
    <t>Direct Plan</t>
  </si>
  <si>
    <t>Value Fund</t>
  </si>
  <si>
    <t>ICICI Prudential Value Discovery Fund  - Direct Plan - Growth</t>
  </si>
  <si>
    <t>Nippon India Value Fund - Direct Plan - Growth</t>
  </si>
  <si>
    <t>L&amp;T India Value Fund - Direct Plan - Growth</t>
  </si>
  <si>
    <t>BOI AXA Small Cap Fund - Direct Plan - Growth</t>
  </si>
  <si>
    <t>Small Cap Fund</t>
  </si>
  <si>
    <t>Kotak Small Cap Fund - Direct Plan - Growth</t>
  </si>
  <si>
    <t>Nippon India Small Cap Fund - Direct Plan - Growth</t>
  </si>
  <si>
    <t>Tata Small Cap Fund - Direct Plan - Growth</t>
  </si>
  <si>
    <t>Union Small Cap Fund - Direct Plan - Growth</t>
  </si>
  <si>
    <t>Quant Active Fund - Direct Plan - Growth</t>
  </si>
  <si>
    <t>Multi Cap Fund</t>
  </si>
  <si>
    <t>Baroda Multi Cap Fund - Plan B (Direct) - Growth</t>
  </si>
  <si>
    <t>Mahindra Manulife Multi Cap Badhat Yojana - Direct Plan - Growth</t>
  </si>
  <si>
    <t>PGIM India Midcap Opportunities Fund - Direct Plan - Growth</t>
  </si>
  <si>
    <t>Mid Cap Fund</t>
  </si>
  <si>
    <t>Baroda Mid-cap Fund - Plan B (Direct) - Growth</t>
  </si>
  <si>
    <t>Kotak Emerging Equity - Direct Plan - Growth</t>
  </si>
  <si>
    <t>SBI Magnum Midcap Fund - Direct Plan - Growth</t>
  </si>
  <si>
    <t>UTI Mid Cap Fund - Direct Plan - Growth</t>
  </si>
  <si>
    <t>Edelweiss Mid Cap Fund - Direct Plan - Growth</t>
  </si>
  <si>
    <t>Quant Mid Cap Fund - Direct Plan - Growth</t>
  </si>
  <si>
    <t>Risk Ratios - large cap fund,large cap fund Performance Tracker | Mutual funds with highest returns - Moneycontrol.com</t>
  </si>
  <si>
    <t>IDBI India Top 100 Equity Fund - Direct Plan - Growth</t>
  </si>
  <si>
    <t>Large Cap Fund</t>
  </si>
  <si>
    <t>Invesco India Largecap Fund - Direct Plan - Growth</t>
  </si>
  <si>
    <t>UTI Mastershare Unit Scheme - Direct Plan - Growth</t>
  </si>
  <si>
    <t>IDFC Large Cap - Direct Plan - Growth</t>
  </si>
  <si>
    <t>Canara Robeco Bluechip Equity Fund - Direct Plan - Growth</t>
  </si>
  <si>
    <t>Edelweiss Large Cap Fund - Direct Plan - Growth</t>
  </si>
  <si>
    <t>JM Large Cap Fund - (Direct) - Growth</t>
  </si>
  <si>
    <t>Kotak Bluechip Fund - Direct Plan - Growth</t>
  </si>
  <si>
    <t>LIC MF Large Cap Fund - Direct Plan - Growth</t>
  </si>
  <si>
    <t>Union Largecap Fund - Direct Plan - Growth</t>
  </si>
  <si>
    <t>Risk Ratios - elss,elss fund Performance Tracker | Mutual funds with highest returns - Moneycontrol.com</t>
  </si>
  <si>
    <t>IDFC Tax Advantage (ELSS) Fund - Direct Plan - Growth</t>
  </si>
  <si>
    <t>ELSS</t>
  </si>
  <si>
    <t>BOI AXA Tax Advantage Fund - Direct Plan - Growth</t>
  </si>
  <si>
    <t>Quant Tax Plan - Direct Plan - Growth</t>
  </si>
  <si>
    <t>Aditya Birla Sun Life Tax Plan - Direct Plan - Growth</t>
  </si>
  <si>
    <t>Baroda ELSS - 96 - Plan B (Direct) - Growth</t>
  </si>
  <si>
    <t>Canara Robeco Equity Tax Saver - Direct Plan - Growth</t>
  </si>
  <si>
    <t>Mahindra Manulife ELSS Kar Bachat Yojana - Direct Plan - Growth</t>
  </si>
  <si>
    <t>Mirae Asset Tax Saver Fund - Direct Plan - Growth</t>
  </si>
  <si>
    <t>PGIM India ELSS Tax Saver Fund - Direct Plan - Growth</t>
  </si>
  <si>
    <t>Union Long Term Equity Fund - Direct Plan - Growth</t>
  </si>
  <si>
    <t>UTI Long Term Equity Fund (Tax Saving) - Direct Plan - Growth</t>
  </si>
  <si>
    <t>Risk Ratios - corporate bond fund,corporate bond fund Performance Tracker | Mutual funds with highest returns - Moneycontrol.com</t>
  </si>
  <si>
    <t>L&amp;T Triple Ace Bond Fund - Direct Plan - Growth</t>
  </si>
  <si>
    <t>Corporate Bond Fund</t>
  </si>
  <si>
    <t>DSP Corporate Bond Fund - Direct Plan - Growth</t>
  </si>
  <si>
    <t>IDFC Corporate Bond Fund - Direct Plan - Growth</t>
  </si>
  <si>
    <t>PGIM India Corporate Bond Fund - Direct Plan - Growth</t>
  </si>
  <si>
    <t>HDFC Corporate Bond Fund - Direct Plan - Growth</t>
  </si>
  <si>
    <t>Nippon India Corporate Bond Fund - Direct Plan - Growth</t>
  </si>
  <si>
    <t>values of risk ratios calculated on daily returns for last 3 years.</t>
  </si>
  <si>
    <t>1Y</t>
  </si>
  <si>
    <t>2Y</t>
  </si>
  <si>
    <t>3Y</t>
  </si>
  <si>
    <t>Nippon India Corporate Bond Fund</t>
  </si>
  <si>
    <t>St. Dev</t>
  </si>
  <si>
    <t>Canara Robeco Bluechip Equity Fund</t>
  </si>
  <si>
    <t>Expected Return</t>
  </si>
  <si>
    <t>ICICI Prudential Value Discovery Fund</t>
  </si>
  <si>
    <t>PGIM India Midcap Opportunities Fund</t>
  </si>
  <si>
    <t>BOI AXA Small Cap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</si>
</sst>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1" applyFont="1" applyFill="1" applyBorder="1"/>
    <xf numFmtId="0" fontId="2" fillId="0" borderId="0" xfId="1" applyFont="1" applyFill="1" applyBorder="1"/>
    <xf numFmtId="1" fontId="1" fillId="0" borderId="0" xfId="1" applyNumberFormat="1" applyFont="1" applyFill="1" applyBorder="1"/>
    <xf numFmtId="2" fontId="1" fillId="0" borderId="0" xfId="1" applyNumberFormat="1" applyFont="1" applyFill="1" applyBorder="1"/>
    <xf numFmtId="0" fontId="1" fillId="0" borderId="0" xfId="1" applyFont="1" applyFill="1" applyBorder="1"/>
    <xf numFmtId="1" fontId="1" fillId="0" borderId="0" xfId="1" applyNumberFormat="1" applyFont="1" applyFill="1" applyBorder="1"/>
    <xf numFmtId="2" fontId="1" fillId="0" borderId="0" xfId="1" applyNumberFormat="1" applyFont="1" applyFill="1" applyBorder="1"/>
    <xf numFmtId="1" fontId="0" fillId="0" borderId="0" xfId="0" applyNumberFormat="1"/>
    <xf numFmtId="2" fontId="0" fillId="0" borderId="0" xfId="0" applyNumberFormat="1"/>
    <xf numFmtId="0" fontId="1" fillId="0" borderId="0" xfId="1" applyFont="1" applyFill="1" applyBorder="1"/>
    <xf numFmtId="1" fontId="1" fillId="0" borderId="0" xfId="1" applyNumberFormat="1" applyFont="1" applyFill="1" applyBorder="1"/>
    <xf numFmtId="2" fontId="1" fillId="0" borderId="0" xfId="1" applyNumberFormat="1" applyFont="1" applyFill="1" applyBorder="1"/>
    <xf numFmtId="0" fontId="1" fillId="0" borderId="0" xfId="1" applyFont="1" applyFill="1" applyBorder="1"/>
    <xf numFmtId="0" fontId="2" fillId="0" borderId="0" xfId="1" applyFont="1" applyFill="1" applyBorder="1"/>
    <xf numFmtId="1" fontId="1" fillId="0" borderId="0" xfId="1" applyNumberFormat="1" applyFont="1" applyFill="1" applyBorder="1"/>
    <xf numFmtId="2" fontId="1" fillId="0" borderId="0" xfId="1" applyNumberFormat="1" applyFont="1" applyFill="1" applyBorder="1"/>
    <xf numFmtId="0" fontId="1" fillId="0" borderId="0" xfId="1" applyFont="1" applyFill="1" applyBorder="1"/>
    <xf numFmtId="0" fontId="2" fillId="0" borderId="0" xfId="1" applyFont="1" applyFill="1" applyBorder="1"/>
    <xf numFmtId="1" fontId="1" fillId="0" borderId="0" xfId="1" applyNumberFormat="1" applyFont="1" applyFill="1" applyBorder="1"/>
    <xf numFmtId="2" fontId="1" fillId="0" borderId="0" xfId="1" applyNumberFormat="1" applyFont="1" applyFill="1" applyBorder="1"/>
    <xf numFmtId="0" fontId="1" fillId="0" borderId="0" xfId="1" applyFont="1" applyFill="1" applyBorder="1"/>
    <xf numFmtId="0" fontId="2" fillId="0" borderId="0" xfId="1" applyFont="1" applyFill="1" applyBorder="1"/>
    <xf numFmtId="1" fontId="1" fillId="0" borderId="0" xfId="1" applyNumberFormat="1" applyFont="1" applyFill="1" applyBorder="1"/>
    <xf numFmtId="2" fontId="1" fillId="0" borderId="0" xfId="1" applyNumberFormat="1" applyFont="1" applyFill="1" applyBorder="1"/>
    <xf numFmtId="0" fontId="1" fillId="0" borderId="0" xfId="1" applyFont="1" applyFill="1" applyBorder="1"/>
    <xf numFmtId="0" fontId="2" fillId="0" borderId="0" xfId="1" applyFont="1" applyFill="1" applyBorder="1"/>
    <xf numFmtId="1" fontId="1" fillId="0" borderId="0" xfId="1" applyNumberFormat="1" applyFont="1" applyFill="1" applyBorder="1"/>
    <xf numFmtId="2" fontId="1" fillId="0" borderId="0" xfId="1" applyNumberFormat="1" applyFont="1" applyFill="1" applyBorder="1"/>
    <xf numFmtId="0" fontId="1" fillId="0" borderId="0" xfId="1" applyFont="1" applyFill="1" applyBorder="1"/>
    <xf numFmtId="0" fontId="2" fillId="0" borderId="0" xfId="1" applyFont="1" applyFill="1" applyBorder="1"/>
    <xf numFmtId="1" fontId="1" fillId="0" borderId="0" xfId="1" applyNumberFormat="1" applyFont="1" applyFill="1" applyBorder="1"/>
    <xf numFmtId="2" fontId="1" fillId="0" borderId="0" xfId="1" applyNumberFormat="1" applyFont="1" applyFill="1" applyBorder="1"/>
    <xf numFmtId="0" fontId="1" fillId="0" borderId="0" xfId="1" applyFont="1" applyFill="1" applyBorder="1"/>
    <xf numFmtId="0" fontId="0" fillId="0" borderId="0" xfId="0"/>
    <xf numFmtId="0" fontId="1" fillId="0" borderId="0" xfId="1" applyFont="1" applyFill="1" applyBorder="1" applyAlignment="1">
      <alignment horizontal="center"/>
    </xf>
    <xf numFmtId="0" fontId="1" fillId="0" borderId="0" xfId="1" applyFont="1" applyFill="1" applyBorder="1"/>
    <xf numFmtId="0" fontId="4" fillId="0" borderId="0" xfId="1" applyFont="1" applyFill="1" applyBorder="1"/>
    <xf numFmtId="10" fontId="0" fillId="0" borderId="0" xfId="0" applyNumberFormat="1"/>
    <xf numFmtId="0" fontId="1" fillId="2" borderId="0" xfId="1" applyFont="1" applyFill="1" applyBorder="1"/>
    <xf numFmtId="1" fontId="1" fillId="2" borderId="0" xfId="1" applyNumberFormat="1" applyFont="1" applyFill="1" applyBorder="1"/>
    <xf numFmtId="2" fontId="1" fillId="2" borderId="0" xfId="1" applyNumberFormat="1" applyFont="1" applyFill="1" applyBorder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9" fontId="0" fillId="0" borderId="0" xfId="0" applyNumberFormat="1"/>
    <xf numFmtId="10" fontId="0" fillId="0" borderId="0" xfId="2" applyNumberFormat="1" applyFont="1"/>
  </cellXfs>
  <cellStyles count="3">
    <cellStyle name="Normal" xfId="0" builtinId="0"/>
    <cellStyle name="Normal 2" xfId="1" xr:uid="{2721A6E9-FEE2-4572-B945-274EF167F98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D3F07-6703-473C-BD71-07326A2C13F0}">
  <dimension ref="A1:N107"/>
  <sheetViews>
    <sheetView topLeftCell="C1" workbookViewId="0">
      <selection activeCell="G6" sqref="G6"/>
    </sheetView>
  </sheetViews>
  <sheetFormatPr defaultRowHeight="15"/>
  <cols>
    <col min="1" max="1" width="55.42578125" bestFit="1" customWidth="1"/>
    <col min="2" max="2" width="10.5703125" bestFit="1" customWidth="1"/>
    <col min="3" max="3" width="19" bestFit="1" customWidth="1"/>
    <col min="4" max="4" width="10.140625" bestFit="1" customWidth="1"/>
    <col min="5" max="5" width="20" bestFit="1" customWidth="1"/>
    <col min="6" max="6" width="9" bestFit="1" customWidth="1"/>
    <col min="7" max="7" width="18.140625" bestFit="1" customWidth="1"/>
    <col min="9" max="9" width="12.140625" bestFit="1" customWidth="1"/>
    <col min="10" max="10" width="14.85546875" bestFit="1" customWidth="1"/>
    <col min="11" max="11" width="14.42578125" bestFit="1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7" t="s">
        <v>69</v>
      </c>
      <c r="M1" s="37" t="s">
        <v>70</v>
      </c>
      <c r="N1" s="37" t="s">
        <v>71</v>
      </c>
    </row>
    <row r="2" spans="1:14">
      <c r="A2" s="1" t="s">
        <v>11</v>
      </c>
      <c r="B2" s="1" t="s">
        <v>12</v>
      </c>
      <c r="C2" s="1" t="s">
        <v>13</v>
      </c>
      <c r="D2" s="3">
        <v>5</v>
      </c>
      <c r="E2" s="1" t="s">
        <v>13</v>
      </c>
      <c r="F2" s="4">
        <v>4495.38</v>
      </c>
      <c r="G2" s="4">
        <v>29.52</v>
      </c>
      <c r="H2" s="4">
        <v>1.26</v>
      </c>
      <c r="I2" s="4">
        <v>0.79</v>
      </c>
      <c r="J2" s="4">
        <v>2.37</v>
      </c>
      <c r="K2" s="4">
        <v>0.18</v>
      </c>
      <c r="L2" s="38">
        <v>0.3271</v>
      </c>
      <c r="M2" s="38">
        <v>0.32950000000000002</v>
      </c>
      <c r="N2" s="38">
        <v>0.2273</v>
      </c>
    </row>
    <row r="3" spans="1:14">
      <c r="A3" s="39" t="s">
        <v>14</v>
      </c>
      <c r="B3" s="39" t="s">
        <v>12</v>
      </c>
      <c r="C3" s="39" t="s">
        <v>13</v>
      </c>
      <c r="D3" s="40">
        <v>4</v>
      </c>
      <c r="E3" s="39" t="s">
        <v>13</v>
      </c>
      <c r="F3" s="41">
        <v>22276.240000000002</v>
      </c>
      <c r="G3" s="41">
        <v>19.829999999999998</v>
      </c>
      <c r="H3" s="41">
        <v>0.85</v>
      </c>
      <c r="I3" s="41">
        <v>0.95</v>
      </c>
      <c r="J3" s="41">
        <v>4.8600000000000003</v>
      </c>
      <c r="K3" s="41">
        <v>0.22</v>
      </c>
    </row>
    <row r="4" spans="1:14">
      <c r="A4" s="1" t="s">
        <v>15</v>
      </c>
      <c r="B4" s="1" t="s">
        <v>12</v>
      </c>
      <c r="C4" s="1" t="s">
        <v>13</v>
      </c>
      <c r="D4" s="3">
        <v>4</v>
      </c>
      <c r="E4" s="1" t="s">
        <v>13</v>
      </c>
      <c r="F4" s="4">
        <v>4310.08</v>
      </c>
      <c r="G4" s="4">
        <v>23.28</v>
      </c>
      <c r="H4" s="4">
        <v>1.04</v>
      </c>
      <c r="I4" s="4">
        <v>0.82</v>
      </c>
      <c r="J4" s="4">
        <v>2.09</v>
      </c>
      <c r="K4" s="4">
        <v>0.18</v>
      </c>
    </row>
    <row r="5" spans="1:14">
      <c r="A5" s="1" t="s">
        <v>16</v>
      </c>
      <c r="B5" s="1" t="s">
        <v>12</v>
      </c>
      <c r="C5" s="1" t="s">
        <v>13</v>
      </c>
      <c r="D5" s="3">
        <v>4</v>
      </c>
      <c r="E5" s="1" t="s">
        <v>13</v>
      </c>
      <c r="F5" s="4">
        <v>7942.87</v>
      </c>
      <c r="G5" s="4">
        <v>24.14</v>
      </c>
      <c r="H5" s="4">
        <v>1.08</v>
      </c>
      <c r="I5" s="4">
        <v>0.76</v>
      </c>
      <c r="J5" s="4">
        <v>0.59</v>
      </c>
      <c r="K5" s="4">
        <v>0.17</v>
      </c>
    </row>
    <row r="6" spans="1:14">
      <c r="A6" s="39" t="s">
        <v>17</v>
      </c>
      <c r="B6" s="39" t="s">
        <v>12</v>
      </c>
      <c r="C6" s="39" t="s">
        <v>18</v>
      </c>
      <c r="D6" s="40">
        <v>5</v>
      </c>
      <c r="E6" s="39" t="s">
        <v>18</v>
      </c>
      <c r="F6" s="41">
        <v>232.13</v>
      </c>
      <c r="G6" s="41">
        <v>23.98</v>
      </c>
      <c r="H6" s="41">
        <v>0.76</v>
      </c>
      <c r="I6" s="41">
        <v>1.42</v>
      </c>
      <c r="J6" s="41">
        <v>15.75</v>
      </c>
      <c r="K6" s="41">
        <v>0.45</v>
      </c>
    </row>
    <row r="7" spans="1:14">
      <c r="A7" s="33" t="s">
        <v>19</v>
      </c>
      <c r="B7" s="33" t="s">
        <v>12</v>
      </c>
      <c r="C7" s="33" t="s">
        <v>18</v>
      </c>
      <c r="D7" s="31">
        <v>4</v>
      </c>
      <c r="E7" s="33" t="s">
        <v>18</v>
      </c>
      <c r="F7" s="32">
        <v>6810.75</v>
      </c>
      <c r="G7" s="32">
        <v>27.32</v>
      </c>
      <c r="H7" s="32">
        <v>0.89</v>
      </c>
      <c r="I7" s="32">
        <v>1.1599999999999999</v>
      </c>
      <c r="J7" s="32">
        <v>9.9700000000000006</v>
      </c>
      <c r="K7" s="32">
        <v>0.35</v>
      </c>
    </row>
    <row r="8" spans="1:14">
      <c r="A8" s="5" t="s">
        <v>20</v>
      </c>
      <c r="B8" s="5" t="s">
        <v>12</v>
      </c>
      <c r="C8" s="5" t="s">
        <v>18</v>
      </c>
      <c r="D8" s="6">
        <v>4</v>
      </c>
      <c r="E8" s="5" t="s">
        <v>18</v>
      </c>
      <c r="F8" s="7">
        <v>18831.7</v>
      </c>
      <c r="G8" s="7">
        <v>27.74</v>
      </c>
      <c r="H8" s="7">
        <v>0.92</v>
      </c>
      <c r="I8" s="7">
        <v>1.03</v>
      </c>
      <c r="J8" s="7">
        <v>6.41</v>
      </c>
      <c r="K8" s="7">
        <v>0.31</v>
      </c>
    </row>
    <row r="9" spans="1:14">
      <c r="A9" s="5" t="s">
        <v>21</v>
      </c>
      <c r="B9" s="5" t="s">
        <v>12</v>
      </c>
      <c r="C9" s="5" t="s">
        <v>18</v>
      </c>
      <c r="D9" s="6">
        <v>4</v>
      </c>
      <c r="E9" s="5" t="s">
        <v>18</v>
      </c>
      <c r="F9" s="7">
        <v>1930.55</v>
      </c>
      <c r="G9" s="7">
        <v>24.59</v>
      </c>
      <c r="H9" s="7">
        <v>0.8</v>
      </c>
      <c r="I9" s="7">
        <v>1.0900000000000001</v>
      </c>
      <c r="J9" s="7">
        <v>7.53</v>
      </c>
      <c r="K9" s="7">
        <v>0.34</v>
      </c>
    </row>
    <row r="10" spans="1:14">
      <c r="A10" s="5" t="s">
        <v>22</v>
      </c>
      <c r="B10" s="5" t="s">
        <v>12</v>
      </c>
      <c r="C10" s="5" t="s">
        <v>18</v>
      </c>
      <c r="D10" s="6">
        <v>4</v>
      </c>
      <c r="E10" s="5" t="s">
        <v>18</v>
      </c>
      <c r="F10" s="7">
        <v>592.38</v>
      </c>
      <c r="G10" s="7">
        <v>24.73</v>
      </c>
      <c r="H10" s="7">
        <v>0.8</v>
      </c>
      <c r="I10" s="7">
        <v>1.0900000000000001</v>
      </c>
      <c r="J10" s="7">
        <v>8.48</v>
      </c>
      <c r="K10" s="7">
        <v>0.34</v>
      </c>
    </row>
    <row r="11" spans="1:14">
      <c r="A11" s="42" t="s">
        <v>23</v>
      </c>
      <c r="B11" s="42" t="s">
        <v>12</v>
      </c>
      <c r="C11" s="42" t="s">
        <v>24</v>
      </c>
      <c r="D11" s="43">
        <v>5</v>
      </c>
      <c r="E11" s="42" t="s">
        <v>24</v>
      </c>
      <c r="F11" s="44">
        <v>1719.74</v>
      </c>
      <c r="G11" s="44">
        <v>23.53</v>
      </c>
      <c r="H11" s="44">
        <v>0.89</v>
      </c>
      <c r="I11" s="44">
        <v>1.23</v>
      </c>
      <c r="J11" s="44">
        <v>12.27</v>
      </c>
      <c r="K11" s="44">
        <v>0.33</v>
      </c>
    </row>
    <row r="12" spans="1:14">
      <c r="A12" t="s">
        <v>25</v>
      </c>
      <c r="B12" t="s">
        <v>12</v>
      </c>
      <c r="C12" t="s">
        <v>24</v>
      </c>
      <c r="D12" s="8">
        <v>4</v>
      </c>
      <c r="E12" t="s">
        <v>24</v>
      </c>
      <c r="F12" s="9">
        <v>1182.21</v>
      </c>
      <c r="G12" s="9">
        <v>20.3</v>
      </c>
      <c r="H12" s="9">
        <v>0.83</v>
      </c>
      <c r="I12" s="9">
        <v>0.97</v>
      </c>
      <c r="J12" s="9">
        <v>4.2</v>
      </c>
      <c r="K12" s="9">
        <v>0.24</v>
      </c>
    </row>
    <row r="13" spans="1:14">
      <c r="A13" t="s">
        <v>26</v>
      </c>
      <c r="B13" t="s">
        <v>12</v>
      </c>
      <c r="C13" t="s">
        <v>24</v>
      </c>
      <c r="D13" s="8">
        <v>4</v>
      </c>
      <c r="E13" t="s">
        <v>24</v>
      </c>
      <c r="F13" s="9">
        <v>976.07</v>
      </c>
      <c r="G13" s="9">
        <v>21.41</v>
      </c>
      <c r="H13" s="9">
        <v>0.88</v>
      </c>
      <c r="I13" s="9">
        <v>1.1100000000000001</v>
      </c>
      <c r="J13" s="9">
        <v>7.24</v>
      </c>
      <c r="K13" s="9">
        <v>0.27</v>
      </c>
    </row>
    <row r="14" spans="1:14">
      <c r="A14" s="39" t="s">
        <v>27</v>
      </c>
      <c r="B14" s="39" t="s">
        <v>12</v>
      </c>
      <c r="C14" s="39" t="s">
        <v>28</v>
      </c>
      <c r="D14" s="40">
        <v>5</v>
      </c>
      <c r="E14" s="39" t="s">
        <v>28</v>
      </c>
      <c r="F14" s="41">
        <v>4362.7700000000004</v>
      </c>
      <c r="G14" s="41">
        <v>24.45</v>
      </c>
      <c r="H14" s="41">
        <v>0.92</v>
      </c>
      <c r="I14" s="41">
        <v>1.32</v>
      </c>
      <c r="J14" s="41">
        <v>12.52</v>
      </c>
      <c r="K14" s="41">
        <v>0.35</v>
      </c>
    </row>
    <row r="15" spans="1:14">
      <c r="A15" s="10" t="s">
        <v>29</v>
      </c>
      <c r="B15" s="10" t="s">
        <v>12</v>
      </c>
      <c r="C15" s="10" t="s">
        <v>28</v>
      </c>
      <c r="D15" s="11">
        <v>5</v>
      </c>
      <c r="E15" s="10" t="s">
        <v>28</v>
      </c>
      <c r="F15" s="12">
        <v>95.26</v>
      </c>
      <c r="G15" s="12">
        <v>20.84</v>
      </c>
      <c r="H15" s="12">
        <v>0.81</v>
      </c>
      <c r="I15" s="12">
        <v>1.1000000000000001</v>
      </c>
      <c r="J15" s="12">
        <v>5</v>
      </c>
      <c r="K15" s="12">
        <v>0.28000000000000003</v>
      </c>
    </row>
    <row r="16" spans="1:14">
      <c r="A16" s="10" t="s">
        <v>30</v>
      </c>
      <c r="B16" s="10" t="s">
        <v>12</v>
      </c>
      <c r="C16" s="10" t="s">
        <v>28</v>
      </c>
      <c r="D16" s="11">
        <v>4</v>
      </c>
      <c r="E16" s="10" t="s">
        <v>28</v>
      </c>
      <c r="F16" s="12">
        <v>17756.310000000001</v>
      </c>
      <c r="G16" s="12">
        <v>24</v>
      </c>
      <c r="H16" s="12">
        <v>0.93</v>
      </c>
      <c r="I16" s="12">
        <v>0.99</v>
      </c>
      <c r="J16" s="12">
        <v>3.76</v>
      </c>
      <c r="K16" s="12">
        <v>0.25</v>
      </c>
    </row>
    <row r="17" spans="1:11">
      <c r="A17" s="10" t="s">
        <v>31</v>
      </c>
      <c r="B17" s="10" t="s">
        <v>12</v>
      </c>
      <c r="C17" s="10" t="s">
        <v>28</v>
      </c>
      <c r="D17" s="11">
        <v>4</v>
      </c>
      <c r="E17" s="10" t="s">
        <v>28</v>
      </c>
      <c r="F17" s="12">
        <v>6859.18</v>
      </c>
      <c r="G17" s="12">
        <v>25.19</v>
      </c>
      <c r="H17" s="12">
        <v>0.97</v>
      </c>
      <c r="I17" s="12">
        <v>0.94</v>
      </c>
      <c r="J17" s="12">
        <v>2.92</v>
      </c>
      <c r="K17" s="12">
        <v>0.24</v>
      </c>
    </row>
    <row r="18" spans="1:11">
      <c r="A18" s="10" t="s">
        <v>32</v>
      </c>
      <c r="B18" s="10" t="s">
        <v>12</v>
      </c>
      <c r="C18" s="10" t="s">
        <v>28</v>
      </c>
      <c r="D18" s="11">
        <v>4</v>
      </c>
      <c r="E18" s="10" t="s">
        <v>28</v>
      </c>
      <c r="F18" s="12">
        <v>6778.92</v>
      </c>
      <c r="G18" s="12">
        <v>22.78</v>
      </c>
      <c r="H18" s="12">
        <v>0.88</v>
      </c>
      <c r="I18" s="12">
        <v>0.97</v>
      </c>
      <c r="J18" s="12">
        <v>4.13</v>
      </c>
      <c r="K18" s="12">
        <v>0.25</v>
      </c>
    </row>
    <row r="19" spans="1:11">
      <c r="A19" s="10" t="s">
        <v>33</v>
      </c>
      <c r="B19" s="10" t="s">
        <v>12</v>
      </c>
      <c r="C19" s="10" t="s">
        <v>28</v>
      </c>
      <c r="D19" s="11">
        <v>4</v>
      </c>
      <c r="E19" s="10" t="s">
        <v>28</v>
      </c>
      <c r="F19" s="12">
        <v>1864.78</v>
      </c>
      <c r="G19" s="12">
        <v>24.14</v>
      </c>
      <c r="H19" s="12">
        <v>0.93</v>
      </c>
      <c r="I19" s="12">
        <v>1.01</v>
      </c>
      <c r="J19" s="12">
        <v>5.26</v>
      </c>
      <c r="K19" s="12">
        <v>0.26</v>
      </c>
    </row>
    <row r="20" spans="1:11">
      <c r="A20" s="10" t="s">
        <v>34</v>
      </c>
      <c r="B20" s="10" t="s">
        <v>12</v>
      </c>
      <c r="C20" s="10" t="s">
        <v>28</v>
      </c>
      <c r="D20" s="11">
        <v>4</v>
      </c>
      <c r="E20" s="10" t="s">
        <v>28</v>
      </c>
      <c r="F20" s="12">
        <v>269.64</v>
      </c>
      <c r="G20" s="12">
        <v>22.81</v>
      </c>
      <c r="H20" s="12">
        <v>0.79</v>
      </c>
      <c r="I20" s="12">
        <v>1.17</v>
      </c>
      <c r="J20" s="12">
        <v>9.6199999999999992</v>
      </c>
      <c r="K20" s="12">
        <v>0.34</v>
      </c>
    </row>
    <row r="21" spans="1:11">
      <c r="A21" s="21" t="s">
        <v>36</v>
      </c>
      <c r="B21" s="21" t="s">
        <v>12</v>
      </c>
      <c r="C21" s="21" t="s">
        <v>37</v>
      </c>
      <c r="D21" s="23">
        <v>5</v>
      </c>
      <c r="E21" s="21" t="s">
        <v>37</v>
      </c>
      <c r="F21" s="24">
        <v>560.62</v>
      </c>
      <c r="G21" s="24">
        <v>19.22</v>
      </c>
      <c r="H21" s="24">
        <v>0.89</v>
      </c>
      <c r="I21" s="24">
        <v>0.92</v>
      </c>
      <c r="J21" s="24">
        <v>4.49</v>
      </c>
      <c r="K21" s="24">
        <v>0.2</v>
      </c>
    </row>
    <row r="22" spans="1:11">
      <c r="A22" s="21" t="s">
        <v>38</v>
      </c>
      <c r="B22" s="21" t="s">
        <v>12</v>
      </c>
      <c r="C22" s="21" t="s">
        <v>37</v>
      </c>
      <c r="D22" s="23">
        <v>5</v>
      </c>
      <c r="E22" s="21" t="s">
        <v>37</v>
      </c>
      <c r="F22" s="24">
        <v>505.58</v>
      </c>
      <c r="G22" s="24">
        <v>20.58</v>
      </c>
      <c r="H22" s="24">
        <v>0.92</v>
      </c>
      <c r="I22" s="24">
        <v>0.8</v>
      </c>
      <c r="J22" s="24">
        <v>2.63</v>
      </c>
      <c r="K22" s="24">
        <v>0.18</v>
      </c>
    </row>
    <row r="23" spans="1:11">
      <c r="A23" s="21" t="s">
        <v>39</v>
      </c>
      <c r="B23" s="21" t="s">
        <v>12</v>
      </c>
      <c r="C23" s="21" t="s">
        <v>37</v>
      </c>
      <c r="D23" s="23">
        <v>5</v>
      </c>
      <c r="E23" s="21" t="s">
        <v>37</v>
      </c>
      <c r="F23" s="24">
        <v>9659.33</v>
      </c>
      <c r="G23" s="24">
        <v>20.07</v>
      </c>
      <c r="H23" s="24">
        <v>0.93</v>
      </c>
      <c r="I23" s="24">
        <v>0.81</v>
      </c>
      <c r="J23" s="24">
        <v>3.6</v>
      </c>
      <c r="K23" s="24">
        <v>0.18</v>
      </c>
    </row>
    <row r="24" spans="1:11">
      <c r="A24" s="21" t="s">
        <v>40</v>
      </c>
      <c r="B24" s="21" t="s">
        <v>12</v>
      </c>
      <c r="C24" s="21" t="s">
        <v>37</v>
      </c>
      <c r="D24" s="23">
        <v>4</v>
      </c>
      <c r="E24" s="21" t="s">
        <v>37</v>
      </c>
      <c r="F24" s="24">
        <v>993.99</v>
      </c>
      <c r="G24" s="24">
        <v>19.3</v>
      </c>
      <c r="H24" s="24">
        <v>0.88</v>
      </c>
      <c r="I24" s="24">
        <v>0.78</v>
      </c>
      <c r="J24" s="24">
        <v>1.81</v>
      </c>
      <c r="K24" s="24">
        <v>0.17</v>
      </c>
    </row>
    <row r="25" spans="1:11">
      <c r="A25" s="39" t="s">
        <v>41</v>
      </c>
      <c r="B25" s="39" t="s">
        <v>12</v>
      </c>
      <c r="C25" s="39" t="s">
        <v>37</v>
      </c>
      <c r="D25" s="40">
        <v>4</v>
      </c>
      <c r="E25" s="39" t="s">
        <v>37</v>
      </c>
      <c r="F25" s="41">
        <v>6020.47</v>
      </c>
      <c r="G25" s="41">
        <v>18.66</v>
      </c>
      <c r="H25" s="41">
        <v>0.86</v>
      </c>
      <c r="I25" s="41">
        <v>0.97</v>
      </c>
      <c r="J25" s="41">
        <v>5.21</v>
      </c>
      <c r="K25" s="41">
        <v>0.21</v>
      </c>
    </row>
    <row r="26" spans="1:11">
      <c r="A26" s="21" t="s">
        <v>42</v>
      </c>
      <c r="B26" s="21" t="s">
        <v>12</v>
      </c>
      <c r="C26" s="21" t="s">
        <v>37</v>
      </c>
      <c r="D26" s="23">
        <v>4</v>
      </c>
      <c r="E26" s="21" t="s">
        <v>37</v>
      </c>
      <c r="F26" s="24">
        <v>315.2</v>
      </c>
      <c r="G26" s="24">
        <v>20.52</v>
      </c>
      <c r="H26" s="24">
        <v>0.95</v>
      </c>
      <c r="I26" s="24">
        <v>0.76</v>
      </c>
      <c r="J26" s="24">
        <v>2.5499999999999998</v>
      </c>
      <c r="K26" s="24">
        <v>0.16</v>
      </c>
    </row>
    <row r="27" spans="1:11">
      <c r="A27" s="21" t="s">
        <v>43</v>
      </c>
      <c r="B27" s="21" t="s">
        <v>12</v>
      </c>
      <c r="C27" s="21" t="s">
        <v>37</v>
      </c>
      <c r="D27" s="23">
        <v>4</v>
      </c>
      <c r="E27" s="21" t="s">
        <v>37</v>
      </c>
      <c r="F27" s="24">
        <v>50.67</v>
      </c>
      <c r="G27" s="24">
        <v>10.93</v>
      </c>
      <c r="H27" s="24">
        <v>0.48</v>
      </c>
      <c r="I27" s="24">
        <v>1.04</v>
      </c>
      <c r="J27" s="24">
        <v>4.13</v>
      </c>
      <c r="K27" s="24">
        <v>0.24</v>
      </c>
    </row>
    <row r="28" spans="1:11">
      <c r="A28" s="21" t="s">
        <v>44</v>
      </c>
      <c r="B28" s="21" t="s">
        <v>12</v>
      </c>
      <c r="C28" s="21" t="s">
        <v>37</v>
      </c>
      <c r="D28" s="23">
        <v>4</v>
      </c>
      <c r="E28" s="21" t="s">
        <v>37</v>
      </c>
      <c r="F28" s="24">
        <v>3766.36</v>
      </c>
      <c r="G28" s="24">
        <v>20.46</v>
      </c>
      <c r="H28" s="24">
        <v>0.96</v>
      </c>
      <c r="I28" s="24">
        <v>0.84</v>
      </c>
      <c r="J28" s="24">
        <v>2.87</v>
      </c>
      <c r="K28" s="24">
        <v>0.18</v>
      </c>
    </row>
    <row r="29" spans="1:11">
      <c r="A29" s="21" t="s">
        <v>45</v>
      </c>
      <c r="B29" s="21" t="s">
        <v>12</v>
      </c>
      <c r="C29" s="21" t="s">
        <v>37</v>
      </c>
      <c r="D29" s="23">
        <v>4</v>
      </c>
      <c r="E29" s="21" t="s">
        <v>37</v>
      </c>
      <c r="F29" s="24">
        <v>642.62</v>
      </c>
      <c r="G29" s="24">
        <v>19.07</v>
      </c>
      <c r="H29" s="24">
        <v>0.87</v>
      </c>
      <c r="I29" s="24">
        <v>0.81</v>
      </c>
      <c r="J29" s="24">
        <v>2.5099999999999998</v>
      </c>
      <c r="K29" s="24">
        <v>0.18</v>
      </c>
    </row>
    <row r="30" spans="1:11">
      <c r="A30" s="21" t="s">
        <v>46</v>
      </c>
      <c r="B30" s="21" t="s">
        <v>12</v>
      </c>
      <c r="C30" s="21" t="s">
        <v>37</v>
      </c>
      <c r="D30" s="23">
        <v>4</v>
      </c>
      <c r="E30" s="21" t="s">
        <v>37</v>
      </c>
      <c r="F30" s="24">
        <v>216.75</v>
      </c>
      <c r="G30" s="24">
        <v>20.7</v>
      </c>
      <c r="H30" s="24">
        <v>0.96</v>
      </c>
      <c r="I30" s="24">
        <v>0.71</v>
      </c>
      <c r="J30" s="24">
        <v>0.34</v>
      </c>
      <c r="K30" s="24">
        <v>0.15</v>
      </c>
    </row>
    <row r="31" spans="1:11">
      <c r="A31" s="25" t="s">
        <v>48</v>
      </c>
      <c r="B31" s="25" t="s">
        <v>12</v>
      </c>
      <c r="C31" s="25" t="s">
        <v>49</v>
      </c>
      <c r="D31" s="27">
        <v>5</v>
      </c>
      <c r="E31" s="25" t="s">
        <v>49</v>
      </c>
      <c r="F31" s="28">
        <v>3582.68</v>
      </c>
      <c r="G31" s="28">
        <v>25.97</v>
      </c>
      <c r="H31" s="28">
        <v>1.1499999999999999</v>
      </c>
      <c r="I31" s="28">
        <v>0.85</v>
      </c>
      <c r="J31" s="28">
        <v>3.01</v>
      </c>
      <c r="K31" s="28">
        <v>0.19</v>
      </c>
    </row>
    <row r="32" spans="1:11">
      <c r="A32" s="25" t="s">
        <v>50</v>
      </c>
      <c r="B32" s="25" t="s">
        <v>12</v>
      </c>
      <c r="C32" s="25" t="s">
        <v>49</v>
      </c>
      <c r="D32" s="27">
        <v>5</v>
      </c>
      <c r="E32" s="25" t="s">
        <v>49</v>
      </c>
      <c r="F32" s="28">
        <v>546.15</v>
      </c>
      <c r="G32" s="28">
        <v>20.170000000000002</v>
      </c>
      <c r="H32" s="28">
        <v>0.86</v>
      </c>
      <c r="I32" s="28">
        <v>1.2</v>
      </c>
      <c r="J32" s="28">
        <v>9.98</v>
      </c>
      <c r="K32" s="28">
        <v>0.28000000000000003</v>
      </c>
    </row>
    <row r="33" spans="1:11">
      <c r="A33" s="25" t="s">
        <v>51</v>
      </c>
      <c r="B33" s="25" t="s">
        <v>12</v>
      </c>
      <c r="C33" s="25" t="s">
        <v>49</v>
      </c>
      <c r="D33" s="27">
        <v>5</v>
      </c>
      <c r="E33" s="25" t="s">
        <v>49</v>
      </c>
      <c r="F33" s="28">
        <v>788.62</v>
      </c>
      <c r="G33" s="28">
        <v>23.87</v>
      </c>
      <c r="H33" s="28">
        <v>0.96</v>
      </c>
      <c r="I33" s="28">
        <v>1.31</v>
      </c>
      <c r="J33" s="28">
        <v>15.64</v>
      </c>
      <c r="K33" s="28">
        <v>0.33</v>
      </c>
    </row>
    <row r="34" spans="1:11">
      <c r="A34" s="25" t="s">
        <v>52</v>
      </c>
      <c r="B34" s="25" t="s">
        <v>12</v>
      </c>
      <c r="C34" s="25" t="s">
        <v>49</v>
      </c>
      <c r="D34" s="27">
        <v>4</v>
      </c>
      <c r="E34" s="25" t="s">
        <v>49</v>
      </c>
      <c r="F34" s="28">
        <v>420.17</v>
      </c>
      <c r="G34" s="28">
        <v>19.68</v>
      </c>
      <c r="H34" s="28">
        <v>0.87</v>
      </c>
      <c r="I34" s="28">
        <v>0.41</v>
      </c>
      <c r="J34" s="28">
        <v>-6.02</v>
      </c>
      <c r="K34" s="28">
        <v>0.09</v>
      </c>
    </row>
    <row r="35" spans="1:11">
      <c r="A35" s="25" t="s">
        <v>53</v>
      </c>
      <c r="B35" s="25" t="s">
        <v>12</v>
      </c>
      <c r="C35" s="25" t="s">
        <v>49</v>
      </c>
      <c r="D35" s="27">
        <v>4</v>
      </c>
      <c r="E35" s="25" t="s">
        <v>49</v>
      </c>
      <c r="F35" s="28">
        <v>216.7</v>
      </c>
      <c r="G35" s="28">
        <v>20.39</v>
      </c>
      <c r="H35" s="28">
        <v>0.91</v>
      </c>
      <c r="I35" s="28">
        <v>0.81</v>
      </c>
      <c r="J35" s="28">
        <v>1.55</v>
      </c>
      <c r="K35" s="28">
        <v>0.18</v>
      </c>
    </row>
    <row r="36" spans="1:11">
      <c r="A36" s="25" t="s">
        <v>54</v>
      </c>
      <c r="B36" s="25" t="s">
        <v>12</v>
      </c>
      <c r="C36" s="25" t="s">
        <v>49</v>
      </c>
      <c r="D36" s="27">
        <v>4</v>
      </c>
      <c r="E36" s="25" t="s">
        <v>49</v>
      </c>
      <c r="F36" s="28">
        <v>3208.77</v>
      </c>
      <c r="G36" s="28">
        <v>20.010000000000002</v>
      </c>
      <c r="H36" s="28">
        <v>0.88</v>
      </c>
      <c r="I36" s="28">
        <v>1.01</v>
      </c>
      <c r="J36" s="28">
        <v>5.81</v>
      </c>
      <c r="K36" s="28">
        <v>0.23</v>
      </c>
    </row>
    <row r="37" spans="1:11">
      <c r="A37" s="25" t="s">
        <v>55</v>
      </c>
      <c r="B37" s="25" t="s">
        <v>12</v>
      </c>
      <c r="C37" s="25" t="s">
        <v>49</v>
      </c>
      <c r="D37" s="27">
        <v>4</v>
      </c>
      <c r="E37" s="25" t="s">
        <v>49</v>
      </c>
      <c r="F37" s="28">
        <v>432.01</v>
      </c>
      <c r="G37" s="28">
        <v>21.01</v>
      </c>
      <c r="H37" s="28">
        <v>0.94</v>
      </c>
      <c r="I37" s="28">
        <v>0.84</v>
      </c>
      <c r="J37" s="28">
        <v>2.35</v>
      </c>
      <c r="K37" s="28">
        <v>0.19</v>
      </c>
    </row>
    <row r="38" spans="1:11">
      <c r="A38" s="25" t="s">
        <v>56</v>
      </c>
      <c r="B38" s="25" t="s">
        <v>12</v>
      </c>
      <c r="C38" s="25" t="s">
        <v>49</v>
      </c>
      <c r="D38" s="27">
        <v>4</v>
      </c>
      <c r="E38" s="25" t="s">
        <v>49</v>
      </c>
      <c r="F38" s="28">
        <v>10660.11</v>
      </c>
      <c r="G38" s="28">
        <v>21.99</v>
      </c>
      <c r="H38" s="28">
        <v>1</v>
      </c>
      <c r="I38" s="28">
        <v>0.96</v>
      </c>
      <c r="J38" s="28">
        <v>4.78</v>
      </c>
      <c r="K38" s="28">
        <v>0.21</v>
      </c>
    </row>
    <row r="39" spans="1:11">
      <c r="A39" s="25" t="s">
        <v>57</v>
      </c>
      <c r="B39" s="25" t="s">
        <v>12</v>
      </c>
      <c r="C39" s="25" t="s">
        <v>49</v>
      </c>
      <c r="D39" s="27">
        <v>4</v>
      </c>
      <c r="E39" s="25" t="s">
        <v>49</v>
      </c>
      <c r="F39" s="28">
        <v>352.57</v>
      </c>
      <c r="G39" s="28">
        <v>21.3</v>
      </c>
      <c r="H39" s="28">
        <v>0.96</v>
      </c>
      <c r="I39" s="28">
        <v>0.89</v>
      </c>
      <c r="J39" s="28">
        <v>3.25</v>
      </c>
      <c r="K39" s="28">
        <v>0.2</v>
      </c>
    </row>
    <row r="40" spans="1:11">
      <c r="A40" s="25" t="s">
        <v>58</v>
      </c>
      <c r="B40" s="25" t="s">
        <v>12</v>
      </c>
      <c r="C40" s="25" t="s">
        <v>49</v>
      </c>
      <c r="D40" s="27">
        <v>4</v>
      </c>
      <c r="E40" s="25" t="s">
        <v>49</v>
      </c>
      <c r="F40" s="28">
        <v>464.37</v>
      </c>
      <c r="G40" s="28">
        <v>20.83</v>
      </c>
      <c r="H40" s="28">
        <v>0.94</v>
      </c>
      <c r="I40" s="28">
        <v>0.87</v>
      </c>
      <c r="J40" s="28">
        <v>2.71</v>
      </c>
      <c r="K40" s="28">
        <v>0.19</v>
      </c>
    </row>
    <row r="41" spans="1:11">
      <c r="A41" s="25" t="s">
        <v>59</v>
      </c>
      <c r="B41" s="25" t="s">
        <v>12</v>
      </c>
      <c r="C41" s="25" t="s">
        <v>49</v>
      </c>
      <c r="D41" s="27">
        <v>4</v>
      </c>
      <c r="E41" s="25" t="s">
        <v>49</v>
      </c>
      <c r="F41" s="28">
        <v>3005.53</v>
      </c>
      <c r="G41" s="28">
        <v>21.09</v>
      </c>
      <c r="H41" s="28">
        <v>0.94</v>
      </c>
      <c r="I41" s="28">
        <v>0.87</v>
      </c>
      <c r="J41" s="28">
        <v>3.94</v>
      </c>
      <c r="K41" s="28">
        <v>0.19</v>
      </c>
    </row>
    <row r="42" spans="1:11">
      <c r="A42" t="s">
        <v>61</v>
      </c>
      <c r="B42" t="s">
        <v>12</v>
      </c>
      <c r="C42" t="s">
        <v>62</v>
      </c>
      <c r="D42">
        <v>5</v>
      </c>
      <c r="E42" t="s">
        <v>62</v>
      </c>
      <c r="F42">
        <v>9563.8799999999992</v>
      </c>
      <c r="G42">
        <v>4.09</v>
      </c>
      <c r="H42">
        <v>2.0099999999999998</v>
      </c>
      <c r="I42">
        <v>1.23</v>
      </c>
      <c r="J42">
        <v>-1.77</v>
      </c>
      <c r="K42">
        <v>0.03</v>
      </c>
    </row>
    <row r="43" spans="1:11">
      <c r="A43" t="s">
        <v>63</v>
      </c>
      <c r="B43" t="s">
        <v>12</v>
      </c>
      <c r="C43" t="s">
        <v>62</v>
      </c>
      <c r="D43">
        <v>5</v>
      </c>
      <c r="E43" t="s">
        <v>62</v>
      </c>
      <c r="F43">
        <v>1904.26</v>
      </c>
      <c r="G43">
        <v>2.0099999999999998</v>
      </c>
      <c r="H43">
        <v>0.49</v>
      </c>
      <c r="I43">
        <v>1.68</v>
      </c>
      <c r="J43">
        <v>1.44</v>
      </c>
      <c r="K43">
        <v>7.0000000000000007E-2</v>
      </c>
    </row>
    <row r="44" spans="1:11">
      <c r="A44" t="s">
        <v>64</v>
      </c>
      <c r="B44" t="s">
        <v>12</v>
      </c>
      <c r="C44" t="s">
        <v>62</v>
      </c>
      <c r="D44">
        <v>4</v>
      </c>
      <c r="E44" t="s">
        <v>62</v>
      </c>
      <c r="F44">
        <v>19598.3</v>
      </c>
      <c r="G44">
        <v>2.57</v>
      </c>
      <c r="H44">
        <v>1.38</v>
      </c>
      <c r="I44">
        <v>1.35</v>
      </c>
      <c r="J44">
        <v>-1.2</v>
      </c>
      <c r="K44">
        <v>0.03</v>
      </c>
    </row>
    <row r="45" spans="1:11">
      <c r="A45" t="s">
        <v>65</v>
      </c>
      <c r="B45" t="s">
        <v>12</v>
      </c>
      <c r="C45" t="s">
        <v>62</v>
      </c>
      <c r="D45">
        <v>4</v>
      </c>
      <c r="E45" t="s">
        <v>62</v>
      </c>
      <c r="F45">
        <v>72.22</v>
      </c>
      <c r="G45">
        <v>2.2000000000000002</v>
      </c>
      <c r="H45">
        <v>0.69</v>
      </c>
      <c r="I45">
        <v>1.67</v>
      </c>
      <c r="J45">
        <v>0.61</v>
      </c>
      <c r="K45">
        <v>0.05</v>
      </c>
    </row>
    <row r="46" spans="1:11">
      <c r="A46" t="s">
        <v>66</v>
      </c>
      <c r="B46" t="s">
        <v>12</v>
      </c>
      <c r="C46" t="s">
        <v>62</v>
      </c>
      <c r="D46">
        <v>4</v>
      </c>
      <c r="E46" t="s">
        <v>62</v>
      </c>
      <c r="F46">
        <v>27399.66</v>
      </c>
      <c r="G46">
        <v>2.44</v>
      </c>
      <c r="H46">
        <v>1.27</v>
      </c>
      <c r="I46">
        <v>1.67</v>
      </c>
      <c r="J46">
        <v>-0.24</v>
      </c>
      <c r="K46">
        <v>0.03</v>
      </c>
    </row>
    <row r="47" spans="1:11">
      <c r="A47" s="42" t="s">
        <v>67</v>
      </c>
      <c r="B47" s="42" t="s">
        <v>12</v>
      </c>
      <c r="C47" s="42" t="s">
        <v>62</v>
      </c>
      <c r="D47" s="42">
        <v>4</v>
      </c>
      <c r="E47" s="42" t="s">
        <v>62</v>
      </c>
      <c r="F47" s="42">
        <v>3864.66</v>
      </c>
      <c r="G47" s="42">
        <v>1.55</v>
      </c>
      <c r="H47" s="42">
        <v>0.72</v>
      </c>
      <c r="I47" s="42">
        <v>1.96</v>
      </c>
      <c r="J47" s="42">
        <v>0.61</v>
      </c>
      <c r="K47" s="42">
        <v>0.04</v>
      </c>
    </row>
    <row r="51" spans="1:11">
      <c r="A51" s="34" t="s">
        <v>68</v>
      </c>
    </row>
    <row r="52" spans="1:11">
      <c r="A52" s="35"/>
      <c r="B52" s="36"/>
      <c r="C52" s="36"/>
      <c r="D52" s="36"/>
      <c r="E52" s="36"/>
      <c r="F52" s="36"/>
      <c r="G52" s="36"/>
      <c r="H52" s="36"/>
      <c r="I52" s="36"/>
      <c r="J52" s="36"/>
      <c r="K52" s="36"/>
    </row>
    <row r="53" spans="1:1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</row>
    <row r="54" spans="1:11">
      <c r="A54" s="13"/>
      <c r="B54" s="13"/>
      <c r="C54" s="13"/>
      <c r="D54" s="15"/>
      <c r="E54" s="13"/>
      <c r="F54" s="16"/>
      <c r="G54" s="16"/>
      <c r="H54" s="16"/>
      <c r="I54" s="16"/>
      <c r="J54" s="16"/>
      <c r="K54" s="16"/>
    </row>
    <row r="55" spans="1:11">
      <c r="A55" s="13"/>
      <c r="B55" s="13"/>
      <c r="C55" s="13"/>
      <c r="D55" s="15"/>
      <c r="E55" s="13"/>
      <c r="F55" s="16"/>
      <c r="G55" s="16"/>
      <c r="H55" s="16"/>
      <c r="I55" s="16"/>
      <c r="J55" s="16"/>
      <c r="K55" s="16"/>
    </row>
    <row r="56" spans="1:11">
      <c r="A56" s="13"/>
      <c r="B56" s="13"/>
      <c r="C56" s="13"/>
      <c r="D56" s="15"/>
      <c r="E56" s="13"/>
      <c r="F56" s="16"/>
      <c r="G56" s="16"/>
      <c r="H56" s="16"/>
      <c r="I56" s="16"/>
      <c r="J56" s="16"/>
      <c r="K56" s="16"/>
    </row>
    <row r="57" spans="1:11">
      <c r="A57" s="13"/>
      <c r="B57" s="13"/>
      <c r="C57" s="13"/>
      <c r="D57" s="15"/>
      <c r="E57" s="13"/>
      <c r="F57" s="16"/>
      <c r="G57" s="16"/>
      <c r="H57" s="16"/>
      <c r="I57" s="16"/>
      <c r="J57" s="16"/>
      <c r="K57" s="16"/>
    </row>
    <row r="58" spans="1:11">
      <c r="A58" s="13"/>
      <c r="B58" s="13"/>
      <c r="C58" s="13"/>
      <c r="D58" s="15"/>
      <c r="E58" s="13"/>
      <c r="F58" s="16"/>
      <c r="G58" s="16"/>
      <c r="H58" s="16"/>
      <c r="I58" s="16"/>
      <c r="J58" s="16"/>
      <c r="K58" s="16"/>
    </row>
    <row r="59" spans="1:11">
      <c r="A59" s="13"/>
      <c r="B59" s="13"/>
      <c r="C59" s="13"/>
      <c r="D59" s="15"/>
      <c r="E59" s="13"/>
      <c r="F59" s="16"/>
      <c r="G59" s="16"/>
      <c r="H59" s="16"/>
      <c r="I59" s="16"/>
      <c r="J59" s="16"/>
      <c r="K59" s="16"/>
    </row>
    <row r="61" spans="1:1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</row>
    <row r="62" spans="1:1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</row>
    <row r="63" spans="1:11">
      <c r="A63" s="17"/>
      <c r="B63" s="17"/>
      <c r="C63" s="17"/>
      <c r="D63" s="19"/>
      <c r="E63" s="17"/>
      <c r="F63" s="20"/>
      <c r="G63" s="20"/>
      <c r="H63" s="20"/>
      <c r="I63" s="20"/>
      <c r="J63" s="20"/>
      <c r="K63" s="20"/>
    </row>
    <row r="65" spans="1:11">
      <c r="A65" s="35" t="s">
        <v>35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</row>
    <row r="66" spans="1:11">
      <c r="A66" s="22" t="s">
        <v>0</v>
      </c>
      <c r="B66" s="22" t="s">
        <v>1</v>
      </c>
      <c r="C66" s="22" t="s">
        <v>2</v>
      </c>
      <c r="D66" s="22" t="s">
        <v>3</v>
      </c>
      <c r="E66" s="22" t="s">
        <v>4</v>
      </c>
      <c r="F66" s="22" t="s">
        <v>5</v>
      </c>
      <c r="G66" s="22" t="s">
        <v>6</v>
      </c>
      <c r="H66" s="22" t="s">
        <v>7</v>
      </c>
      <c r="I66" s="22" t="s">
        <v>8</v>
      </c>
      <c r="J66" s="22" t="s">
        <v>9</v>
      </c>
      <c r="K66" s="22" t="s">
        <v>10</v>
      </c>
    </row>
    <row r="78" spans="1:11">
      <c r="A78" s="35" t="s">
        <v>47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</row>
    <row r="79" spans="1:11">
      <c r="A79" s="26" t="s">
        <v>0</v>
      </c>
      <c r="B79" s="26" t="s">
        <v>1</v>
      </c>
      <c r="C79" s="26" t="s">
        <v>2</v>
      </c>
      <c r="D79" s="26" t="s">
        <v>3</v>
      </c>
      <c r="E79" s="26" t="s">
        <v>4</v>
      </c>
      <c r="F79" s="26" t="s">
        <v>5</v>
      </c>
      <c r="G79" s="26" t="s">
        <v>6</v>
      </c>
      <c r="H79" s="26" t="s">
        <v>7</v>
      </c>
      <c r="I79" s="26" t="s">
        <v>8</v>
      </c>
      <c r="J79" s="26" t="s">
        <v>9</v>
      </c>
      <c r="K79" s="26" t="s">
        <v>10</v>
      </c>
    </row>
    <row r="92" spans="1:11">
      <c r="A92" t="s">
        <v>60</v>
      </c>
    </row>
    <row r="93" spans="1:11">
      <c r="A93" t="s">
        <v>0</v>
      </c>
      <c r="B93" t="s">
        <v>1</v>
      </c>
      <c r="C93" t="s">
        <v>2</v>
      </c>
      <c r="D93" t="s">
        <v>3</v>
      </c>
      <c r="E93" t="s">
        <v>4</v>
      </c>
      <c r="F93" t="s">
        <v>5</v>
      </c>
      <c r="G93" t="s">
        <v>6</v>
      </c>
      <c r="H93" t="s">
        <v>7</v>
      </c>
      <c r="I93" t="s">
        <v>8</v>
      </c>
      <c r="J93" t="s">
        <v>9</v>
      </c>
      <c r="K93" t="s">
        <v>10</v>
      </c>
    </row>
    <row r="101" spans="1:11">
      <c r="A101" s="35"/>
      <c r="B101" s="36"/>
      <c r="C101" s="36"/>
      <c r="D101" s="36"/>
      <c r="E101" s="36"/>
      <c r="F101" s="36"/>
      <c r="G101" s="36"/>
      <c r="H101" s="36"/>
      <c r="I101" s="36"/>
      <c r="J101" s="36"/>
      <c r="K101" s="36"/>
    </row>
    <row r="102" spans="1:1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</row>
    <row r="103" spans="1:11">
      <c r="A103" s="29"/>
      <c r="B103" s="29"/>
      <c r="C103" s="29"/>
      <c r="D103" s="31"/>
      <c r="E103" s="29"/>
      <c r="F103" s="32"/>
      <c r="G103" s="32"/>
      <c r="H103" s="32"/>
      <c r="I103" s="32"/>
      <c r="J103" s="32"/>
      <c r="K103" s="32"/>
    </row>
    <row r="104" spans="1:11">
      <c r="A104" s="29"/>
      <c r="B104" s="29"/>
      <c r="C104" s="29"/>
      <c r="D104" s="31"/>
      <c r="E104" s="29"/>
      <c r="F104" s="32"/>
      <c r="G104" s="32"/>
      <c r="H104" s="32"/>
      <c r="I104" s="32"/>
      <c r="J104" s="32"/>
      <c r="K104" s="32"/>
    </row>
    <row r="105" spans="1:11">
      <c r="A105" s="29"/>
      <c r="B105" s="29"/>
      <c r="C105" s="29"/>
      <c r="D105" s="31"/>
      <c r="E105" s="29"/>
      <c r="F105" s="32"/>
      <c r="G105" s="32"/>
      <c r="H105" s="32"/>
      <c r="I105" s="32"/>
      <c r="J105" s="32"/>
      <c r="K105" s="32"/>
    </row>
    <row r="106" spans="1:11">
      <c r="A106" s="29"/>
      <c r="B106" s="29"/>
      <c r="C106" s="29"/>
      <c r="D106" s="31"/>
      <c r="E106" s="29"/>
      <c r="F106" s="32"/>
      <c r="G106" s="32"/>
      <c r="H106" s="32"/>
      <c r="I106" s="32"/>
      <c r="J106" s="32"/>
      <c r="K106" s="32"/>
    </row>
    <row r="107" spans="1:11">
      <c r="A107" s="29"/>
      <c r="B107" s="29"/>
      <c r="C107" s="29"/>
      <c r="D107" s="31"/>
      <c r="E107" s="29"/>
      <c r="F107" s="32"/>
      <c r="G107" s="32"/>
      <c r="H107" s="32"/>
      <c r="I107" s="32"/>
      <c r="J107" s="32"/>
      <c r="K107" s="32"/>
    </row>
  </sheetData>
  <mergeCells count="5">
    <mergeCell ref="A78:K78"/>
    <mergeCell ref="A101:K101"/>
    <mergeCell ref="A52:K52"/>
    <mergeCell ref="A61:K61"/>
    <mergeCell ref="A65:K6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29484-E0D2-4175-AE94-7BC3E8603AF1}">
  <dimension ref="B1:D9"/>
  <sheetViews>
    <sheetView tabSelected="1" workbookViewId="0">
      <selection activeCell="C17" sqref="C17"/>
    </sheetView>
  </sheetViews>
  <sheetFormatPr defaultRowHeight="15"/>
  <cols>
    <col min="3" max="3" width="33.28515625" customWidth="1"/>
  </cols>
  <sheetData>
    <row r="1" spans="2:4">
      <c r="D1" t="s">
        <v>73</v>
      </c>
    </row>
    <row r="5" spans="2:4">
      <c r="B5" s="45">
        <v>0.25</v>
      </c>
      <c r="C5" s="39" t="s">
        <v>74</v>
      </c>
      <c r="D5" s="41">
        <v>18.66</v>
      </c>
    </row>
    <row r="6" spans="2:4">
      <c r="B6" s="45">
        <v>0.75</v>
      </c>
      <c r="C6" s="42" t="s">
        <v>72</v>
      </c>
      <c r="D6" s="42">
        <v>1.55</v>
      </c>
    </row>
    <row r="7" spans="2:4">
      <c r="D7">
        <f>0.75*D6+0.25*D5</f>
        <v>5.8275000000000006</v>
      </c>
    </row>
    <row r="9" spans="2:4">
      <c r="C9" t="s">
        <v>75</v>
      </c>
      <c r="D9" s="46">
        <f>0.75*7.52%+0.25*17.1%</f>
        <v>9.9149999999999988E-2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82075-D84A-414D-9CF6-64A1978E6095}">
  <dimension ref="B1:D9"/>
  <sheetViews>
    <sheetView workbookViewId="0">
      <selection activeCell="E14" sqref="E14"/>
    </sheetView>
  </sheetViews>
  <sheetFormatPr defaultRowHeight="15"/>
  <cols>
    <col min="3" max="3" width="33.85546875" bestFit="1" customWidth="1"/>
  </cols>
  <sheetData>
    <row r="1" spans="2:4">
      <c r="B1" s="34"/>
      <c r="C1" s="34"/>
      <c r="D1" s="34" t="s">
        <v>73</v>
      </c>
    </row>
    <row r="2" spans="2:4">
      <c r="B2" s="34"/>
      <c r="C2" s="34"/>
      <c r="D2" s="34"/>
    </row>
    <row r="3" spans="2:4">
      <c r="B3" s="34"/>
      <c r="C3" s="34"/>
      <c r="D3" s="34"/>
    </row>
    <row r="4" spans="2:4">
      <c r="B4" s="45">
        <v>0.15</v>
      </c>
      <c r="C4" s="39" t="s">
        <v>76</v>
      </c>
      <c r="D4" s="41">
        <v>19.829999999999998</v>
      </c>
    </row>
    <row r="5" spans="2:4">
      <c r="B5" s="45">
        <v>0.25</v>
      </c>
      <c r="C5" s="39" t="s">
        <v>74</v>
      </c>
      <c r="D5" s="41">
        <v>18.66</v>
      </c>
    </row>
    <row r="6" spans="2:4">
      <c r="B6" s="45">
        <v>0.6</v>
      </c>
      <c r="C6" s="42" t="s">
        <v>72</v>
      </c>
      <c r="D6" s="42">
        <v>1.55</v>
      </c>
    </row>
    <row r="7" spans="2:4">
      <c r="B7" s="34"/>
      <c r="C7" s="34"/>
      <c r="D7" s="34">
        <f>0.6*D6+0.25*D5+15%*D4</f>
        <v>8.5694999999999997</v>
      </c>
    </row>
    <row r="8" spans="2:4">
      <c r="B8" s="34"/>
      <c r="C8" s="34"/>
      <c r="D8" s="34"/>
    </row>
    <row r="9" spans="2:4">
      <c r="B9" s="34"/>
      <c r="C9" s="34" t="s">
        <v>75</v>
      </c>
      <c r="D9" s="46">
        <f>0.6*7.52%+0.25*17.1%+0.15*14.52%</f>
        <v>0.10965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5B72-ACB5-457C-8928-5CEE64A83A83}">
  <dimension ref="B1:D9"/>
  <sheetViews>
    <sheetView workbookViewId="0">
      <selection activeCell="C36" sqref="C36"/>
    </sheetView>
  </sheetViews>
  <sheetFormatPr defaultRowHeight="15"/>
  <cols>
    <col min="3" max="3" width="35" bestFit="1" customWidth="1"/>
  </cols>
  <sheetData>
    <row r="1" spans="2:4">
      <c r="B1" s="34"/>
      <c r="C1" s="34"/>
      <c r="D1" s="34" t="s">
        <v>73</v>
      </c>
    </row>
    <row r="2" spans="2:4">
      <c r="B2" s="34"/>
      <c r="C2" s="34"/>
      <c r="D2" s="34"/>
    </row>
    <row r="3" spans="2:4">
      <c r="B3" s="45">
        <v>0.15</v>
      </c>
      <c r="C3" s="39" t="s">
        <v>77</v>
      </c>
      <c r="D3" s="41">
        <v>24.45</v>
      </c>
    </row>
    <row r="4" spans="2:4">
      <c r="B4" s="45">
        <v>0.25</v>
      </c>
      <c r="C4" s="39" t="s">
        <v>76</v>
      </c>
      <c r="D4" s="41">
        <v>19.829999999999998</v>
      </c>
    </row>
    <row r="5" spans="2:4">
      <c r="B5" s="45">
        <v>0.25</v>
      </c>
      <c r="C5" s="39" t="s">
        <v>74</v>
      </c>
      <c r="D5" s="41">
        <v>18.66</v>
      </c>
    </row>
    <row r="6" spans="2:4">
      <c r="B6" s="45">
        <v>0.35</v>
      </c>
      <c r="C6" s="42" t="s">
        <v>72</v>
      </c>
      <c r="D6" s="42">
        <v>1.55</v>
      </c>
    </row>
    <row r="7" spans="2:4">
      <c r="B7" s="34"/>
      <c r="C7" s="34"/>
      <c r="D7" s="34">
        <f>0.35*D6+0.25*D5+25%*D4+0.15*D3</f>
        <v>13.8325</v>
      </c>
    </row>
    <row r="8" spans="2:4">
      <c r="B8" s="34"/>
      <c r="C8" s="34"/>
      <c r="D8" s="34"/>
    </row>
    <row r="9" spans="2:4">
      <c r="B9" s="34"/>
      <c r="C9" s="34" t="s">
        <v>75</v>
      </c>
      <c r="D9" s="46">
        <f>0.35*7.52%+0.25*17.1%+0.25*14.52%+0.15*20.72%</f>
        <v>0.13644999999999999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E6C48-0258-41B8-920C-2AC8A9C4AE1E}">
  <dimension ref="B1:D9"/>
  <sheetViews>
    <sheetView workbookViewId="0">
      <selection activeCell="D7" sqref="D7"/>
    </sheetView>
  </sheetViews>
  <sheetFormatPr defaultRowHeight="15"/>
  <cols>
    <col min="3" max="3" width="36" bestFit="1" customWidth="1"/>
  </cols>
  <sheetData>
    <row r="1" spans="2:4">
      <c r="B1" s="34"/>
      <c r="C1" s="34"/>
      <c r="D1" s="34" t="s">
        <v>73</v>
      </c>
    </row>
    <row r="2" spans="2:4">
      <c r="B2" s="45">
        <v>0.15</v>
      </c>
      <c r="C2" s="39" t="s">
        <v>78</v>
      </c>
      <c r="D2" s="41">
        <v>23.98</v>
      </c>
    </row>
    <row r="3" spans="2:4">
      <c r="B3" s="45">
        <v>0.15</v>
      </c>
      <c r="C3" s="39" t="s">
        <v>77</v>
      </c>
      <c r="D3" s="41">
        <v>24.45</v>
      </c>
    </row>
    <row r="4" spans="2:4">
      <c r="B4" s="45">
        <v>0.25</v>
      </c>
      <c r="C4" s="39" t="s">
        <v>76</v>
      </c>
      <c r="D4" s="41">
        <v>19.829999999999998</v>
      </c>
    </row>
    <row r="5" spans="2:4">
      <c r="B5" s="45">
        <v>0.25</v>
      </c>
      <c r="C5" s="39" t="s">
        <v>74</v>
      </c>
      <c r="D5" s="41">
        <v>18.66</v>
      </c>
    </row>
    <row r="6" spans="2:4">
      <c r="B6" s="45">
        <v>0.2</v>
      </c>
      <c r="C6" s="42" t="s">
        <v>72</v>
      </c>
      <c r="D6" s="42">
        <v>1.55</v>
      </c>
    </row>
    <row r="7" spans="2:4">
      <c r="B7" s="34"/>
      <c r="C7" s="34"/>
      <c r="D7" s="34">
        <f>0.2*D6+0.25*D5+25%*D4+0.15*D3+0.15*D2</f>
        <v>17.196999999999999</v>
      </c>
    </row>
    <row r="8" spans="2:4">
      <c r="B8" s="34"/>
      <c r="C8" s="34"/>
      <c r="D8" s="34"/>
    </row>
    <row r="9" spans="2:4">
      <c r="B9" s="34"/>
      <c r="C9" s="34" t="s">
        <v>75</v>
      </c>
      <c r="D9" s="46">
        <f>0.2*7.52%+0.25*17.1%+0.25*14.52%+0.15*20.72%+0.15*28%</f>
        <v>0.16717000000000001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C82FF-CB3E-45E9-A5E9-B2BF72AED3F2}">
  <dimension ref="B1:D9"/>
  <sheetViews>
    <sheetView workbookViewId="0">
      <selection activeCell="D10" sqref="D10"/>
    </sheetView>
  </sheetViews>
  <sheetFormatPr defaultRowHeight="15"/>
  <cols>
    <col min="3" max="3" width="36" bestFit="1" customWidth="1"/>
  </cols>
  <sheetData>
    <row r="1" spans="2:4">
      <c r="B1" s="34"/>
      <c r="C1" s="34"/>
      <c r="D1" s="34" t="s">
        <v>73</v>
      </c>
    </row>
    <row r="2" spans="2:4">
      <c r="B2" s="45">
        <v>0.2</v>
      </c>
      <c r="C2" s="39" t="s">
        <v>78</v>
      </c>
      <c r="D2" s="41">
        <v>23.98</v>
      </c>
    </row>
    <row r="3" spans="2:4">
      <c r="B3" s="45">
        <v>0.2</v>
      </c>
      <c r="C3" s="39" t="s">
        <v>77</v>
      </c>
      <c r="D3" s="41">
        <v>24.45</v>
      </c>
    </row>
    <row r="4" spans="2:4">
      <c r="B4" s="45">
        <v>0.3</v>
      </c>
      <c r="C4" s="39" t="s">
        <v>76</v>
      </c>
      <c r="D4" s="41">
        <v>19.829999999999998</v>
      </c>
    </row>
    <row r="5" spans="2:4">
      <c r="B5" s="45">
        <v>0.3</v>
      </c>
      <c r="C5" s="39" t="s">
        <v>74</v>
      </c>
      <c r="D5" s="41">
        <v>18.66</v>
      </c>
    </row>
    <row r="6" spans="2:4">
      <c r="B6" s="45"/>
      <c r="C6" s="42"/>
      <c r="D6" s="42"/>
    </row>
    <row r="7" spans="2:4">
      <c r="B7" s="34"/>
      <c r="C7" s="34"/>
      <c r="D7" s="34">
        <f>0.3*D5+30%*D4+0.2*D3+0.2*D2</f>
        <v>21.232999999999997</v>
      </c>
    </row>
    <row r="8" spans="2:4">
      <c r="B8" s="34"/>
      <c r="C8" s="34"/>
      <c r="D8" s="34"/>
    </row>
    <row r="9" spans="2:4">
      <c r="B9" s="34"/>
      <c r="C9" s="34" t="s">
        <v>75</v>
      </c>
      <c r="D9" s="46">
        <f>0.3*17.1%+0.3*14.52%+0.2*20.72%+0.2*28%</f>
        <v>0.19230000000000003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Defensive</vt:lpstr>
      <vt:lpstr>Conservative</vt:lpstr>
      <vt:lpstr>Balanced</vt:lpstr>
      <vt:lpstr>Assertive</vt:lpstr>
      <vt:lpstr>Aggressive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Pyro</dc:creator>
  <cp:lastModifiedBy>Pyro</cp:lastModifiedBy>
  <dcterms:created xsi:type="dcterms:W3CDTF">2022-02-12T14:06:42Z</dcterms:created>
  <dcterms:modified xsi:type="dcterms:W3CDTF">2022-02-27T10:12:44Z</dcterms:modified>
</cp:coreProperties>
</file>