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-my.sharepoint.com/personal/harshks21_iitk_ac_in/Documents/Desktop/CAPM/"/>
    </mc:Choice>
  </mc:AlternateContent>
  <xr:revisionPtr revIDLastSave="0" documentId="8_{593050A5-F8F6-4629-912A-704A49DFC629}" xr6:coauthVersionLast="47" xr6:coauthVersionMax="47" xr10:uidLastSave="{00000000-0000-0000-0000-000000000000}"/>
  <bookViews>
    <workbookView xWindow="-108" yWindow="-108" windowWidth="23256" windowHeight="13176" xr2:uid="{DE9A786B-1660-4F56-B5FA-91CEFEAC1E70}"/>
  </bookViews>
  <sheets>
    <sheet name="Data1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1" i="1" l="1"/>
  <c r="K9" i="1"/>
  <c r="AB2" i="1"/>
  <c r="AA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3" i="1"/>
  <c r="I10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K4" i="1" l="1"/>
  <c r="K3" i="1"/>
  <c r="K2" i="1"/>
  <c r="L3" i="1"/>
  <c r="L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K6" i="1"/>
  <c r="K5" i="1"/>
  <c r="AB19" i="1" s="1"/>
  <c r="Z19" i="1" s="1"/>
  <c r="AC19" i="1" s="1"/>
  <c r="AB3" i="1"/>
  <c r="Z3" i="1" s="1"/>
  <c r="AC3" i="1" s="1"/>
  <c r="AB5" i="1"/>
  <c r="Z5" i="1" s="1"/>
  <c r="AC5" i="1" s="1"/>
  <c r="AB7" i="1"/>
  <c r="Z7" i="1" s="1"/>
  <c r="AC7" i="1" s="1"/>
  <c r="AB9" i="1"/>
  <c r="Z9" i="1" s="1"/>
  <c r="AC9" i="1" s="1"/>
  <c r="AB11" i="1"/>
  <c r="Z11" i="1" s="1"/>
  <c r="AC11" i="1" s="1"/>
  <c r="AB13" i="1"/>
  <c r="Z13" i="1" s="1"/>
  <c r="AC13" i="1" s="1"/>
  <c r="AB15" i="1"/>
  <c r="Z15" i="1" s="1"/>
  <c r="AC15" i="1" s="1"/>
  <c r="AB17" i="1"/>
  <c r="Z17" i="1" s="1"/>
  <c r="AC17" i="1" s="1"/>
  <c r="AB25" i="1"/>
  <c r="Z25" i="1"/>
  <c r="AB27" i="1"/>
  <c r="Z27" i="1"/>
  <c r="AC27" i="1" s="1"/>
  <c r="AB29" i="1"/>
  <c r="Z29" i="1"/>
  <c r="AB31" i="1"/>
  <c r="Z31" i="1"/>
  <c r="AC31" i="1" s="1"/>
  <c r="AB33" i="1"/>
  <c r="Z33" i="1"/>
  <c r="AB35" i="1"/>
  <c r="Z35" i="1"/>
  <c r="AC35" i="1" s="1"/>
  <c r="AB37" i="1"/>
  <c r="Z37" i="1"/>
  <c r="AB39" i="1"/>
  <c r="Z39" i="1"/>
  <c r="AC39" i="1" s="1"/>
  <c r="AB41" i="1"/>
  <c r="Z41" i="1"/>
  <c r="AB43" i="1"/>
  <c r="Z43" i="1"/>
  <c r="AC43" i="1" s="1"/>
  <c r="AB45" i="1"/>
  <c r="Z45" i="1"/>
  <c r="AB47" i="1"/>
  <c r="Z47" i="1"/>
  <c r="AC47" i="1" s="1"/>
  <c r="AB49" i="1"/>
  <c r="Z49" i="1"/>
  <c r="AB51" i="1"/>
  <c r="Z51" i="1"/>
  <c r="AB53" i="1"/>
  <c r="Z53" i="1"/>
  <c r="AB55" i="1"/>
  <c r="Z55" i="1"/>
  <c r="AC55" i="1" s="1"/>
  <c r="AB57" i="1"/>
  <c r="Z57" i="1"/>
  <c r="AB59" i="1"/>
  <c r="Z59" i="1"/>
  <c r="AC59" i="1" s="1"/>
  <c r="AB61" i="1"/>
  <c r="Z61" i="1"/>
  <c r="AB63" i="1"/>
  <c r="Z63" i="1"/>
  <c r="AC63" i="1" s="1"/>
  <c r="AB65" i="1"/>
  <c r="Z65" i="1"/>
  <c r="AB67" i="1"/>
  <c r="Z67" i="1"/>
  <c r="AC67" i="1" s="1"/>
  <c r="AB70" i="1"/>
  <c r="Z70" i="1" s="1"/>
  <c r="AC70" i="1" s="1"/>
  <c r="AB72" i="1"/>
  <c r="Z72" i="1" s="1"/>
  <c r="AC72" i="1" s="1"/>
  <c r="AB74" i="1"/>
  <c r="Z74" i="1" s="1"/>
  <c r="AC74" i="1" s="1"/>
  <c r="AB76" i="1"/>
  <c r="Z76" i="1" s="1"/>
  <c r="AC76" i="1" s="1"/>
  <c r="AB78" i="1"/>
  <c r="Z78" i="1" s="1"/>
  <c r="AC78" i="1" s="1"/>
  <c r="AB80" i="1"/>
  <c r="Z80" i="1" s="1"/>
  <c r="AC80" i="1" s="1"/>
  <c r="AB82" i="1"/>
  <c r="Z82" i="1" s="1"/>
  <c r="AC82" i="1" s="1"/>
  <c r="AB84" i="1"/>
  <c r="Z84" i="1" s="1"/>
  <c r="AC84" i="1" s="1"/>
  <c r="AB86" i="1"/>
  <c r="Z86" i="1" s="1"/>
  <c r="AC86" i="1" s="1"/>
  <c r="AB88" i="1"/>
  <c r="Z88" i="1" s="1"/>
  <c r="AC88" i="1" s="1"/>
  <c r="AB90" i="1"/>
  <c r="Z90" i="1" s="1"/>
  <c r="AC90" i="1" s="1"/>
  <c r="AB92" i="1"/>
  <c r="Z92" i="1" s="1"/>
  <c r="AC92" i="1" s="1"/>
  <c r="AB94" i="1"/>
  <c r="Z94" i="1" s="1"/>
  <c r="AC94" i="1" s="1"/>
  <c r="AB96" i="1"/>
  <c r="Z96" i="1" s="1"/>
  <c r="AC96" i="1" s="1"/>
  <c r="AB98" i="1"/>
  <c r="Z98" i="1" s="1"/>
  <c r="AC98" i="1" s="1"/>
  <c r="AB100" i="1"/>
  <c r="Z100" i="1" s="1"/>
  <c r="AC100" i="1" s="1"/>
  <c r="AB102" i="1"/>
  <c r="Z102" i="1" s="1"/>
  <c r="AC65" i="1"/>
  <c r="AC61" i="1"/>
  <c r="AC57" i="1"/>
  <c r="AC53" i="1"/>
  <c r="AC49" i="1"/>
  <c r="AC45" i="1"/>
  <c r="AC41" i="1"/>
  <c r="AC37" i="1"/>
  <c r="AC33" i="1"/>
  <c r="AC29" i="1"/>
  <c r="AC25" i="1"/>
  <c r="AB23" i="1" l="1"/>
  <c r="Z23" i="1" s="1"/>
  <c r="AC23" i="1" s="1"/>
  <c r="AB21" i="1"/>
  <c r="Z21" i="1" s="1"/>
  <c r="AC21" i="1" s="1"/>
  <c r="AB101" i="1"/>
  <c r="Z101" i="1" s="1"/>
  <c r="AC101" i="1" s="1"/>
  <c r="AB99" i="1"/>
  <c r="Z99" i="1" s="1"/>
  <c r="AC99" i="1" s="1"/>
  <c r="AB97" i="1"/>
  <c r="Z97" i="1" s="1"/>
  <c r="AC97" i="1" s="1"/>
  <c r="AB95" i="1"/>
  <c r="Z95" i="1" s="1"/>
  <c r="AC95" i="1" s="1"/>
  <c r="AB93" i="1"/>
  <c r="Z93" i="1" s="1"/>
  <c r="AC93" i="1" s="1"/>
  <c r="AB91" i="1"/>
  <c r="Z91" i="1" s="1"/>
  <c r="AC91" i="1" s="1"/>
  <c r="AB89" i="1"/>
  <c r="Z89" i="1" s="1"/>
  <c r="AC89" i="1" s="1"/>
  <c r="AB87" i="1"/>
  <c r="Z87" i="1" s="1"/>
  <c r="AC87" i="1" s="1"/>
  <c r="AB85" i="1"/>
  <c r="Z85" i="1" s="1"/>
  <c r="AC85" i="1" s="1"/>
  <c r="AB83" i="1"/>
  <c r="Z83" i="1" s="1"/>
  <c r="AC83" i="1" s="1"/>
  <c r="AB81" i="1"/>
  <c r="Z81" i="1" s="1"/>
  <c r="AC81" i="1" s="1"/>
  <c r="AB79" i="1"/>
  <c r="Z79" i="1" s="1"/>
  <c r="AC79" i="1" s="1"/>
  <c r="AB77" i="1"/>
  <c r="Z77" i="1" s="1"/>
  <c r="AC77" i="1" s="1"/>
  <c r="AB75" i="1"/>
  <c r="Z75" i="1" s="1"/>
  <c r="AC75" i="1" s="1"/>
  <c r="AB73" i="1"/>
  <c r="Z73" i="1" s="1"/>
  <c r="AC73" i="1" s="1"/>
  <c r="AB71" i="1"/>
  <c r="Z71" i="1" s="1"/>
  <c r="AC71" i="1" s="1"/>
  <c r="AB69" i="1"/>
  <c r="Z69" i="1" s="1"/>
  <c r="AC69" i="1" s="1"/>
  <c r="AB18" i="1"/>
  <c r="Z18" i="1" s="1"/>
  <c r="AC18" i="1" s="1"/>
  <c r="AB16" i="1"/>
  <c r="Z16" i="1" s="1"/>
  <c r="AC16" i="1" s="1"/>
  <c r="AB14" i="1"/>
  <c r="Z14" i="1" s="1"/>
  <c r="AC14" i="1" s="1"/>
  <c r="AB12" i="1"/>
  <c r="Z12" i="1" s="1"/>
  <c r="AC12" i="1" s="1"/>
  <c r="AB10" i="1"/>
  <c r="Z10" i="1" s="1"/>
  <c r="AC10" i="1" s="1"/>
  <c r="AB8" i="1"/>
  <c r="Z8" i="1" s="1"/>
  <c r="AC8" i="1" s="1"/>
  <c r="AB6" i="1"/>
  <c r="Z6" i="1" s="1"/>
  <c r="AC6" i="1" s="1"/>
  <c r="AB4" i="1"/>
  <c r="Z4" i="1" s="1"/>
  <c r="AC4" i="1" s="1"/>
  <c r="AB68" i="1"/>
  <c r="Z68" i="1" s="1"/>
  <c r="AC68" i="1" s="1"/>
  <c r="AB66" i="1"/>
  <c r="Z66" i="1" s="1"/>
  <c r="AC66" i="1" s="1"/>
  <c r="AB64" i="1"/>
  <c r="Z64" i="1" s="1"/>
  <c r="AC64" i="1" s="1"/>
  <c r="AB62" i="1"/>
  <c r="Z62" i="1" s="1"/>
  <c r="AC62" i="1" s="1"/>
  <c r="AB60" i="1"/>
  <c r="Z60" i="1" s="1"/>
  <c r="AC60" i="1" s="1"/>
  <c r="AB58" i="1"/>
  <c r="Z58" i="1" s="1"/>
  <c r="AC58" i="1" s="1"/>
  <c r="AB56" i="1"/>
  <c r="Z56" i="1" s="1"/>
  <c r="AC56" i="1" s="1"/>
  <c r="AB54" i="1"/>
  <c r="Z54" i="1" s="1"/>
  <c r="AC54" i="1" s="1"/>
  <c r="AB52" i="1"/>
  <c r="Z52" i="1" s="1"/>
  <c r="AC52" i="1" s="1"/>
  <c r="AB50" i="1"/>
  <c r="Z50" i="1" s="1"/>
  <c r="AC50" i="1" s="1"/>
  <c r="AB48" i="1"/>
  <c r="Z48" i="1" s="1"/>
  <c r="AC48" i="1" s="1"/>
  <c r="AB46" i="1"/>
  <c r="Z46" i="1" s="1"/>
  <c r="AC46" i="1" s="1"/>
  <c r="AB44" i="1"/>
  <c r="Z44" i="1" s="1"/>
  <c r="AC44" i="1" s="1"/>
  <c r="AB42" i="1"/>
  <c r="Z42" i="1" s="1"/>
  <c r="AC42" i="1" s="1"/>
  <c r="AB40" i="1"/>
  <c r="Z40" i="1" s="1"/>
  <c r="AC40" i="1" s="1"/>
  <c r="AB38" i="1"/>
  <c r="Z38" i="1" s="1"/>
  <c r="AC38" i="1" s="1"/>
  <c r="AB36" i="1"/>
  <c r="Z36" i="1" s="1"/>
  <c r="AC36" i="1" s="1"/>
  <c r="AB34" i="1"/>
  <c r="Z34" i="1" s="1"/>
  <c r="AC34" i="1" s="1"/>
  <c r="AB32" i="1"/>
  <c r="Z32" i="1" s="1"/>
  <c r="AC32" i="1" s="1"/>
  <c r="AB30" i="1"/>
  <c r="Z30" i="1" s="1"/>
  <c r="AC30" i="1" s="1"/>
  <c r="AB28" i="1"/>
  <c r="Z28" i="1" s="1"/>
  <c r="AC28" i="1" s="1"/>
  <c r="AB26" i="1"/>
  <c r="Z26" i="1" s="1"/>
  <c r="AC26" i="1" s="1"/>
  <c r="AB24" i="1"/>
  <c r="Z24" i="1" s="1"/>
  <c r="AC24" i="1" s="1"/>
  <c r="AB22" i="1"/>
  <c r="Z22" i="1" s="1"/>
  <c r="AC22" i="1" s="1"/>
  <c r="AB20" i="1"/>
  <c r="Z20" i="1" s="1"/>
  <c r="AC20" i="1" s="1"/>
  <c r="Z2" i="1"/>
  <c r="AC2" i="1" s="1"/>
  <c r="AC102" i="1"/>
</calcChain>
</file>

<file path=xl/sharedStrings.xml><?xml version="1.0" encoding="utf-8"?>
<sst xmlns="http://schemas.openxmlformats.org/spreadsheetml/2006/main" count="32" uniqueCount="21">
  <si>
    <t>Date</t>
  </si>
  <si>
    <t>Open</t>
  </si>
  <si>
    <t>High</t>
  </si>
  <si>
    <t>Low</t>
  </si>
  <si>
    <t>Close</t>
  </si>
  <si>
    <t>Adj Close</t>
  </si>
  <si>
    <t>Volume</t>
  </si>
  <si>
    <t>Return</t>
  </si>
  <si>
    <t>Stock1</t>
  </si>
  <si>
    <t>Stock2</t>
  </si>
  <si>
    <t>Std. dev</t>
  </si>
  <si>
    <t>Mean</t>
  </si>
  <si>
    <t>Variance</t>
  </si>
  <si>
    <t>Sharpe Ratio</t>
  </si>
  <si>
    <t xml:space="preserve">Mean </t>
  </si>
  <si>
    <t>std. dev</t>
  </si>
  <si>
    <t>Co-Variance</t>
  </si>
  <si>
    <t>Co-relation</t>
  </si>
  <si>
    <t>share ratio</t>
  </si>
  <si>
    <t>Risk-free</t>
  </si>
  <si>
    <t>Max-sharp_ratio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</si>
</sst>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&quot;₹&quot;\ * #,##0.00_ ;_ &quot;₹&quot;\ * \-#,##0.00_ ;_ &quot;₹&quot;\ * &quot;-&quot;??_ ;_ @_ 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wrapText="1"/>
    </xf>
    <xf numFmtId="14" fontId="0" fillId="0" borderId="0" xfId="0" applyNumberFormat="1"/>
    <xf numFmtId="1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9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9" fontId="0" fillId="2" borderId="0" xfId="0" applyNumberFormat="1" applyFill="1"/>
    <xf numFmtId="10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71CF1517-B4AB-4469-9D41-72919513A5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85618679144337E-2"/>
          <c:y val="0.10357463278368825"/>
          <c:w val="0.87176341583437522"/>
          <c:h val="0.80737068456013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Data1!$AA$1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Data1!$Z$2:$Z$102</c:f>
              <c:numCache>
                <c:formatCode>General</c:formatCode>
                <c:ptCount val="101"/>
                <c:pt idx="0">
                  <c:v>2.6091737698501535E-2</c:v>
                </c:pt>
                <c:pt idx="1">
                  <c:v>2.5774867172582053E-2</c:v>
                </c:pt>
                <c:pt idx="2">
                  <c:v>2.5462564563744388E-2</c:v>
                </c:pt>
                <c:pt idx="3">
                  <c:v>2.5155000006424497E-2</c:v>
                </c:pt>
                <c:pt idx="4">
                  <c:v>2.4852349410978088E-2</c:v>
                </c:pt>
                <c:pt idx="5">
                  <c:v>2.4554794479474493E-2</c:v>
                </c:pt>
                <c:pt idx="6">
                  <c:v>2.4262522691898318E-2</c:v>
                </c:pt>
                <c:pt idx="7">
                  <c:v>2.3975727258673342E-2</c:v>
                </c:pt>
                <c:pt idx="8">
                  <c:v>2.3694607035177118E-2</c:v>
                </c:pt>
                <c:pt idx="9">
                  <c:v>2.3419366393700739E-2</c:v>
                </c:pt>
                <c:pt idx="10">
                  <c:v>2.3150215048139307E-2</c:v>
                </c:pt>
                <c:pt idx="11">
                  <c:v>2.2887367826588383E-2</c:v>
                </c:pt>
                <c:pt idx="12">
                  <c:v>2.2631044386986921E-2</c:v>
                </c:pt>
                <c:pt idx="13">
                  <c:v>2.2381468871004714E-2</c:v>
                </c:pt>
                <c:pt idx="14">
                  <c:v>2.2138869491541233E-2</c:v>
                </c:pt>
                <c:pt idx="15">
                  <c:v>2.1903478049501615E-2</c:v>
                </c:pt>
                <c:pt idx="16">
                  <c:v>2.1675529375963683E-2</c:v>
                </c:pt>
                <c:pt idx="17">
                  <c:v>2.1455260696465372E-2</c:v>
                </c:pt>
                <c:pt idx="18">
                  <c:v>2.1242910914940079E-2</c:v>
                </c:pt>
                <c:pt idx="19">
                  <c:v>2.1038719815821269E-2</c:v>
                </c:pt>
                <c:pt idx="20">
                  <c:v>2.0842927184033973E-2</c:v>
                </c:pt>
                <c:pt idx="21">
                  <c:v>2.0655771843991103E-2</c:v>
                </c:pt>
                <c:pt idx="22">
                  <c:v>2.047749062030918E-2</c:v>
                </c:pt>
                <c:pt idx="23">
                  <c:v>2.0308317224734473E-2</c:v>
                </c:pt>
                <c:pt idx="24">
                  <c:v>2.0148481075699106E-2</c:v>
                </c:pt>
                <c:pt idx="25">
                  <c:v>1.9998206058967505E-2</c:v>
                </c:pt>
                <c:pt idx="26">
                  <c:v>1.9857709239935149E-2</c:v>
                </c:pt>
                <c:pt idx="27">
                  <c:v>1.9727199540240083E-2</c:v>
                </c:pt>
                <c:pt idx="28">
                  <c:v>1.9606876393369062E-2</c:v>
                </c:pt>
                <c:pt idx="29">
                  <c:v>1.9496928395801708E-2</c:v>
                </c:pt>
                <c:pt idx="30">
                  <c:v>1.9397531971850089E-2</c:v>
                </c:pt>
                <c:pt idx="31">
                  <c:v>1.9308850071628695E-2</c:v>
                </c:pt>
                <c:pt idx="32">
                  <c:v>1.923103092244631E-2</c:v>
                </c:pt>
                <c:pt idx="33">
                  <c:v>1.9164206854271282E-2</c:v>
                </c:pt>
                <c:pt idx="34">
                  <c:v>1.9108493219724892E-2</c:v>
                </c:pt>
                <c:pt idx="35">
                  <c:v>1.9063987428263995E-2</c:v>
                </c:pt>
                <c:pt idx="36">
                  <c:v>1.9030768112808915E-2</c:v>
                </c:pt>
                <c:pt idx="37">
                  <c:v>1.9008894445068685E-2</c:v>
                </c:pt>
                <c:pt idx="38">
                  <c:v>1.8998405613255637E-2</c:v>
                </c:pt>
                <c:pt idx="39">
                  <c:v>1.8999320472837047E-2</c:v>
                </c:pt>
                <c:pt idx="40">
                  <c:v>1.9011637377540847E-2</c:v>
                </c:pt>
                <c:pt idx="41">
                  <c:v>1.9035334194135209E-2</c:v>
                </c:pt>
                <c:pt idx="42">
                  <c:v>1.9070368500673483E-2</c:v>
                </c:pt>
                <c:pt idx="43">
                  <c:v>1.91166779640791E-2</c:v>
                </c:pt>
                <c:pt idx="44">
                  <c:v>1.9174180889281738E-2</c:v>
                </c:pt>
                <c:pt idx="45">
                  <c:v>1.9242776928739994E-2</c:v>
                </c:pt>
                <c:pt idx="46">
                  <c:v>1.9322347938212914E-2</c:v>
                </c:pt>
                <c:pt idx="47">
                  <c:v>1.9412758962168028E-2</c:v>
                </c:pt>
                <c:pt idx="48">
                  <c:v>1.9513859330303449E-2</c:v>
                </c:pt>
                <c:pt idx="49">
                  <c:v>1.9625483845354445E-2</c:v>
                </c:pt>
                <c:pt idx="50">
                  <c:v>1.9747454041658823E-2</c:v>
                </c:pt>
                <c:pt idx="51">
                  <c:v>1.987957949385117E-2</c:v>
                </c:pt>
                <c:pt idx="52">
                  <c:v>2.0021659155500329E-2</c:v>
                </c:pt>
                <c:pt idx="53">
                  <c:v>2.0173482708433711E-2</c:v>
                </c:pt>
                <c:pt idx="54">
                  <c:v>2.0334831904829681E-2</c:v>
                </c:pt>
                <c:pt idx="55">
                  <c:v>2.0505481885818876E-2</c:v>
                </c:pt>
                <c:pt idx="56">
                  <c:v>2.0685202462228269E-2</c:v>
                </c:pt>
                <c:pt idx="57">
                  <c:v>2.0873759345141081E-2</c:v>
                </c:pt>
                <c:pt idx="58">
                  <c:v>2.1070915316049186E-2</c:v>
                </c:pt>
                <c:pt idx="59">
                  <c:v>2.1276431328470697E-2</c:v>
                </c:pt>
                <c:pt idx="60">
                  <c:v>2.1490067534931202E-2</c:v>
                </c:pt>
                <c:pt idx="61">
                  <c:v>2.1711584235113761E-2</c:v>
                </c:pt>
                <c:pt idx="62">
                  <c:v>2.1940742742731802E-2</c:v>
                </c:pt>
                <c:pt idx="63">
                  <c:v>2.2177306170245246E-2</c:v>
                </c:pt>
                <c:pt idx="64">
                  <c:v>2.2421040131907769E-2</c:v>
                </c:pt>
                <c:pt idx="65">
                  <c:v>2.2671713366796992E-2</c:v>
                </c:pt>
                <c:pt idx="66">
                  <c:v>2.2929098284440792E-2</c:v>
                </c:pt>
                <c:pt idx="67">
                  <c:v>2.3192971436421239E-2</c:v>
                </c:pt>
                <c:pt idx="68">
                  <c:v>2.3463113917924851E-2</c:v>
                </c:pt>
                <c:pt idx="69">
                  <c:v>2.3739311703630913E-2</c:v>
                </c:pt>
                <c:pt idx="70">
                  <c:v>2.4021355922606413E-2</c:v>
                </c:pt>
                <c:pt idx="71">
                  <c:v>2.4309043077025683E-2</c:v>
                </c:pt>
                <c:pt idx="72">
                  <c:v>2.4602175209574535E-2</c:v>
                </c:pt>
                <c:pt idx="73">
                  <c:v>2.4900560024350437E-2</c:v>
                </c:pt>
                <c:pt idx="74">
                  <c:v>2.5204010965949764E-2</c:v>
                </c:pt>
                <c:pt idx="75">
                  <c:v>2.5512347261255956E-2</c:v>
                </c:pt>
                <c:pt idx="76">
                  <c:v>2.5825393928222549E-2</c:v>
                </c:pt>
                <c:pt idx="77">
                  <c:v>2.6142981755694888E-2</c:v>
                </c:pt>
                <c:pt idx="78">
                  <c:v>2.6464947258044536E-2</c:v>
                </c:pt>
                <c:pt idx="79">
                  <c:v>2.679113260810979E-2</c:v>
                </c:pt>
                <c:pt idx="80">
                  <c:v>2.7121385551651486E-2</c:v>
                </c:pt>
                <c:pt idx="81">
                  <c:v>2.7455559306251581E-2</c:v>
                </c:pt>
                <c:pt idx="82">
                  <c:v>2.7793512447307319E-2</c:v>
                </c:pt>
                <c:pt idx="83">
                  <c:v>2.8135108783509583E-2</c:v>
                </c:pt>
                <c:pt idx="84">
                  <c:v>2.8480217223942842E-2</c:v>
                </c:pt>
                <c:pt idx="85">
                  <c:v>2.8828711638708111E-2</c:v>
                </c:pt>
                <c:pt idx="86">
                  <c:v>2.9180470714749621E-2</c:v>
                </c:pt>
                <c:pt idx="87">
                  <c:v>2.9535377808362257E-2</c:v>
                </c:pt>
                <c:pt idx="88">
                  <c:v>2.989332079566933E-2</c:v>
                </c:pt>
                <c:pt idx="89">
                  <c:v>3.0254191922189179E-2</c:v>
                </c:pt>
                <c:pt idx="90">
                  <c:v>3.0617887652453737E-2</c:v>
                </c:pt>
                <c:pt idx="91">
                  <c:v>3.0984308520502157E-2</c:v>
                </c:pt>
                <c:pt idx="92">
                  <c:v>3.1353358981946536E-2</c:v>
                </c:pt>
                <c:pt idx="93">
                  <c:v>3.1724947268194387E-2</c:v>
                </c:pt>
                <c:pt idx="94">
                  <c:v>3.2098985243312325E-2</c:v>
                </c:pt>
                <c:pt idx="95">
                  <c:v>3.2475388263927076E-2</c:v>
                </c:pt>
                <c:pt idx="96">
                  <c:v>3.2854075042481473E-2</c:v>
                </c:pt>
                <c:pt idx="97">
                  <c:v>3.3234967514095104E-2</c:v>
                </c:pt>
                <c:pt idx="98">
                  <c:v>3.3617990707219131E-2</c:v>
                </c:pt>
                <c:pt idx="99">
                  <c:v>3.4003072618223017E-2</c:v>
                </c:pt>
                <c:pt idx="100">
                  <c:v>3.439014409000616E-2</c:v>
                </c:pt>
              </c:numCache>
            </c:numRef>
          </c:xVal>
          <c:yVal>
            <c:numRef>
              <c:f>Data1!$AA$2:$AA$102</c:f>
              <c:numCache>
                <c:formatCode>0.00%</c:formatCode>
                <c:ptCount val="101"/>
                <c:pt idx="0">
                  <c:v>6.2596661721699542E-3</c:v>
                </c:pt>
                <c:pt idx="1">
                  <c:v>6.3062247765256901E-3</c:v>
                </c:pt>
                <c:pt idx="2">
                  <c:v>6.352783380881427E-3</c:v>
                </c:pt>
                <c:pt idx="3">
                  <c:v>6.3993419852371621E-3</c:v>
                </c:pt>
                <c:pt idx="4">
                  <c:v>6.445900589592898E-3</c:v>
                </c:pt>
                <c:pt idx="5">
                  <c:v>6.492459193948634E-3</c:v>
                </c:pt>
                <c:pt idx="6">
                  <c:v>6.5390177983043708E-3</c:v>
                </c:pt>
                <c:pt idx="7">
                  <c:v>6.5855764026601059E-3</c:v>
                </c:pt>
                <c:pt idx="8">
                  <c:v>6.6321350070158427E-3</c:v>
                </c:pt>
                <c:pt idx="9">
                  <c:v>6.6786936113715787E-3</c:v>
                </c:pt>
                <c:pt idx="10">
                  <c:v>6.7252522157273155E-3</c:v>
                </c:pt>
                <c:pt idx="11">
                  <c:v>6.7718108200830514E-3</c:v>
                </c:pt>
                <c:pt idx="12">
                  <c:v>6.8183694244387865E-3</c:v>
                </c:pt>
                <c:pt idx="13">
                  <c:v>6.8649280287945225E-3</c:v>
                </c:pt>
                <c:pt idx="14">
                  <c:v>6.9114866331502593E-3</c:v>
                </c:pt>
                <c:pt idx="15">
                  <c:v>6.9580452375059953E-3</c:v>
                </c:pt>
                <c:pt idx="16">
                  <c:v>7.0046038418617312E-3</c:v>
                </c:pt>
                <c:pt idx="17">
                  <c:v>7.0511624462174672E-3</c:v>
                </c:pt>
                <c:pt idx="18">
                  <c:v>7.097721050573204E-3</c:v>
                </c:pt>
                <c:pt idx="19">
                  <c:v>7.14427965492894E-3</c:v>
                </c:pt>
                <c:pt idx="20">
                  <c:v>7.1908382592846751E-3</c:v>
                </c:pt>
                <c:pt idx="21">
                  <c:v>7.237396863640411E-3</c:v>
                </c:pt>
                <c:pt idx="22">
                  <c:v>7.2839554679961479E-3</c:v>
                </c:pt>
                <c:pt idx="23">
                  <c:v>7.3305140723518838E-3</c:v>
                </c:pt>
                <c:pt idx="24">
                  <c:v>7.3770726767076189E-3</c:v>
                </c:pt>
                <c:pt idx="25">
                  <c:v>7.4236312810633549E-3</c:v>
                </c:pt>
                <c:pt idx="26">
                  <c:v>7.4701898854190926E-3</c:v>
                </c:pt>
                <c:pt idx="27">
                  <c:v>7.5167484897748285E-3</c:v>
                </c:pt>
                <c:pt idx="28">
                  <c:v>7.5633070941305636E-3</c:v>
                </c:pt>
                <c:pt idx="29">
                  <c:v>7.6098656984863004E-3</c:v>
                </c:pt>
                <c:pt idx="30">
                  <c:v>7.6564243028420364E-3</c:v>
                </c:pt>
                <c:pt idx="31">
                  <c:v>7.7029829071977715E-3</c:v>
                </c:pt>
                <c:pt idx="32">
                  <c:v>7.7495415115535074E-3</c:v>
                </c:pt>
                <c:pt idx="33">
                  <c:v>7.7961001159092443E-3</c:v>
                </c:pt>
                <c:pt idx="34">
                  <c:v>7.8426587202649802E-3</c:v>
                </c:pt>
                <c:pt idx="35">
                  <c:v>7.8892173246207162E-3</c:v>
                </c:pt>
                <c:pt idx="36">
                  <c:v>7.9357759289764521E-3</c:v>
                </c:pt>
                <c:pt idx="37">
                  <c:v>7.9823345333321881E-3</c:v>
                </c:pt>
                <c:pt idx="38">
                  <c:v>8.0288931376879258E-3</c:v>
                </c:pt>
                <c:pt idx="39">
                  <c:v>8.07545174204366E-3</c:v>
                </c:pt>
                <c:pt idx="40">
                  <c:v>8.122010346399396E-3</c:v>
                </c:pt>
                <c:pt idx="41">
                  <c:v>8.1685689507551337E-3</c:v>
                </c:pt>
                <c:pt idx="42">
                  <c:v>8.2151275551108696E-3</c:v>
                </c:pt>
                <c:pt idx="43">
                  <c:v>8.2616861594666038E-3</c:v>
                </c:pt>
                <c:pt idx="44">
                  <c:v>8.3082447638223415E-3</c:v>
                </c:pt>
                <c:pt idx="45">
                  <c:v>8.3548033681780775E-3</c:v>
                </c:pt>
                <c:pt idx="46">
                  <c:v>8.4013619725338134E-3</c:v>
                </c:pt>
                <c:pt idx="47">
                  <c:v>8.4479205768895477E-3</c:v>
                </c:pt>
                <c:pt idx="48">
                  <c:v>8.4944791812452854E-3</c:v>
                </c:pt>
                <c:pt idx="49">
                  <c:v>8.5410377856010213E-3</c:v>
                </c:pt>
                <c:pt idx="50">
                  <c:v>8.5875963899567573E-3</c:v>
                </c:pt>
                <c:pt idx="51">
                  <c:v>8.6341549943124932E-3</c:v>
                </c:pt>
                <c:pt idx="52">
                  <c:v>8.6807135986682292E-3</c:v>
                </c:pt>
                <c:pt idx="53">
                  <c:v>8.7272722030239669E-3</c:v>
                </c:pt>
                <c:pt idx="54">
                  <c:v>8.7738308073797011E-3</c:v>
                </c:pt>
                <c:pt idx="55">
                  <c:v>8.8203894117354371E-3</c:v>
                </c:pt>
                <c:pt idx="56">
                  <c:v>8.866948016091173E-3</c:v>
                </c:pt>
                <c:pt idx="57">
                  <c:v>8.913506620446909E-3</c:v>
                </c:pt>
                <c:pt idx="58">
                  <c:v>8.9600652248026449E-3</c:v>
                </c:pt>
                <c:pt idx="59">
                  <c:v>9.0066238291583826E-3</c:v>
                </c:pt>
                <c:pt idx="60">
                  <c:v>9.0531824335141186E-3</c:v>
                </c:pt>
                <c:pt idx="61">
                  <c:v>9.0997410378698546E-3</c:v>
                </c:pt>
                <c:pt idx="62">
                  <c:v>9.1462996422255888E-3</c:v>
                </c:pt>
                <c:pt idx="63">
                  <c:v>9.1928582465813265E-3</c:v>
                </c:pt>
                <c:pt idx="64">
                  <c:v>9.2394168509370624E-3</c:v>
                </c:pt>
                <c:pt idx="65">
                  <c:v>9.2859754552927984E-3</c:v>
                </c:pt>
                <c:pt idx="66">
                  <c:v>9.3325340596485343E-3</c:v>
                </c:pt>
                <c:pt idx="67">
                  <c:v>9.3790926640042703E-3</c:v>
                </c:pt>
                <c:pt idx="68">
                  <c:v>9.425651268360008E-3</c:v>
                </c:pt>
                <c:pt idx="69">
                  <c:v>9.4722098727157422E-3</c:v>
                </c:pt>
                <c:pt idx="70">
                  <c:v>9.5187684770714782E-3</c:v>
                </c:pt>
                <c:pt idx="71">
                  <c:v>9.5653270814272141E-3</c:v>
                </c:pt>
                <c:pt idx="72">
                  <c:v>9.6118856857829501E-3</c:v>
                </c:pt>
                <c:pt idx="73">
                  <c:v>9.6584442901386861E-3</c:v>
                </c:pt>
                <c:pt idx="74">
                  <c:v>9.7050028944944237E-3</c:v>
                </c:pt>
                <c:pt idx="75">
                  <c:v>9.7515614988501597E-3</c:v>
                </c:pt>
                <c:pt idx="76">
                  <c:v>9.7981201032058957E-3</c:v>
                </c:pt>
                <c:pt idx="77">
                  <c:v>9.8446787075616316E-3</c:v>
                </c:pt>
                <c:pt idx="78">
                  <c:v>9.8912373119173676E-3</c:v>
                </c:pt>
                <c:pt idx="79">
                  <c:v>9.9377959162731035E-3</c:v>
                </c:pt>
                <c:pt idx="80">
                  <c:v>9.9843545206288395E-3</c:v>
                </c:pt>
                <c:pt idx="81">
                  <c:v>1.0030913124984575E-2</c:v>
                </c:pt>
                <c:pt idx="82">
                  <c:v>1.0077471729340311E-2</c:v>
                </c:pt>
                <c:pt idx="83">
                  <c:v>1.0124030333696047E-2</c:v>
                </c:pt>
                <c:pt idx="84">
                  <c:v>1.0170588938051783E-2</c:v>
                </c:pt>
                <c:pt idx="85">
                  <c:v>1.0217147542407521E-2</c:v>
                </c:pt>
                <c:pt idx="86">
                  <c:v>1.0263706146763255E-2</c:v>
                </c:pt>
                <c:pt idx="87">
                  <c:v>1.0310264751118991E-2</c:v>
                </c:pt>
                <c:pt idx="88">
                  <c:v>1.0356823355474727E-2</c:v>
                </c:pt>
                <c:pt idx="89">
                  <c:v>1.0403381959830463E-2</c:v>
                </c:pt>
                <c:pt idx="90">
                  <c:v>1.0449940564186199E-2</c:v>
                </c:pt>
                <c:pt idx="91">
                  <c:v>1.0496499168541935E-2</c:v>
                </c:pt>
                <c:pt idx="92">
                  <c:v>1.0543057772897671E-2</c:v>
                </c:pt>
                <c:pt idx="93">
                  <c:v>1.0589616377253409E-2</c:v>
                </c:pt>
                <c:pt idx="94">
                  <c:v>1.0636174981609143E-2</c:v>
                </c:pt>
                <c:pt idx="95">
                  <c:v>1.0682733585964879E-2</c:v>
                </c:pt>
                <c:pt idx="96">
                  <c:v>1.0729292190320615E-2</c:v>
                </c:pt>
                <c:pt idx="97">
                  <c:v>1.0775850794676353E-2</c:v>
                </c:pt>
                <c:pt idx="98">
                  <c:v>1.0822409399032088E-2</c:v>
                </c:pt>
                <c:pt idx="99">
                  <c:v>1.0868968003387824E-2</c:v>
                </c:pt>
                <c:pt idx="100">
                  <c:v>1.091552660774356E-2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D-47B1-A428-AAC80832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37311"/>
        <c:axId val="507839807"/>
      </c:scatterChart>
      <c:valAx>
        <c:axId val="5078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39807"/>
        <c:crosses val="autoZero"/>
        <c:crossBetween val="midCat"/>
      </c:valAx>
      <c:valAx>
        <c:axId val="5078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37311"/>
        <c:crosses val="autoZero"/>
        <c:crossBetween val="midCat"/>
      </c:valAx>
      <c:spPr>
        <a:noFill/>
        <a:ln>
          <a:noFill/>
          <a:prstDash val="sysDash"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350520</xdr:colOff>
      <xdr:row>0</xdr:row>
      <xdr:rowOff>178798</xdr:rowOff>
    </xdr:from>
    <xdr:to>
      <xdr:col>37</xdr:col>
      <xdr:colOff>345348</xdr:colOff>
      <xdr:row>25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52CCBD-A6F7-D8EC-C1D6-6985F4FA3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0.09805</cdr:x>
      <cdr:y>0.13724</cdr:y>
    </cdr:from>
    <cdr:to>
      <cdr:x>0.70308</cdr:x>
      <cdr:y>0.78949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53F2CA4-361E-A10F-FDA5-576D53A9A66F}"/>
            </a:ext>
          </a:extLst>
        </cdr:cNvPr>
        <cdr:cNvCxnSpPr/>
      </cdr:nvCxnSpPr>
      <cdr:spPr>
        <a:xfrm xmlns:a="http://schemas.openxmlformats.org/drawingml/2006/main" flipV="1">
          <a:off x="624840" y="606062"/>
          <a:ext cx="3855720" cy="28803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4A1C-3E58-45E5-BE41-CE616C306106}">
  <dimension ref="A1:AC109"/>
  <sheetViews>
    <sheetView tabSelected="1" topLeftCell="U34" zoomScaleNormal="100" workbookViewId="0">
      <selection activeCell="AF48" sqref="AF48"/>
    </sheetView>
  </sheetViews>
  <sheetFormatPr defaultRowHeight="14.4" x14ac:dyDescent="0.3"/>
  <cols>
    <col min="1" max="1" width="10.21875" bestFit="1" customWidth="1"/>
    <col min="2" max="2" width="14.6640625" customWidth="1"/>
    <col min="3" max="3" width="14.33203125" customWidth="1"/>
    <col min="4" max="4" width="13.21875" customWidth="1"/>
    <col min="5" max="5" width="12.6640625" customWidth="1"/>
    <col min="6" max="6" width="13.5546875" customWidth="1"/>
    <col min="7" max="7" width="10.109375" customWidth="1"/>
    <col min="8" max="8" width="5.5546875" customWidth="1"/>
    <col min="9" max="9" width="13.77734375" customWidth="1"/>
    <col min="10" max="10" width="15.77734375" customWidth="1"/>
    <col min="11" max="11" width="15.88671875" customWidth="1"/>
    <col min="12" max="12" width="13.5546875" customWidth="1"/>
    <col min="14" max="14" width="10.77734375" customWidth="1"/>
    <col min="15" max="15" width="10.21875" bestFit="1" customWidth="1"/>
    <col min="19" max="19" width="6.6640625" customWidth="1"/>
    <col min="20" max="20" width="12" customWidth="1"/>
    <col min="22" max="22" width="4.21875" customWidth="1"/>
    <col min="26" max="26" width="14.21875" customWidth="1"/>
    <col min="27" max="27" width="13" customWidth="1"/>
    <col min="28" max="28" width="13.77734375" customWidth="1"/>
    <col min="29" max="29" width="14.77734375" customWidth="1"/>
    <col min="30" max="30" width="14.5546875" customWidth="1"/>
    <col min="31" max="31" width="17.77734375" customWidth="1"/>
    <col min="32" max="32" width="16.2187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/>
      <c r="K1" s="1" t="s">
        <v>8</v>
      </c>
      <c r="L1" s="1" t="s">
        <v>9</v>
      </c>
      <c r="M1" s="1"/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s="3">
        <v>40544</v>
      </c>
      <c r="B2" s="4">
        <v>115.94000200000001</v>
      </c>
      <c r="C2" s="4">
        <v>119.220001</v>
      </c>
      <c r="D2" s="4">
        <v>115.480003</v>
      </c>
      <c r="E2" s="4">
        <v>117.699997</v>
      </c>
      <c r="F2" s="4">
        <v>97.554596000000004</v>
      </c>
      <c r="G2" s="4">
        <v>4401500</v>
      </c>
      <c r="J2" s="1" t="s">
        <v>14</v>
      </c>
      <c r="K2" s="8">
        <f>AVERAGE(I3:I109)</f>
        <v>1.091552660774356E-2</v>
      </c>
      <c r="L2">
        <f>AVERAGE(W3:W109)</f>
        <v>6.2596661721699542E-3</v>
      </c>
      <c r="O2" s="2">
        <v>40544</v>
      </c>
      <c r="P2">
        <v>78.5</v>
      </c>
      <c r="Q2">
        <v>79.400002000000001</v>
      </c>
      <c r="R2">
        <v>77.25</v>
      </c>
      <c r="S2">
        <v>78.019997000000004</v>
      </c>
      <c r="T2">
        <v>52.395947</v>
      </c>
      <c r="U2">
        <v>474400</v>
      </c>
      <c r="X2" s="5">
        <v>0</v>
      </c>
      <c r="Y2" s="6">
        <f>100%-X2</f>
        <v>1</v>
      </c>
      <c r="Z2">
        <f>(AB2^(1/2))</f>
        <v>2.6091737698501535E-2</v>
      </c>
      <c r="AA2" s="9">
        <f>((X2*$K$2)+(Y2*$L$2))</f>
        <v>6.2596661721699542E-3</v>
      </c>
      <c r="AB2">
        <f>((X2^2*$K$3)+(Y2^2*$L$3)+(2*X2*Y2*$K$5))</f>
        <v>6.807787761274061E-4</v>
      </c>
      <c r="AC2">
        <f>((AA2-0.19%))/Z2</f>
        <v>0.16708991262089581</v>
      </c>
    </row>
    <row r="3" spans="1:29" x14ac:dyDescent="0.3">
      <c r="A3" s="3">
        <v>40575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</v>
      </c>
      <c r="I3" s="7">
        <f>((F3/F2)-1)</f>
        <v>3.4664753262880543E-2</v>
      </c>
      <c r="J3" t="s">
        <v>12</v>
      </c>
      <c r="K3">
        <f>VAR(I3:I109)</f>
        <v>1.1826820105313854E-3</v>
      </c>
      <c r="L3">
        <f>VARP(W2:W109)</f>
        <v>6.807787761274061E-4</v>
      </c>
      <c r="O3" s="2">
        <v>40575</v>
      </c>
      <c r="P3">
        <v>77.339995999999999</v>
      </c>
      <c r="Q3">
        <v>78.910004000000001</v>
      </c>
      <c r="R3">
        <v>76</v>
      </c>
      <c r="S3">
        <v>78.819999999999993</v>
      </c>
      <c r="T3">
        <v>52.933182000000002</v>
      </c>
      <c r="U3">
        <v>602000</v>
      </c>
      <c r="W3">
        <f>((T3/T2)-1)</f>
        <v>1.0253369406606927E-2</v>
      </c>
      <c r="X3" s="5">
        <v>0.01</v>
      </c>
      <c r="Y3" s="6">
        <f t="shared" ref="Y3:Y66" si="0">100%-X3</f>
        <v>0.99</v>
      </c>
      <c r="Z3">
        <f t="shared" ref="Z3:Z66" si="1">(AB3^(1/2))</f>
        <v>2.5774867172582053E-2</v>
      </c>
      <c r="AA3" s="9">
        <f t="shared" ref="AA3:AA66" si="2">((X3*$K$2)+(Y3*$L$2))</f>
        <v>6.3062247765256901E-3</v>
      </c>
      <c r="AB3">
        <f t="shared" ref="AB3:AB66" si="3">((X3^2*$K$3)+(Y3^2*$L$3)+(2*X3*Y3*$K$5))</f>
        <v>6.6434377776424794E-4</v>
      </c>
      <c r="AC3">
        <f t="shared" ref="AC3:AC66" si="4">((AA3-0.19%))/Z3</f>
        <v>0.17095043582660244</v>
      </c>
    </row>
    <row r="4" spans="1:29" x14ac:dyDescent="0.3">
      <c r="A4" s="3">
        <v>40603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</v>
      </c>
      <c r="I4" s="7">
        <f t="shared" ref="I4:I67" si="5">((F4/F3)-1)</f>
        <v>-4.4341925663177184E-3</v>
      </c>
      <c r="J4" t="s">
        <v>15</v>
      </c>
      <c r="K4">
        <f>STDEVP(I3:I109)</f>
        <v>3.4229065246208855E-2</v>
      </c>
      <c r="L4">
        <v>2.6200000000000001E-2</v>
      </c>
      <c r="O4" s="2">
        <v>40603</v>
      </c>
      <c r="P4">
        <v>78.169998000000007</v>
      </c>
      <c r="Q4">
        <v>80</v>
      </c>
      <c r="R4">
        <v>77.160004000000001</v>
      </c>
      <c r="S4">
        <v>78.220000999999996</v>
      </c>
      <c r="T4">
        <v>52.756104000000001</v>
      </c>
      <c r="U4">
        <v>897600</v>
      </c>
      <c r="W4">
        <f t="shared" ref="W4:W67" si="6">((T4/T3)-1)</f>
        <v>-3.3453118310552421E-3</v>
      </c>
      <c r="X4" s="5">
        <v>0.02</v>
      </c>
      <c r="Y4" s="6">
        <f t="shared" si="0"/>
        <v>0.98</v>
      </c>
      <c r="Z4">
        <f t="shared" si="1"/>
        <v>2.5462564563744388E-2</v>
      </c>
      <c r="AA4" s="9">
        <f t="shared" si="2"/>
        <v>6.352783380881427E-3</v>
      </c>
      <c r="AB4">
        <f t="shared" si="3"/>
        <v>6.4834219416285137E-4</v>
      </c>
      <c r="AC4">
        <f t="shared" si="4"/>
        <v>0.1748756834659794</v>
      </c>
    </row>
    <row r="5" spans="1:29" x14ac:dyDescent="0.3">
      <c r="A5" s="3">
        <v>40634</v>
      </c>
      <c r="B5" s="4">
        <v>122.120003</v>
      </c>
      <c r="C5" s="4">
        <v>124.879997</v>
      </c>
      <c r="D5" s="4">
        <v>118.44000200000001</v>
      </c>
      <c r="E5" s="4">
        <v>124.800003</v>
      </c>
      <c r="F5" s="4">
        <v>103.90258</v>
      </c>
      <c r="G5" s="4">
        <v>2301800</v>
      </c>
      <c r="I5" s="7">
        <f t="shared" si="5"/>
        <v>3.3972456075696655E-2</v>
      </c>
      <c r="J5" t="s">
        <v>16</v>
      </c>
      <c r="K5">
        <f>COVAR(I3:I109,W3:W109)</f>
        <v>-1.5180651107454099E-4</v>
      </c>
      <c r="O5" s="2">
        <v>40634</v>
      </c>
      <c r="P5">
        <v>77.879997000000003</v>
      </c>
      <c r="Q5">
        <v>80.059997999999993</v>
      </c>
      <c r="R5">
        <v>77</v>
      </c>
      <c r="S5">
        <v>80.050003000000004</v>
      </c>
      <c r="T5">
        <v>54.199393999999998</v>
      </c>
      <c r="U5">
        <v>459000</v>
      </c>
      <c r="W5">
        <f t="shared" si="6"/>
        <v>2.7357782144033838E-2</v>
      </c>
      <c r="X5" s="5">
        <v>0.03</v>
      </c>
      <c r="Y5" s="6">
        <f t="shared" si="0"/>
        <v>0.97</v>
      </c>
      <c r="Z5">
        <f t="shared" si="1"/>
        <v>2.5155000006424497E-2</v>
      </c>
      <c r="AA5" s="9">
        <f t="shared" si="2"/>
        <v>6.3993419852371621E-3</v>
      </c>
      <c r="AB5">
        <f t="shared" si="3"/>
        <v>6.3277402532321641E-4</v>
      </c>
      <c r="AC5">
        <f t="shared" si="4"/>
        <v>0.17886471811123222</v>
      </c>
    </row>
    <row r="6" spans="1:29" x14ac:dyDescent="0.3">
      <c r="A6" s="3">
        <v>40664</v>
      </c>
      <c r="B6" s="4">
        <v>125.44000200000001</v>
      </c>
      <c r="C6" s="4">
        <v>125.44000200000001</v>
      </c>
      <c r="D6" s="4">
        <v>120.160004</v>
      </c>
      <c r="E6" s="4">
        <v>123.339996</v>
      </c>
      <c r="F6" s="4">
        <v>102.68703499999999</v>
      </c>
      <c r="G6" s="4">
        <v>2454700</v>
      </c>
      <c r="I6" s="7">
        <f t="shared" si="5"/>
        <v>-1.1698891403851608E-2</v>
      </c>
      <c r="J6" t="s">
        <v>17</v>
      </c>
      <c r="K6">
        <f>CORREL(I3:I109,W3:W109)</f>
        <v>-0.16997785951142017</v>
      </c>
      <c r="O6" s="2">
        <v>40664</v>
      </c>
      <c r="P6">
        <v>79.599997999999999</v>
      </c>
      <c r="Q6">
        <v>82.150002000000001</v>
      </c>
      <c r="R6">
        <v>79.569999999999993</v>
      </c>
      <c r="S6">
        <v>82.089995999999999</v>
      </c>
      <c r="T6">
        <v>55.821102000000003</v>
      </c>
      <c r="U6">
        <v>644300</v>
      </c>
      <c r="W6">
        <f t="shared" si="6"/>
        <v>2.9921146350824657E-2</v>
      </c>
      <c r="X6" s="5">
        <v>0.04</v>
      </c>
      <c r="Y6" s="6">
        <f t="shared" si="0"/>
        <v>0.96</v>
      </c>
      <c r="Z6">
        <f t="shared" si="1"/>
        <v>2.4852349410978088E-2</v>
      </c>
      <c r="AA6" s="9">
        <f t="shared" si="2"/>
        <v>6.445900589592898E-3</v>
      </c>
      <c r="AB6">
        <f t="shared" si="3"/>
        <v>6.1763927124534282E-4</v>
      </c>
      <c r="AC6">
        <f t="shared" si="4"/>
        <v>0.18291633174869282</v>
      </c>
    </row>
    <row r="7" spans="1:29" x14ac:dyDescent="0.3">
      <c r="A7" s="3">
        <v>40695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100.47244999999999</v>
      </c>
      <c r="G7" s="4">
        <v>2549200</v>
      </c>
      <c r="I7" s="7">
        <f t="shared" si="5"/>
        <v>-2.1566354506194485E-2</v>
      </c>
      <c r="J7" t="s">
        <v>18</v>
      </c>
      <c r="K7">
        <v>0.26214999999999999</v>
      </c>
      <c r="L7">
        <v>0.16631000000000001</v>
      </c>
      <c r="O7" s="2">
        <v>40695</v>
      </c>
      <c r="P7">
        <v>82.190002000000007</v>
      </c>
      <c r="Q7">
        <v>82.699996999999996</v>
      </c>
      <c r="R7">
        <v>79.309997999999993</v>
      </c>
      <c r="S7">
        <v>79.959998999999996</v>
      </c>
      <c r="T7">
        <v>54.596409000000001</v>
      </c>
      <c r="U7">
        <v>1189700</v>
      </c>
      <c r="W7">
        <f t="shared" si="6"/>
        <v>-2.193960628007674E-2</v>
      </c>
      <c r="X7" s="5">
        <v>0.05</v>
      </c>
      <c r="Y7" s="6">
        <f t="shared" si="0"/>
        <v>0.95</v>
      </c>
      <c r="Z7">
        <f t="shared" si="1"/>
        <v>2.4554794479474493E-2</v>
      </c>
      <c r="AA7" s="9">
        <f t="shared" si="2"/>
        <v>6.492459193948634E-3</v>
      </c>
      <c r="AB7">
        <f t="shared" si="3"/>
        <v>6.0293793192923105E-4</v>
      </c>
      <c r="AC7">
        <f t="shared" si="4"/>
        <v>0.1870290218795152</v>
      </c>
    </row>
    <row r="8" spans="1:29" x14ac:dyDescent="0.3">
      <c r="A8" s="3">
        <v>40725</v>
      </c>
      <c r="B8" s="4">
        <v>120.739998</v>
      </c>
      <c r="C8" s="4">
        <v>124.099998</v>
      </c>
      <c r="D8" s="4">
        <v>117.44000200000001</v>
      </c>
      <c r="E8" s="4">
        <v>118.199997</v>
      </c>
      <c r="F8" s="4">
        <v>98.885955999999993</v>
      </c>
      <c r="G8" s="4">
        <v>2976900</v>
      </c>
      <c r="I8" s="7">
        <f t="shared" si="5"/>
        <v>-1.5790338545541571E-2</v>
      </c>
      <c r="J8" t="s">
        <v>19</v>
      </c>
      <c r="K8">
        <v>0.19</v>
      </c>
      <c r="O8" s="2">
        <v>40725</v>
      </c>
      <c r="P8">
        <v>80.019997000000004</v>
      </c>
      <c r="Q8">
        <v>83.120002999999997</v>
      </c>
      <c r="R8">
        <v>79.449996999999996</v>
      </c>
      <c r="S8">
        <v>83.080001999999993</v>
      </c>
      <c r="T8">
        <v>56.949440000000003</v>
      </c>
      <c r="U8">
        <v>841900</v>
      </c>
      <c r="W8">
        <f t="shared" si="6"/>
        <v>4.3098640425233814E-2</v>
      </c>
      <c r="X8" s="5">
        <v>0.06</v>
      </c>
      <c r="Y8" s="6">
        <f t="shared" si="0"/>
        <v>0.94</v>
      </c>
      <c r="Z8">
        <f t="shared" si="1"/>
        <v>2.4262522691898318E-2</v>
      </c>
      <c r="AA8" s="9">
        <f t="shared" si="2"/>
        <v>6.5390177983043708E-3</v>
      </c>
      <c r="AB8">
        <f t="shared" si="3"/>
        <v>5.8867000737488078E-4</v>
      </c>
      <c r="AC8">
        <f t="shared" si="4"/>
        <v>0.19120096690742799</v>
      </c>
    </row>
    <row r="9" spans="1:29" x14ac:dyDescent="0.3">
      <c r="A9" s="3">
        <v>40756</v>
      </c>
      <c r="B9" s="4">
        <v>119.779999</v>
      </c>
      <c r="C9" s="4">
        <v>119.82</v>
      </c>
      <c r="D9" s="4">
        <v>100.91999800000001</v>
      </c>
      <c r="E9" s="4">
        <v>111.68</v>
      </c>
      <c r="F9" s="4">
        <v>93.431319999999999</v>
      </c>
      <c r="G9" s="4">
        <v>9424400</v>
      </c>
      <c r="I9" s="7">
        <f t="shared" si="5"/>
        <v>-5.5160876434263262E-2</v>
      </c>
      <c r="J9" t="s">
        <v>20</v>
      </c>
      <c r="K9">
        <f>MAX(AC2:AC102)</f>
        <v>0.33874735611965001</v>
      </c>
      <c r="O9" s="2">
        <v>40756</v>
      </c>
      <c r="P9">
        <v>82.849997999999999</v>
      </c>
      <c r="Q9">
        <v>89.660004000000001</v>
      </c>
      <c r="R9">
        <v>82.760002</v>
      </c>
      <c r="S9">
        <v>86.949996999999996</v>
      </c>
      <c r="T9">
        <v>59.845455000000001</v>
      </c>
      <c r="U9">
        <v>1556900</v>
      </c>
      <c r="W9">
        <f t="shared" si="6"/>
        <v>5.0852387661757481E-2</v>
      </c>
      <c r="X9" s="5">
        <v>7.0000000000000007E-2</v>
      </c>
      <c r="Y9" s="6">
        <f t="shared" si="0"/>
        <v>0.92999999999999994</v>
      </c>
      <c r="Z9">
        <f t="shared" si="1"/>
        <v>2.3975727258673342E-2</v>
      </c>
      <c r="AA9" s="9">
        <f t="shared" si="2"/>
        <v>6.5855764026601059E-3</v>
      </c>
      <c r="AB9">
        <f t="shared" si="3"/>
        <v>5.7483549758229199E-4</v>
      </c>
      <c r="AC9">
        <f t="shared" si="4"/>
        <v>0.19543000102176566</v>
      </c>
    </row>
    <row r="10" spans="1:29" x14ac:dyDescent="0.3">
      <c r="A10" s="3">
        <v>40787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86.604705999999993</v>
      </c>
      <c r="G10" s="4">
        <v>4570600</v>
      </c>
      <c r="I10" s="7">
        <f t="shared" si="5"/>
        <v>-7.3065584431430519E-2</v>
      </c>
      <c r="J10" s="1"/>
      <c r="O10" s="2">
        <v>40787</v>
      </c>
      <c r="P10">
        <v>86.699996999999996</v>
      </c>
      <c r="Q10">
        <v>94.25</v>
      </c>
      <c r="R10">
        <v>86</v>
      </c>
      <c r="S10">
        <v>91.769997000000004</v>
      </c>
      <c r="T10">
        <v>63.425578999999999</v>
      </c>
      <c r="U10">
        <v>1400600</v>
      </c>
      <c r="W10">
        <f t="shared" si="6"/>
        <v>5.9822821967014939E-2</v>
      </c>
      <c r="X10" s="5">
        <v>0.08</v>
      </c>
      <c r="Y10" s="6">
        <f t="shared" si="0"/>
        <v>0.92</v>
      </c>
      <c r="Z10">
        <f t="shared" si="1"/>
        <v>2.3694607035177118E-2</v>
      </c>
      <c r="AA10" s="9">
        <f t="shared" si="2"/>
        <v>6.6321350070158427E-3</v>
      </c>
      <c r="AB10">
        <f t="shared" si="3"/>
        <v>5.6143440255146501E-4</v>
      </c>
      <c r="AC10">
        <f t="shared" si="4"/>
        <v>0.1997135888343915</v>
      </c>
    </row>
    <row r="11" spans="1:29" x14ac:dyDescent="0.3">
      <c r="A11" s="3">
        <v>40817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96.446670999999995</v>
      </c>
      <c r="G11" s="4">
        <v>8389800</v>
      </c>
      <c r="I11" s="7">
        <f t="shared" si="5"/>
        <v>0.11364238105028623</v>
      </c>
      <c r="J11" s="1"/>
      <c r="O11" s="2">
        <v>40817</v>
      </c>
      <c r="P11">
        <v>92.230002999999996</v>
      </c>
      <c r="Q11">
        <v>93.68</v>
      </c>
      <c r="R11">
        <v>87.75</v>
      </c>
      <c r="S11">
        <v>91.269997000000004</v>
      </c>
      <c r="T11">
        <v>63.321052999999999</v>
      </c>
      <c r="U11">
        <v>1406900</v>
      </c>
      <c r="W11">
        <f t="shared" si="6"/>
        <v>-1.6480101821380044E-3</v>
      </c>
      <c r="X11" s="5">
        <v>0.09</v>
      </c>
      <c r="Y11" s="6">
        <f t="shared" si="0"/>
        <v>0.91</v>
      </c>
      <c r="Z11">
        <f t="shared" si="1"/>
        <v>2.3419366393700739E-2</v>
      </c>
      <c r="AA11" s="9">
        <f t="shared" si="2"/>
        <v>6.6786936113715787E-3</v>
      </c>
      <c r="AB11">
        <f t="shared" si="3"/>
        <v>5.4846672228239953E-4</v>
      </c>
      <c r="AC11">
        <f t="shared" si="4"/>
        <v>0.20404880008440091</v>
      </c>
    </row>
    <row r="12" spans="1:29" x14ac:dyDescent="0.3">
      <c r="A12" s="3">
        <v>40848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96.160645000000002</v>
      </c>
      <c r="G12" s="4">
        <v>5038200</v>
      </c>
      <c r="I12" s="7">
        <f t="shared" si="5"/>
        <v>-2.965638907329371E-3</v>
      </c>
      <c r="O12" s="2">
        <v>40848</v>
      </c>
      <c r="P12">
        <v>92.220000999999996</v>
      </c>
      <c r="Q12">
        <v>92.900002000000001</v>
      </c>
      <c r="R12">
        <v>89.68</v>
      </c>
      <c r="S12">
        <v>90.160004000000001</v>
      </c>
      <c r="T12">
        <v>62.759563</v>
      </c>
      <c r="U12">
        <v>1593800</v>
      </c>
      <c r="W12">
        <f t="shared" si="6"/>
        <v>-8.8673509582981591E-3</v>
      </c>
      <c r="X12" s="5">
        <v>0.1</v>
      </c>
      <c r="Y12" s="6">
        <f t="shared" si="0"/>
        <v>0.9</v>
      </c>
      <c r="Z12">
        <f t="shared" si="1"/>
        <v>2.3150215048139307E-2</v>
      </c>
      <c r="AA12" s="9">
        <f t="shared" si="2"/>
        <v>6.7252522157273155E-3</v>
      </c>
      <c r="AB12">
        <f t="shared" si="3"/>
        <v>5.3593245677509554E-4</v>
      </c>
      <c r="AC12">
        <f t="shared" si="4"/>
        <v>0.20843228478411668</v>
      </c>
    </row>
    <row r="13" spans="1:29" x14ac:dyDescent="0.3">
      <c r="A13" s="3">
        <v>40878</v>
      </c>
      <c r="B13" s="4">
        <v>114.139999</v>
      </c>
      <c r="C13" s="4">
        <v>118.160004</v>
      </c>
      <c r="D13" s="4">
        <v>110.44000200000001</v>
      </c>
      <c r="E13" s="4">
        <v>114.900002</v>
      </c>
      <c r="F13" s="4">
        <v>96.665436</v>
      </c>
      <c r="G13" s="4">
        <v>7915500</v>
      </c>
      <c r="I13" s="7">
        <f t="shared" si="5"/>
        <v>5.249455221520094E-3</v>
      </c>
      <c r="O13" s="2">
        <v>40878</v>
      </c>
      <c r="P13">
        <v>89.43</v>
      </c>
      <c r="Q13">
        <v>93.82</v>
      </c>
      <c r="R13">
        <v>88.589995999999999</v>
      </c>
      <c r="S13">
        <v>92.010002</v>
      </c>
      <c r="T13">
        <v>64.275475</v>
      </c>
      <c r="U13">
        <v>1501900</v>
      </c>
      <c r="W13">
        <f t="shared" si="6"/>
        <v>2.4154279085722763E-2</v>
      </c>
      <c r="X13" s="5">
        <v>0.11</v>
      </c>
      <c r="Y13" s="6">
        <f t="shared" si="0"/>
        <v>0.89</v>
      </c>
      <c r="Z13">
        <f t="shared" si="1"/>
        <v>2.2887367826588383E-2</v>
      </c>
      <c r="AA13" s="9">
        <f t="shared" si="2"/>
        <v>6.7718108200830514E-3</v>
      </c>
      <c r="AB13">
        <f t="shared" si="3"/>
        <v>5.2383160602955303E-4</v>
      </c>
      <c r="AC13">
        <f t="shared" si="4"/>
        <v>0.21286024924296632</v>
      </c>
    </row>
    <row r="14" spans="1:29" x14ac:dyDescent="0.3">
      <c r="A14" s="3">
        <v>40909</v>
      </c>
      <c r="B14" s="4">
        <v>116.900002</v>
      </c>
      <c r="C14" s="4">
        <v>122</v>
      </c>
      <c r="D14" s="4">
        <v>115.68</v>
      </c>
      <c r="E14" s="4">
        <v>120.040001</v>
      </c>
      <c r="F14" s="4">
        <v>101.59375</v>
      </c>
      <c r="G14" s="4">
        <v>4406100</v>
      </c>
      <c r="I14" s="7">
        <f t="shared" si="5"/>
        <v>5.09832076896648E-2</v>
      </c>
      <c r="O14" s="2">
        <v>40909</v>
      </c>
      <c r="P14">
        <v>91.239998</v>
      </c>
      <c r="Q14">
        <v>92.900002000000001</v>
      </c>
      <c r="R14">
        <v>89.510002</v>
      </c>
      <c r="S14">
        <v>92.849997999999999</v>
      </c>
      <c r="T14">
        <v>65.904906999999994</v>
      </c>
      <c r="U14">
        <v>2442800</v>
      </c>
      <c r="W14">
        <f t="shared" si="6"/>
        <v>2.5350757812369284E-2</v>
      </c>
      <c r="X14" s="5">
        <v>0.12</v>
      </c>
      <c r="Y14" s="6">
        <f t="shared" si="0"/>
        <v>0.88</v>
      </c>
      <c r="Z14">
        <f t="shared" si="1"/>
        <v>2.2631044386986921E-2</v>
      </c>
      <c r="AA14" s="9">
        <f t="shared" si="2"/>
        <v>6.8183694244387865E-3</v>
      </c>
      <c r="AB14">
        <f t="shared" si="3"/>
        <v>5.1216417004577223E-4</v>
      </c>
      <c r="AC14">
        <f t="shared" si="4"/>
        <v>0.21732843347109951</v>
      </c>
    </row>
    <row r="15" spans="1:29" x14ac:dyDescent="0.3">
      <c r="A15" s="3">
        <v>40940</v>
      </c>
      <c r="B15" s="4">
        <v>121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</v>
      </c>
      <c r="I15" s="7">
        <f t="shared" si="5"/>
        <v>4.2819159643186833E-2</v>
      </c>
      <c r="O15" s="2">
        <v>40940</v>
      </c>
      <c r="P15">
        <v>92.169998000000007</v>
      </c>
      <c r="Q15">
        <v>92.550003000000004</v>
      </c>
      <c r="R15">
        <v>89.699996999999996</v>
      </c>
      <c r="S15">
        <v>91.860000999999997</v>
      </c>
      <c r="T15">
        <v>65.202208999999996</v>
      </c>
      <c r="U15">
        <v>1274700</v>
      </c>
      <c r="W15">
        <f t="shared" si="6"/>
        <v>-1.0662301670496199E-2</v>
      </c>
      <c r="X15" s="5">
        <v>0.13</v>
      </c>
      <c r="Y15" s="6">
        <f t="shared" si="0"/>
        <v>0.87</v>
      </c>
      <c r="Z15">
        <f t="shared" si="1"/>
        <v>2.2381468871004714E-2</v>
      </c>
      <c r="AA15" s="9">
        <f t="shared" si="2"/>
        <v>6.8649280287945225E-3</v>
      </c>
      <c r="AB15">
        <f t="shared" si="3"/>
        <v>5.0093014882375303E-4</v>
      </c>
      <c r="AC15">
        <f t="shared" si="4"/>
        <v>0.22183209053033187</v>
      </c>
    </row>
    <row r="16" spans="1:29" x14ac:dyDescent="0.3">
      <c r="A16" s="3">
        <v>40969</v>
      </c>
      <c r="B16" s="4">
        <v>125.639999</v>
      </c>
      <c r="C16" s="4">
        <v>129.83999600000001</v>
      </c>
      <c r="D16" s="4">
        <v>122.900002</v>
      </c>
      <c r="E16" s="4">
        <v>128.740005</v>
      </c>
      <c r="F16" s="4">
        <v>108.95684799999999</v>
      </c>
      <c r="G16" s="4">
        <v>10064500</v>
      </c>
      <c r="I16" s="7">
        <f t="shared" si="5"/>
        <v>2.8439001623019156E-2</v>
      </c>
      <c r="O16" s="2">
        <v>40969</v>
      </c>
      <c r="P16">
        <v>90.870002999999997</v>
      </c>
      <c r="Q16">
        <v>91.82</v>
      </c>
      <c r="R16">
        <v>87.230002999999996</v>
      </c>
      <c r="S16">
        <v>88.910004000000001</v>
      </c>
      <c r="T16">
        <v>63.312859000000003</v>
      </c>
      <c r="U16">
        <v>1112300</v>
      </c>
      <c r="W16">
        <f t="shared" si="6"/>
        <v>-2.8976778992257701E-2</v>
      </c>
      <c r="X16" s="5">
        <v>0.14000000000000001</v>
      </c>
      <c r="Y16" s="6">
        <f t="shared" si="0"/>
        <v>0.86</v>
      </c>
      <c r="Z16">
        <f t="shared" si="1"/>
        <v>2.2138869491541233E-2</v>
      </c>
      <c r="AA16" s="9">
        <f t="shared" si="2"/>
        <v>6.9114866331502593E-3</v>
      </c>
      <c r="AB16">
        <f t="shared" si="3"/>
        <v>4.9012954236349522E-4</v>
      </c>
      <c r="AC16">
        <f t="shared" si="4"/>
        <v>0.22636596846397403</v>
      </c>
    </row>
    <row r="17" spans="1:29" x14ac:dyDescent="0.3">
      <c r="A17" s="3">
        <v>41000</v>
      </c>
      <c r="B17" s="4">
        <v>128.740005</v>
      </c>
      <c r="C17" s="4">
        <v>130.11999499999999</v>
      </c>
      <c r="D17" s="4">
        <v>124.220001</v>
      </c>
      <c r="E17" s="4">
        <v>127.91999800000001</v>
      </c>
      <c r="F17" s="4">
        <v>108.74575</v>
      </c>
      <c r="G17" s="4">
        <v>9620100</v>
      </c>
      <c r="I17" s="7">
        <f t="shared" si="5"/>
        <v>-1.9374459143678413E-3</v>
      </c>
      <c r="O17" s="2">
        <v>41000</v>
      </c>
      <c r="P17">
        <v>89.019997000000004</v>
      </c>
      <c r="Q17">
        <v>91.879997000000003</v>
      </c>
      <c r="R17">
        <v>87.620002999999997</v>
      </c>
      <c r="S17">
        <v>91.489998</v>
      </c>
      <c r="T17">
        <v>65.368530000000007</v>
      </c>
      <c r="U17">
        <v>1158900</v>
      </c>
      <c r="W17">
        <f t="shared" si="6"/>
        <v>3.2468459527313476E-2</v>
      </c>
      <c r="X17" s="5">
        <v>0.15</v>
      </c>
      <c r="Y17" s="6">
        <f t="shared" si="0"/>
        <v>0.85</v>
      </c>
      <c r="Z17">
        <f t="shared" si="1"/>
        <v>2.1903478049501615E-2</v>
      </c>
      <c r="AA17" s="9">
        <f t="shared" si="2"/>
        <v>6.9580452375059953E-3</v>
      </c>
      <c r="AB17">
        <f t="shared" si="3"/>
        <v>4.7976235066499905E-4</v>
      </c>
      <c r="AC17">
        <f t="shared" si="4"/>
        <v>0.23092429549658142</v>
      </c>
    </row>
    <row r="18" spans="1:29" x14ac:dyDescent="0.3">
      <c r="A18" s="3">
        <v>41030</v>
      </c>
      <c r="B18" s="4">
        <v>127.959999</v>
      </c>
      <c r="C18" s="4">
        <v>129.60000600000001</v>
      </c>
      <c r="D18" s="4">
        <v>118.55999799999999</v>
      </c>
      <c r="E18" s="4">
        <v>120.239998</v>
      </c>
      <c r="F18" s="4">
        <v>102.216904</v>
      </c>
      <c r="G18" s="4">
        <v>10442700</v>
      </c>
      <c r="I18" s="7">
        <f t="shared" si="5"/>
        <v>-6.003771181862283E-2</v>
      </c>
      <c r="O18" s="2">
        <v>41030</v>
      </c>
      <c r="P18">
        <v>91.5</v>
      </c>
      <c r="Q18">
        <v>96.190002000000007</v>
      </c>
      <c r="R18">
        <v>90.82</v>
      </c>
      <c r="S18">
        <v>95.669998000000007</v>
      </c>
      <c r="T18">
        <v>68.719916999999995</v>
      </c>
      <c r="U18">
        <v>1411100</v>
      </c>
      <c r="W18">
        <f t="shared" si="6"/>
        <v>5.1269119865476442E-2</v>
      </c>
      <c r="X18" s="5">
        <v>0.16</v>
      </c>
      <c r="Y18" s="6">
        <f t="shared" si="0"/>
        <v>0.84</v>
      </c>
      <c r="Z18">
        <f t="shared" si="1"/>
        <v>2.1675529375963683E-2</v>
      </c>
      <c r="AA18" s="9">
        <f t="shared" si="2"/>
        <v>7.0046038418617312E-3</v>
      </c>
      <c r="AB18">
        <f t="shared" si="3"/>
        <v>4.6982857372826448E-4</v>
      </c>
      <c r="AC18">
        <f t="shared" si="4"/>
        <v>0.23550076924636973</v>
      </c>
    </row>
    <row r="19" spans="1:29" x14ac:dyDescent="0.3">
      <c r="A19" s="3">
        <v>41061</v>
      </c>
      <c r="B19" s="4">
        <v>118.339996</v>
      </c>
      <c r="C19" s="4">
        <v>125.300003</v>
      </c>
      <c r="D19" s="4">
        <v>116.339996</v>
      </c>
      <c r="E19" s="4">
        <v>124.55999799999999</v>
      </c>
      <c r="F19" s="4">
        <v>105.889374</v>
      </c>
      <c r="G19" s="4">
        <v>7559400</v>
      </c>
      <c r="I19" s="7">
        <f t="shared" si="5"/>
        <v>3.5928206160499743E-2</v>
      </c>
      <c r="O19" s="2">
        <v>41061</v>
      </c>
      <c r="P19">
        <v>95.940002000000007</v>
      </c>
      <c r="Q19">
        <v>96.980002999999996</v>
      </c>
      <c r="R19">
        <v>93.75</v>
      </c>
      <c r="S19">
        <v>94.949996999999996</v>
      </c>
      <c r="T19">
        <v>68.441315000000003</v>
      </c>
      <c r="U19">
        <v>1332000</v>
      </c>
      <c r="W19">
        <f t="shared" si="6"/>
        <v>-4.0541667126866576E-3</v>
      </c>
      <c r="X19" s="5">
        <v>0.17</v>
      </c>
      <c r="Y19" s="6">
        <f t="shared" si="0"/>
        <v>0.83</v>
      </c>
      <c r="Z19">
        <f t="shared" si="1"/>
        <v>2.1455260696465372E-2</v>
      </c>
      <c r="AA19" s="9">
        <f t="shared" si="2"/>
        <v>7.0511624462174672E-3</v>
      </c>
      <c r="AB19">
        <f>((X19^2*$K$3)+(Y19^2*$L$3)+(2*X19*Y19*$K$5))</f>
        <v>4.6032821155329168E-4</v>
      </c>
      <c r="AC19">
        <f t="shared" si="4"/>
        <v>0.24008855073320509</v>
      </c>
    </row>
    <row r="20" spans="1:29" x14ac:dyDescent="0.3">
      <c r="A20" s="3">
        <v>41091</v>
      </c>
      <c r="B20" s="4">
        <v>124.900002</v>
      </c>
      <c r="C20" s="4">
        <v>127.459999</v>
      </c>
      <c r="D20" s="4">
        <v>121.32</v>
      </c>
      <c r="E20" s="4">
        <v>126.05999799999999</v>
      </c>
      <c r="F20" s="4">
        <v>107.72623400000001</v>
      </c>
      <c r="G20" s="4">
        <v>8482500</v>
      </c>
      <c r="I20" s="7">
        <f t="shared" si="5"/>
        <v>1.7346971944512513E-2</v>
      </c>
      <c r="O20" s="2">
        <v>41091</v>
      </c>
      <c r="P20">
        <v>94.940002000000007</v>
      </c>
      <c r="Q20">
        <v>99.660004000000001</v>
      </c>
      <c r="R20">
        <v>94.860000999999997</v>
      </c>
      <c r="S20">
        <v>98.720000999999996</v>
      </c>
      <c r="T20">
        <v>71.390891999999994</v>
      </c>
      <c r="U20">
        <v>1314800</v>
      </c>
      <c r="W20">
        <f t="shared" si="6"/>
        <v>4.3096439628607319E-2</v>
      </c>
      <c r="X20" s="5">
        <v>0.18</v>
      </c>
      <c r="Y20" s="6">
        <f t="shared" si="0"/>
        <v>0.82000000000000006</v>
      </c>
      <c r="Z20">
        <f t="shared" si="1"/>
        <v>2.1242910914940079E-2</v>
      </c>
      <c r="AA20" s="9">
        <f t="shared" si="2"/>
        <v>7.097721050573204E-3</v>
      </c>
      <c r="AB20">
        <f t="shared" si="3"/>
        <v>4.5126126414008031E-4</v>
      </c>
      <c r="AC20">
        <f t="shared" si="4"/>
        <v>0.24468026398951107</v>
      </c>
    </row>
    <row r="21" spans="1:29" x14ac:dyDescent="0.3">
      <c r="A21" s="3">
        <v>41122</v>
      </c>
      <c r="B21" s="4">
        <v>126.879997</v>
      </c>
      <c r="C21" s="4">
        <v>130.94000199999999</v>
      </c>
      <c r="D21" s="4">
        <v>124.08000199999999</v>
      </c>
      <c r="E21" s="4">
        <v>129.220001</v>
      </c>
      <c r="F21" s="4">
        <v>110.426682</v>
      </c>
      <c r="G21" s="4">
        <v>8237400</v>
      </c>
      <c r="I21" s="7">
        <f t="shared" si="5"/>
        <v>2.5067691496576394E-2</v>
      </c>
      <c r="O21" s="2">
        <v>41122</v>
      </c>
      <c r="P21">
        <v>98.040001000000004</v>
      </c>
      <c r="Q21">
        <v>99</v>
      </c>
      <c r="R21">
        <v>93.5</v>
      </c>
      <c r="S21">
        <v>97.720000999999996</v>
      </c>
      <c r="T21">
        <v>70.900695999999996</v>
      </c>
      <c r="U21">
        <v>1601200</v>
      </c>
      <c r="W21">
        <f t="shared" si="6"/>
        <v>-6.8663660905090573E-3</v>
      </c>
      <c r="X21" s="5">
        <v>0.19</v>
      </c>
      <c r="Y21" s="6">
        <f t="shared" si="0"/>
        <v>0.81</v>
      </c>
      <c r="Z21">
        <f t="shared" si="1"/>
        <v>2.1038719815821269E-2</v>
      </c>
      <c r="AA21" s="9">
        <f t="shared" si="2"/>
        <v>7.14427965492894E-3</v>
      </c>
      <c r="AB21">
        <f t="shared" si="3"/>
        <v>4.4262773148863048E-4</v>
      </c>
      <c r="AC21">
        <f t="shared" si="4"/>
        <v>0.24926800208562139</v>
      </c>
    </row>
    <row r="22" spans="1:29" x14ac:dyDescent="0.3">
      <c r="A22" s="3">
        <v>41153</v>
      </c>
      <c r="B22" s="4">
        <v>129.13999899999999</v>
      </c>
      <c r="C22" s="4">
        <v>135.58000200000001</v>
      </c>
      <c r="D22" s="4">
        <v>128.240005</v>
      </c>
      <c r="E22" s="4">
        <v>131.83999600000001</v>
      </c>
      <c r="F22" s="4">
        <v>112.665634</v>
      </c>
      <c r="G22" s="4">
        <v>8056700</v>
      </c>
      <c r="I22" s="7">
        <f t="shared" si="5"/>
        <v>2.0275462048203075E-2</v>
      </c>
      <c r="O22" s="2">
        <v>41153</v>
      </c>
      <c r="P22">
        <v>97.309997999999993</v>
      </c>
      <c r="Q22">
        <v>97.540001000000004</v>
      </c>
      <c r="R22">
        <v>92.860000999999997</v>
      </c>
      <c r="S22">
        <v>96.669998000000007</v>
      </c>
      <c r="T22">
        <v>70.366966000000005</v>
      </c>
      <c r="U22">
        <v>1776000</v>
      </c>
      <c r="W22">
        <f t="shared" si="6"/>
        <v>-7.5278527590193489E-3</v>
      </c>
      <c r="X22" s="5">
        <v>0.2</v>
      </c>
      <c r="Y22" s="6">
        <f t="shared" si="0"/>
        <v>0.8</v>
      </c>
      <c r="Z22">
        <f t="shared" si="1"/>
        <v>2.0842927184033973E-2</v>
      </c>
      <c r="AA22" s="9">
        <f t="shared" si="2"/>
        <v>7.1908382592846751E-3</v>
      </c>
      <c r="AB22">
        <f t="shared" si="3"/>
        <v>4.3442761359894231E-4</v>
      </c>
      <c r="AC22">
        <f t="shared" si="4"/>
        <v>0.25384334036044348</v>
      </c>
    </row>
    <row r="23" spans="1:29" x14ac:dyDescent="0.3">
      <c r="A23" s="3">
        <v>41183</v>
      </c>
      <c r="B23" s="4">
        <v>132.300003</v>
      </c>
      <c r="C23" s="4">
        <v>134.720001</v>
      </c>
      <c r="D23" s="4">
        <v>128.53999300000001</v>
      </c>
      <c r="E23" s="4">
        <v>129.259995</v>
      </c>
      <c r="F23" s="4">
        <v>111.028336</v>
      </c>
      <c r="G23" s="4">
        <v>7821100</v>
      </c>
      <c r="I23" s="7">
        <f t="shared" si="5"/>
        <v>-1.4532363968235429E-2</v>
      </c>
      <c r="O23" s="2">
        <v>41183</v>
      </c>
      <c r="P23">
        <v>96.349997999999999</v>
      </c>
      <c r="Q23">
        <v>97.419998000000007</v>
      </c>
      <c r="R23">
        <v>95.190002000000007</v>
      </c>
      <c r="S23">
        <v>96.82</v>
      </c>
      <c r="T23">
        <v>70.708466000000001</v>
      </c>
      <c r="U23">
        <v>1746500</v>
      </c>
      <c r="W23">
        <f t="shared" si="6"/>
        <v>4.8531295210312297E-3</v>
      </c>
      <c r="X23" s="5">
        <v>0.21</v>
      </c>
      <c r="Y23" s="6">
        <f t="shared" si="0"/>
        <v>0.79</v>
      </c>
      <c r="Z23">
        <f t="shared" si="1"/>
        <v>2.0655771843991103E-2</v>
      </c>
      <c r="AA23" s="9">
        <f t="shared" si="2"/>
        <v>7.237396863640411E-3</v>
      </c>
      <c r="AB23">
        <f t="shared" si="3"/>
        <v>4.2666091047101557E-4</v>
      </c>
      <c r="AC23">
        <f t="shared" si="4"/>
        <v>0.25839735759828769</v>
      </c>
    </row>
    <row r="24" spans="1:29" x14ac:dyDescent="0.3">
      <c r="A24" s="3">
        <v>41214</v>
      </c>
      <c r="B24" s="4">
        <v>129.720001</v>
      </c>
      <c r="C24" s="4">
        <v>131.58000200000001</v>
      </c>
      <c r="D24" s="4">
        <v>123.379997</v>
      </c>
      <c r="E24" s="4">
        <v>130</v>
      </c>
      <c r="F24" s="4">
        <v>111.663948</v>
      </c>
      <c r="G24" s="4">
        <v>9390500</v>
      </c>
      <c r="I24" s="7">
        <f t="shared" si="5"/>
        <v>5.7247728183551505E-3</v>
      </c>
      <c r="O24" s="2">
        <v>41214</v>
      </c>
      <c r="P24">
        <v>96.379997000000003</v>
      </c>
      <c r="Q24">
        <v>98</v>
      </c>
      <c r="R24">
        <v>95.57</v>
      </c>
      <c r="S24">
        <v>96.889999000000003</v>
      </c>
      <c r="T24">
        <v>70.987198000000006</v>
      </c>
      <c r="U24">
        <v>1372000</v>
      </c>
      <c r="W24">
        <f t="shared" si="6"/>
        <v>3.9419890681833269E-3</v>
      </c>
      <c r="X24" s="5">
        <v>0.22</v>
      </c>
      <c r="Y24" s="6">
        <f t="shared" si="0"/>
        <v>0.78</v>
      </c>
      <c r="Z24">
        <f t="shared" si="1"/>
        <v>2.047749062030918E-2</v>
      </c>
      <c r="AA24" s="9">
        <f t="shared" si="2"/>
        <v>7.2839554679961479E-3</v>
      </c>
      <c r="AB24">
        <f t="shared" si="3"/>
        <v>4.1932762210485048E-4</v>
      </c>
      <c r="AC24">
        <f t="shared" si="4"/>
        <v>0.26292066580933726</v>
      </c>
    </row>
    <row r="25" spans="1:29" x14ac:dyDescent="0.3">
      <c r="A25" s="3">
        <v>41244</v>
      </c>
      <c r="B25" s="4">
        <v>130.740005</v>
      </c>
      <c r="C25" s="4">
        <v>133.320007</v>
      </c>
      <c r="D25" s="4">
        <v>127.800003</v>
      </c>
      <c r="E25" s="4">
        <v>130.38000500000001</v>
      </c>
      <c r="F25" s="4">
        <v>111.990364</v>
      </c>
      <c r="G25" s="4">
        <v>11729500</v>
      </c>
      <c r="I25" s="7">
        <f t="shared" si="5"/>
        <v>2.9231995272098743E-3</v>
      </c>
      <c r="O25" s="2">
        <v>41244</v>
      </c>
      <c r="P25">
        <v>96.110000999999997</v>
      </c>
      <c r="Q25">
        <v>97.540001000000004</v>
      </c>
      <c r="R25">
        <v>93.139999000000003</v>
      </c>
      <c r="S25">
        <v>93.870002999999997</v>
      </c>
      <c r="T25">
        <v>68.774567000000005</v>
      </c>
      <c r="U25">
        <v>1221700</v>
      </c>
      <c r="W25">
        <f t="shared" si="6"/>
        <v>-3.11694370582144E-2</v>
      </c>
      <c r="X25" s="5">
        <v>0.23</v>
      </c>
      <c r="Y25" s="6">
        <f t="shared" si="0"/>
        <v>0.77</v>
      </c>
      <c r="Z25">
        <f t="shared" si="1"/>
        <v>2.0308317224734473E-2</v>
      </c>
      <c r="AA25" s="9">
        <f t="shared" si="2"/>
        <v>7.3305140723518838E-3</v>
      </c>
      <c r="AB25">
        <f t="shared" si="3"/>
        <v>4.1242774850044694E-4</v>
      </c>
      <c r="AC25">
        <f t="shared" si="4"/>
        <v>0.26740344915125713</v>
      </c>
    </row>
    <row r="26" spans="1:29" x14ac:dyDescent="0.3">
      <c r="A26" s="3">
        <v>41275</v>
      </c>
      <c r="B26" s="4">
        <v>132.94000199999999</v>
      </c>
      <c r="C26" s="4">
        <v>138.199997</v>
      </c>
      <c r="D26" s="4">
        <v>132.55999800000001</v>
      </c>
      <c r="E26" s="4">
        <v>137.11999499999999</v>
      </c>
      <c r="F26" s="4">
        <v>118.62649500000001</v>
      </c>
      <c r="G26" s="4">
        <v>18928600</v>
      </c>
      <c r="I26" s="7">
        <f t="shared" si="5"/>
        <v>5.925626779818316E-2</v>
      </c>
      <c r="O26" s="2">
        <v>41275</v>
      </c>
      <c r="P26">
        <v>92.93</v>
      </c>
      <c r="Q26">
        <v>93.809997999999993</v>
      </c>
      <c r="R26">
        <v>90.959998999999996</v>
      </c>
      <c r="S26">
        <v>91.139999000000003</v>
      </c>
      <c r="T26">
        <v>67.975425999999999</v>
      </c>
      <c r="U26">
        <v>2757500</v>
      </c>
      <c r="W26">
        <f t="shared" si="6"/>
        <v>-1.1619716922390833E-2</v>
      </c>
      <c r="X26" s="5">
        <v>0.24</v>
      </c>
      <c r="Y26" s="6">
        <f t="shared" si="0"/>
        <v>0.76</v>
      </c>
      <c r="Z26">
        <f t="shared" si="1"/>
        <v>2.0148481075699106E-2</v>
      </c>
      <c r="AA26" s="9">
        <f t="shared" si="2"/>
        <v>7.3770726767076189E-3</v>
      </c>
      <c r="AB26">
        <f t="shared" si="3"/>
        <v>4.05961289657805E-4</v>
      </c>
      <c r="AC26">
        <f t="shared" si="4"/>
        <v>0.27183551237087866</v>
      </c>
    </row>
    <row r="27" spans="1:29" x14ac:dyDescent="0.3">
      <c r="A27" s="3">
        <v>41306</v>
      </c>
      <c r="B27" s="4">
        <v>137.979996</v>
      </c>
      <c r="C27" s="4">
        <v>140.36000100000001</v>
      </c>
      <c r="D27" s="4">
        <v>136.220001</v>
      </c>
      <c r="E27" s="4">
        <v>138.94000199999999</v>
      </c>
      <c r="F27" s="4">
        <v>120.20105</v>
      </c>
      <c r="G27" s="4">
        <v>16918800</v>
      </c>
      <c r="I27" s="7">
        <f t="shared" si="5"/>
        <v>1.3273215229026025E-2</v>
      </c>
      <c r="O27" s="2">
        <v>41306</v>
      </c>
      <c r="P27">
        <v>91.589995999999999</v>
      </c>
      <c r="Q27">
        <v>93.099997999999999</v>
      </c>
      <c r="R27">
        <v>90.330001999999993</v>
      </c>
      <c r="S27">
        <v>92.459998999999996</v>
      </c>
      <c r="T27">
        <v>68.959907999999999</v>
      </c>
      <c r="U27">
        <v>1341200</v>
      </c>
      <c r="W27">
        <f t="shared" si="6"/>
        <v>1.4482910338804E-2</v>
      </c>
      <c r="X27" s="5">
        <v>0.25</v>
      </c>
      <c r="Y27" s="6">
        <f t="shared" si="0"/>
        <v>0.75</v>
      </c>
      <c r="Z27">
        <f t="shared" si="1"/>
        <v>1.9998206058967505E-2</v>
      </c>
      <c r="AA27" s="9">
        <f t="shared" si="2"/>
        <v>7.4236312810633549E-3</v>
      </c>
      <c r="AB27">
        <f t="shared" si="3"/>
        <v>3.9992824557692465E-4</v>
      </c>
      <c r="AC27">
        <f t="shared" si="4"/>
        <v>0.27620633894741142</v>
      </c>
    </row>
    <row r="28" spans="1:29" x14ac:dyDescent="0.3">
      <c r="A28" s="3">
        <v>41334</v>
      </c>
      <c r="B28" s="4">
        <v>138.320007</v>
      </c>
      <c r="C28" s="4">
        <v>143.61999499999999</v>
      </c>
      <c r="D28" s="4">
        <v>137.740005</v>
      </c>
      <c r="E28" s="4">
        <v>143.279999</v>
      </c>
      <c r="F28" s="4">
        <v>123.95571099999999</v>
      </c>
      <c r="G28" s="4">
        <v>14609000</v>
      </c>
      <c r="I28" s="7">
        <f t="shared" si="5"/>
        <v>3.1236507501390287E-2</v>
      </c>
      <c r="O28" s="2">
        <v>41334</v>
      </c>
      <c r="P28">
        <v>92.400002000000001</v>
      </c>
      <c r="Q28">
        <v>92.57</v>
      </c>
      <c r="R28">
        <v>90.110000999999997</v>
      </c>
      <c r="S28">
        <v>91.650002000000001</v>
      </c>
      <c r="T28">
        <v>68.589080999999993</v>
      </c>
      <c r="U28">
        <v>1027500</v>
      </c>
      <c r="W28">
        <f t="shared" si="6"/>
        <v>-5.3774288677995719E-3</v>
      </c>
      <c r="X28" s="5">
        <v>0.26</v>
      </c>
      <c r="Y28" s="6">
        <f t="shared" si="0"/>
        <v>0.74</v>
      </c>
      <c r="Z28">
        <f t="shared" si="1"/>
        <v>1.9857709239935149E-2</v>
      </c>
      <c r="AA28" s="9">
        <f t="shared" si="2"/>
        <v>7.4701898854190926E-3</v>
      </c>
      <c r="AB28">
        <f t="shared" si="3"/>
        <v>3.9432861625780585E-4</v>
      </c>
      <c r="AC28">
        <f t="shared" si="4"/>
        <v>0.28050515888394001</v>
      </c>
    </row>
    <row r="29" spans="1:29" x14ac:dyDescent="0.3">
      <c r="A29" s="3">
        <v>41365</v>
      </c>
      <c r="B29" s="4">
        <v>143.39999399999999</v>
      </c>
      <c r="C29" s="4">
        <v>146.279999</v>
      </c>
      <c r="D29" s="4">
        <v>140.58000200000001</v>
      </c>
      <c r="E29" s="4">
        <v>146.279999</v>
      </c>
      <c r="F29" s="4">
        <v>127.15097799999999</v>
      </c>
      <c r="G29" s="4">
        <v>18848400</v>
      </c>
      <c r="I29" s="7">
        <f t="shared" si="5"/>
        <v>2.5777489187246871E-2</v>
      </c>
      <c r="O29" s="2">
        <v>41365</v>
      </c>
      <c r="P29">
        <v>91.230002999999996</v>
      </c>
      <c r="Q29">
        <v>95.089995999999999</v>
      </c>
      <c r="R29">
        <v>91.019997000000004</v>
      </c>
      <c r="S29">
        <v>94.739998</v>
      </c>
      <c r="T29">
        <v>71.123131000000001</v>
      </c>
      <c r="U29">
        <v>1805800</v>
      </c>
      <c r="W29">
        <f t="shared" si="6"/>
        <v>3.6945384936707404E-2</v>
      </c>
      <c r="X29" s="5">
        <v>0.27</v>
      </c>
      <c r="Y29" s="6">
        <f t="shared" si="0"/>
        <v>0.73</v>
      </c>
      <c r="Z29">
        <f t="shared" si="1"/>
        <v>1.9727199540240083E-2</v>
      </c>
      <c r="AA29" s="9">
        <f t="shared" si="2"/>
        <v>7.5167484897748285E-3</v>
      </c>
      <c r="AB29">
        <f t="shared" si="3"/>
        <v>3.8916240170044859E-4</v>
      </c>
      <c r="AC29">
        <f t="shared" si="4"/>
        <v>0.28472102582617625</v>
      </c>
    </row>
    <row r="30" spans="1:29" x14ac:dyDescent="0.3">
      <c r="A30" s="3">
        <v>41395</v>
      </c>
      <c r="B30" s="4">
        <v>145.91999799999999</v>
      </c>
      <c r="C30" s="4">
        <v>154.86000100000001</v>
      </c>
      <c r="D30" s="4">
        <v>144.779999</v>
      </c>
      <c r="E30" s="4">
        <v>149.679993</v>
      </c>
      <c r="F30" s="4">
        <v>130.106323</v>
      </c>
      <c r="G30" s="4">
        <v>14065600</v>
      </c>
      <c r="I30" s="7">
        <f t="shared" si="5"/>
        <v>2.3242801954696857E-2</v>
      </c>
      <c r="O30" s="2">
        <v>41395</v>
      </c>
      <c r="P30">
        <v>94.660004000000001</v>
      </c>
      <c r="Q30">
        <v>95.25</v>
      </c>
      <c r="R30">
        <v>88.629997000000003</v>
      </c>
      <c r="S30">
        <v>89.010002</v>
      </c>
      <c r="T30">
        <v>67.189521999999997</v>
      </c>
      <c r="U30">
        <v>1637100</v>
      </c>
      <c r="W30">
        <f t="shared" si="6"/>
        <v>-5.5307028032835159E-2</v>
      </c>
      <c r="X30" s="5">
        <v>0.28000000000000003</v>
      </c>
      <c r="Y30" s="6">
        <f t="shared" si="0"/>
        <v>0.72</v>
      </c>
      <c r="Z30">
        <f t="shared" si="1"/>
        <v>1.9606876393369062E-2</v>
      </c>
      <c r="AA30" s="9">
        <f t="shared" si="2"/>
        <v>7.5633070941305636E-3</v>
      </c>
      <c r="AB30">
        <f t="shared" si="3"/>
        <v>3.8442960190485304E-4</v>
      </c>
      <c r="AC30">
        <f t="shared" si="4"/>
        <v>0.28884290289328612</v>
      </c>
    </row>
    <row r="31" spans="1:29" x14ac:dyDescent="0.3">
      <c r="A31" s="3">
        <v>41426</v>
      </c>
      <c r="B31" s="4">
        <v>150.05999800000001</v>
      </c>
      <c r="C31" s="4">
        <v>152</v>
      </c>
      <c r="D31" s="4">
        <v>142.66000399999999</v>
      </c>
      <c r="E31" s="4">
        <v>146.679993</v>
      </c>
      <c r="F31" s="4">
        <v>127.498665</v>
      </c>
      <c r="G31" s="4">
        <v>26008800</v>
      </c>
      <c r="I31" s="7">
        <f t="shared" si="5"/>
        <v>-2.0042515535543926E-2</v>
      </c>
      <c r="O31" s="2">
        <v>41426</v>
      </c>
      <c r="P31">
        <v>88.629997000000003</v>
      </c>
      <c r="Q31">
        <v>89.720000999999996</v>
      </c>
      <c r="R31">
        <v>82.5</v>
      </c>
      <c r="S31">
        <v>85.160004000000001</v>
      </c>
      <c r="T31">
        <v>64.490989999999996</v>
      </c>
      <c r="U31">
        <v>2260200</v>
      </c>
      <c r="W31">
        <f t="shared" si="6"/>
        <v>-4.0162988508833264E-2</v>
      </c>
      <c r="X31" s="5">
        <v>0.28999999999999998</v>
      </c>
      <c r="Y31" s="6">
        <f t="shared" si="0"/>
        <v>0.71</v>
      </c>
      <c r="Z31">
        <f t="shared" si="1"/>
        <v>1.9496928395801708E-2</v>
      </c>
      <c r="AA31" s="9">
        <f t="shared" si="2"/>
        <v>7.6098656984863004E-3</v>
      </c>
      <c r="AB31">
        <f t="shared" si="3"/>
        <v>3.8013021687101893E-4</v>
      </c>
      <c r="AC31">
        <f t="shared" si="4"/>
        <v>0.29285975629452543</v>
      </c>
    </row>
    <row r="32" spans="1:29" x14ac:dyDescent="0.3">
      <c r="A32" s="3">
        <v>41456</v>
      </c>
      <c r="B32" s="4">
        <v>147.740005</v>
      </c>
      <c r="C32" s="4">
        <v>155.61999499999999</v>
      </c>
      <c r="D32" s="4">
        <v>146.759995</v>
      </c>
      <c r="E32" s="4">
        <v>154.46000699999999</v>
      </c>
      <c r="F32" s="4">
        <v>134.94152800000001</v>
      </c>
      <c r="G32" s="4">
        <v>16691300</v>
      </c>
      <c r="I32" s="7">
        <f t="shared" si="5"/>
        <v>5.8376007309566713E-2</v>
      </c>
      <c r="O32" s="2">
        <v>41456</v>
      </c>
      <c r="P32">
        <v>84.849997999999999</v>
      </c>
      <c r="Q32">
        <v>85.709998999999996</v>
      </c>
      <c r="R32">
        <v>82.970000999999996</v>
      </c>
      <c r="S32">
        <v>84.309997999999993</v>
      </c>
      <c r="T32">
        <v>64.071098000000006</v>
      </c>
      <c r="U32">
        <v>2077700</v>
      </c>
      <c r="W32">
        <f t="shared" si="6"/>
        <v>-6.5108629903183335E-3</v>
      </c>
      <c r="X32" s="5">
        <v>0.3</v>
      </c>
      <c r="Y32" s="6">
        <f t="shared" si="0"/>
        <v>0.7</v>
      </c>
      <c r="Z32">
        <f t="shared" si="1"/>
        <v>1.9397531971850089E-2</v>
      </c>
      <c r="AA32" s="9">
        <f t="shared" si="2"/>
        <v>7.6564243028420364E-3</v>
      </c>
      <c r="AB32">
        <f t="shared" si="3"/>
        <v>3.7626424659894641E-4</v>
      </c>
      <c r="AC32">
        <f t="shared" si="4"/>
        <v>0.29676065548935932</v>
      </c>
    </row>
    <row r="33" spans="1:29" x14ac:dyDescent="0.3">
      <c r="A33" s="3">
        <v>41487</v>
      </c>
      <c r="B33" s="4">
        <v>155.679993</v>
      </c>
      <c r="C33" s="4">
        <v>156.61999499999999</v>
      </c>
      <c r="D33" s="4">
        <v>149.33999600000001</v>
      </c>
      <c r="E33" s="4">
        <v>149.699997</v>
      </c>
      <c r="F33" s="4">
        <v>130.78303500000001</v>
      </c>
      <c r="G33" s="4">
        <v>14859500</v>
      </c>
      <c r="I33" s="7">
        <f t="shared" si="5"/>
        <v>-3.0816999493291641E-2</v>
      </c>
      <c r="O33" s="2">
        <v>41487</v>
      </c>
      <c r="P33">
        <v>83.529999000000004</v>
      </c>
      <c r="Q33">
        <v>84.080001999999993</v>
      </c>
      <c r="R33">
        <v>80.360000999999997</v>
      </c>
      <c r="S33">
        <v>82.849997999999999</v>
      </c>
      <c r="T33">
        <v>63.191642999999999</v>
      </c>
      <c r="U33">
        <v>1385000</v>
      </c>
      <c r="W33">
        <f t="shared" si="6"/>
        <v>-1.3726235813845578E-2</v>
      </c>
      <c r="X33" s="5">
        <v>0.31</v>
      </c>
      <c r="Y33" s="6">
        <f t="shared" si="0"/>
        <v>0.69</v>
      </c>
      <c r="Z33">
        <f t="shared" si="1"/>
        <v>1.9308850071628695E-2</v>
      </c>
      <c r="AA33" s="9">
        <f t="shared" si="2"/>
        <v>7.7029829071977715E-3</v>
      </c>
      <c r="AB33">
        <f t="shared" si="3"/>
        <v>3.7283169108863549E-4</v>
      </c>
      <c r="AC33">
        <f t="shared" si="4"/>
        <v>0.30053487834184067</v>
      </c>
    </row>
    <row r="34" spans="1:29" x14ac:dyDescent="0.3">
      <c r="A34" s="3">
        <v>41518</v>
      </c>
      <c r="B34" s="4">
        <v>151.320007</v>
      </c>
      <c r="C34" s="4">
        <v>159.03999300000001</v>
      </c>
      <c r="D34" s="4">
        <v>149.94000199999999</v>
      </c>
      <c r="E34" s="4">
        <v>154</v>
      </c>
      <c r="F34" s="4">
        <v>134.539658</v>
      </c>
      <c r="G34" s="4">
        <v>23482300</v>
      </c>
      <c r="I34" s="7">
        <f t="shared" si="5"/>
        <v>2.872408489373246E-2</v>
      </c>
      <c r="O34" s="2">
        <v>41518</v>
      </c>
      <c r="P34">
        <v>82.110000999999997</v>
      </c>
      <c r="Q34">
        <v>83.559997999999993</v>
      </c>
      <c r="R34">
        <v>80.360000999999997</v>
      </c>
      <c r="S34">
        <v>83.019997000000004</v>
      </c>
      <c r="T34">
        <v>63.567855999999999</v>
      </c>
      <c r="U34">
        <v>2811900</v>
      </c>
      <c r="W34">
        <f t="shared" si="6"/>
        <v>5.9535245823565397E-3</v>
      </c>
      <c r="X34" s="5">
        <v>0.32</v>
      </c>
      <c r="Y34" s="6">
        <f t="shared" si="0"/>
        <v>0.67999999999999994</v>
      </c>
      <c r="Z34">
        <f t="shared" si="1"/>
        <v>1.923103092244631E-2</v>
      </c>
      <c r="AA34" s="9">
        <f t="shared" si="2"/>
        <v>7.7495415115535074E-3</v>
      </c>
      <c r="AB34">
        <f t="shared" si="3"/>
        <v>3.6983255034008617E-4</v>
      </c>
      <c r="AC34">
        <f t="shared" si="4"/>
        <v>0.30417201943791627</v>
      </c>
    </row>
    <row r="35" spans="1:29" x14ac:dyDescent="0.3">
      <c r="A35" s="3">
        <v>41548</v>
      </c>
      <c r="B35" s="4">
        <v>154.03999300000001</v>
      </c>
      <c r="C35" s="4">
        <v>162.61999499999999</v>
      </c>
      <c r="D35" s="4">
        <v>150.720001</v>
      </c>
      <c r="E35" s="4">
        <v>160.88000500000001</v>
      </c>
      <c r="F35" s="4">
        <v>141.25692699999999</v>
      </c>
      <c r="G35" s="4">
        <v>33454000</v>
      </c>
      <c r="I35" s="7">
        <f t="shared" si="5"/>
        <v>4.9927798983999017E-2</v>
      </c>
      <c r="O35" s="2">
        <v>41548</v>
      </c>
      <c r="P35">
        <v>82.529999000000004</v>
      </c>
      <c r="Q35">
        <v>85.129997000000003</v>
      </c>
      <c r="R35">
        <v>82.089995999999999</v>
      </c>
      <c r="S35">
        <v>84.620002999999997</v>
      </c>
      <c r="T35">
        <v>65.044196999999997</v>
      </c>
      <c r="U35">
        <v>1283300</v>
      </c>
      <c r="W35">
        <f t="shared" si="6"/>
        <v>2.3224646745990674E-2</v>
      </c>
      <c r="X35" s="5">
        <v>0.33</v>
      </c>
      <c r="Y35" s="6">
        <f t="shared" si="0"/>
        <v>0.66999999999999993</v>
      </c>
      <c r="Z35">
        <f t="shared" si="1"/>
        <v>1.9164206854271282E-2</v>
      </c>
      <c r="AA35" s="9">
        <f t="shared" si="2"/>
        <v>7.7961001159092443E-3</v>
      </c>
      <c r="AB35">
        <f t="shared" si="3"/>
        <v>3.672668243532984E-4</v>
      </c>
      <c r="AC35">
        <f t="shared" si="4"/>
        <v>0.30766209949331313</v>
      </c>
    </row>
    <row r="36" spans="1:29" x14ac:dyDescent="0.3">
      <c r="A36" s="3">
        <v>41579</v>
      </c>
      <c r="B36" s="4">
        <v>161.279999</v>
      </c>
      <c r="C36" s="4">
        <v>166.509995</v>
      </c>
      <c r="D36" s="4">
        <v>160.10000600000001</v>
      </c>
      <c r="E36" s="4">
        <v>165.699997</v>
      </c>
      <c r="F36" s="4">
        <v>145.48904400000001</v>
      </c>
      <c r="G36" s="4">
        <v>26113000</v>
      </c>
      <c r="I36" s="7">
        <f t="shared" si="5"/>
        <v>2.9960420985230884E-2</v>
      </c>
      <c r="O36" s="2">
        <v>41579</v>
      </c>
      <c r="P36">
        <v>84.099997999999999</v>
      </c>
      <c r="Q36">
        <v>84.099997999999999</v>
      </c>
      <c r="R36">
        <v>81.449996999999996</v>
      </c>
      <c r="S36">
        <v>82.809997999999993</v>
      </c>
      <c r="T36">
        <v>63.902270999999999</v>
      </c>
      <c r="U36">
        <v>1875700</v>
      </c>
      <c r="W36">
        <f t="shared" si="6"/>
        <v>-1.7556154932622192E-2</v>
      </c>
      <c r="X36" s="5">
        <v>0.34</v>
      </c>
      <c r="Y36" s="6">
        <f t="shared" si="0"/>
        <v>0.65999999999999992</v>
      </c>
      <c r="Z36">
        <f t="shared" si="1"/>
        <v>1.9108493219724892E-2</v>
      </c>
      <c r="AA36" s="9">
        <f t="shared" si="2"/>
        <v>7.8426587202649802E-3</v>
      </c>
      <c r="AB36">
        <f t="shared" si="3"/>
        <v>3.6513451312827222E-4</v>
      </c>
      <c r="AC36">
        <f t="shared" si="4"/>
        <v>0.31099567359558339</v>
      </c>
    </row>
    <row r="37" spans="1:29" x14ac:dyDescent="0.3">
      <c r="A37" s="3">
        <v>41609</v>
      </c>
      <c r="B37" s="4">
        <v>165.949997</v>
      </c>
      <c r="C37" s="4">
        <v>169.229996</v>
      </c>
      <c r="D37" s="4">
        <v>162.009995</v>
      </c>
      <c r="E37" s="4">
        <v>169.14999399999999</v>
      </c>
      <c r="F37" s="4">
        <v>148.51823400000001</v>
      </c>
      <c r="G37" s="4">
        <v>31082700</v>
      </c>
      <c r="I37" s="7">
        <f t="shared" si="5"/>
        <v>2.0820743038218126E-2</v>
      </c>
      <c r="O37" s="2">
        <v>41609</v>
      </c>
      <c r="P37">
        <v>82.5</v>
      </c>
      <c r="Q37">
        <v>83.269997000000004</v>
      </c>
      <c r="R37">
        <v>81.360000999999997</v>
      </c>
      <c r="S37">
        <v>81.650002000000001</v>
      </c>
      <c r="T37">
        <v>63.245583000000003</v>
      </c>
      <c r="U37">
        <v>1622100</v>
      </c>
      <c r="W37">
        <f t="shared" si="6"/>
        <v>-1.0276442287943E-2</v>
      </c>
      <c r="X37" s="5">
        <v>0.35</v>
      </c>
      <c r="Y37" s="6">
        <f t="shared" si="0"/>
        <v>0.65</v>
      </c>
      <c r="Z37">
        <f t="shared" si="1"/>
        <v>1.9063987428263995E-2</v>
      </c>
      <c r="AA37" s="9">
        <f t="shared" si="2"/>
        <v>7.8892173246207162E-3</v>
      </c>
      <c r="AB37">
        <f t="shared" si="3"/>
        <v>3.6343561666500764E-4</v>
      </c>
      <c r="AC37">
        <f t="shared" si="4"/>
        <v>0.31416393591097258</v>
      </c>
    </row>
    <row r="38" spans="1:29" x14ac:dyDescent="0.3">
      <c r="A38" s="3">
        <v>41640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29636000</v>
      </c>
      <c r="I38" s="7">
        <f t="shared" si="5"/>
        <v>-3.0046876264364974E-2</v>
      </c>
      <c r="O38" s="2">
        <v>41640</v>
      </c>
      <c r="P38">
        <v>81.650002000000001</v>
      </c>
      <c r="Q38">
        <v>85.760002</v>
      </c>
      <c r="R38">
        <v>81.650002000000001</v>
      </c>
      <c r="S38">
        <v>85.699996999999996</v>
      </c>
      <c r="T38">
        <v>66.904235999999997</v>
      </c>
      <c r="U38">
        <v>1348800</v>
      </c>
      <c r="W38">
        <f t="shared" si="6"/>
        <v>5.784835598716831E-2</v>
      </c>
      <c r="X38" s="5">
        <v>0.36</v>
      </c>
      <c r="Y38" s="6">
        <f t="shared" si="0"/>
        <v>0.64</v>
      </c>
      <c r="Z38">
        <f t="shared" si="1"/>
        <v>1.9030768112808915E-2</v>
      </c>
      <c r="AA38" s="9">
        <f t="shared" si="2"/>
        <v>7.9357759289764521E-3</v>
      </c>
      <c r="AB38">
        <f t="shared" si="3"/>
        <v>3.6217013496350466E-4</v>
      </c>
      <c r="AC38">
        <f t="shared" si="4"/>
        <v>0.31715881845641281</v>
      </c>
    </row>
    <row r="39" spans="1:29" x14ac:dyDescent="0.3">
      <c r="A39" s="3">
        <v>41671</v>
      </c>
      <c r="B39" s="4">
        <v>163.020004</v>
      </c>
      <c r="C39" s="4">
        <v>171.470001</v>
      </c>
      <c r="D39" s="4">
        <v>159.179993</v>
      </c>
      <c r="E39" s="4">
        <v>170.63000500000001</v>
      </c>
      <c r="F39" s="4">
        <v>150.632645</v>
      </c>
      <c r="G39" s="4">
        <v>24164200</v>
      </c>
      <c r="I39" s="7">
        <f t="shared" si="5"/>
        <v>4.5655387871603059E-2</v>
      </c>
      <c r="O39" s="2">
        <v>41671</v>
      </c>
      <c r="P39">
        <v>85.550003000000004</v>
      </c>
      <c r="Q39">
        <v>86.389999000000003</v>
      </c>
      <c r="R39">
        <v>84.43</v>
      </c>
      <c r="S39">
        <v>86.239998</v>
      </c>
      <c r="T39">
        <v>67.325798000000006</v>
      </c>
      <c r="U39">
        <v>2737100</v>
      </c>
      <c r="W39">
        <f t="shared" si="6"/>
        <v>6.3009762192038909E-3</v>
      </c>
      <c r="X39" s="5">
        <v>0.37</v>
      </c>
      <c r="Y39" s="6">
        <f t="shared" si="0"/>
        <v>0.63</v>
      </c>
      <c r="Z39">
        <f t="shared" si="1"/>
        <v>1.9008894445068685E-2</v>
      </c>
      <c r="AA39" s="9">
        <f t="shared" si="2"/>
        <v>7.9823345333321881E-3</v>
      </c>
      <c r="AB39">
        <f t="shared" si="3"/>
        <v>3.6133806802376317E-4</v>
      </c>
      <c r="AC39">
        <f t="shared" si="4"/>
        <v>0.31997308159655102</v>
      </c>
    </row>
    <row r="40" spans="1:29" x14ac:dyDescent="0.3">
      <c r="A40" s="3">
        <v>41699</v>
      </c>
      <c r="B40" s="4">
        <v>169.19000199999999</v>
      </c>
      <c r="C40" s="4">
        <v>173.19000199999999</v>
      </c>
      <c r="D40" s="4">
        <v>168.38000500000001</v>
      </c>
      <c r="E40" s="4">
        <v>171.35000600000001</v>
      </c>
      <c r="F40" s="4">
        <v>151.26821899999999</v>
      </c>
      <c r="G40" s="4">
        <v>24621000</v>
      </c>
      <c r="I40" s="7">
        <f t="shared" si="5"/>
        <v>4.2193642686152444E-3</v>
      </c>
      <c r="O40" s="2">
        <v>41699</v>
      </c>
      <c r="P40">
        <v>86.120002999999997</v>
      </c>
      <c r="Q40">
        <v>87.349997999999999</v>
      </c>
      <c r="R40">
        <v>84.220000999999996</v>
      </c>
      <c r="S40">
        <v>86.730002999999996</v>
      </c>
      <c r="T40">
        <v>67.962104999999994</v>
      </c>
      <c r="U40">
        <v>2356200</v>
      </c>
      <c r="W40">
        <f t="shared" si="6"/>
        <v>9.4511616483177185E-3</v>
      </c>
      <c r="X40" s="5">
        <v>0.38</v>
      </c>
      <c r="Y40" s="6">
        <f t="shared" si="0"/>
        <v>0.62</v>
      </c>
      <c r="Z40">
        <f t="shared" si="1"/>
        <v>1.8998405613255637E-2</v>
      </c>
      <c r="AA40" s="9">
        <f t="shared" si="2"/>
        <v>8.0288931376879258E-3</v>
      </c>
      <c r="AB40">
        <f t="shared" si="3"/>
        <v>3.6093941584578327E-4</v>
      </c>
      <c r="AC40">
        <f t="shared" si="4"/>
        <v>0.32260039407789315</v>
      </c>
    </row>
    <row r="41" spans="1:29" x14ac:dyDescent="0.3">
      <c r="A41" s="3">
        <v>41730</v>
      </c>
      <c r="B41" s="4">
        <v>171.86999499999999</v>
      </c>
      <c r="C41" s="4">
        <v>173.820007</v>
      </c>
      <c r="D41" s="4">
        <v>166.11000100000001</v>
      </c>
      <c r="E41" s="4">
        <v>172.58999600000001</v>
      </c>
      <c r="F41" s="4">
        <v>153.058502</v>
      </c>
      <c r="G41" s="4">
        <v>27491700</v>
      </c>
      <c r="I41" s="7">
        <f t="shared" si="5"/>
        <v>1.1835156200259211E-2</v>
      </c>
      <c r="O41" s="2">
        <v>41730</v>
      </c>
      <c r="P41">
        <v>86.019997000000004</v>
      </c>
      <c r="Q41">
        <v>88.599997999999999</v>
      </c>
      <c r="R41">
        <v>85.589995999999999</v>
      </c>
      <c r="S41">
        <v>88.480002999999996</v>
      </c>
      <c r="T41">
        <v>69.562507999999994</v>
      </c>
      <c r="U41">
        <v>1181600</v>
      </c>
      <c r="W41">
        <f t="shared" si="6"/>
        <v>2.3548461307959734E-2</v>
      </c>
      <c r="X41" s="5">
        <v>0.39</v>
      </c>
      <c r="Y41" s="6">
        <f t="shared" si="0"/>
        <v>0.61</v>
      </c>
      <c r="Z41">
        <f t="shared" si="1"/>
        <v>1.8999320472837047E-2</v>
      </c>
      <c r="AA41" s="9">
        <f t="shared" si="2"/>
        <v>8.07545174204366E-3</v>
      </c>
      <c r="AB41">
        <f t="shared" si="3"/>
        <v>3.6097417842956492E-4</v>
      </c>
      <c r="AC41">
        <f t="shared" si="4"/>
        <v>0.32503540065406977</v>
      </c>
    </row>
    <row r="42" spans="1:29" x14ac:dyDescent="0.3">
      <c r="A42" s="3">
        <v>41760</v>
      </c>
      <c r="B42" s="4">
        <v>172.5</v>
      </c>
      <c r="C42" s="4">
        <v>176.69000199999999</v>
      </c>
      <c r="D42" s="4">
        <v>170.44000199999999</v>
      </c>
      <c r="E42" s="4">
        <v>176.550003</v>
      </c>
      <c r="F42" s="4">
        <v>156.570404</v>
      </c>
      <c r="G42" s="4">
        <v>20604100</v>
      </c>
      <c r="I42" s="7">
        <f t="shared" si="5"/>
        <v>2.2944834518241919E-2</v>
      </c>
      <c r="O42" s="2">
        <v>41760</v>
      </c>
      <c r="P42">
        <v>88.120002999999997</v>
      </c>
      <c r="Q42">
        <v>90.690002000000007</v>
      </c>
      <c r="R42">
        <v>88.019997000000004</v>
      </c>
      <c r="S42">
        <v>90.010002</v>
      </c>
      <c r="T42">
        <v>71.033180000000002</v>
      </c>
      <c r="U42">
        <v>1513100</v>
      </c>
      <c r="W42">
        <f t="shared" si="6"/>
        <v>2.1141733417662456E-2</v>
      </c>
      <c r="X42" s="5">
        <v>0.4</v>
      </c>
      <c r="Y42" s="6">
        <f t="shared" si="0"/>
        <v>0.6</v>
      </c>
      <c r="Z42">
        <f t="shared" si="1"/>
        <v>1.9011637377540847E-2</v>
      </c>
      <c r="AA42" s="9">
        <f t="shared" si="2"/>
        <v>8.122010346399396E-3</v>
      </c>
      <c r="AB42">
        <f t="shared" si="3"/>
        <v>3.6144235577510823E-4</v>
      </c>
      <c r="AC42">
        <f t="shared" si="4"/>
        <v>0.32727377567961019</v>
      </c>
    </row>
    <row r="43" spans="1:29" x14ac:dyDescent="0.3">
      <c r="A43" s="3">
        <v>41791</v>
      </c>
      <c r="B43" s="4">
        <v>176.83000200000001</v>
      </c>
      <c r="C43" s="4">
        <v>180.570007</v>
      </c>
      <c r="D43" s="4">
        <v>175.94000199999999</v>
      </c>
      <c r="E43" s="4">
        <v>179.429993</v>
      </c>
      <c r="F43" s="4">
        <v>159.124405</v>
      </c>
      <c r="G43" s="4">
        <v>19356700</v>
      </c>
      <c r="I43" s="7">
        <f t="shared" si="5"/>
        <v>1.6312156925902821E-2</v>
      </c>
      <c r="O43" s="2">
        <v>41791</v>
      </c>
      <c r="P43">
        <v>89.220000999999996</v>
      </c>
      <c r="Q43">
        <v>90</v>
      </c>
      <c r="R43">
        <v>88</v>
      </c>
      <c r="S43">
        <v>89.889999000000003</v>
      </c>
      <c r="T43">
        <v>71.179801999999995</v>
      </c>
      <c r="U43">
        <v>1344300</v>
      </c>
      <c r="W43">
        <f t="shared" si="6"/>
        <v>2.0641339723210805E-3</v>
      </c>
      <c r="X43" s="5">
        <v>0.41</v>
      </c>
      <c r="Y43" s="6">
        <f t="shared" si="0"/>
        <v>0.59000000000000008</v>
      </c>
      <c r="Z43">
        <f t="shared" si="1"/>
        <v>1.9035334194135209E-2</v>
      </c>
      <c r="AA43" s="9">
        <f t="shared" si="2"/>
        <v>8.1685689507551337E-3</v>
      </c>
      <c r="AB43">
        <f t="shared" si="3"/>
        <v>3.6234394788241307E-4</v>
      </c>
      <c r="AC43">
        <f t="shared" si="4"/>
        <v>0.32931226144096182</v>
      </c>
    </row>
    <row r="44" spans="1:29" x14ac:dyDescent="0.3">
      <c r="A44" s="3">
        <v>41821</v>
      </c>
      <c r="B44" s="4">
        <v>179.88000500000001</v>
      </c>
      <c r="C44" s="4">
        <v>182.5</v>
      </c>
      <c r="D44" s="4">
        <v>176.96000699999999</v>
      </c>
      <c r="E44" s="4">
        <v>176.96000699999999</v>
      </c>
      <c r="F44" s="4">
        <v>157.64070100000001</v>
      </c>
      <c r="G44" s="4">
        <v>18901400</v>
      </c>
      <c r="I44" s="7">
        <f t="shared" si="5"/>
        <v>-9.3241762632199077E-3</v>
      </c>
      <c r="O44" s="2">
        <v>41821</v>
      </c>
      <c r="P44">
        <v>89.190002000000007</v>
      </c>
      <c r="Q44">
        <v>91.099997999999999</v>
      </c>
      <c r="R44">
        <v>87.790001000000004</v>
      </c>
      <c r="S44">
        <v>89.57</v>
      </c>
      <c r="T44">
        <v>71.176292000000004</v>
      </c>
      <c r="U44">
        <v>1437800</v>
      </c>
      <c r="W44">
        <f t="shared" si="6"/>
        <v>-4.9311741552648947E-5</v>
      </c>
      <c r="X44" s="5">
        <v>0.42</v>
      </c>
      <c r="Y44" s="6">
        <f t="shared" si="0"/>
        <v>0.58000000000000007</v>
      </c>
      <c r="Z44">
        <f t="shared" si="1"/>
        <v>1.9070368500673483E-2</v>
      </c>
      <c r="AA44" s="9">
        <f t="shared" si="2"/>
        <v>8.2151275551108696E-3</v>
      </c>
      <c r="AB44">
        <f t="shared" si="3"/>
        <v>3.6367895475147941E-4</v>
      </c>
      <c r="AC44">
        <f t="shared" si="4"/>
        <v>0.3311486904349985</v>
      </c>
    </row>
    <row r="45" spans="1:29" x14ac:dyDescent="0.3">
      <c r="A45" s="3">
        <v>41852</v>
      </c>
      <c r="B45" s="4">
        <v>176.520004</v>
      </c>
      <c r="C45" s="4">
        <v>184.16999799999999</v>
      </c>
      <c r="D45" s="4">
        <v>174.699997</v>
      </c>
      <c r="E45" s="4">
        <v>183.990005</v>
      </c>
      <c r="F45" s="4">
        <v>163.903198</v>
      </c>
      <c r="G45" s="4">
        <v>23864300</v>
      </c>
      <c r="I45" s="7">
        <f t="shared" si="5"/>
        <v>3.9726396547805187E-2</v>
      </c>
      <c r="O45" s="2">
        <v>41852</v>
      </c>
      <c r="P45">
        <v>89.269997000000004</v>
      </c>
      <c r="Q45">
        <v>93</v>
      </c>
      <c r="R45">
        <v>88.870002999999997</v>
      </c>
      <c r="S45">
        <v>92.82</v>
      </c>
      <c r="T45">
        <v>74.013306</v>
      </c>
      <c r="U45">
        <v>13564600</v>
      </c>
      <c r="W45">
        <f t="shared" si="6"/>
        <v>3.9858974389955559E-2</v>
      </c>
      <c r="X45" s="5">
        <v>0.43</v>
      </c>
      <c r="Y45" s="6">
        <f t="shared" si="0"/>
        <v>0.57000000000000006</v>
      </c>
      <c r="Z45">
        <f t="shared" si="1"/>
        <v>1.91166779640791E-2</v>
      </c>
      <c r="AA45" s="9">
        <f t="shared" si="2"/>
        <v>8.2616861594666038E-3</v>
      </c>
      <c r="AB45">
        <f t="shared" si="3"/>
        <v>3.654473763823074E-4</v>
      </c>
      <c r="AC45">
        <f t="shared" si="4"/>
        <v>0.33278199127591274</v>
      </c>
    </row>
    <row r="46" spans="1:29" x14ac:dyDescent="0.3">
      <c r="A46" s="3">
        <v>41883</v>
      </c>
      <c r="B46" s="4">
        <v>184.300003</v>
      </c>
      <c r="C46" s="4">
        <v>185.83999600000001</v>
      </c>
      <c r="D46" s="4">
        <v>179.770004</v>
      </c>
      <c r="E46" s="4">
        <v>180.58999600000001</v>
      </c>
      <c r="F46" s="4">
        <v>160.87439000000001</v>
      </c>
      <c r="G46" s="4">
        <v>17064700</v>
      </c>
      <c r="I46" s="7">
        <f t="shared" si="5"/>
        <v>-1.8479248952787297E-2</v>
      </c>
      <c r="O46" s="2">
        <v>41883</v>
      </c>
      <c r="P46">
        <v>91.669998000000007</v>
      </c>
      <c r="Q46">
        <v>91.790001000000004</v>
      </c>
      <c r="R46">
        <v>88.510002</v>
      </c>
      <c r="S46">
        <v>90.230002999999996</v>
      </c>
      <c r="T46">
        <v>72.193129999999996</v>
      </c>
      <c r="U46">
        <v>5418500</v>
      </c>
      <c r="W46">
        <f t="shared" si="6"/>
        <v>-2.459255096644386E-2</v>
      </c>
      <c r="X46" s="5">
        <v>0.44</v>
      </c>
      <c r="Y46" s="6">
        <f t="shared" si="0"/>
        <v>0.56000000000000005</v>
      </c>
      <c r="Z46">
        <f t="shared" si="1"/>
        <v>1.9174180889281738E-2</v>
      </c>
      <c r="AA46" s="9">
        <f t="shared" si="2"/>
        <v>8.3082447638223415E-3</v>
      </c>
      <c r="AB46">
        <f t="shared" si="3"/>
        <v>3.6764921277489699E-4</v>
      </c>
      <c r="AC46">
        <f t="shared" si="4"/>
        <v>0.33421217838851808</v>
      </c>
    </row>
    <row r="47" spans="1:29" x14ac:dyDescent="0.3">
      <c r="A47" s="3">
        <v>41913</v>
      </c>
      <c r="B47" s="4">
        <v>180.33999600000001</v>
      </c>
      <c r="C47" s="4">
        <v>185.050003</v>
      </c>
      <c r="D47" s="4">
        <v>166.85000600000001</v>
      </c>
      <c r="E47" s="4">
        <v>184.929993</v>
      </c>
      <c r="F47" s="4">
        <v>165.52494799999999</v>
      </c>
      <c r="G47" s="4">
        <v>47152300</v>
      </c>
      <c r="I47" s="7">
        <f t="shared" si="5"/>
        <v>2.890800704823171E-2</v>
      </c>
      <c r="O47" s="2">
        <v>41913</v>
      </c>
      <c r="P47">
        <v>90.480002999999996</v>
      </c>
      <c r="Q47">
        <v>96.370002999999997</v>
      </c>
      <c r="R47">
        <v>90.370002999999997</v>
      </c>
      <c r="S47">
        <v>91.669998000000007</v>
      </c>
      <c r="T47">
        <v>73.567183999999997</v>
      </c>
      <c r="U47">
        <v>3612100</v>
      </c>
      <c r="W47">
        <f t="shared" si="6"/>
        <v>1.9033029874172325E-2</v>
      </c>
      <c r="X47" s="5">
        <v>0.45</v>
      </c>
      <c r="Y47" s="6">
        <f t="shared" si="0"/>
        <v>0.55000000000000004</v>
      </c>
      <c r="Z47">
        <f t="shared" si="1"/>
        <v>1.9242776928739994E-2</v>
      </c>
      <c r="AA47" s="9">
        <f t="shared" si="2"/>
        <v>8.3548033681780775E-3</v>
      </c>
      <c r="AB47">
        <f t="shared" si="3"/>
        <v>3.7028446392924817E-4</v>
      </c>
      <c r="AC47">
        <f t="shared" si="4"/>
        <v>0.33544032610685853</v>
      </c>
    </row>
    <row r="48" spans="1:29" x14ac:dyDescent="0.3">
      <c r="A48" s="3">
        <v>41944</v>
      </c>
      <c r="B48" s="4">
        <v>185.199997</v>
      </c>
      <c r="C48" s="4">
        <v>190.63000500000001</v>
      </c>
      <c r="D48" s="4">
        <v>183.449997</v>
      </c>
      <c r="E48" s="4">
        <v>190.029999</v>
      </c>
      <c r="F48" s="4">
        <v>170.089752</v>
      </c>
      <c r="G48" s="4">
        <v>27698100</v>
      </c>
      <c r="I48" s="7">
        <f t="shared" si="5"/>
        <v>2.7577740124105077E-2</v>
      </c>
      <c r="O48" s="2">
        <v>41944</v>
      </c>
      <c r="P48">
        <v>91.400002000000001</v>
      </c>
      <c r="Q48">
        <v>93</v>
      </c>
      <c r="R48">
        <v>90.669998000000007</v>
      </c>
      <c r="S48">
        <v>92.919998000000007</v>
      </c>
      <c r="T48">
        <v>74.813286000000005</v>
      </c>
      <c r="U48">
        <v>1919600</v>
      </c>
      <c r="W48">
        <f t="shared" si="6"/>
        <v>1.6938285961849653E-2</v>
      </c>
      <c r="X48" s="5">
        <v>0.46</v>
      </c>
      <c r="Y48" s="6">
        <f t="shared" si="0"/>
        <v>0.54</v>
      </c>
      <c r="Z48">
        <f t="shared" si="1"/>
        <v>1.9322347938212914E-2</v>
      </c>
      <c r="AA48" s="9">
        <f t="shared" si="2"/>
        <v>8.4013619725338134E-3</v>
      </c>
      <c r="AB48">
        <f t="shared" si="3"/>
        <v>3.7335312984536085E-4</v>
      </c>
      <c r="AC48">
        <f t="shared" si="4"/>
        <v>0.33646852822044315</v>
      </c>
    </row>
    <row r="49" spans="1:29" x14ac:dyDescent="0.3">
      <c r="A49" s="3">
        <v>41974</v>
      </c>
      <c r="B49" s="4">
        <v>189.28999300000001</v>
      </c>
      <c r="C49" s="4">
        <v>191.63000500000001</v>
      </c>
      <c r="D49" s="4">
        <v>181.44000199999999</v>
      </c>
      <c r="E49" s="4">
        <v>188.39999399999999</v>
      </c>
      <c r="F49" s="4">
        <v>168.63082900000001</v>
      </c>
      <c r="G49" s="4">
        <v>49040300</v>
      </c>
      <c r="I49" s="7">
        <f t="shared" si="5"/>
        <v>-8.5773715514618765E-3</v>
      </c>
      <c r="O49" s="2">
        <v>41974</v>
      </c>
      <c r="P49">
        <v>92.889999000000003</v>
      </c>
      <c r="Q49">
        <v>94.830001999999993</v>
      </c>
      <c r="R49">
        <v>91.400002000000001</v>
      </c>
      <c r="S49">
        <v>94.269997000000004</v>
      </c>
      <c r="T49">
        <v>76.150253000000006</v>
      </c>
      <c r="U49">
        <v>3895900</v>
      </c>
      <c r="W49">
        <f t="shared" si="6"/>
        <v>1.7870716171991097E-2</v>
      </c>
      <c r="X49" s="5">
        <v>0.47</v>
      </c>
      <c r="Y49" s="6">
        <f t="shared" si="0"/>
        <v>0.53</v>
      </c>
      <c r="Z49">
        <f t="shared" si="1"/>
        <v>1.9412758962168028E-2</v>
      </c>
      <c r="AA49" s="9">
        <f t="shared" si="2"/>
        <v>8.4479205768895477E-3</v>
      </c>
      <c r="AB49">
        <f t="shared" si="3"/>
        <v>3.7685521052323507E-4</v>
      </c>
      <c r="AC49">
        <f t="shared" si="4"/>
        <v>0.33729984437813637</v>
      </c>
    </row>
    <row r="50" spans="1:29" x14ac:dyDescent="0.3">
      <c r="A50" s="3">
        <v>42005</v>
      </c>
      <c r="B50" s="4">
        <v>189.28999300000001</v>
      </c>
      <c r="C50" s="4">
        <v>189.720001</v>
      </c>
      <c r="D50" s="4">
        <v>182.08999600000001</v>
      </c>
      <c r="E50" s="4">
        <v>182.990005</v>
      </c>
      <c r="F50" s="4">
        <v>164.70107999999999</v>
      </c>
      <c r="G50" s="4">
        <v>51629600</v>
      </c>
      <c r="I50" s="7">
        <f t="shared" si="5"/>
        <v>-2.3303858631923191E-2</v>
      </c>
      <c r="O50" s="2">
        <v>42005</v>
      </c>
      <c r="P50">
        <v>94.400002000000001</v>
      </c>
      <c r="Q50">
        <v>100.489998</v>
      </c>
      <c r="R50">
        <v>94.309997999999993</v>
      </c>
      <c r="S50">
        <v>100.449997</v>
      </c>
      <c r="T50">
        <v>81.686736999999994</v>
      </c>
      <c r="U50">
        <v>3154500</v>
      </c>
      <c r="W50">
        <f t="shared" si="6"/>
        <v>7.2704735465553672E-2</v>
      </c>
      <c r="X50" s="5">
        <v>0.48</v>
      </c>
      <c r="Y50" s="6">
        <f t="shared" si="0"/>
        <v>0.52</v>
      </c>
      <c r="Z50">
        <f t="shared" si="1"/>
        <v>1.9513859330303449E-2</v>
      </c>
      <c r="AA50" s="9">
        <f t="shared" si="2"/>
        <v>8.4944791812452854E-3</v>
      </c>
      <c r="AB50">
        <f t="shared" si="3"/>
        <v>3.8079070596287094E-4</v>
      </c>
      <c r="AC50">
        <f t="shared" si="4"/>
        <v>0.33793823505761322</v>
      </c>
    </row>
    <row r="51" spans="1:29" x14ac:dyDescent="0.3">
      <c r="A51" s="3">
        <v>42036</v>
      </c>
      <c r="B51" s="4">
        <v>183.5</v>
      </c>
      <c r="C51" s="4">
        <v>194.64999399999999</v>
      </c>
      <c r="D51" s="4">
        <v>181.470001</v>
      </c>
      <c r="E51" s="4">
        <v>193.199997</v>
      </c>
      <c r="F51" s="4">
        <v>173.890625</v>
      </c>
      <c r="G51" s="4">
        <v>30737100</v>
      </c>
      <c r="I51" s="7">
        <f t="shared" si="5"/>
        <v>5.5795292902754534E-2</v>
      </c>
      <c r="O51" s="2">
        <v>42036</v>
      </c>
      <c r="P51">
        <v>99.559997999999993</v>
      </c>
      <c r="Q51">
        <v>100.18</v>
      </c>
      <c r="R51">
        <v>93.809997999999993</v>
      </c>
      <c r="S51">
        <v>95.970000999999996</v>
      </c>
      <c r="T51">
        <v>78.043587000000002</v>
      </c>
      <c r="U51">
        <v>3183600</v>
      </c>
      <c r="W51">
        <f t="shared" si="6"/>
        <v>-4.4599039376490124E-2</v>
      </c>
      <c r="X51" s="5">
        <v>0.49</v>
      </c>
      <c r="Y51" s="6">
        <f t="shared" si="0"/>
        <v>0.51</v>
      </c>
      <c r="Z51">
        <f t="shared" si="1"/>
        <v>1.9625483845354445E-2</v>
      </c>
      <c r="AA51" s="9">
        <f t="shared" si="2"/>
        <v>8.5410377856010213E-3</v>
      </c>
      <c r="AB51">
        <f t="shared" si="3"/>
        <v>3.8515961616426836E-4</v>
      </c>
      <c r="AC51">
        <f>((AA51-0.19%))/Z51</f>
        <v>0.3383884870269338</v>
      </c>
    </row>
    <row r="52" spans="1:29" x14ac:dyDescent="0.3">
      <c r="A52" s="3">
        <v>42064</v>
      </c>
      <c r="B52" s="4">
        <v>193.30999800000001</v>
      </c>
      <c r="C52" s="4">
        <v>194.470001</v>
      </c>
      <c r="D52" s="4">
        <v>187.14999399999999</v>
      </c>
      <c r="E52" s="4">
        <v>189.199997</v>
      </c>
      <c r="F52" s="4">
        <v>170.29037500000001</v>
      </c>
      <c r="G52" s="4">
        <v>35632400</v>
      </c>
      <c r="I52" s="7">
        <f t="shared" si="5"/>
        <v>-2.0704106388714116E-2</v>
      </c>
      <c r="O52" s="2">
        <v>42064</v>
      </c>
      <c r="P52">
        <v>95.879997000000003</v>
      </c>
      <c r="Q52">
        <v>97.699996999999996</v>
      </c>
      <c r="R52">
        <v>92.389999000000003</v>
      </c>
      <c r="S52">
        <v>96.32</v>
      </c>
      <c r="T52">
        <v>78.569884999999999</v>
      </c>
      <c r="U52">
        <v>2573400</v>
      </c>
      <c r="W52">
        <f t="shared" si="6"/>
        <v>6.7436418574660095E-3</v>
      </c>
      <c r="X52" s="5">
        <v>0.5</v>
      </c>
      <c r="Y52" s="6">
        <f t="shared" si="0"/>
        <v>0.5</v>
      </c>
      <c r="Z52">
        <f t="shared" si="1"/>
        <v>1.9747454041658823E-2</v>
      </c>
      <c r="AA52" s="9">
        <f t="shared" si="2"/>
        <v>8.5875963899567573E-3</v>
      </c>
      <c r="AB52">
        <f t="shared" si="3"/>
        <v>3.8996194112742738E-4</v>
      </c>
      <c r="AC52">
        <f t="shared" si="4"/>
        <v>0.3386561313599587</v>
      </c>
    </row>
    <row r="53" spans="1:29" x14ac:dyDescent="0.3">
      <c r="A53" s="3">
        <v>42095</v>
      </c>
      <c r="B53" s="4">
        <v>189.16999799999999</v>
      </c>
      <c r="C53" s="4">
        <v>194.740005</v>
      </c>
      <c r="D53" s="4">
        <v>187.470001</v>
      </c>
      <c r="E53" s="4">
        <v>191.10000600000001</v>
      </c>
      <c r="F53" s="4">
        <v>172.878052</v>
      </c>
      <c r="G53" s="4">
        <v>30252000</v>
      </c>
      <c r="I53" s="7">
        <f t="shared" si="5"/>
        <v>1.5195673860016967E-2</v>
      </c>
      <c r="O53" s="2">
        <v>42095</v>
      </c>
      <c r="P53">
        <v>96.620002999999997</v>
      </c>
      <c r="Q53">
        <v>97.25</v>
      </c>
      <c r="R53">
        <v>92.830001999999993</v>
      </c>
      <c r="S53">
        <v>93.550003000000004</v>
      </c>
      <c r="T53">
        <v>76.532844999999995</v>
      </c>
      <c r="U53">
        <v>2549300</v>
      </c>
      <c r="W53">
        <f t="shared" si="6"/>
        <v>-2.592647297370998E-2</v>
      </c>
      <c r="X53" s="12">
        <v>0.51</v>
      </c>
      <c r="Y53" s="13">
        <f t="shared" si="0"/>
        <v>0.49</v>
      </c>
      <c r="Z53" s="10">
        <f t="shared" si="1"/>
        <v>1.987957949385117E-2</v>
      </c>
      <c r="AA53" s="11">
        <f t="shared" si="2"/>
        <v>8.6341549943124932E-3</v>
      </c>
      <c r="AB53">
        <f t="shared" si="3"/>
        <v>3.9519768085234799E-4</v>
      </c>
      <c r="AC53" s="10">
        <f t="shared" si="4"/>
        <v>0.33874735611965001</v>
      </c>
    </row>
    <row r="54" spans="1:29" x14ac:dyDescent="0.3">
      <c r="A54" s="3">
        <v>42125</v>
      </c>
      <c r="B54" s="4">
        <v>191.96000699999999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25759100</v>
      </c>
      <c r="I54" s="7">
        <f t="shared" si="5"/>
        <v>1.2506642543612223E-2</v>
      </c>
      <c r="O54" s="2">
        <v>42125</v>
      </c>
      <c r="P54">
        <v>92.580001999999993</v>
      </c>
      <c r="Q54">
        <v>92.830001999999993</v>
      </c>
      <c r="R54">
        <v>89.080001999999993</v>
      </c>
      <c r="S54">
        <v>91.029999000000004</v>
      </c>
      <c r="T54">
        <v>74.782584999999997</v>
      </c>
      <c r="U54">
        <v>8709600</v>
      </c>
      <c r="W54">
        <f t="shared" si="6"/>
        <v>-2.2869396792971619E-2</v>
      </c>
      <c r="X54" s="5">
        <v>0.52</v>
      </c>
      <c r="Y54" s="6">
        <f t="shared" si="0"/>
        <v>0.48</v>
      </c>
      <c r="Z54">
        <f t="shared" si="1"/>
        <v>2.0021659155500329E-2</v>
      </c>
      <c r="AA54" s="9">
        <f t="shared" si="2"/>
        <v>8.6807135986682292E-3</v>
      </c>
      <c r="AB54">
        <f t="shared" si="3"/>
        <v>4.0086683533903015E-4</v>
      </c>
      <c r="AC54">
        <f t="shared" si="4"/>
        <v>0.33866891579789177</v>
      </c>
    </row>
    <row r="55" spans="1:29" x14ac:dyDescent="0.3">
      <c r="A55" s="3">
        <v>42156</v>
      </c>
      <c r="B55" s="4">
        <v>194.229996</v>
      </c>
      <c r="C55" s="4">
        <v>195.529999</v>
      </c>
      <c r="D55" s="4">
        <v>188.240005</v>
      </c>
      <c r="E55" s="4">
        <v>188.83999600000001</v>
      </c>
      <c r="F55" s="4">
        <v>170.833527</v>
      </c>
      <c r="G55" s="4">
        <v>32509600</v>
      </c>
      <c r="I55" s="7">
        <f t="shared" si="5"/>
        <v>-2.4032476978313788E-2</v>
      </c>
      <c r="O55" s="2">
        <v>42156</v>
      </c>
      <c r="P55">
        <v>90.699996999999996</v>
      </c>
      <c r="Q55">
        <v>90.790001000000004</v>
      </c>
      <c r="R55">
        <v>86.410004000000001</v>
      </c>
      <c r="S55">
        <v>87.610000999999997</v>
      </c>
      <c r="T55">
        <v>72.202972000000003</v>
      </c>
      <c r="U55">
        <v>2944100</v>
      </c>
      <c r="W55">
        <f t="shared" si="6"/>
        <v>-3.449483593004965E-2</v>
      </c>
      <c r="X55" s="5">
        <v>0.53</v>
      </c>
      <c r="Y55" s="6">
        <f t="shared" si="0"/>
        <v>0.47</v>
      </c>
      <c r="Z55">
        <f t="shared" si="1"/>
        <v>2.0173482708433711E-2</v>
      </c>
      <c r="AA55" s="9">
        <f t="shared" si="2"/>
        <v>8.7272722030239669E-3</v>
      </c>
      <c r="AB55">
        <f t="shared" si="3"/>
        <v>4.0696940458747385E-4</v>
      </c>
      <c r="AC55">
        <f t="shared" si="4"/>
        <v>0.33842803950602751</v>
      </c>
    </row>
    <row r="56" spans="1:29" x14ac:dyDescent="0.3">
      <c r="A56" s="3">
        <v>42186</v>
      </c>
      <c r="B56" s="4">
        <v>190.64999399999999</v>
      </c>
      <c r="C56" s="4">
        <v>195.46000699999999</v>
      </c>
      <c r="D56" s="4">
        <v>187.19000199999999</v>
      </c>
      <c r="E56" s="4">
        <v>192.949997</v>
      </c>
      <c r="F56" s="4">
        <v>175.36762999999999</v>
      </c>
      <c r="G56" s="4">
        <v>35084700</v>
      </c>
      <c r="I56" s="7">
        <f t="shared" si="5"/>
        <v>2.654106064320727E-2</v>
      </c>
      <c r="O56" s="2">
        <v>42186</v>
      </c>
      <c r="P56">
        <v>86.709998999999996</v>
      </c>
      <c r="Q56">
        <v>90</v>
      </c>
      <c r="R56">
        <v>86.379997000000003</v>
      </c>
      <c r="S56">
        <v>89.989998</v>
      </c>
      <c r="T56">
        <v>74.417877000000004</v>
      </c>
      <c r="U56">
        <v>1679800</v>
      </c>
      <c r="W56">
        <f t="shared" si="6"/>
        <v>3.0676091837327668E-2</v>
      </c>
      <c r="X56" s="5">
        <v>0.54</v>
      </c>
      <c r="Y56" s="6">
        <f t="shared" si="0"/>
        <v>0.45999999999999996</v>
      </c>
      <c r="Z56">
        <f t="shared" si="1"/>
        <v>2.0334831904829681E-2</v>
      </c>
      <c r="AA56" s="9">
        <f t="shared" si="2"/>
        <v>8.7738308073797011E-3</v>
      </c>
      <c r="AB56">
        <f t="shared" si="3"/>
        <v>4.1350538859767915E-4</v>
      </c>
      <c r="AC56">
        <f t="shared" si="4"/>
        <v>0.33803233975822111</v>
      </c>
    </row>
    <row r="57" spans="1:29" x14ac:dyDescent="0.3">
      <c r="A57" s="3">
        <v>42217</v>
      </c>
      <c r="B57" s="4">
        <v>193</v>
      </c>
      <c r="C57" s="4">
        <v>193.75</v>
      </c>
      <c r="D57" s="4">
        <v>168.08000200000001</v>
      </c>
      <c r="E57" s="4">
        <v>181.11000100000001</v>
      </c>
      <c r="F57" s="4">
        <v>164.60656700000001</v>
      </c>
      <c r="G57" s="4">
        <v>75872400</v>
      </c>
      <c r="I57" s="7">
        <f t="shared" si="5"/>
        <v>-6.1362880937605113E-2</v>
      </c>
      <c r="O57" s="2">
        <v>42217</v>
      </c>
      <c r="P57">
        <v>89.550003000000004</v>
      </c>
      <c r="Q57">
        <v>91.830001999999993</v>
      </c>
      <c r="R57">
        <v>88.440002000000007</v>
      </c>
      <c r="S57">
        <v>88.68</v>
      </c>
      <c r="T57">
        <v>73.588218999999995</v>
      </c>
      <c r="U57">
        <v>7524300</v>
      </c>
      <c r="W57">
        <f t="shared" si="6"/>
        <v>-1.1148638384295917E-2</v>
      </c>
      <c r="X57" s="5">
        <v>0.55000000000000004</v>
      </c>
      <c r="Y57" s="6">
        <f t="shared" si="0"/>
        <v>0.44999999999999996</v>
      </c>
      <c r="Z57">
        <f t="shared" si="1"/>
        <v>2.0505481885818876E-2</v>
      </c>
      <c r="AA57" s="9">
        <f t="shared" si="2"/>
        <v>8.8203894117354371E-3</v>
      </c>
      <c r="AB57">
        <f t="shared" si="3"/>
        <v>4.2047478736964604E-4</v>
      </c>
      <c r="AC57">
        <f t="shared" si="4"/>
        <v>0.33748972349298562</v>
      </c>
    </row>
    <row r="58" spans="1:29" x14ac:dyDescent="0.3">
      <c r="A58" s="3">
        <v>42248</v>
      </c>
      <c r="B58" s="4">
        <v>177.11000100000001</v>
      </c>
      <c r="C58" s="4">
        <v>185.990005</v>
      </c>
      <c r="D58" s="4">
        <v>171.36000100000001</v>
      </c>
      <c r="E58" s="4">
        <v>175.71000699999999</v>
      </c>
      <c r="F58" s="4">
        <v>159.69863900000001</v>
      </c>
      <c r="G58" s="4">
        <v>57666300</v>
      </c>
      <c r="I58" s="7">
        <f t="shared" si="5"/>
        <v>-2.9816112986549292E-2</v>
      </c>
      <c r="O58" s="2">
        <v>42248</v>
      </c>
      <c r="P58">
        <v>88.620002999999997</v>
      </c>
      <c r="Q58">
        <v>89.75</v>
      </c>
      <c r="R58">
        <v>87.160004000000001</v>
      </c>
      <c r="S58">
        <v>89.339995999999999</v>
      </c>
      <c r="T58">
        <v>74.399651000000006</v>
      </c>
      <c r="U58">
        <v>5485800</v>
      </c>
      <c r="W58">
        <f t="shared" si="6"/>
        <v>1.1026656318452455E-2</v>
      </c>
      <c r="X58" s="5">
        <v>0.56000000000000005</v>
      </c>
      <c r="Y58" s="6">
        <f t="shared" si="0"/>
        <v>0.43999999999999995</v>
      </c>
      <c r="Z58">
        <f t="shared" si="1"/>
        <v>2.0685202462228269E-2</v>
      </c>
      <c r="AA58" s="9">
        <f t="shared" si="2"/>
        <v>8.866948016091173E-3</v>
      </c>
      <c r="AB58">
        <f t="shared" si="3"/>
        <v>4.2787760090337449E-4</v>
      </c>
      <c r="AC58">
        <f t="shared" si="4"/>
        <v>0.33680830675034512</v>
      </c>
    </row>
    <row r="59" spans="1:29" x14ac:dyDescent="0.3">
      <c r="A59" s="3">
        <v>42278</v>
      </c>
      <c r="B59" s="4">
        <v>175.970001</v>
      </c>
      <c r="C59" s="4">
        <v>192</v>
      </c>
      <c r="D59" s="4">
        <v>173.35000600000001</v>
      </c>
      <c r="E59" s="4">
        <v>190.55999800000001</v>
      </c>
      <c r="F59" s="4">
        <v>174.116623</v>
      </c>
      <c r="G59" s="4">
        <v>38175300</v>
      </c>
      <c r="I59" s="7">
        <f t="shared" si="5"/>
        <v>9.0282447554233647E-2</v>
      </c>
      <c r="O59" s="2">
        <v>42278</v>
      </c>
      <c r="P59">
        <v>89.410004000000001</v>
      </c>
      <c r="Q59">
        <v>90.849997999999999</v>
      </c>
      <c r="R59">
        <v>88.790001000000004</v>
      </c>
      <c r="S59">
        <v>89.660004000000001</v>
      </c>
      <c r="T59">
        <v>74.871284000000003</v>
      </c>
      <c r="U59">
        <v>2746800</v>
      </c>
      <c r="W59">
        <f t="shared" si="6"/>
        <v>6.339182962027623E-3</v>
      </c>
      <c r="X59" s="5">
        <v>0.56999999999999995</v>
      </c>
      <c r="Y59" s="6">
        <f t="shared" si="0"/>
        <v>0.43000000000000005</v>
      </c>
      <c r="Z59">
        <f t="shared" si="1"/>
        <v>2.0873759345141081E-2</v>
      </c>
      <c r="AA59" s="9">
        <f t="shared" si="2"/>
        <v>8.913506620446909E-3</v>
      </c>
      <c r="AB59">
        <f t="shared" si="3"/>
        <v>4.3571382919886458E-4</v>
      </c>
      <c r="AC59">
        <f t="shared" si="4"/>
        <v>0.33599633417635849</v>
      </c>
    </row>
    <row r="60" spans="1:29" x14ac:dyDescent="0.3">
      <c r="A60" s="3">
        <v>42309</v>
      </c>
      <c r="B60" s="4">
        <v>190.979996</v>
      </c>
      <c r="C60" s="4">
        <v>194.05999800000001</v>
      </c>
      <c r="D60" s="4">
        <v>185.36000100000001</v>
      </c>
      <c r="E60" s="4">
        <v>191.36999499999999</v>
      </c>
      <c r="F60" s="4">
        <v>174.85675000000001</v>
      </c>
      <c r="G60" s="4">
        <v>38629500</v>
      </c>
      <c r="I60" s="7">
        <f t="shared" si="5"/>
        <v>4.2507543923591129E-3</v>
      </c>
      <c r="O60" s="2">
        <v>42309</v>
      </c>
      <c r="P60">
        <v>88.830001999999993</v>
      </c>
      <c r="Q60">
        <v>89.190002000000007</v>
      </c>
      <c r="R60">
        <v>86.830001999999993</v>
      </c>
      <c r="S60">
        <v>88.589995999999999</v>
      </c>
      <c r="T60">
        <v>74.215355000000002</v>
      </c>
      <c r="U60">
        <v>4021700</v>
      </c>
      <c r="W60">
        <f t="shared" si="6"/>
        <v>-8.7607553250990122E-3</v>
      </c>
      <c r="X60" s="5">
        <v>0.57999999999999996</v>
      </c>
      <c r="Y60" s="6">
        <f t="shared" si="0"/>
        <v>0.42000000000000004</v>
      </c>
      <c r="Z60">
        <f t="shared" si="1"/>
        <v>2.1070915316049186E-2</v>
      </c>
      <c r="AA60" s="9">
        <f t="shared" si="2"/>
        <v>8.9600652248026449E-3</v>
      </c>
      <c r="AB60">
        <f t="shared" si="3"/>
        <v>4.4398347225611611E-4</v>
      </c>
      <c r="AC60">
        <f t="shared" si="4"/>
        <v>0.33506210427532646</v>
      </c>
    </row>
    <row r="61" spans="1:29" x14ac:dyDescent="0.3">
      <c r="A61" s="3">
        <v>42339</v>
      </c>
      <c r="B61" s="4">
        <v>192.050003</v>
      </c>
      <c r="C61" s="4">
        <v>193.449997</v>
      </c>
      <c r="D61" s="4">
        <v>183.30999800000001</v>
      </c>
      <c r="E61" s="4">
        <v>186.929993</v>
      </c>
      <c r="F61" s="4">
        <v>170.799789</v>
      </c>
      <c r="G61" s="4">
        <v>62486000</v>
      </c>
      <c r="I61" s="7">
        <f t="shared" si="5"/>
        <v>-2.3201626474242509E-2</v>
      </c>
      <c r="O61" s="2">
        <v>42339</v>
      </c>
      <c r="P61">
        <v>88.459998999999996</v>
      </c>
      <c r="Q61">
        <v>89.339995999999999</v>
      </c>
      <c r="R61">
        <v>86.300003000000004</v>
      </c>
      <c r="S61">
        <v>86.809997999999993</v>
      </c>
      <c r="T61">
        <v>72.969161999999997</v>
      </c>
      <c r="U61">
        <v>2943600</v>
      </c>
      <c r="W61">
        <f t="shared" si="6"/>
        <v>-1.6791579047220173E-2</v>
      </c>
      <c r="X61" s="5">
        <v>0.59</v>
      </c>
      <c r="Y61" s="6">
        <f t="shared" si="0"/>
        <v>0.41000000000000003</v>
      </c>
      <c r="Z61">
        <f t="shared" si="1"/>
        <v>2.1276431328470697E-2</v>
      </c>
      <c r="AA61" s="9">
        <f t="shared" si="2"/>
        <v>9.0066238291583826E-3</v>
      </c>
      <c r="AB61">
        <f t="shared" si="3"/>
        <v>4.5268653007512929E-4</v>
      </c>
      <c r="AC61">
        <f t="shared" si="4"/>
        <v>0.33401390108353246</v>
      </c>
    </row>
    <row r="62" spans="1:29" x14ac:dyDescent="0.3">
      <c r="A62" s="3">
        <v>42370</v>
      </c>
      <c r="B62" s="4">
        <v>183.770004</v>
      </c>
      <c r="C62" s="4">
        <v>185.11999499999999</v>
      </c>
      <c r="D62" s="4">
        <v>165.96000699999999</v>
      </c>
      <c r="E62" s="4">
        <v>177.75</v>
      </c>
      <c r="F62" s="4">
        <v>163.379501</v>
      </c>
      <c r="G62" s="4">
        <v>82617200</v>
      </c>
      <c r="I62" s="7">
        <f t="shared" si="5"/>
        <v>-4.3444362803047754E-2</v>
      </c>
      <c r="O62" s="2">
        <v>42370</v>
      </c>
      <c r="P62">
        <v>87.529999000000004</v>
      </c>
      <c r="Q62">
        <v>89.279999000000004</v>
      </c>
      <c r="R62">
        <v>86.809997999999993</v>
      </c>
      <c r="S62">
        <v>88.839995999999999</v>
      </c>
      <c r="T62">
        <v>75.311356000000004</v>
      </c>
      <c r="U62">
        <v>2565100</v>
      </c>
      <c r="W62">
        <f t="shared" si="6"/>
        <v>3.2098408914165821E-2</v>
      </c>
      <c r="X62" s="5">
        <v>0.6</v>
      </c>
      <c r="Y62" s="6">
        <f t="shared" si="0"/>
        <v>0.4</v>
      </c>
      <c r="Z62">
        <f t="shared" si="1"/>
        <v>2.1490067534931202E-2</v>
      </c>
      <c r="AA62" s="9">
        <f t="shared" si="2"/>
        <v>9.0531824335141186E-3</v>
      </c>
      <c r="AB62">
        <f t="shared" si="3"/>
        <v>4.6182300265590402E-4</v>
      </c>
      <c r="AC62">
        <f t="shared" si="4"/>
        <v>0.33285993270551251</v>
      </c>
    </row>
    <row r="63" spans="1:29" x14ac:dyDescent="0.3">
      <c r="A63" s="3">
        <v>42401</v>
      </c>
      <c r="B63" s="4">
        <v>176.61000100000001</v>
      </c>
      <c r="C63" s="4">
        <v>180.36000100000001</v>
      </c>
      <c r="D63" s="4">
        <v>166.050003</v>
      </c>
      <c r="E63" s="4">
        <v>177.38000500000001</v>
      </c>
      <c r="F63" s="4">
        <v>163.03938299999999</v>
      </c>
      <c r="G63" s="4">
        <v>54708700</v>
      </c>
      <c r="I63" s="7">
        <f t="shared" si="5"/>
        <v>-2.0817666715728933E-3</v>
      </c>
      <c r="O63" s="2">
        <v>42401</v>
      </c>
      <c r="P63">
        <v>88.699996999999996</v>
      </c>
      <c r="Q63">
        <v>91.489998</v>
      </c>
      <c r="R63">
        <v>88.029999000000004</v>
      </c>
      <c r="S63">
        <v>90.410004000000001</v>
      </c>
      <c r="T63">
        <v>76.642273000000003</v>
      </c>
      <c r="U63">
        <v>3478700</v>
      </c>
      <c r="W63">
        <f t="shared" si="6"/>
        <v>1.7672195412336E-2</v>
      </c>
      <c r="X63" s="5">
        <v>0.61</v>
      </c>
      <c r="Y63" s="6">
        <f t="shared" si="0"/>
        <v>0.39</v>
      </c>
      <c r="Z63">
        <f t="shared" si="1"/>
        <v>2.1711584235113761E-2</v>
      </c>
      <c r="AA63" s="9">
        <f t="shared" si="2"/>
        <v>9.0997410378698546E-3</v>
      </c>
      <c r="AB63">
        <f t="shared" si="3"/>
        <v>4.7139288999844034E-4</v>
      </c>
      <c r="AC63">
        <f t="shared" si="4"/>
        <v>0.33160827694120271</v>
      </c>
    </row>
    <row r="64" spans="1:29" x14ac:dyDescent="0.3">
      <c r="A64" s="3">
        <v>42430</v>
      </c>
      <c r="B64" s="4">
        <v>178.83999600000001</v>
      </c>
      <c r="C64" s="4">
        <v>189.720001</v>
      </c>
      <c r="D64" s="4">
        <v>178.33000200000001</v>
      </c>
      <c r="E64" s="4">
        <v>188.55999800000001</v>
      </c>
      <c r="F64" s="4">
        <v>173.31552099999999</v>
      </c>
      <c r="G64" s="4">
        <v>50007300</v>
      </c>
      <c r="I64" s="7">
        <f t="shared" si="5"/>
        <v>6.302856285956393E-2</v>
      </c>
      <c r="O64" s="2">
        <v>42430</v>
      </c>
      <c r="P64">
        <v>90.410004000000001</v>
      </c>
      <c r="Q64">
        <v>93.139999000000003</v>
      </c>
      <c r="R64">
        <v>89.150002000000001</v>
      </c>
      <c r="S64">
        <v>93.040001000000004</v>
      </c>
      <c r="T64">
        <v>79.140747000000005</v>
      </c>
      <c r="U64">
        <v>3902600</v>
      </c>
      <c r="W64">
        <f t="shared" si="6"/>
        <v>3.2599163649543739E-2</v>
      </c>
      <c r="X64" s="5">
        <v>0.62</v>
      </c>
      <c r="Y64" s="6">
        <f t="shared" si="0"/>
        <v>0.38</v>
      </c>
      <c r="Z64">
        <f t="shared" si="1"/>
        <v>2.1940742742731802E-2</v>
      </c>
      <c r="AA64" s="9">
        <f t="shared" si="2"/>
        <v>9.1462996422255888E-3</v>
      </c>
      <c r="AB64">
        <f t="shared" si="3"/>
        <v>4.8139619210273827E-4</v>
      </c>
      <c r="AC64">
        <f t="shared" si="4"/>
        <v>0.33026683404444152</v>
      </c>
    </row>
    <row r="65" spans="1:29" x14ac:dyDescent="0.3">
      <c r="A65" s="3">
        <v>42461</v>
      </c>
      <c r="B65" s="4">
        <v>187.39999399999999</v>
      </c>
      <c r="C65" s="4">
        <v>193.429993</v>
      </c>
      <c r="D65" s="4">
        <v>186.259995</v>
      </c>
      <c r="E65" s="4">
        <v>189.220001</v>
      </c>
      <c r="F65" s="4">
        <v>174.85562100000001</v>
      </c>
      <c r="G65" s="4">
        <v>42415400</v>
      </c>
      <c r="I65" s="7">
        <f t="shared" si="5"/>
        <v>8.8861054746505186E-3</v>
      </c>
      <c r="O65" s="2">
        <v>42461</v>
      </c>
      <c r="P65">
        <v>93.010002</v>
      </c>
      <c r="Q65">
        <v>94.489998</v>
      </c>
      <c r="R65">
        <v>92.18</v>
      </c>
      <c r="S65">
        <v>93.779999000000004</v>
      </c>
      <c r="T65">
        <v>80.019394000000005</v>
      </c>
      <c r="U65">
        <v>4080100</v>
      </c>
      <c r="W65">
        <f t="shared" si="6"/>
        <v>1.1102333921614305E-2</v>
      </c>
      <c r="X65" s="5">
        <v>0.63</v>
      </c>
      <c r="Y65" s="6">
        <f t="shared" si="0"/>
        <v>0.37</v>
      </c>
      <c r="Z65">
        <f t="shared" si="1"/>
        <v>2.2177306170245246E-2</v>
      </c>
      <c r="AA65" s="9">
        <f t="shared" si="2"/>
        <v>9.1928582465813265E-3</v>
      </c>
      <c r="AB65">
        <f t="shared" si="3"/>
        <v>4.9183290896879779E-4</v>
      </c>
      <c r="AC65">
        <f t="shared" si="4"/>
        <v>0.32884328649283734</v>
      </c>
    </row>
    <row r="66" spans="1:29" x14ac:dyDescent="0.3">
      <c r="A66" s="3">
        <v>42491</v>
      </c>
      <c r="B66" s="4">
        <v>189.80999800000001</v>
      </c>
      <c r="C66" s="4">
        <v>193.270004</v>
      </c>
      <c r="D66" s="4">
        <v>185.970001</v>
      </c>
      <c r="E66" s="4">
        <v>192.53999300000001</v>
      </c>
      <c r="F66" s="4">
        <v>177.92358400000001</v>
      </c>
      <c r="G66" s="4">
        <v>38163000</v>
      </c>
      <c r="I66" s="7">
        <f t="shared" si="5"/>
        <v>1.7545692740412289E-2</v>
      </c>
      <c r="O66" s="2">
        <v>42491</v>
      </c>
      <c r="P66">
        <v>93.309997999999993</v>
      </c>
      <c r="Q66">
        <v>94.860000999999997</v>
      </c>
      <c r="R66">
        <v>92.800003000000004</v>
      </c>
      <c r="S66">
        <v>93.550003000000004</v>
      </c>
      <c r="T66">
        <v>80.079643000000004</v>
      </c>
      <c r="U66">
        <v>3132500</v>
      </c>
      <c r="W66">
        <f t="shared" si="6"/>
        <v>7.5292997095188774E-4</v>
      </c>
      <c r="X66" s="5">
        <v>0.64</v>
      </c>
      <c r="Y66" s="6">
        <f t="shared" si="0"/>
        <v>0.36</v>
      </c>
      <c r="Z66">
        <f t="shared" si="1"/>
        <v>2.2421040131907769E-2</v>
      </c>
      <c r="AA66" s="9">
        <f t="shared" si="2"/>
        <v>9.2394168509370624E-3</v>
      </c>
      <c r="AB66">
        <f t="shared" si="3"/>
        <v>5.027030405966188E-4</v>
      </c>
      <c r="AC66">
        <f t="shared" si="4"/>
        <v>0.32734506551692988</v>
      </c>
    </row>
    <row r="67" spans="1:29" x14ac:dyDescent="0.3">
      <c r="A67" s="3">
        <v>42522</v>
      </c>
      <c r="B67" s="4">
        <v>191.88000500000001</v>
      </c>
      <c r="C67" s="4">
        <v>194.949997</v>
      </c>
      <c r="D67" s="4">
        <v>182.270004</v>
      </c>
      <c r="E67" s="4">
        <v>192.199997</v>
      </c>
      <c r="F67" s="4">
        <v>177.60938999999999</v>
      </c>
      <c r="G67" s="4">
        <v>61825000</v>
      </c>
      <c r="I67" s="7">
        <f t="shared" si="5"/>
        <v>-1.7658929352503128E-3</v>
      </c>
      <c r="O67" s="2">
        <v>42522</v>
      </c>
      <c r="P67">
        <v>93.730002999999996</v>
      </c>
      <c r="Q67">
        <v>98.660004000000001</v>
      </c>
      <c r="R67">
        <v>93.269997000000004</v>
      </c>
      <c r="S67">
        <v>98.050003000000004</v>
      </c>
      <c r="T67">
        <v>84.192054999999996</v>
      </c>
      <c r="U67">
        <v>4640800</v>
      </c>
      <c r="W67">
        <f t="shared" si="6"/>
        <v>5.1354025142194892E-2</v>
      </c>
      <c r="X67" s="5">
        <v>0.65</v>
      </c>
      <c r="Y67" s="6">
        <f t="shared" ref="Y67:Y100" si="7">100%-X67</f>
        <v>0.35</v>
      </c>
      <c r="Z67">
        <f t="shared" ref="Z67:Z102" si="8">(AB67^(1/2))</f>
        <v>2.2671713366796992E-2</v>
      </c>
      <c r="AA67" s="9">
        <f t="shared" ref="AA67:AA100" si="9">((X67*$K$2)+(Y67*$L$2))</f>
        <v>9.2859754552927984E-3</v>
      </c>
      <c r="AB67">
        <f t="shared" ref="AB67:AB100" si="10">((X67^2*$K$3)+(Y67^2*$L$3)+(2*X67*Y67*$K$5))</f>
        <v>5.1400658698620141E-4</v>
      </c>
      <c r="AC67">
        <f t="shared" ref="AC67:AC102" si="11">((AA67-0.19%))/Z67</f>
        <v>0.32577932403245941</v>
      </c>
    </row>
    <row r="68" spans="1:29" x14ac:dyDescent="0.3">
      <c r="A68" s="3">
        <v>42552</v>
      </c>
      <c r="B68" s="4">
        <v>192.08999600000001</v>
      </c>
      <c r="C68" s="4">
        <v>199.60000600000001</v>
      </c>
      <c r="D68" s="4">
        <v>189.970001</v>
      </c>
      <c r="E68" s="4">
        <v>199.279999</v>
      </c>
      <c r="F68" s="4">
        <v>185.07221999999999</v>
      </c>
      <c r="G68" s="4">
        <v>41945100</v>
      </c>
      <c r="I68" s="7">
        <f t="shared" ref="I68:I109" si="12">((F68/F67)-1)</f>
        <v>4.2018217617886044E-2</v>
      </c>
      <c r="O68" s="2">
        <v>42552</v>
      </c>
      <c r="P68">
        <v>99.160004000000001</v>
      </c>
      <c r="Q68">
        <v>101.239998</v>
      </c>
      <c r="R68">
        <v>97.959998999999996</v>
      </c>
      <c r="S68">
        <v>100.44000200000001</v>
      </c>
      <c r="T68">
        <v>86.514258999999996</v>
      </c>
      <c r="U68">
        <v>9040100</v>
      </c>
      <c r="W68">
        <f t="shared" ref="W68:W109" si="13">((T68/T67)-1)</f>
        <v>2.7582222574327186E-2</v>
      </c>
      <c r="X68" s="5">
        <v>0.66</v>
      </c>
      <c r="Y68" s="6">
        <f t="shared" si="7"/>
        <v>0.33999999999999997</v>
      </c>
      <c r="Z68">
        <f t="shared" si="8"/>
        <v>2.2929098284440792E-2</v>
      </c>
      <c r="AA68" s="9">
        <f t="shared" si="9"/>
        <v>9.3325340596485343E-3</v>
      </c>
      <c r="AB68">
        <f t="shared" si="10"/>
        <v>5.2574354813754562E-4</v>
      </c>
      <c r="AC68">
        <f t="shared" si="11"/>
        <v>0.32415291554191195</v>
      </c>
    </row>
    <row r="69" spans="1:29" x14ac:dyDescent="0.3">
      <c r="A69" s="3">
        <v>42583</v>
      </c>
      <c r="B69" s="4">
        <v>199.33000200000001</v>
      </c>
      <c r="C69" s="4">
        <v>201.509995</v>
      </c>
      <c r="D69" s="4">
        <v>196.88000500000001</v>
      </c>
      <c r="E69" s="4">
        <v>199.520004</v>
      </c>
      <c r="F69" s="4">
        <v>185.29510500000001</v>
      </c>
      <c r="G69" s="4">
        <v>43949700</v>
      </c>
      <c r="I69" s="7">
        <f t="shared" si="12"/>
        <v>1.2043136457757786E-3</v>
      </c>
      <c r="O69" s="2">
        <v>42583</v>
      </c>
      <c r="P69">
        <v>99.379997000000003</v>
      </c>
      <c r="Q69">
        <v>100.25</v>
      </c>
      <c r="R69">
        <v>97.660004000000001</v>
      </c>
      <c r="S69">
        <v>99.790001000000004</v>
      </c>
      <c r="T69">
        <v>86.202331999999998</v>
      </c>
      <c r="U69">
        <v>3476200</v>
      </c>
      <c r="W69">
        <f t="shared" si="13"/>
        <v>-3.60549814106359E-3</v>
      </c>
      <c r="X69" s="5">
        <v>0.67</v>
      </c>
      <c r="Y69" s="6">
        <f t="shared" si="7"/>
        <v>0.32999999999999996</v>
      </c>
      <c r="Z69">
        <f t="shared" si="8"/>
        <v>2.3192971436421239E-2</v>
      </c>
      <c r="AA69" s="9">
        <f t="shared" si="9"/>
        <v>9.3790926640042703E-3</v>
      </c>
      <c r="AB69">
        <f t="shared" si="10"/>
        <v>5.3791392405065153E-4</v>
      </c>
      <c r="AC69">
        <f t="shared" si="11"/>
        <v>0.32247237851806376</v>
      </c>
    </row>
    <row r="70" spans="1:29" x14ac:dyDescent="0.3">
      <c r="A70" s="3">
        <v>42614</v>
      </c>
      <c r="B70" s="4">
        <v>199.5</v>
      </c>
      <c r="C70" s="4">
        <v>201.14999399999999</v>
      </c>
      <c r="D70" s="4">
        <v>194.11999499999999</v>
      </c>
      <c r="E70" s="4">
        <v>198.69000199999999</v>
      </c>
      <c r="F70" s="4">
        <v>184.524261</v>
      </c>
      <c r="G70" s="4">
        <v>44978100</v>
      </c>
      <c r="I70" s="7">
        <f t="shared" si="12"/>
        <v>-4.1600883088628304E-3</v>
      </c>
      <c r="O70" s="2">
        <v>42614</v>
      </c>
      <c r="P70">
        <v>98.93</v>
      </c>
      <c r="Q70">
        <v>100.16999800000001</v>
      </c>
      <c r="R70">
        <v>95.830001999999993</v>
      </c>
      <c r="S70">
        <v>98.599997999999999</v>
      </c>
      <c r="T70">
        <v>85.461112999999997</v>
      </c>
      <c r="U70">
        <v>6864600</v>
      </c>
      <c r="W70">
        <f t="shared" si="13"/>
        <v>-8.5985956853232848E-3</v>
      </c>
      <c r="X70" s="5">
        <v>0.68</v>
      </c>
      <c r="Y70" s="6">
        <f t="shared" si="7"/>
        <v>0.31999999999999995</v>
      </c>
      <c r="Z70">
        <f t="shared" si="8"/>
        <v>2.3463113917924851E-2</v>
      </c>
      <c r="AA70" s="9">
        <f t="shared" si="9"/>
        <v>9.425651268360008E-3</v>
      </c>
      <c r="AB70">
        <f t="shared" si="10"/>
        <v>5.5051771472551894E-4</v>
      </c>
      <c r="AC70">
        <f t="shared" si="11"/>
        <v>0.32074392575022709</v>
      </c>
    </row>
    <row r="71" spans="1:29" x14ac:dyDescent="0.3">
      <c r="A71" s="3">
        <v>42644</v>
      </c>
      <c r="B71" s="4">
        <v>198.179993</v>
      </c>
      <c r="C71" s="4">
        <v>198.949997</v>
      </c>
      <c r="D71" s="4">
        <v>193.91999799999999</v>
      </c>
      <c r="E71" s="4">
        <v>195.13000500000001</v>
      </c>
      <c r="F71" s="4">
        <v>182.02792400000001</v>
      </c>
      <c r="G71" s="4">
        <v>33929400</v>
      </c>
      <c r="I71" s="7">
        <f t="shared" si="12"/>
        <v>-1.3528502899680994E-2</v>
      </c>
      <c r="O71" s="2">
        <v>42644</v>
      </c>
      <c r="P71">
        <v>98.389999000000003</v>
      </c>
      <c r="Q71">
        <v>98.519997000000004</v>
      </c>
      <c r="R71">
        <v>94.760002</v>
      </c>
      <c r="S71">
        <v>95.300003000000004</v>
      </c>
      <c r="T71">
        <v>82.850753999999995</v>
      </c>
      <c r="U71">
        <v>3526200</v>
      </c>
      <c r="W71">
        <f t="shared" si="13"/>
        <v>-3.0544406787681333E-2</v>
      </c>
      <c r="X71" s="5">
        <v>0.69</v>
      </c>
      <c r="Y71" s="6">
        <f t="shared" si="7"/>
        <v>0.31000000000000005</v>
      </c>
      <c r="Z71">
        <f t="shared" si="8"/>
        <v>2.3739311703630913E-2</v>
      </c>
      <c r="AA71" s="9">
        <f t="shared" si="9"/>
        <v>9.4722098727157422E-3</v>
      </c>
      <c r="AB71">
        <f t="shared" si="10"/>
        <v>5.6355492016214761E-4</v>
      </c>
      <c r="AC71">
        <f t="shared" si="11"/>
        <v>0.31897343812026269</v>
      </c>
    </row>
    <row r="72" spans="1:29" x14ac:dyDescent="0.3">
      <c r="A72" s="3">
        <v>42675</v>
      </c>
      <c r="B72" s="4">
        <v>195.520004</v>
      </c>
      <c r="C72" s="4">
        <v>203.69000199999999</v>
      </c>
      <c r="D72" s="4">
        <v>191.320007</v>
      </c>
      <c r="E72" s="4">
        <v>202.39999399999999</v>
      </c>
      <c r="F72" s="4">
        <v>188.809753</v>
      </c>
      <c r="G72" s="4">
        <v>52732400</v>
      </c>
      <c r="I72" s="7">
        <f t="shared" si="12"/>
        <v>3.7257080402674836E-2</v>
      </c>
      <c r="O72" s="2">
        <v>42675</v>
      </c>
      <c r="P72">
        <v>94.699996999999996</v>
      </c>
      <c r="Q72">
        <v>95.339995999999999</v>
      </c>
      <c r="R72">
        <v>88.25</v>
      </c>
      <c r="S72">
        <v>89.019997000000004</v>
      </c>
      <c r="T72">
        <v>77.614677</v>
      </c>
      <c r="U72">
        <v>4879100</v>
      </c>
      <c r="W72">
        <f t="shared" si="13"/>
        <v>-6.3198905830114671E-2</v>
      </c>
      <c r="X72" s="5">
        <v>0.7</v>
      </c>
      <c r="Y72" s="6">
        <f t="shared" si="7"/>
        <v>0.30000000000000004</v>
      </c>
      <c r="Z72">
        <f t="shared" si="8"/>
        <v>2.4021355922606413E-2</v>
      </c>
      <c r="AA72" s="9">
        <f t="shared" si="9"/>
        <v>9.5187684770714782E-3</v>
      </c>
      <c r="AB72">
        <f t="shared" si="10"/>
        <v>5.7702554036053811E-4</v>
      </c>
      <c r="AC72">
        <f t="shared" si="11"/>
        <v>0.31716646227707246</v>
      </c>
    </row>
    <row r="73" spans="1:29" x14ac:dyDescent="0.3">
      <c r="A73" s="3">
        <v>42705</v>
      </c>
      <c r="B73" s="4">
        <v>202.679993</v>
      </c>
      <c r="C73" s="4">
        <v>209.699997</v>
      </c>
      <c r="D73" s="4">
        <v>201.240005</v>
      </c>
      <c r="E73" s="4">
        <v>205.30999800000001</v>
      </c>
      <c r="F73" s="4">
        <v>191.524384</v>
      </c>
      <c r="G73" s="4">
        <v>52301600</v>
      </c>
      <c r="I73" s="7">
        <f t="shared" si="12"/>
        <v>1.4377599445299927E-2</v>
      </c>
      <c r="O73" s="2">
        <v>42705</v>
      </c>
      <c r="P73">
        <v>87.830001999999993</v>
      </c>
      <c r="Q73">
        <v>89.440002000000007</v>
      </c>
      <c r="R73">
        <v>87.220000999999996</v>
      </c>
      <c r="S73">
        <v>89.129997000000003</v>
      </c>
      <c r="T73">
        <v>77.950226000000001</v>
      </c>
      <c r="U73">
        <v>6697500</v>
      </c>
      <c r="W73">
        <f t="shared" si="13"/>
        <v>4.3232673634652219E-3</v>
      </c>
      <c r="X73" s="5">
        <v>0.71</v>
      </c>
      <c r="Y73" s="6">
        <f t="shared" si="7"/>
        <v>0.29000000000000004</v>
      </c>
      <c r="Z73">
        <f t="shared" si="8"/>
        <v>2.4309043077025683E-2</v>
      </c>
      <c r="AA73" s="9">
        <f t="shared" si="9"/>
        <v>9.5653270814272141E-3</v>
      </c>
      <c r="AB73">
        <f t="shared" si="10"/>
        <v>5.9092957532069031E-4</v>
      </c>
      <c r="AC73">
        <f t="shared" si="11"/>
        <v>0.3153282116922021</v>
      </c>
    </row>
    <row r="74" spans="1:29" x14ac:dyDescent="0.3">
      <c r="A74" s="3">
        <v>42736</v>
      </c>
      <c r="B74" s="4">
        <v>206.679993</v>
      </c>
      <c r="C74" s="4">
        <v>210.89999399999999</v>
      </c>
      <c r="D74" s="4">
        <v>205.55999800000001</v>
      </c>
      <c r="E74" s="4">
        <v>208.970001</v>
      </c>
      <c r="F74" s="4">
        <v>196.15748600000001</v>
      </c>
      <c r="G74" s="4">
        <v>57281100</v>
      </c>
      <c r="I74" s="7">
        <f t="shared" si="12"/>
        <v>2.4190663889565034E-2</v>
      </c>
      <c r="O74" s="2">
        <v>42736</v>
      </c>
      <c r="P74">
        <v>88.550003000000004</v>
      </c>
      <c r="Q74">
        <v>91.449996999999996</v>
      </c>
      <c r="R74">
        <v>88.5</v>
      </c>
      <c r="S74">
        <v>89.629997000000003</v>
      </c>
      <c r="T74">
        <v>79.055069000000003</v>
      </c>
      <c r="U74">
        <v>4956100</v>
      </c>
      <c r="W74">
        <f t="shared" si="13"/>
        <v>1.4173698482926822E-2</v>
      </c>
      <c r="X74" s="5">
        <v>0.72</v>
      </c>
      <c r="Y74" s="6">
        <f t="shared" si="7"/>
        <v>0.28000000000000003</v>
      </c>
      <c r="Z74">
        <f t="shared" si="8"/>
        <v>2.4602175209574535E-2</v>
      </c>
      <c r="AA74" s="9">
        <f t="shared" si="9"/>
        <v>9.6118856857829501E-3</v>
      </c>
      <c r="AB74">
        <f t="shared" si="10"/>
        <v>6.0526702504260389E-4</v>
      </c>
      <c r="AC74">
        <f t="shared" si="11"/>
        <v>0.3134635706025572</v>
      </c>
    </row>
    <row r="75" spans="1:29" x14ac:dyDescent="0.3">
      <c r="A75" s="3">
        <v>42767</v>
      </c>
      <c r="B75" s="4">
        <v>209.61999499999999</v>
      </c>
      <c r="C75" s="4">
        <v>217.89999399999999</v>
      </c>
      <c r="D75" s="4">
        <v>208.229996</v>
      </c>
      <c r="E75" s="4">
        <v>217.070007</v>
      </c>
      <c r="F75" s="4">
        <v>203.76084900000001</v>
      </c>
      <c r="G75" s="4">
        <v>35460000</v>
      </c>
      <c r="I75" s="7">
        <f t="shared" si="12"/>
        <v>3.8761523483228144E-2</v>
      </c>
      <c r="O75" s="2">
        <v>42767</v>
      </c>
      <c r="P75">
        <v>88.949996999999996</v>
      </c>
      <c r="Q75">
        <v>91.150002000000001</v>
      </c>
      <c r="R75">
        <v>88.620002999999997</v>
      </c>
      <c r="S75">
        <v>90.949996999999996</v>
      </c>
      <c r="T75">
        <v>80.219314999999995</v>
      </c>
      <c r="U75">
        <v>2526000</v>
      </c>
      <c r="W75">
        <f t="shared" si="13"/>
        <v>1.4727025284109185E-2</v>
      </c>
      <c r="X75" s="5">
        <v>0.73</v>
      </c>
      <c r="Y75" s="6">
        <f t="shared" si="7"/>
        <v>0.27</v>
      </c>
      <c r="Z75">
        <f t="shared" si="8"/>
        <v>2.4900560024350437E-2</v>
      </c>
      <c r="AA75" s="9">
        <f t="shared" si="9"/>
        <v>9.6584442901386861E-3</v>
      </c>
      <c r="AB75">
        <f t="shared" si="10"/>
        <v>6.2003788952627906E-4</v>
      </c>
      <c r="AC75">
        <f t="shared" si="11"/>
        <v>0.31157710037652359</v>
      </c>
    </row>
    <row r="76" spans="1:29" x14ac:dyDescent="0.3">
      <c r="A76" s="3">
        <v>42795</v>
      </c>
      <c r="B76" s="4">
        <v>218.89999399999999</v>
      </c>
      <c r="C76" s="4">
        <v>220.66000399999999</v>
      </c>
      <c r="D76" s="4">
        <v>212.61999499999999</v>
      </c>
      <c r="E76" s="4">
        <v>216.35000600000001</v>
      </c>
      <c r="F76" s="4">
        <v>203.08500699999999</v>
      </c>
      <c r="G76" s="4">
        <v>47641500</v>
      </c>
      <c r="I76" s="7">
        <f t="shared" si="12"/>
        <v>-3.3168393404172658E-3</v>
      </c>
      <c r="O76" s="2">
        <v>42795</v>
      </c>
      <c r="P76">
        <v>89.559997999999993</v>
      </c>
      <c r="Q76">
        <v>90.769997000000004</v>
      </c>
      <c r="R76">
        <v>87.370002999999997</v>
      </c>
      <c r="S76">
        <v>90.040001000000004</v>
      </c>
      <c r="T76">
        <v>79.673569000000001</v>
      </c>
      <c r="U76">
        <v>4453600</v>
      </c>
      <c r="W76">
        <f t="shared" si="13"/>
        <v>-6.8031745222455475E-3</v>
      </c>
      <c r="X76" s="5">
        <v>0.74</v>
      </c>
      <c r="Y76" s="6">
        <f t="shared" si="7"/>
        <v>0.26</v>
      </c>
      <c r="Z76">
        <f t="shared" si="8"/>
        <v>2.5204010965949764E-2</v>
      </c>
      <c r="AA76" s="9">
        <f t="shared" si="9"/>
        <v>9.7050028944944237E-3</v>
      </c>
      <c r="AB76">
        <f t="shared" si="10"/>
        <v>6.3524216877171595E-4</v>
      </c>
      <c r="AC76">
        <f t="shared" si="11"/>
        <v>0.30967304787475552</v>
      </c>
    </row>
    <row r="77" spans="1:29" x14ac:dyDescent="0.3">
      <c r="A77" s="3">
        <v>42826</v>
      </c>
      <c r="B77" s="4">
        <v>216.509995</v>
      </c>
      <c r="C77" s="4">
        <v>219.89999399999999</v>
      </c>
      <c r="D77" s="4">
        <v>213.470001</v>
      </c>
      <c r="E77" s="4">
        <v>218.60000600000001</v>
      </c>
      <c r="F77" s="4">
        <v>206.15141299999999</v>
      </c>
      <c r="G77" s="4">
        <v>39168600</v>
      </c>
      <c r="I77" s="7">
        <f t="shared" si="12"/>
        <v>1.5099125461290219E-2</v>
      </c>
      <c r="O77" s="2">
        <v>42826</v>
      </c>
      <c r="P77">
        <v>89.800003000000004</v>
      </c>
      <c r="Q77">
        <v>92.489998</v>
      </c>
      <c r="R77">
        <v>89.800003000000004</v>
      </c>
      <c r="S77">
        <v>91.169998000000007</v>
      </c>
      <c r="T77">
        <v>80.912803999999994</v>
      </c>
      <c r="U77">
        <v>2894400</v>
      </c>
      <c r="W77">
        <f t="shared" si="13"/>
        <v>1.5553903453226603E-2</v>
      </c>
      <c r="X77" s="5">
        <v>0.75</v>
      </c>
      <c r="Y77" s="6">
        <f t="shared" si="7"/>
        <v>0.25</v>
      </c>
      <c r="Z77">
        <f t="shared" si="8"/>
        <v>2.5512347261255956E-2</v>
      </c>
      <c r="AA77" s="9">
        <f t="shared" si="9"/>
        <v>9.7515614988501597E-3</v>
      </c>
      <c r="AB77">
        <f t="shared" si="10"/>
        <v>6.5087986277891433E-4</v>
      </c>
      <c r="AC77">
        <f t="shared" si="11"/>
        <v>0.30775535541466409</v>
      </c>
    </row>
    <row r="78" spans="1:29" x14ac:dyDescent="0.3">
      <c r="A78" s="3">
        <v>42856</v>
      </c>
      <c r="B78" s="4">
        <v>219.16000399999999</v>
      </c>
      <c r="C78" s="4">
        <v>222.240005</v>
      </c>
      <c r="D78" s="4">
        <v>216.13000500000001</v>
      </c>
      <c r="E78" s="4">
        <v>221.66999799999999</v>
      </c>
      <c r="F78" s="4">
        <v>209.04655500000001</v>
      </c>
      <c r="G78" s="4">
        <v>40652300</v>
      </c>
      <c r="I78" s="7">
        <f t="shared" si="12"/>
        <v>1.4043765006839903E-2</v>
      </c>
      <c r="O78" s="2">
        <v>42856</v>
      </c>
      <c r="P78">
        <v>90.779999000000004</v>
      </c>
      <c r="Q78">
        <v>92.809997999999993</v>
      </c>
      <c r="R78">
        <v>89.900002000000001</v>
      </c>
      <c r="S78">
        <v>92.610000999999997</v>
      </c>
      <c r="T78">
        <v>82.457245</v>
      </c>
      <c r="U78">
        <v>2516600</v>
      </c>
      <c r="W78">
        <f t="shared" si="13"/>
        <v>1.9087720652963824E-2</v>
      </c>
      <c r="X78" s="5">
        <v>0.76</v>
      </c>
      <c r="Y78" s="6">
        <f t="shared" si="7"/>
        <v>0.24</v>
      </c>
      <c r="Z78">
        <f t="shared" si="8"/>
        <v>2.5825393928222549E-2</v>
      </c>
      <c r="AA78" s="9">
        <f t="shared" si="9"/>
        <v>9.7981201032058957E-3</v>
      </c>
      <c r="AB78">
        <f t="shared" si="10"/>
        <v>6.6695097154787419E-4</v>
      </c>
      <c r="AC78">
        <f t="shared" si="11"/>
        <v>0.3058276719866278</v>
      </c>
    </row>
    <row r="79" spans="1:29" x14ac:dyDescent="0.3">
      <c r="A79" s="3">
        <v>42887</v>
      </c>
      <c r="B79" s="4">
        <v>222.13999899999999</v>
      </c>
      <c r="C79" s="4">
        <v>225.770004</v>
      </c>
      <c r="D79" s="4">
        <v>220.41999799999999</v>
      </c>
      <c r="E79" s="4">
        <v>222.05999800000001</v>
      </c>
      <c r="F79" s="4">
        <v>209.414368</v>
      </c>
      <c r="G79" s="4">
        <v>43549300</v>
      </c>
      <c r="I79" s="7">
        <f t="shared" si="12"/>
        <v>1.7594788873702694E-3</v>
      </c>
      <c r="O79" s="2">
        <v>42887</v>
      </c>
      <c r="P79">
        <v>92.029999000000004</v>
      </c>
      <c r="Q79">
        <v>95.120002999999997</v>
      </c>
      <c r="R79">
        <v>92</v>
      </c>
      <c r="S79">
        <v>93.139999000000003</v>
      </c>
      <c r="T79">
        <v>83.191970999999995</v>
      </c>
      <c r="U79">
        <v>3810700</v>
      </c>
      <c r="W79">
        <f t="shared" si="13"/>
        <v>8.9103874377562953E-3</v>
      </c>
      <c r="X79" s="5">
        <v>0.77</v>
      </c>
      <c r="Y79" s="6">
        <f t="shared" si="7"/>
        <v>0.22999999999999998</v>
      </c>
      <c r="Z79">
        <f t="shared" si="8"/>
        <v>2.6142981755694888E-2</v>
      </c>
      <c r="AA79" s="9">
        <f t="shared" si="9"/>
        <v>9.8446787075616316E-3</v>
      </c>
      <c r="AB79">
        <f t="shared" si="10"/>
        <v>6.8345549507859576E-4</v>
      </c>
      <c r="AC79">
        <f t="shared" si="11"/>
        <v>0.30389336540890149</v>
      </c>
    </row>
    <row r="80" spans="1:29" x14ac:dyDescent="0.3">
      <c r="A80" s="3">
        <v>42917</v>
      </c>
      <c r="B80" s="4">
        <v>223.08999600000001</v>
      </c>
      <c r="C80" s="4">
        <v>227.779999</v>
      </c>
      <c r="D80" s="4">
        <v>220.720001</v>
      </c>
      <c r="E80" s="4">
        <v>226.63999899999999</v>
      </c>
      <c r="F80" s="4">
        <v>214.70161400000001</v>
      </c>
      <c r="G80" s="4">
        <v>37712000</v>
      </c>
      <c r="I80" s="7">
        <f t="shared" si="12"/>
        <v>2.5247770964788918E-2</v>
      </c>
      <c r="O80" s="2">
        <v>42917</v>
      </c>
      <c r="P80">
        <v>93.160004000000001</v>
      </c>
      <c r="Q80">
        <v>94.339995999999999</v>
      </c>
      <c r="R80">
        <v>91.849997999999999</v>
      </c>
      <c r="S80">
        <v>93.220000999999996</v>
      </c>
      <c r="T80">
        <v>83.528580000000005</v>
      </c>
      <c r="U80">
        <v>3808600</v>
      </c>
      <c r="W80">
        <f t="shared" si="13"/>
        <v>4.0461717152970866E-3</v>
      </c>
      <c r="X80" s="5">
        <v>0.78</v>
      </c>
      <c r="Y80" s="6">
        <f t="shared" si="7"/>
        <v>0.21999999999999997</v>
      </c>
      <c r="Z80">
        <f t="shared" si="8"/>
        <v>2.6464947258044536E-2</v>
      </c>
      <c r="AA80" s="9">
        <f t="shared" si="9"/>
        <v>9.8912373119173676E-3</v>
      </c>
      <c r="AB80">
        <f t="shared" si="10"/>
        <v>7.0039343337107893E-4</v>
      </c>
      <c r="AC80">
        <f t="shared" si="11"/>
        <v>0.30195553514614598</v>
      </c>
    </row>
    <row r="81" spans="1:29" x14ac:dyDescent="0.3">
      <c r="A81" s="3">
        <v>42948</v>
      </c>
      <c r="B81" s="4">
        <v>227.300003</v>
      </c>
      <c r="C81" s="4">
        <v>228.61999499999999</v>
      </c>
      <c r="D81" s="4">
        <v>222.11999499999999</v>
      </c>
      <c r="E81" s="4">
        <v>227.300003</v>
      </c>
      <c r="F81" s="4">
        <v>215.32685900000001</v>
      </c>
      <c r="G81" s="4">
        <v>37622400</v>
      </c>
      <c r="I81" s="7">
        <f t="shared" si="12"/>
        <v>2.91215789369903E-3</v>
      </c>
      <c r="O81" s="2">
        <v>42948</v>
      </c>
      <c r="P81">
        <v>92.709998999999996</v>
      </c>
      <c r="Q81">
        <v>95.010002</v>
      </c>
      <c r="R81">
        <v>92.660004000000001</v>
      </c>
      <c r="S81">
        <v>94.860000999999997</v>
      </c>
      <c r="T81">
        <v>85.255318000000003</v>
      </c>
      <c r="U81">
        <v>3411200</v>
      </c>
      <c r="W81">
        <f t="shared" si="13"/>
        <v>2.0672421343688629E-2</v>
      </c>
      <c r="X81" s="5">
        <v>0.79</v>
      </c>
      <c r="Y81" s="6">
        <f t="shared" si="7"/>
        <v>0.20999999999999996</v>
      </c>
      <c r="Z81">
        <f t="shared" si="8"/>
        <v>2.679113260810979E-2</v>
      </c>
      <c r="AA81" s="9">
        <f t="shared" si="9"/>
        <v>9.9377959162731035E-3</v>
      </c>
      <c r="AB81">
        <f t="shared" si="10"/>
        <v>7.177647864253237E-4</v>
      </c>
      <c r="AC81">
        <f t="shared" si="11"/>
        <v>0.30001702555270199</v>
      </c>
    </row>
    <row r="82" spans="1:29" x14ac:dyDescent="0.3">
      <c r="A82" s="3">
        <v>42979</v>
      </c>
      <c r="B82" s="4">
        <v>227.759995</v>
      </c>
      <c r="C82" s="4">
        <v>230.89999399999999</v>
      </c>
      <c r="D82" s="4">
        <v>224.979996</v>
      </c>
      <c r="E82" s="4">
        <v>230.759995</v>
      </c>
      <c r="F82" s="4">
        <v>218.604614</v>
      </c>
      <c r="G82" s="4">
        <v>33381500</v>
      </c>
      <c r="I82" s="7">
        <f t="shared" si="12"/>
        <v>1.5222230125968572E-2</v>
      </c>
      <c r="O82" s="2">
        <v>42979</v>
      </c>
      <c r="P82">
        <v>94.209998999999996</v>
      </c>
      <c r="Q82">
        <v>95.360000999999997</v>
      </c>
      <c r="R82">
        <v>93.080001999999993</v>
      </c>
      <c r="S82">
        <v>93.769997000000004</v>
      </c>
      <c r="T82">
        <v>84.538651000000002</v>
      </c>
      <c r="U82">
        <v>3929600</v>
      </c>
      <c r="W82">
        <f t="shared" si="13"/>
        <v>-8.4061266418594682E-3</v>
      </c>
      <c r="X82" s="5">
        <v>0.8</v>
      </c>
      <c r="Y82" s="6">
        <f t="shared" si="7"/>
        <v>0.19999999999999996</v>
      </c>
      <c r="Z82">
        <f t="shared" si="8"/>
        <v>2.7121385551651486E-2</v>
      </c>
      <c r="AA82" s="9">
        <f t="shared" si="9"/>
        <v>9.9843545206288395E-3</v>
      </c>
      <c r="AB82">
        <f t="shared" si="10"/>
        <v>7.3556955424132996E-4</v>
      </c>
      <c r="AC82">
        <f t="shared" si="11"/>
        <v>0.2980804393356874</v>
      </c>
    </row>
    <row r="83" spans="1:29" x14ac:dyDescent="0.3">
      <c r="A83" s="3">
        <v>43009</v>
      </c>
      <c r="B83" s="4">
        <v>231</v>
      </c>
      <c r="C83" s="4">
        <v>236.88000500000001</v>
      </c>
      <c r="D83" s="4">
        <v>230.91000399999999</v>
      </c>
      <c r="E83" s="4">
        <v>236.13000500000001</v>
      </c>
      <c r="F83" s="4">
        <v>224.83750900000001</v>
      </c>
      <c r="G83" s="4">
        <v>33049800</v>
      </c>
      <c r="I83" s="7">
        <f t="shared" si="12"/>
        <v>2.8512184102390536E-2</v>
      </c>
      <c r="O83" s="2">
        <v>43009</v>
      </c>
      <c r="P83">
        <v>93.769997000000004</v>
      </c>
      <c r="Q83">
        <v>94.339995999999999</v>
      </c>
      <c r="R83">
        <v>92.449996999999996</v>
      </c>
      <c r="S83">
        <v>93.5</v>
      </c>
      <c r="T83">
        <v>84.560005000000004</v>
      </c>
      <c r="U83">
        <v>4327300</v>
      </c>
      <c r="W83">
        <f t="shared" si="13"/>
        <v>2.5259452034553931E-4</v>
      </c>
      <c r="X83" s="5">
        <v>0.81</v>
      </c>
      <c r="Y83" s="6">
        <f t="shared" si="7"/>
        <v>0.18999999999999995</v>
      </c>
      <c r="Z83">
        <f t="shared" si="8"/>
        <v>2.7455559306251581E-2</v>
      </c>
      <c r="AA83" s="9">
        <f t="shared" si="9"/>
        <v>1.0030913124984575E-2</v>
      </c>
      <c r="AB83">
        <f t="shared" si="10"/>
        <v>7.5380773681909771E-4</v>
      </c>
      <c r="AC83">
        <f t="shared" si="11"/>
        <v>0.29614815106437042</v>
      </c>
    </row>
    <row r="84" spans="1:29" x14ac:dyDescent="0.3">
      <c r="A84" s="3">
        <v>43040</v>
      </c>
      <c r="B84" s="4">
        <v>237.029999</v>
      </c>
      <c r="C84" s="4">
        <v>244.39999399999999</v>
      </c>
      <c r="D84" s="4">
        <v>234.820007</v>
      </c>
      <c r="E84" s="4">
        <v>243.35000600000001</v>
      </c>
      <c r="F84" s="4">
        <v>231.71220400000001</v>
      </c>
      <c r="G84" s="4">
        <v>43311300</v>
      </c>
      <c r="I84" s="7">
        <f t="shared" si="12"/>
        <v>3.0576281647027193E-2</v>
      </c>
      <c r="O84" s="2">
        <v>43040</v>
      </c>
      <c r="P84">
        <v>93.480002999999996</v>
      </c>
      <c r="Q84">
        <v>94.959998999999996</v>
      </c>
      <c r="R84">
        <v>92.699996999999996</v>
      </c>
      <c r="S84">
        <v>93.910004000000001</v>
      </c>
      <c r="T84">
        <v>85.192436000000001</v>
      </c>
      <c r="U84">
        <v>3215200</v>
      </c>
      <c r="W84">
        <f t="shared" si="13"/>
        <v>7.4790795010004629E-3</v>
      </c>
      <c r="X84" s="5">
        <v>0.82</v>
      </c>
      <c r="Y84" s="6">
        <f t="shared" si="7"/>
        <v>0.18000000000000005</v>
      </c>
      <c r="Z84">
        <f t="shared" si="8"/>
        <v>2.7793512447307319E-2</v>
      </c>
      <c r="AA84" s="9">
        <f t="shared" si="9"/>
        <v>1.0077471729340311E-2</v>
      </c>
      <c r="AB84">
        <f t="shared" si="10"/>
        <v>7.7247933415862695E-4</v>
      </c>
      <c r="AC84">
        <f t="shared" si="11"/>
        <v>0.29422232058087922</v>
      </c>
    </row>
    <row r="85" spans="1:29" x14ac:dyDescent="0.3">
      <c r="A85" s="3">
        <v>43070</v>
      </c>
      <c r="B85" s="4">
        <v>243.25</v>
      </c>
      <c r="C85" s="4">
        <v>248.009995</v>
      </c>
      <c r="D85" s="4">
        <v>239.520004</v>
      </c>
      <c r="E85" s="4">
        <v>245.28999300000001</v>
      </c>
      <c r="F85" s="4">
        <v>233.55941799999999</v>
      </c>
      <c r="G85" s="4">
        <v>44190300</v>
      </c>
      <c r="I85" s="7">
        <f t="shared" si="12"/>
        <v>7.9720185994172077E-3</v>
      </c>
      <c r="O85" s="2">
        <v>43070</v>
      </c>
      <c r="P85">
        <v>94.269997000000004</v>
      </c>
      <c r="Q85">
        <v>95.980002999999996</v>
      </c>
      <c r="R85">
        <v>93.339995999999999</v>
      </c>
      <c r="S85">
        <v>95.080001999999993</v>
      </c>
      <c r="T85">
        <v>86.524970999999994</v>
      </c>
      <c r="U85">
        <v>2719400</v>
      </c>
      <c r="W85">
        <f t="shared" si="13"/>
        <v>1.5641470799121038E-2</v>
      </c>
      <c r="X85" s="5">
        <v>0.83</v>
      </c>
      <c r="Y85" s="6">
        <f t="shared" si="7"/>
        <v>0.17000000000000004</v>
      </c>
      <c r="Z85">
        <f t="shared" si="8"/>
        <v>2.8135108783509583E-2</v>
      </c>
      <c r="AA85" s="9">
        <f t="shared" si="9"/>
        <v>1.0124030333696047E-2</v>
      </c>
      <c r="AB85">
        <f t="shared" si="10"/>
        <v>7.91584346259918E-4</v>
      </c>
      <c r="AC85">
        <f t="shared" si="11"/>
        <v>0.2923049061930863</v>
      </c>
    </row>
    <row r="86" spans="1:29" x14ac:dyDescent="0.3">
      <c r="A86" s="3">
        <v>43101</v>
      </c>
      <c r="B86" s="4">
        <v>246.14999399999999</v>
      </c>
      <c r="C86" s="4">
        <v>263.36999500000002</v>
      </c>
      <c r="D86" s="4">
        <v>245.740005</v>
      </c>
      <c r="E86" s="4">
        <v>258.98998999999998</v>
      </c>
      <c r="F86" s="4">
        <v>247.79199199999999</v>
      </c>
      <c r="G86" s="4">
        <v>63544700</v>
      </c>
      <c r="I86" s="7">
        <f t="shared" si="12"/>
        <v>6.0937701086410501E-2</v>
      </c>
      <c r="O86" s="2">
        <v>43101</v>
      </c>
      <c r="P86">
        <v>94.879997000000003</v>
      </c>
      <c r="Q86">
        <v>94.879997000000003</v>
      </c>
      <c r="R86">
        <v>92.440002000000007</v>
      </c>
      <c r="S86">
        <v>93.019997000000004</v>
      </c>
      <c r="T86">
        <v>85.171654000000004</v>
      </c>
      <c r="U86">
        <v>4542200</v>
      </c>
      <c r="W86">
        <f t="shared" si="13"/>
        <v>-1.564076802753267E-2</v>
      </c>
      <c r="X86" s="5">
        <v>0.84</v>
      </c>
      <c r="Y86" s="6">
        <f t="shared" si="7"/>
        <v>0.16000000000000003</v>
      </c>
      <c r="Z86">
        <f t="shared" si="8"/>
        <v>2.8480217223942842E-2</v>
      </c>
      <c r="AA86" s="9">
        <f t="shared" si="9"/>
        <v>1.0170588938051783E-2</v>
      </c>
      <c r="AB86">
        <f t="shared" si="10"/>
        <v>8.1112277312297043E-4</v>
      </c>
      <c r="AC86">
        <f t="shared" si="11"/>
        <v>0.29039767755348567</v>
      </c>
    </row>
    <row r="87" spans="1:29" x14ac:dyDescent="0.3">
      <c r="A87" s="3">
        <v>43132</v>
      </c>
      <c r="B87" s="4">
        <v>258.290009</v>
      </c>
      <c r="C87" s="4">
        <v>260.11999500000002</v>
      </c>
      <c r="D87" s="4">
        <v>232.41999799999999</v>
      </c>
      <c r="E87" s="4">
        <v>249.33999600000001</v>
      </c>
      <c r="F87" s="4">
        <v>238.559235</v>
      </c>
      <c r="G87" s="4">
        <v>88662700</v>
      </c>
      <c r="I87" s="7">
        <f t="shared" si="12"/>
        <v>-3.7260110488154918E-2</v>
      </c>
      <c r="O87" s="2">
        <v>43132</v>
      </c>
      <c r="P87">
        <v>92.650002000000001</v>
      </c>
      <c r="Q87">
        <v>92.730002999999996</v>
      </c>
      <c r="R87">
        <v>88.690002000000007</v>
      </c>
      <c r="S87">
        <v>89.830001999999993</v>
      </c>
      <c r="T87">
        <v>82.250809000000004</v>
      </c>
      <c r="U87">
        <v>7357400</v>
      </c>
      <c r="W87">
        <f t="shared" si="13"/>
        <v>-3.4293627783722469E-2</v>
      </c>
      <c r="X87" s="5">
        <v>0.85</v>
      </c>
      <c r="Y87" s="6">
        <f t="shared" si="7"/>
        <v>0.15000000000000002</v>
      </c>
      <c r="Z87">
        <f t="shared" si="8"/>
        <v>2.8828711638708111E-2</v>
      </c>
      <c r="AA87" s="9">
        <f t="shared" si="9"/>
        <v>1.0217147542407521E-2</v>
      </c>
      <c r="AB87">
        <f t="shared" si="10"/>
        <v>8.3109461474778457E-4</v>
      </c>
      <c r="AC87">
        <f t="shared" si="11"/>
        <v>0.28850222814814047</v>
      </c>
    </row>
    <row r="88" spans="1:29" x14ac:dyDescent="0.3">
      <c r="A88" s="3">
        <v>43160</v>
      </c>
      <c r="B88" s="4">
        <v>249.529999</v>
      </c>
      <c r="C88" s="4">
        <v>257.709991</v>
      </c>
      <c r="D88" s="4">
        <v>237.529999</v>
      </c>
      <c r="E88" s="4">
        <v>242.08000200000001</v>
      </c>
      <c r="F88" s="4">
        <v>231.61314400000001</v>
      </c>
      <c r="G88" s="4">
        <v>63873500</v>
      </c>
      <c r="I88" s="7">
        <f t="shared" si="12"/>
        <v>-2.9116839681347928E-2</v>
      </c>
      <c r="O88" s="2">
        <v>43160</v>
      </c>
      <c r="P88">
        <v>89.379997000000003</v>
      </c>
      <c r="Q88">
        <v>91.199996999999996</v>
      </c>
      <c r="R88">
        <v>88.790001000000004</v>
      </c>
      <c r="S88">
        <v>90.910004000000001</v>
      </c>
      <c r="T88">
        <v>83.488311999999993</v>
      </c>
      <c r="U88">
        <v>4203900</v>
      </c>
      <c r="W88">
        <f t="shared" si="13"/>
        <v>1.5045481193990407E-2</v>
      </c>
      <c r="X88" s="5">
        <v>0.86</v>
      </c>
      <c r="Y88" s="6">
        <f t="shared" si="7"/>
        <v>0.14000000000000001</v>
      </c>
      <c r="Z88">
        <f t="shared" si="8"/>
        <v>2.9180470714749621E-2</v>
      </c>
      <c r="AA88" s="9">
        <f t="shared" si="9"/>
        <v>1.0263706146763255E-2</v>
      </c>
      <c r="AB88">
        <f t="shared" si="10"/>
        <v>8.5149987113436031E-4</v>
      </c>
      <c r="AC88">
        <f t="shared" si="11"/>
        <v>0.2866199873374804</v>
      </c>
    </row>
    <row r="89" spans="1:29" x14ac:dyDescent="0.3">
      <c r="A89" s="3">
        <v>43191</v>
      </c>
      <c r="B89" s="4">
        <v>241.19000199999999</v>
      </c>
      <c r="C89" s="4">
        <v>249.220001</v>
      </c>
      <c r="D89" s="4">
        <v>233.91999799999999</v>
      </c>
      <c r="E89" s="4">
        <v>242.91999799999999</v>
      </c>
      <c r="F89" s="4">
        <v>233.47985800000001</v>
      </c>
      <c r="G89" s="4">
        <v>57319400</v>
      </c>
      <c r="I89" s="7">
        <f t="shared" si="12"/>
        <v>8.0596203123948218E-3</v>
      </c>
      <c r="O89" s="2">
        <v>43191</v>
      </c>
      <c r="P89">
        <v>90.480002999999996</v>
      </c>
      <c r="Q89">
        <v>91.339995999999999</v>
      </c>
      <c r="R89">
        <v>87.459998999999996</v>
      </c>
      <c r="S89">
        <v>88.620002999999997</v>
      </c>
      <c r="T89">
        <v>81.632430999999997</v>
      </c>
      <c r="U89">
        <v>2294100</v>
      </c>
      <c r="W89">
        <f t="shared" si="13"/>
        <v>-2.2229231320427201E-2</v>
      </c>
      <c r="X89" s="5">
        <v>0.87</v>
      </c>
      <c r="Y89" s="6">
        <f t="shared" si="7"/>
        <v>0.13</v>
      </c>
      <c r="Z89">
        <f t="shared" si="8"/>
        <v>2.9535377808362257E-2</v>
      </c>
      <c r="AA89" s="9">
        <f t="shared" si="9"/>
        <v>1.0310264751118991E-2</v>
      </c>
      <c r="AB89">
        <f t="shared" si="10"/>
        <v>8.7233854228269776E-4</v>
      </c>
      <c r="AC89">
        <f t="shared" si="11"/>
        <v>0.28475223190603033</v>
      </c>
    </row>
    <row r="90" spans="1:29" x14ac:dyDescent="0.3">
      <c r="A90" s="3">
        <v>43221</v>
      </c>
      <c r="B90" s="4">
        <v>242.449997</v>
      </c>
      <c r="C90" s="4">
        <v>251.94000199999999</v>
      </c>
      <c r="D90" s="4">
        <v>237.91999799999999</v>
      </c>
      <c r="E90" s="4">
        <v>248.78999300000001</v>
      </c>
      <c r="F90" s="4">
        <v>239.12171900000001</v>
      </c>
      <c r="G90" s="4">
        <v>43981400</v>
      </c>
      <c r="I90" s="7">
        <f t="shared" si="12"/>
        <v>2.4164230046773483E-2</v>
      </c>
      <c r="O90" s="2">
        <v>43221</v>
      </c>
      <c r="P90">
        <v>88.260002</v>
      </c>
      <c r="Q90">
        <v>89.980002999999996</v>
      </c>
      <c r="R90">
        <v>86.510002</v>
      </c>
      <c r="S90">
        <v>89.459998999999996</v>
      </c>
      <c r="T90">
        <v>82.806968999999995</v>
      </c>
      <c r="U90">
        <v>4110400</v>
      </c>
      <c r="W90">
        <f t="shared" si="13"/>
        <v>1.4388129639309577E-2</v>
      </c>
      <c r="X90" s="5">
        <v>0.88</v>
      </c>
      <c r="Y90" s="6">
        <f t="shared" si="7"/>
        <v>0.12</v>
      </c>
      <c r="Z90">
        <f t="shared" si="8"/>
        <v>2.989332079566933E-2</v>
      </c>
      <c r="AA90" s="9">
        <f t="shared" si="9"/>
        <v>1.0356823355474727E-2</v>
      </c>
      <c r="AB90">
        <f t="shared" si="10"/>
        <v>8.9361062819279648E-4</v>
      </c>
      <c r="AC90">
        <f t="shared" si="11"/>
        <v>0.28290009709124969</v>
      </c>
    </row>
    <row r="91" spans="1:29" x14ac:dyDescent="0.3">
      <c r="A91" s="3">
        <v>43252</v>
      </c>
      <c r="B91" s="4">
        <v>250.229996</v>
      </c>
      <c r="C91" s="4">
        <v>256.76998900000001</v>
      </c>
      <c r="D91" s="4">
        <v>246.63000500000001</v>
      </c>
      <c r="E91" s="4">
        <v>249.509995</v>
      </c>
      <c r="F91" s="4">
        <v>239.81372099999999</v>
      </c>
      <c r="G91" s="4">
        <v>54654400</v>
      </c>
      <c r="I91" s="7">
        <f t="shared" si="12"/>
        <v>2.8939320229626198E-3</v>
      </c>
      <c r="O91" s="2">
        <v>43252</v>
      </c>
      <c r="P91">
        <v>88.519997000000004</v>
      </c>
      <c r="Q91">
        <v>89.050003000000004</v>
      </c>
      <c r="R91">
        <v>87.330001999999993</v>
      </c>
      <c r="S91">
        <v>88.639999000000003</v>
      </c>
      <c r="T91">
        <v>82.313598999999996</v>
      </c>
      <c r="U91">
        <v>4058800</v>
      </c>
      <c r="W91">
        <f t="shared" si="13"/>
        <v>-5.9580734080485476E-3</v>
      </c>
      <c r="X91" s="5">
        <v>0.89</v>
      </c>
      <c r="Y91" s="6">
        <f t="shared" si="7"/>
        <v>0.10999999999999999</v>
      </c>
      <c r="Z91">
        <f t="shared" si="8"/>
        <v>3.0254191922189179E-2</v>
      </c>
      <c r="AA91" s="9">
        <f t="shared" si="9"/>
        <v>1.0403381959830463E-2</v>
      </c>
      <c r="AB91">
        <f t="shared" si="10"/>
        <v>9.1531612886465701E-4</v>
      </c>
      <c r="AC91">
        <f t="shared" si="11"/>
        <v>0.28106458707277088</v>
      </c>
    </row>
    <row r="92" spans="1:29" x14ac:dyDescent="0.3">
      <c r="A92" s="3">
        <v>43282</v>
      </c>
      <c r="B92" s="4">
        <v>247.55999800000001</v>
      </c>
      <c r="C92" s="4">
        <v>261.25</v>
      </c>
      <c r="D92" s="4">
        <v>247.320007</v>
      </c>
      <c r="E92" s="4">
        <v>258.39999399999999</v>
      </c>
      <c r="F92" s="4">
        <v>249.51985199999999</v>
      </c>
      <c r="G92" s="4">
        <v>45574600</v>
      </c>
      <c r="I92" s="7">
        <f t="shared" si="12"/>
        <v>4.0473626611214675E-2</v>
      </c>
      <c r="O92" s="2">
        <v>43282</v>
      </c>
      <c r="P92">
        <v>88.440002000000007</v>
      </c>
      <c r="Q92">
        <v>89.889999000000003</v>
      </c>
      <c r="R92">
        <v>87.879997000000003</v>
      </c>
      <c r="S92">
        <v>88.720000999999996</v>
      </c>
      <c r="T92">
        <v>82.660469000000006</v>
      </c>
      <c r="U92">
        <v>1714400</v>
      </c>
      <c r="W92">
        <f t="shared" si="13"/>
        <v>4.2140059991788714E-3</v>
      </c>
      <c r="X92" s="5">
        <v>0.9</v>
      </c>
      <c r="Y92" s="6">
        <f t="shared" si="7"/>
        <v>9.9999999999999978E-2</v>
      </c>
      <c r="Z92">
        <f t="shared" si="8"/>
        <v>3.0617887652453737E-2</v>
      </c>
      <c r="AA92" s="9">
        <f t="shared" si="9"/>
        <v>1.0449940564186199E-2</v>
      </c>
      <c r="AB92">
        <f t="shared" si="10"/>
        <v>9.3745504429827893E-4</v>
      </c>
      <c r="AC92">
        <f t="shared" si="11"/>
        <v>0.27924658491262705</v>
      </c>
    </row>
    <row r="93" spans="1:29" x14ac:dyDescent="0.3">
      <c r="A93" s="3">
        <v>43313</v>
      </c>
      <c r="B93" s="4">
        <v>258.64001500000001</v>
      </c>
      <c r="C93" s="4">
        <v>268.04998799999998</v>
      </c>
      <c r="D93" s="4">
        <v>256.48001099999999</v>
      </c>
      <c r="E93" s="4">
        <v>266.72000100000002</v>
      </c>
      <c r="F93" s="4">
        <v>257.55392499999999</v>
      </c>
      <c r="G93" s="4">
        <v>49555700</v>
      </c>
      <c r="I93" s="7">
        <f t="shared" si="12"/>
        <v>3.2198131473723413E-2</v>
      </c>
      <c r="O93" s="2">
        <v>43313</v>
      </c>
      <c r="P93">
        <v>87.800003000000004</v>
      </c>
      <c r="Q93">
        <v>89.779999000000004</v>
      </c>
      <c r="R93">
        <v>87.629997000000003</v>
      </c>
      <c r="S93">
        <v>88.849997999999999</v>
      </c>
      <c r="T93">
        <v>83.051406999999998</v>
      </c>
      <c r="U93">
        <v>1873500</v>
      </c>
      <c r="W93">
        <f t="shared" si="13"/>
        <v>4.7294432844313672E-3</v>
      </c>
      <c r="X93" s="5">
        <v>0.91</v>
      </c>
      <c r="Y93" s="6">
        <f t="shared" si="7"/>
        <v>8.9999999999999969E-2</v>
      </c>
      <c r="Z93">
        <f t="shared" si="8"/>
        <v>3.0984308520502157E-2</v>
      </c>
      <c r="AA93" s="9">
        <f t="shared" si="9"/>
        <v>1.0496499168541935E-2</v>
      </c>
      <c r="AB93">
        <f t="shared" si="10"/>
        <v>9.6002737449366255E-4</v>
      </c>
      <c r="AC93">
        <f t="shared" si="11"/>
        <v>0.27744686194477036</v>
      </c>
    </row>
    <row r="94" spans="1:29" x14ac:dyDescent="0.3">
      <c r="A94" s="3">
        <v>43344</v>
      </c>
      <c r="B94" s="4">
        <v>266.35000600000001</v>
      </c>
      <c r="C94" s="4">
        <v>270.67001299999998</v>
      </c>
      <c r="D94" s="4">
        <v>263.45001200000002</v>
      </c>
      <c r="E94" s="4">
        <v>267.04998799999998</v>
      </c>
      <c r="F94" s="4">
        <v>257.872589</v>
      </c>
      <c r="G94" s="4">
        <v>48732300</v>
      </c>
      <c r="I94" s="7">
        <f t="shared" si="12"/>
        <v>1.2372709909196367E-3</v>
      </c>
      <c r="O94" s="2">
        <v>43344</v>
      </c>
      <c r="P94">
        <v>88.349997999999999</v>
      </c>
      <c r="Q94">
        <v>88.470000999999996</v>
      </c>
      <c r="R94">
        <v>86.540001000000004</v>
      </c>
      <c r="S94">
        <v>87.43</v>
      </c>
      <c r="T94">
        <v>81.994904000000005</v>
      </c>
      <c r="U94">
        <v>2062200</v>
      </c>
      <c r="W94">
        <f t="shared" si="13"/>
        <v>-1.2721072865147121E-2</v>
      </c>
      <c r="X94" s="5">
        <v>0.92</v>
      </c>
      <c r="Y94" s="6">
        <f t="shared" si="7"/>
        <v>7.999999999999996E-2</v>
      </c>
      <c r="Z94">
        <f t="shared" si="8"/>
        <v>3.1353358981946536E-2</v>
      </c>
      <c r="AA94" s="9">
        <f t="shared" si="9"/>
        <v>1.0543057772897671E-2</v>
      </c>
      <c r="AB94">
        <f t="shared" si="10"/>
        <v>9.8303311945080766E-4</v>
      </c>
      <c r="AC94">
        <f t="shared" si="11"/>
        <v>0.27566608661848313</v>
      </c>
    </row>
    <row r="95" spans="1:29" x14ac:dyDescent="0.3">
      <c r="A95" s="3">
        <v>43374</v>
      </c>
      <c r="B95" s="4">
        <v>268.459991</v>
      </c>
      <c r="C95" s="4">
        <v>269.47000100000002</v>
      </c>
      <c r="D95" s="4">
        <v>238.78999300000001</v>
      </c>
      <c r="E95" s="4">
        <v>248.78999300000001</v>
      </c>
      <c r="F95" s="4">
        <v>241.325638</v>
      </c>
      <c r="G95" s="4">
        <v>91439900</v>
      </c>
      <c r="I95" s="7">
        <f t="shared" si="12"/>
        <v>-6.4167157370882855E-2</v>
      </c>
      <c r="O95" s="2">
        <v>43374</v>
      </c>
      <c r="P95">
        <v>87.110000999999997</v>
      </c>
      <c r="Q95">
        <v>87.260002</v>
      </c>
      <c r="R95">
        <v>84.209998999999996</v>
      </c>
      <c r="S95">
        <v>84.339995999999999</v>
      </c>
      <c r="T95">
        <v>79.357772999999995</v>
      </c>
      <c r="U95">
        <v>2509100</v>
      </c>
      <c r="W95">
        <f t="shared" si="13"/>
        <v>-3.2162132905235286E-2</v>
      </c>
      <c r="X95" s="5">
        <v>0.93</v>
      </c>
      <c r="Y95" s="6">
        <f t="shared" si="7"/>
        <v>6.9999999999999951E-2</v>
      </c>
      <c r="Z95">
        <f t="shared" si="8"/>
        <v>3.1724947268194387E-2</v>
      </c>
      <c r="AA95" s="9">
        <f t="shared" si="9"/>
        <v>1.0589616377253409E-2</v>
      </c>
      <c r="AB95">
        <f t="shared" si="10"/>
        <v>1.0064722791697145E-3</v>
      </c>
      <c r="AC95">
        <f t="shared" si="11"/>
        <v>0.27390483280535249</v>
      </c>
    </row>
    <row r="96" spans="1:29" x14ac:dyDescent="0.3">
      <c r="A96" s="3">
        <v>43405</v>
      </c>
      <c r="B96" s="4">
        <v>249.63000500000001</v>
      </c>
      <c r="C96" s="4">
        <v>258.44000199999999</v>
      </c>
      <c r="D96" s="4">
        <v>241.729996</v>
      </c>
      <c r="E96" s="4">
        <v>253.479996</v>
      </c>
      <c r="F96" s="4">
        <v>245.87493900000001</v>
      </c>
      <c r="G96" s="4">
        <v>61115400</v>
      </c>
      <c r="I96" s="7">
        <f t="shared" si="12"/>
        <v>1.8851295857757133E-2</v>
      </c>
      <c r="O96" s="2">
        <v>43405</v>
      </c>
      <c r="P96">
        <v>83.769997000000004</v>
      </c>
      <c r="Q96">
        <v>84.790001000000004</v>
      </c>
      <c r="R96">
        <v>83.459998999999996</v>
      </c>
      <c r="S96">
        <v>84.389999000000003</v>
      </c>
      <c r="T96">
        <v>79.660865999999999</v>
      </c>
      <c r="U96">
        <v>2978000</v>
      </c>
      <c r="W96">
        <f t="shared" si="13"/>
        <v>3.8193234076768778E-3</v>
      </c>
      <c r="X96" s="5">
        <v>0.94</v>
      </c>
      <c r="Y96" s="6">
        <f t="shared" si="7"/>
        <v>6.0000000000000053E-2</v>
      </c>
      <c r="Z96">
        <f t="shared" si="8"/>
        <v>3.2098985243312325E-2</v>
      </c>
      <c r="AA96" s="9">
        <f t="shared" si="9"/>
        <v>1.0636174981609143E-2</v>
      </c>
      <c r="AB96">
        <f t="shared" si="10"/>
        <v>1.0303448536503825E-3</v>
      </c>
      <c r="AC96">
        <f t="shared" si="11"/>
        <v>0.27216358758348236</v>
      </c>
    </row>
    <row r="97" spans="1:29" x14ac:dyDescent="0.3">
      <c r="A97" s="3">
        <v>43435</v>
      </c>
      <c r="B97" s="4">
        <v>257.64999399999999</v>
      </c>
      <c r="C97" s="4">
        <v>257.73998999999998</v>
      </c>
      <c r="D97" s="4">
        <v>214.83000200000001</v>
      </c>
      <c r="E97" s="4">
        <v>229.80999800000001</v>
      </c>
      <c r="F97" s="4">
        <v>222.9151</v>
      </c>
      <c r="G97" s="4">
        <v>128542800</v>
      </c>
      <c r="I97" s="7">
        <f t="shared" si="12"/>
        <v>-9.3380151280891721E-2</v>
      </c>
      <c r="O97" s="2">
        <v>43435</v>
      </c>
      <c r="P97">
        <v>84.160004000000001</v>
      </c>
      <c r="Q97">
        <v>88.25</v>
      </c>
      <c r="R97">
        <v>84.160004000000001</v>
      </c>
      <c r="S97">
        <v>87.510002</v>
      </c>
      <c r="T97">
        <v>82.891029000000003</v>
      </c>
      <c r="U97">
        <v>12169300</v>
      </c>
      <c r="W97">
        <f t="shared" si="13"/>
        <v>4.0548931516762643E-2</v>
      </c>
      <c r="X97" s="5">
        <v>0.95</v>
      </c>
      <c r="Y97" s="6">
        <f t="shared" si="7"/>
        <v>5.0000000000000044E-2</v>
      </c>
      <c r="Z97">
        <f t="shared" si="8"/>
        <v>3.2475388263927076E-2</v>
      </c>
      <c r="AA97" s="9">
        <f t="shared" si="9"/>
        <v>1.0682733585964879E-2</v>
      </c>
      <c r="AB97">
        <f t="shared" si="10"/>
        <v>1.0546508428928123E-3</v>
      </c>
      <c r="AC97">
        <f t="shared" si="11"/>
        <v>0.27044275851570154</v>
      </c>
    </row>
    <row r="98" spans="1:29" x14ac:dyDescent="0.3">
      <c r="A98" s="3">
        <v>43466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241.87144499999999</v>
      </c>
      <c r="G98" s="4">
        <v>81247700</v>
      </c>
      <c r="I98" s="7">
        <f t="shared" si="12"/>
        <v>8.5038406998897864E-2</v>
      </c>
      <c r="O98" s="2">
        <v>43466</v>
      </c>
      <c r="P98">
        <v>87.589995999999999</v>
      </c>
      <c r="Q98">
        <v>89.279999000000004</v>
      </c>
      <c r="R98">
        <v>86.769997000000004</v>
      </c>
      <c r="S98">
        <v>89.139999000000003</v>
      </c>
      <c r="T98">
        <v>84.977431999999993</v>
      </c>
      <c r="U98">
        <v>7038500</v>
      </c>
      <c r="W98">
        <f t="shared" si="13"/>
        <v>2.5170431893178469E-2</v>
      </c>
      <c r="X98" s="5">
        <v>0.96</v>
      </c>
      <c r="Y98" s="6">
        <f t="shared" si="7"/>
        <v>4.0000000000000036E-2</v>
      </c>
      <c r="Z98">
        <f t="shared" si="8"/>
        <v>3.2854075042481473E-2</v>
      </c>
      <c r="AA98" s="9">
        <f t="shared" si="9"/>
        <v>1.0729292190320615E-2</v>
      </c>
      <c r="AB98">
        <f t="shared" si="10"/>
        <v>1.0793902468970039E-3</v>
      </c>
      <c r="AC98">
        <f t="shared" si="11"/>
        <v>0.268742680440829</v>
      </c>
    </row>
    <row r="99" spans="1:29" x14ac:dyDescent="0.3">
      <c r="A99" s="3">
        <v>43497</v>
      </c>
      <c r="B99" s="4">
        <v>248.30999800000001</v>
      </c>
      <c r="C99" s="4">
        <v>258.60998499999999</v>
      </c>
      <c r="D99" s="4">
        <v>246.199997</v>
      </c>
      <c r="E99" s="4">
        <v>256.07000699999998</v>
      </c>
      <c r="F99" s="4">
        <v>249.73199500000001</v>
      </c>
      <c r="G99" s="4">
        <v>57656000</v>
      </c>
      <c r="I99" s="7">
        <f t="shared" si="12"/>
        <v>3.2498875590708964E-2</v>
      </c>
      <c r="O99" s="2">
        <v>43497</v>
      </c>
      <c r="P99">
        <v>88.769997000000004</v>
      </c>
      <c r="Q99">
        <v>89.339995999999999</v>
      </c>
      <c r="R99">
        <v>87.949996999999996</v>
      </c>
      <c r="S99">
        <v>88.150002000000001</v>
      </c>
      <c r="T99">
        <v>84.033683999999994</v>
      </c>
      <c r="U99">
        <v>13656900</v>
      </c>
      <c r="W99">
        <f t="shared" si="13"/>
        <v>-1.1105866319895408E-2</v>
      </c>
      <c r="X99" s="5">
        <v>0.97</v>
      </c>
      <c r="Y99" s="6">
        <f t="shared" si="7"/>
        <v>3.0000000000000027E-2</v>
      </c>
      <c r="Z99">
        <f t="shared" si="8"/>
        <v>3.3234967514095104E-2</v>
      </c>
      <c r="AA99" s="9">
        <f t="shared" si="9"/>
        <v>1.0775850794676353E-2</v>
      </c>
      <c r="AB99">
        <f t="shared" si="10"/>
        <v>1.1045630656629569E-3</v>
      </c>
      <c r="AC99">
        <f t="shared" si="11"/>
        <v>0.2670636217986993</v>
      </c>
    </row>
    <row r="100" spans="1:29" x14ac:dyDescent="0.3">
      <c r="A100" s="3">
        <v>43525</v>
      </c>
      <c r="B100" s="4">
        <v>257.80999800000001</v>
      </c>
      <c r="C100" s="4">
        <v>262.58999599999999</v>
      </c>
      <c r="D100" s="4">
        <v>250.33999600000001</v>
      </c>
      <c r="E100" s="4">
        <v>259.540009</v>
      </c>
      <c r="F100" s="4">
        <v>253.11605800000001</v>
      </c>
      <c r="G100" s="4">
        <v>62970600</v>
      </c>
      <c r="I100" s="7">
        <f t="shared" si="12"/>
        <v>1.3550778705788247E-2</v>
      </c>
      <c r="O100" s="2">
        <v>43525</v>
      </c>
      <c r="P100">
        <v>87.739998</v>
      </c>
      <c r="Q100">
        <v>92.209998999999996</v>
      </c>
      <c r="R100">
        <v>87.389999000000003</v>
      </c>
      <c r="S100">
        <v>92.139999000000003</v>
      </c>
      <c r="T100">
        <v>88.119086999999993</v>
      </c>
      <c r="U100">
        <v>5099500</v>
      </c>
      <c r="W100">
        <f t="shared" si="13"/>
        <v>4.8616254881792331E-2</v>
      </c>
      <c r="X100" s="5">
        <v>0.98</v>
      </c>
      <c r="Y100" s="6">
        <f t="shared" si="7"/>
        <v>2.0000000000000018E-2</v>
      </c>
      <c r="Z100">
        <f t="shared" si="8"/>
        <v>3.3617990707219131E-2</v>
      </c>
      <c r="AA100" s="9">
        <f t="shared" si="9"/>
        <v>1.0822409399032088E-2</v>
      </c>
      <c r="AB100">
        <f t="shared" si="10"/>
        <v>1.1301692991906717E-3</v>
      </c>
      <c r="AC100">
        <f t="shared" si="11"/>
        <v>0.26540579051073654</v>
      </c>
    </row>
    <row r="101" spans="1:29" x14ac:dyDescent="0.3">
      <c r="A101" s="3">
        <v>43556</v>
      </c>
      <c r="B101" s="4">
        <v>261.459991</v>
      </c>
      <c r="C101" s="4">
        <v>270.41000400000001</v>
      </c>
      <c r="D101" s="4">
        <v>261.19000199999999</v>
      </c>
      <c r="E101" s="4">
        <v>270.01001000000002</v>
      </c>
      <c r="F101" s="4">
        <v>264.809235</v>
      </c>
      <c r="G101" s="4">
        <v>41351400</v>
      </c>
      <c r="I101" s="7">
        <f t="shared" si="12"/>
        <v>4.6196899131543789E-2</v>
      </c>
      <c r="O101" s="2">
        <v>43556</v>
      </c>
      <c r="P101">
        <v>91.419998000000007</v>
      </c>
      <c r="Q101">
        <v>91.660004000000001</v>
      </c>
      <c r="R101">
        <v>90.279999000000004</v>
      </c>
      <c r="S101">
        <v>91.290001000000004</v>
      </c>
      <c r="T101">
        <v>87.597342999999995</v>
      </c>
      <c r="U101">
        <v>11256600</v>
      </c>
      <c r="W101">
        <f t="shared" si="13"/>
        <v>-5.9208965703423377E-3</v>
      </c>
      <c r="X101" s="5">
        <v>0.99</v>
      </c>
      <c r="Y101" s="6">
        <f>100%-X101</f>
        <v>1.0000000000000009E-2</v>
      </c>
      <c r="Z101">
        <f t="shared" si="8"/>
        <v>3.4003072618223017E-2</v>
      </c>
      <c r="AA101" s="9">
        <f>((X101*$K$2)+(Y101*$L$2))</f>
        <v>1.0868968003387824E-2</v>
      </c>
      <c r="AB101">
        <f>((X101^2*$K$3)+(Y101^2*$L$3)+(2*X101*Y101*$K$5))</f>
        <v>1.1562089474801479E-3</v>
      </c>
      <c r="AC101">
        <f t="shared" si="11"/>
        <v>0.2637693394384939</v>
      </c>
    </row>
    <row r="102" spans="1:29" x14ac:dyDescent="0.3">
      <c r="A102" s="3">
        <v>43586</v>
      </c>
      <c r="B102" s="4">
        <v>270.67999300000002</v>
      </c>
      <c r="C102" s="4">
        <v>270.86999500000002</v>
      </c>
      <c r="D102" s="4">
        <v>252.770004</v>
      </c>
      <c r="E102" s="4">
        <v>252.86999499999999</v>
      </c>
      <c r="F102" s="4">
        <v>247.99937399999999</v>
      </c>
      <c r="G102" s="4">
        <v>72318000</v>
      </c>
      <c r="I102" s="7">
        <f t="shared" si="12"/>
        <v>-6.347913432852903E-2</v>
      </c>
      <c r="O102" s="2">
        <v>43586</v>
      </c>
      <c r="P102">
        <v>91.290001000000004</v>
      </c>
      <c r="Q102">
        <v>94.82</v>
      </c>
      <c r="R102">
        <v>90.650002000000001</v>
      </c>
      <c r="S102">
        <v>94.800003000000004</v>
      </c>
      <c r="T102">
        <v>91.260529000000005</v>
      </c>
      <c r="U102">
        <v>7049000</v>
      </c>
      <c r="W102">
        <f t="shared" si="13"/>
        <v>4.1818460178638217E-2</v>
      </c>
      <c r="X102" s="5">
        <v>1</v>
      </c>
      <c r="Y102" s="6">
        <f>100%-X102</f>
        <v>0</v>
      </c>
      <c r="Z102">
        <f t="shared" si="8"/>
        <v>3.439014409000616E-2</v>
      </c>
      <c r="AA102" s="9">
        <f>((X102*$K$2)+(Y102*$L$2))</f>
        <v>1.091552660774356E-2</v>
      </c>
      <c r="AB102">
        <f>((X102^2*$K$3)+(Y102^2*$L$3)+(2*X102*Y102*$K$5))</f>
        <v>1.1826820105313854E-3</v>
      </c>
      <c r="AC102">
        <f t="shared" si="11"/>
        <v>0.26215437144281956</v>
      </c>
    </row>
    <row r="103" spans="1:29" x14ac:dyDescent="0.3">
      <c r="A103" s="3">
        <v>43617</v>
      </c>
      <c r="B103" s="4">
        <v>252.83000200000001</v>
      </c>
      <c r="C103" s="4">
        <v>272.790009</v>
      </c>
      <c r="D103" s="4">
        <v>250.770004</v>
      </c>
      <c r="E103" s="4">
        <v>269.14999399999999</v>
      </c>
      <c r="F103" s="4">
        <v>263.96579000000003</v>
      </c>
      <c r="G103" s="4">
        <v>48686500</v>
      </c>
      <c r="I103" s="7">
        <f t="shared" si="12"/>
        <v>6.4380872187201676E-2</v>
      </c>
      <c r="O103" s="2">
        <v>43617</v>
      </c>
      <c r="P103">
        <v>94.809997999999993</v>
      </c>
      <c r="Q103">
        <v>97.209998999999996</v>
      </c>
      <c r="R103">
        <v>94.059997999999993</v>
      </c>
      <c r="S103">
        <v>97.059997999999993</v>
      </c>
      <c r="T103">
        <v>93.718459999999993</v>
      </c>
      <c r="U103">
        <v>8091000</v>
      </c>
      <c r="W103">
        <f t="shared" si="13"/>
        <v>2.6933122423605349E-2</v>
      </c>
      <c r="X103" s="5"/>
    </row>
    <row r="104" spans="1:29" x14ac:dyDescent="0.3">
      <c r="A104" s="3">
        <v>43647</v>
      </c>
      <c r="B104" s="4">
        <v>272.459991</v>
      </c>
      <c r="C104" s="4">
        <v>277.54998799999998</v>
      </c>
      <c r="D104" s="4">
        <v>270.29998799999998</v>
      </c>
      <c r="E104" s="4">
        <v>273.07998700000002</v>
      </c>
      <c r="F104" s="4">
        <v>269.21173099999999</v>
      </c>
      <c r="G104" s="4">
        <v>55490400</v>
      </c>
      <c r="I104" s="7">
        <f t="shared" si="12"/>
        <v>1.9873563919021286E-2</v>
      </c>
      <c r="O104" s="2">
        <v>43647</v>
      </c>
      <c r="P104">
        <v>97.080001999999993</v>
      </c>
      <c r="Q104">
        <v>98.040001000000004</v>
      </c>
      <c r="R104">
        <v>95.269997000000004</v>
      </c>
      <c r="S104">
        <v>97.269997000000004</v>
      </c>
      <c r="T104">
        <v>94.203445000000002</v>
      </c>
      <c r="U104">
        <v>7367200</v>
      </c>
      <c r="W104">
        <f t="shared" si="13"/>
        <v>5.1749143125059405E-3</v>
      </c>
    </row>
    <row r="105" spans="1:29" x14ac:dyDescent="0.3">
      <c r="A105" s="3">
        <v>43678</v>
      </c>
      <c r="B105" s="4">
        <v>273.27999899999998</v>
      </c>
      <c r="C105" s="4">
        <v>276.27999899999998</v>
      </c>
      <c r="D105" s="4">
        <v>258.70001200000002</v>
      </c>
      <c r="E105" s="4">
        <v>268.60000600000001</v>
      </c>
      <c r="F105" s="4">
        <v>264.79522700000001</v>
      </c>
      <c r="G105" s="4">
        <v>76101400</v>
      </c>
      <c r="I105" s="7">
        <f t="shared" si="12"/>
        <v>-1.6405317790553431E-2</v>
      </c>
      <c r="O105" s="2">
        <v>43678</v>
      </c>
      <c r="P105">
        <v>97.900002000000001</v>
      </c>
      <c r="Q105">
        <v>106.07</v>
      </c>
      <c r="R105">
        <v>97.580001999999993</v>
      </c>
      <c r="S105">
        <v>104.989998</v>
      </c>
      <c r="T105">
        <v>101.977394</v>
      </c>
      <c r="U105">
        <v>8494700</v>
      </c>
      <c r="W105">
        <f t="shared" si="13"/>
        <v>8.2522979918621786E-2</v>
      </c>
    </row>
    <row r="106" spans="1:29" x14ac:dyDescent="0.3">
      <c r="A106" s="3">
        <v>43709</v>
      </c>
      <c r="B106" s="4">
        <v>266.82998700000002</v>
      </c>
      <c r="C106" s="4">
        <v>277.98001099999999</v>
      </c>
      <c r="D106" s="4">
        <v>265.67999300000002</v>
      </c>
      <c r="E106" s="4">
        <v>272.60000600000001</v>
      </c>
      <c r="F106" s="4">
        <v>268.73855600000002</v>
      </c>
      <c r="G106" s="4">
        <v>45894200</v>
      </c>
      <c r="I106" s="7">
        <f t="shared" si="12"/>
        <v>1.4891994257887564E-2</v>
      </c>
      <c r="O106" s="2">
        <v>43709</v>
      </c>
      <c r="P106">
        <v>104.790001</v>
      </c>
      <c r="Q106">
        <v>105.470001</v>
      </c>
      <c r="R106">
        <v>98.830001999999993</v>
      </c>
      <c r="S106">
        <v>102.66999800000001</v>
      </c>
      <c r="T106">
        <v>100.020111</v>
      </c>
      <c r="U106">
        <v>5726100</v>
      </c>
      <c r="W106">
        <f t="shared" si="13"/>
        <v>-1.9193302782379407E-2</v>
      </c>
    </row>
    <row r="107" spans="1:29" x14ac:dyDescent="0.3">
      <c r="A107" s="3">
        <v>43739</v>
      </c>
      <c r="B107" s="4">
        <v>273.44000199999999</v>
      </c>
      <c r="C107" s="4">
        <v>279.69000199999999</v>
      </c>
      <c r="D107" s="4">
        <v>261.58999599999999</v>
      </c>
      <c r="E107" s="4">
        <v>278.54998799999998</v>
      </c>
      <c r="F107" s="4">
        <v>275.91134599999998</v>
      </c>
      <c r="G107" s="4">
        <v>52876500</v>
      </c>
      <c r="I107" s="7">
        <f t="shared" si="12"/>
        <v>2.6690587710086477E-2</v>
      </c>
      <c r="O107" s="2">
        <v>43739</v>
      </c>
      <c r="P107">
        <v>101.610001</v>
      </c>
      <c r="Q107">
        <v>104.18</v>
      </c>
      <c r="R107">
        <v>100.05999799999999</v>
      </c>
      <c r="S107">
        <v>102.089996</v>
      </c>
      <c r="T107">
        <v>99.726737999999997</v>
      </c>
      <c r="U107">
        <v>8072900</v>
      </c>
      <c r="W107">
        <f t="shared" si="13"/>
        <v>-2.9331401161912796E-3</v>
      </c>
    </row>
    <row r="108" spans="1:29" x14ac:dyDescent="0.3">
      <c r="A108" s="3">
        <v>43770</v>
      </c>
      <c r="B108" s="4">
        <v>280.04998799999998</v>
      </c>
      <c r="C108" s="4">
        <v>289.77999899999998</v>
      </c>
      <c r="D108" s="4">
        <v>279.91000400000001</v>
      </c>
      <c r="E108" s="4">
        <v>288.64999399999999</v>
      </c>
      <c r="F108" s="4">
        <v>285.91564899999997</v>
      </c>
      <c r="G108" s="4">
        <v>43686600</v>
      </c>
      <c r="I108" s="7">
        <f t="shared" si="12"/>
        <v>3.6259121435332275E-2</v>
      </c>
      <c r="O108" s="2">
        <v>43770</v>
      </c>
      <c r="P108">
        <v>101.94000200000001</v>
      </c>
      <c r="Q108">
        <v>102.660004</v>
      </c>
      <c r="R108">
        <v>98.639999000000003</v>
      </c>
      <c r="S108">
        <v>102.129997</v>
      </c>
      <c r="T108">
        <v>100.038635</v>
      </c>
      <c r="U108">
        <v>8864900</v>
      </c>
      <c r="W108">
        <f t="shared" si="13"/>
        <v>3.127516313629064E-3</v>
      </c>
    </row>
    <row r="109" spans="1:29" x14ac:dyDescent="0.3">
      <c r="A109" s="3">
        <v>43800</v>
      </c>
      <c r="B109" s="4">
        <v>289.02999899999998</v>
      </c>
      <c r="C109" s="4">
        <v>297.51001000000002</v>
      </c>
      <c r="D109" s="4">
        <v>282.10000600000001</v>
      </c>
      <c r="E109" s="4">
        <v>295.79998799999998</v>
      </c>
      <c r="F109" s="4">
        <v>292.99792500000001</v>
      </c>
      <c r="G109" s="4">
        <v>56497300</v>
      </c>
      <c r="I109" s="7">
        <f t="shared" si="12"/>
        <v>2.4770508451603002E-2</v>
      </c>
      <c r="O109" s="2">
        <v>43800</v>
      </c>
      <c r="P109">
        <v>100.80999799999999</v>
      </c>
      <c r="Q109">
        <v>102.629997</v>
      </c>
      <c r="R109">
        <v>100.220001</v>
      </c>
      <c r="S109">
        <v>100.339996</v>
      </c>
      <c r="T109">
        <v>98.557541000000001</v>
      </c>
      <c r="U109">
        <v>8603600</v>
      </c>
      <c r="W109">
        <f t="shared" si="13"/>
        <v>-1.4805220003251685E-2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Harsh Kumar Singh</cp:lastModifiedBy>
  <cp:revision/>
  <dcterms:created xsi:type="dcterms:W3CDTF">2022-06-12T15:12:57Z</dcterms:created>
  <dcterms:modified xsi:type="dcterms:W3CDTF">2025-09-01T17:34:08Z</dcterms:modified>
  <cp:category/>
  <cp:contentStatus/>
</cp:coreProperties>
</file>