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Harsh\Downloads\"/>
    </mc:Choice>
  </mc:AlternateContent>
  <xr:revisionPtr revIDLastSave="0" documentId="13_ncr:1_{CAB6EC55-B3E9-4283-B0A1-D096F9E6BFE7}" xr6:coauthVersionLast="47" xr6:coauthVersionMax="47" xr10:uidLastSave="{00000000-0000-0000-0000-000000000000}"/>
  <bookViews>
    <workbookView xWindow="-108" yWindow="-108" windowWidth="23256" windowHeight="12456" xr2:uid="{6921DB43-1497-4779-8B7F-B647E1CFD8A3}"/>
  </bookViews>
  <sheets>
    <sheet name="Employee Management Data" sheetId="2" r:id="rId1"/>
    <sheet name="Department wise report" sheetId="11" r:id="rId2"/>
    <sheet name="Designation-wise Report" sheetId="12" r:id="rId3"/>
    <sheet name="Hiring Trend" sheetId="13" r:id="rId4"/>
    <sheet name="Salary-Based Segmentation" sheetId="14" r:id="rId5"/>
    <sheet name="Top Performance" sheetId="15" r:id="rId6"/>
    <sheet name="Visual Insights" sheetId="16" r:id="rId7"/>
  </sheets>
  <calcPr calcId="191029"/>
  <pivotCaches>
    <pivotCache cacheId="5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2" l="1"/>
  <c r="K18" i="2"/>
  <c r="I45"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K22" i="2"/>
  <c r="K16" i="2"/>
  <c r="K15" i="2"/>
  <c r="K14" i="2"/>
  <c r="K9" i="2"/>
  <c r="K8" i="2"/>
  <c r="K7" i="2"/>
  <c r="K6" i="2"/>
  <c r="K5" i="2"/>
</calcChain>
</file>

<file path=xl/sharedStrings.xml><?xml version="1.0" encoding="utf-8"?>
<sst xmlns="http://schemas.openxmlformats.org/spreadsheetml/2006/main" count="404" uniqueCount="201">
  <si>
    <t>Employee ID</t>
  </si>
  <si>
    <t>Full Name</t>
  </si>
  <si>
    <t>Department</t>
  </si>
  <si>
    <t>Designation</t>
  </si>
  <si>
    <t>Hire Date</t>
  </si>
  <si>
    <t>Annual Salary (USD)</t>
  </si>
  <si>
    <t>S1001</t>
  </si>
  <si>
    <t>John Smith</t>
  </si>
  <si>
    <t>Human Resources</t>
  </si>
  <si>
    <t>HR Manager</t>
  </si>
  <si>
    <t>S1002</t>
  </si>
  <si>
    <t>Jane Doe</t>
  </si>
  <si>
    <t>Marketing</t>
  </si>
  <si>
    <t>Marketing Specialist</t>
  </si>
  <si>
    <t>S1003</t>
  </si>
  <si>
    <t>Michael Johnson</t>
  </si>
  <si>
    <t>Finance</t>
  </si>
  <si>
    <t>Financial Analyst</t>
  </si>
  <si>
    <t>S1004</t>
  </si>
  <si>
    <t>Emily Brown</t>
  </si>
  <si>
    <t>Sales</t>
  </si>
  <si>
    <t>Sales Representative</t>
  </si>
  <si>
    <t>S1005</t>
  </si>
  <si>
    <t>David Wilson</t>
  </si>
  <si>
    <t>Information Technology</t>
  </si>
  <si>
    <t>IT Specialist</t>
  </si>
  <si>
    <t>S1006</t>
  </si>
  <si>
    <t>Lisa Taylor</t>
  </si>
  <si>
    <t>Operations</t>
  </si>
  <si>
    <t>Operations Manager</t>
  </si>
  <si>
    <t>S1007</t>
  </si>
  <si>
    <t>Daniel Martinez</t>
  </si>
  <si>
    <t>Customer Service</t>
  </si>
  <si>
    <t>Customer Service Representative</t>
  </si>
  <si>
    <t>S1008</t>
  </si>
  <si>
    <t>Sarah Anderson</t>
  </si>
  <si>
    <t>Research and Development</t>
  </si>
  <si>
    <t>R&amp;D Engineer</t>
  </si>
  <si>
    <t>S1009</t>
  </si>
  <si>
    <t>Christopher Thomas</t>
  </si>
  <si>
    <t>Production</t>
  </si>
  <si>
    <t>Production Supervisor</t>
  </si>
  <si>
    <t>S1010</t>
  </si>
  <si>
    <t>Kimberly Garcia</t>
  </si>
  <si>
    <t>Quality Assurance</t>
  </si>
  <si>
    <t>QA Analyst</t>
  </si>
  <si>
    <t>S1011</t>
  </si>
  <si>
    <t>William Hernandez</t>
  </si>
  <si>
    <t>HR Coordinator</t>
  </si>
  <si>
    <t>S1012</t>
  </si>
  <si>
    <t>Melissa Lopez</t>
  </si>
  <si>
    <t>Marketing Manager</t>
  </si>
  <si>
    <t>S1013</t>
  </si>
  <si>
    <t>Richard Perez</t>
  </si>
  <si>
    <t>Finance Manager</t>
  </si>
  <si>
    <t>S1014</t>
  </si>
  <si>
    <t>Jessica Gonzalez</t>
  </si>
  <si>
    <t>Sales Manager</t>
  </si>
  <si>
    <t>S1015</t>
  </si>
  <si>
    <t>Matthew Wilson</t>
  </si>
  <si>
    <t>IT Manager</t>
  </si>
  <si>
    <t>S1016</t>
  </si>
  <si>
    <t>Amanda Martinez</t>
  </si>
  <si>
    <t>Operations Coordinator</t>
  </si>
  <si>
    <t>S1017</t>
  </si>
  <si>
    <t>James Johnson</t>
  </si>
  <si>
    <t>Customer Service Manager</t>
  </si>
  <si>
    <t>S1018</t>
  </si>
  <si>
    <t>Laura Brown</t>
  </si>
  <si>
    <t>R&amp;D Manager</t>
  </si>
  <si>
    <t>S1019</t>
  </si>
  <si>
    <t>Daniel Smith</t>
  </si>
  <si>
    <t>Production Manager</t>
  </si>
  <si>
    <t>S1020</t>
  </si>
  <si>
    <t>Jennifer Davis</t>
  </si>
  <si>
    <t>QA Manager</t>
  </si>
  <si>
    <t>S1021</t>
  </si>
  <si>
    <t>Michael Garcia</t>
  </si>
  <si>
    <t>HR Assistant</t>
  </si>
  <si>
    <t>S1022</t>
  </si>
  <si>
    <t>Amy Hernandez</t>
  </si>
  <si>
    <t>Marketing Coordinator</t>
  </si>
  <si>
    <t>S1023</t>
  </si>
  <si>
    <t>Christopher Rodriguez</t>
  </si>
  <si>
    <t>Senior Financial Analyst</t>
  </si>
  <si>
    <t>S1024</t>
  </si>
  <si>
    <t>Jessica Martinez</t>
  </si>
  <si>
    <t>Senior Sales Representative</t>
  </si>
  <si>
    <t>S1025</t>
  </si>
  <si>
    <t>Senior IT Specialist</t>
  </si>
  <si>
    <t>S1026</t>
  </si>
  <si>
    <t>Sarah Smith</t>
  </si>
  <si>
    <t>Assistant Operations Manager</t>
  </si>
  <si>
    <t>S1027</t>
  </si>
  <si>
    <t>Matthew Johnson</t>
  </si>
  <si>
    <t>Senior Customer Service Representative</t>
  </si>
  <si>
    <t>S1028</t>
  </si>
  <si>
    <t>Emily Davis</t>
  </si>
  <si>
    <t>R&amp;D Technician</t>
  </si>
  <si>
    <t>S1029</t>
  </si>
  <si>
    <t>Daniel Wilson</t>
  </si>
  <si>
    <t>Senior Production Supervisor</t>
  </si>
  <si>
    <t>S1030</t>
  </si>
  <si>
    <t>Jennifer Martinez</t>
  </si>
  <si>
    <t>Senior QA Analyst</t>
  </si>
  <si>
    <t>S1031</t>
  </si>
  <si>
    <t>Michael Smith</t>
  </si>
  <si>
    <t>HR Generalist</t>
  </si>
  <si>
    <t>S1032</t>
  </si>
  <si>
    <t>Jessica Johnson</t>
  </si>
  <si>
    <t>Marketing Assistant</t>
  </si>
  <si>
    <t>S1033</t>
  </si>
  <si>
    <t>David Brown</t>
  </si>
  <si>
    <t>Junior Financial Analyst</t>
  </si>
  <si>
    <t>S1034</t>
  </si>
  <si>
    <t>Sarah Garcia</t>
  </si>
  <si>
    <t>Sales Coordinator</t>
  </si>
  <si>
    <t>S1035</t>
  </si>
  <si>
    <t>Matthew Hernandez</t>
  </si>
  <si>
    <t>Junior IT Specialist</t>
  </si>
  <si>
    <t>S1036</t>
  </si>
  <si>
    <t>Emily Rodriguez</t>
  </si>
  <si>
    <t>Operations Assistant</t>
  </si>
  <si>
    <t>S1037</t>
  </si>
  <si>
    <t>Daniel Davis</t>
  </si>
  <si>
    <t>Customer Service Associate</t>
  </si>
  <si>
    <t>S1038</t>
  </si>
  <si>
    <t>Jennifer Smith</t>
  </si>
  <si>
    <t>R&amp;D Assistant</t>
  </si>
  <si>
    <t>S1039</t>
  </si>
  <si>
    <t>Production Assistant</t>
  </si>
  <si>
    <t>S1040</t>
  </si>
  <si>
    <t>QA Assistant</t>
  </si>
  <si>
    <t>S1041</t>
  </si>
  <si>
    <t xml:space="preserve">Kunal </t>
  </si>
  <si>
    <t xml:space="preserve">Product Assistant </t>
  </si>
  <si>
    <t xml:space="preserve"> </t>
  </si>
  <si>
    <t>Data</t>
  </si>
  <si>
    <t>Sum of Annual Salary (USD)</t>
  </si>
  <si>
    <t>Grand Total</t>
  </si>
  <si>
    <t>Employees Data</t>
  </si>
  <si>
    <t>Total No. Employees</t>
  </si>
  <si>
    <t>Total Annual Salary</t>
  </si>
  <si>
    <t>Average Salary</t>
  </si>
  <si>
    <t>Highest paid employee</t>
  </si>
  <si>
    <t>Lowest Paid Salary</t>
  </si>
  <si>
    <t xml:space="preserve">Basic Analysis </t>
  </si>
  <si>
    <t>Average of Annual Salary (USD)</t>
  </si>
  <si>
    <t>Months</t>
  </si>
  <si>
    <t xml:space="preserve">Sub total </t>
  </si>
  <si>
    <t>Count of Employee ID</t>
  </si>
  <si>
    <t xml:space="preserve">No. Of employess in each department </t>
  </si>
  <si>
    <t>Departements</t>
  </si>
  <si>
    <t>Departments</t>
  </si>
  <si>
    <t xml:space="preserve"> Total And Average Salary By Department</t>
  </si>
  <si>
    <t xml:space="preserve">No. Of Employees </t>
  </si>
  <si>
    <t>Mar</t>
  </si>
  <si>
    <t>Jul</t>
  </si>
  <si>
    <t>Sep</t>
  </si>
  <si>
    <t>Oct</t>
  </si>
  <si>
    <t>Aug</t>
  </si>
  <si>
    <t>Jan</t>
  </si>
  <si>
    <t>Feb</t>
  </si>
  <si>
    <t>Nov</t>
  </si>
  <si>
    <t>May</t>
  </si>
  <si>
    <t>Jun</t>
  </si>
  <si>
    <t>Apr</t>
  </si>
  <si>
    <t>Dec</t>
  </si>
  <si>
    <t>Count of Hire Date</t>
  </si>
  <si>
    <t>Greater Then 60000 (USD)</t>
  </si>
  <si>
    <t>No. Of Employess In each Designation</t>
  </si>
  <si>
    <t>Salery</t>
  </si>
  <si>
    <t>Count of Full Name</t>
  </si>
  <si>
    <t>Salaries Less Then 45000 (USD)</t>
  </si>
  <si>
    <t>Grouped Salary</t>
  </si>
  <si>
    <t>Less Then 45000</t>
  </si>
  <si>
    <t>Between 45000 to 60000</t>
  </si>
  <si>
    <t>Above 60000</t>
  </si>
  <si>
    <t>Bottom 5 Employees with there dept. &amp; designation</t>
  </si>
  <si>
    <t>How many employees are there in each department?</t>
  </si>
  <si>
    <t>What is the total and average salary by department?</t>
  </si>
  <si>
    <t>What is the average salary for each designation?</t>
  </si>
  <si>
    <t>Which department has the highest total salary expense?</t>
  </si>
  <si>
    <t>Answer:- PRODUCTION DEPARTMENT</t>
  </si>
  <si>
    <t>Salary Expense Department Wise</t>
  </si>
  <si>
    <t>How many employees hold each designation?</t>
  </si>
  <si>
    <r>
      <rPr>
        <b/>
        <i/>
        <u/>
        <sz val="11"/>
        <color theme="1"/>
        <rFont val="Aptos Narrow"/>
        <scheme val="minor"/>
      </rPr>
      <t xml:space="preserve">ANSWER:- </t>
    </r>
    <r>
      <rPr>
        <i/>
        <sz val="11"/>
        <color theme="1"/>
        <rFont val="Aptos Narrow"/>
        <scheme val="minor"/>
      </rPr>
      <t>We cannot answer this question with the data set we have currently. This data set has the same number of employees as the number of designation. So, we cannot to do it on this data set.</t>
    </r>
  </si>
  <si>
    <t>How many employees were hired each month?</t>
  </si>
  <si>
    <t>Which month had the most new hires?</t>
  </si>
  <si>
    <r>
      <rPr>
        <b/>
        <sz val="11"/>
        <color theme="1"/>
        <rFont val="Aptos Narrow"/>
        <scheme val="minor"/>
      </rPr>
      <t>ANSWER:-</t>
    </r>
    <r>
      <rPr>
        <sz val="11"/>
        <color theme="1"/>
        <rFont val="Aptos Narrow"/>
        <family val="2"/>
        <scheme val="minor"/>
      </rPr>
      <t xml:space="preserve"> March, Sep and Jun</t>
    </r>
    <r>
      <rPr>
        <sz val="11"/>
        <color theme="1"/>
        <rFont val="Aptos Narrow"/>
        <scheme val="minor"/>
      </rPr>
      <t>.</t>
    </r>
  </si>
  <si>
    <t>How many employees earn more than $60,000?</t>
  </si>
  <si>
    <t xml:space="preserve"> How many earn less than $45,000?</t>
  </si>
  <si>
    <t>Group employees by salary range: - Below 45,000 - 45,000 to 60,000 - Above 60,000</t>
  </si>
  <si>
    <t>Salary Range</t>
  </si>
  <si>
    <t>List the top 5 highest-paid employees with their departments and designations</t>
  </si>
  <si>
    <t>Dept, Design &amp; Name</t>
  </si>
  <si>
    <t>List the top 5 lowest-paid employees with their departments and designations</t>
  </si>
  <si>
    <t>Top 5 Employees with there dept. &amp; designation</t>
  </si>
  <si>
    <t>S1042</t>
  </si>
  <si>
    <t>Allen</t>
  </si>
  <si>
    <t>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</si>
</sst>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mmm"/>
  </numFmts>
  <fonts count="16">
    <font>
      <sz val="11"/>
      <color theme="1"/>
      <name val="Aptos Narrow"/>
      <family val="2"/>
      <scheme val="minor"/>
    </font>
    <font>
      <sz val="11"/>
      <color theme="1"/>
      <name val="Calibri"/>
      <family val="2"/>
    </font>
    <font>
      <b/>
      <sz val="12"/>
      <color rgb="FFFFFFFF"/>
      <name val="Calibri"/>
      <family val="2"/>
    </font>
    <font>
      <sz val="11"/>
      <color rgb="FF000000"/>
      <name val="Calibri"/>
      <family val="2"/>
    </font>
    <font>
      <b/>
      <sz val="18"/>
      <color theme="1"/>
      <name val="Calibri"/>
      <family val="2"/>
    </font>
    <font>
      <sz val="11"/>
      <color theme="1"/>
      <name val="Aptos Narrow"/>
      <family val="2"/>
      <scheme val="minor"/>
    </font>
    <font>
      <b/>
      <sz val="26"/>
      <color theme="1"/>
      <name val="Calibri"/>
      <family val="2"/>
    </font>
    <font>
      <b/>
      <sz val="11"/>
      <color theme="1"/>
      <name val="Calibri"/>
      <family val="2"/>
    </font>
    <font>
      <b/>
      <sz val="16"/>
      <color theme="1"/>
      <name val="Calibri"/>
      <family val="2"/>
    </font>
    <font>
      <i/>
      <sz val="11"/>
      <color theme="1"/>
      <name val="Calibri"/>
      <family val="2"/>
    </font>
    <font>
      <b/>
      <i/>
      <sz val="11"/>
      <color theme="1"/>
      <name val="Aptos Narrow"/>
      <scheme val="minor"/>
    </font>
    <font>
      <b/>
      <sz val="11"/>
      <color theme="1"/>
      <name val="Aptos Narrow"/>
      <scheme val="minor"/>
    </font>
    <font>
      <b/>
      <i/>
      <u/>
      <sz val="11"/>
      <color theme="1"/>
      <name val="Aptos Narrow"/>
      <scheme val="minor"/>
    </font>
    <font>
      <b/>
      <i/>
      <u/>
      <sz val="9"/>
      <color theme="1"/>
      <name val="Aptos Narrow"/>
      <scheme val="minor"/>
    </font>
    <font>
      <i/>
      <sz val="11"/>
      <color theme="1"/>
      <name val="Aptos Narrow"/>
      <scheme val="minor"/>
    </font>
    <font>
      <sz val="11"/>
      <color theme="1"/>
      <name val="Aptos Narrow"/>
      <scheme val="minor"/>
    </font>
  </fonts>
  <fills count="10">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theme="8"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8" tint="0.59999389629810485"/>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s>
  <cellStyleXfs count="2">
    <xf numFmtId="0" fontId="0" fillId="0" borderId="0"/>
    <xf numFmtId="43" fontId="5" fillId="0" borderId="0" applyFont="0" applyFill="0" applyBorder="0" applyAlignment="0" applyProtection="0"/>
  </cellStyleXfs>
  <cellXfs count="111">
    <xf numFmtId="0" fontId="0" fillId="0" borderId="0" xfId="0"/>
    <xf numFmtId="0" fontId="1" fillId="0" borderId="0" xfId="0" applyFont="1"/>
    <xf numFmtId="0" fontId="3" fillId="4" borderId="1" xfId="0" applyFont="1" applyFill="1" applyBorder="1" applyAlignment="1">
      <alignment vertical="center"/>
    </xf>
    <xf numFmtId="14" fontId="3" fillId="4" borderId="1" xfId="0" applyNumberFormat="1" applyFont="1" applyFill="1" applyBorder="1" applyAlignment="1">
      <alignment vertical="center"/>
    </xf>
    <xf numFmtId="43" fontId="3" fillId="4" borderId="3" xfId="1" applyFont="1" applyFill="1" applyBorder="1" applyAlignment="1">
      <alignment vertical="center"/>
    </xf>
    <xf numFmtId="43" fontId="1" fillId="0" borderId="0" xfId="1" applyFont="1"/>
    <xf numFmtId="0" fontId="1" fillId="0" borderId="4" xfId="0" applyFont="1" applyBorder="1"/>
    <xf numFmtId="0" fontId="1" fillId="0" borderId="5" xfId="0" applyFont="1" applyBorder="1"/>
    <xf numFmtId="0" fontId="1" fillId="0" borderId="6" xfId="0" applyFont="1" applyBorder="1"/>
    <xf numFmtId="164" fontId="3" fillId="4" borderId="1" xfId="0" applyNumberFormat="1" applyFont="1" applyFill="1" applyBorder="1" applyAlignment="1">
      <alignment horizontal="center" vertical="center"/>
    </xf>
    <xf numFmtId="0" fontId="6" fillId="2" borderId="9" xfId="0" applyFont="1" applyFill="1" applyBorder="1" applyAlignment="1">
      <alignment horizontal="center"/>
    </xf>
    <xf numFmtId="0" fontId="6" fillId="2" borderId="7" xfId="0" applyFont="1" applyFill="1" applyBorder="1" applyAlignment="1">
      <alignment horizontal="center"/>
    </xf>
    <xf numFmtId="0" fontId="6" fillId="2" borderId="8" xfId="0" applyFont="1" applyFill="1" applyBorder="1" applyAlignment="1">
      <alignment horizontal="center"/>
    </xf>
    <xf numFmtId="0" fontId="0" fillId="0" borderId="1" xfId="0" applyBorder="1"/>
    <xf numFmtId="0" fontId="0" fillId="0" borderId="1" xfId="0" applyNumberFormat="1" applyBorder="1"/>
    <xf numFmtId="0" fontId="2" fillId="3" borderId="14" xfId="0" applyFont="1" applyFill="1" applyBorder="1" applyAlignment="1">
      <alignment horizontal="center" vertical="center"/>
    </xf>
    <xf numFmtId="0" fontId="7" fillId="5" borderId="14" xfId="0" applyFont="1" applyFill="1" applyBorder="1" applyAlignment="1">
      <alignment horizontal="center"/>
    </xf>
    <xf numFmtId="43" fontId="1" fillId="2" borderId="14" xfId="1" applyFont="1" applyFill="1" applyBorder="1"/>
    <xf numFmtId="43" fontId="3" fillId="4" borderId="1" xfId="1" applyFont="1" applyFill="1" applyBorder="1" applyAlignment="1">
      <alignment vertical="center"/>
    </xf>
    <xf numFmtId="0" fontId="0" fillId="0" borderId="0" xfId="0" applyAlignment="1"/>
    <xf numFmtId="0" fontId="13" fillId="0" borderId="0" xfId="0" applyFont="1" applyAlignment="1">
      <alignment horizontal="right"/>
    </xf>
    <xf numFmtId="0" fontId="10" fillId="2" borderId="2" xfId="0" applyFont="1" applyFill="1" applyBorder="1" applyAlignment="1">
      <alignment horizontal="center"/>
    </xf>
    <xf numFmtId="0" fontId="10" fillId="0" borderId="25" xfId="0" applyFont="1" applyBorder="1" applyAlignment="1">
      <alignment horizontal="center"/>
    </xf>
    <xf numFmtId="0" fontId="11" fillId="0" borderId="26" xfId="0" applyFont="1" applyBorder="1" applyAlignment="1">
      <alignment horizontal="center"/>
    </xf>
    <xf numFmtId="0" fontId="10" fillId="0" borderId="26" xfId="0" applyFont="1" applyBorder="1" applyAlignment="1">
      <alignment horizontal="center"/>
    </xf>
    <xf numFmtId="0" fontId="10" fillId="0" borderId="27" xfId="0" applyFont="1" applyBorder="1" applyAlignment="1">
      <alignment horizontal="center"/>
    </xf>
    <xf numFmtId="0" fontId="0" fillId="0" borderId="2" xfId="0" applyBorder="1"/>
    <xf numFmtId="0" fontId="10" fillId="0" borderId="23" xfId="0" applyFont="1" applyBorder="1" applyAlignment="1">
      <alignment horizontal="center"/>
    </xf>
    <xf numFmtId="0" fontId="10" fillId="0" borderId="21" xfId="0" applyFont="1" applyBorder="1" applyAlignment="1">
      <alignment horizontal="center"/>
    </xf>
    <xf numFmtId="0" fontId="12" fillId="0" borderId="16" xfId="0" applyFont="1" applyBorder="1" applyAlignment="1">
      <alignment horizontal="center"/>
    </xf>
    <xf numFmtId="0" fontId="12" fillId="0" borderId="4" xfId="0" applyFont="1" applyBorder="1" applyAlignment="1">
      <alignment horizontal="center"/>
    </xf>
    <xf numFmtId="0" fontId="14" fillId="7" borderId="25" xfId="0" applyFont="1" applyFill="1" applyBorder="1" applyAlignment="1">
      <alignment horizontal="center"/>
    </xf>
    <xf numFmtId="0" fontId="14" fillId="7" borderId="26" xfId="0" applyFont="1" applyFill="1" applyBorder="1" applyAlignment="1">
      <alignment horizontal="center"/>
    </xf>
    <xf numFmtId="0" fontId="14" fillId="8" borderId="16" xfId="0" applyFont="1" applyFill="1" applyBorder="1" applyAlignment="1">
      <alignment horizontal="center" wrapText="1"/>
    </xf>
    <xf numFmtId="0" fontId="14" fillId="8" borderId="4" xfId="0" applyFont="1" applyFill="1" applyBorder="1" applyAlignment="1">
      <alignment horizontal="center" wrapText="1"/>
    </xf>
    <xf numFmtId="0" fontId="14" fillId="8" borderId="17" xfId="0" applyFont="1" applyFill="1" applyBorder="1" applyAlignment="1">
      <alignment horizontal="center" wrapText="1"/>
    </xf>
    <xf numFmtId="0" fontId="14" fillId="8" borderId="6" xfId="0" applyFont="1" applyFill="1" applyBorder="1" applyAlignment="1">
      <alignment horizontal="center" wrapText="1"/>
    </xf>
    <xf numFmtId="0" fontId="11" fillId="0" borderId="25" xfId="0" applyFont="1" applyBorder="1" applyAlignment="1">
      <alignment horizontal="center"/>
    </xf>
    <xf numFmtId="0" fontId="11" fillId="7" borderId="25" xfId="0" applyFont="1" applyFill="1" applyBorder="1" applyAlignment="1">
      <alignment horizontal="center"/>
    </xf>
    <xf numFmtId="0" fontId="11" fillId="7" borderId="26" xfId="0" applyFont="1" applyFill="1" applyBorder="1" applyAlignment="1">
      <alignment horizontal="center"/>
    </xf>
    <xf numFmtId="0" fontId="15" fillId="9" borderId="25" xfId="0" applyFont="1" applyFill="1" applyBorder="1" applyAlignment="1">
      <alignment horizontal="center"/>
    </xf>
    <xf numFmtId="0" fontId="15" fillId="9" borderId="26" xfId="0" applyFont="1" applyFill="1" applyBorder="1" applyAlignment="1">
      <alignment horizontal="center"/>
    </xf>
    <xf numFmtId="0" fontId="10" fillId="2" borderId="11" xfId="0" applyFont="1" applyFill="1" applyBorder="1" applyAlignment="1">
      <alignment horizontal="center"/>
    </xf>
    <xf numFmtId="0" fontId="10" fillId="2" borderId="10" xfId="0" applyFont="1" applyFill="1" applyBorder="1" applyAlignment="1">
      <alignment horizontal="center"/>
    </xf>
    <xf numFmtId="0" fontId="10" fillId="2" borderId="18" xfId="0" applyFont="1" applyFill="1" applyBorder="1" applyAlignment="1">
      <alignment horizontal="center"/>
    </xf>
    <xf numFmtId="0" fontId="0" fillId="0" borderId="0" xfId="0" applyAlignment="1">
      <alignment vertical="top" wrapText="1"/>
    </xf>
    <xf numFmtId="0" fontId="7" fillId="5" borderId="28" xfId="0" applyFont="1" applyFill="1" applyBorder="1" applyAlignment="1">
      <alignment horizontal="center"/>
    </xf>
    <xf numFmtId="0" fontId="8" fillId="7" borderId="29" xfId="0" applyFont="1" applyFill="1" applyBorder="1" applyAlignment="1">
      <alignment horizontal="center"/>
    </xf>
    <xf numFmtId="0" fontId="2" fillId="3" borderId="28" xfId="0" applyFont="1" applyFill="1" applyBorder="1" applyAlignment="1">
      <alignment horizontal="center" vertical="center"/>
    </xf>
    <xf numFmtId="0" fontId="4" fillId="5" borderId="29" xfId="0" applyFont="1" applyFill="1" applyBorder="1" applyAlignment="1">
      <alignment horizontal="center"/>
    </xf>
    <xf numFmtId="0" fontId="10" fillId="2" borderId="13" xfId="0" applyFont="1" applyFill="1" applyBorder="1" applyAlignment="1">
      <alignment horizontal="center"/>
    </xf>
    <xf numFmtId="0" fontId="10" fillId="2" borderId="30" xfId="0" applyFont="1" applyFill="1" applyBorder="1" applyAlignment="1">
      <alignment horizontal="center"/>
    </xf>
    <xf numFmtId="0" fontId="0" fillId="0" borderId="12" xfId="0" pivotButton="1" applyBorder="1"/>
    <xf numFmtId="0" fontId="0" fillId="0" borderId="15" xfId="0" applyBorder="1"/>
    <xf numFmtId="0" fontId="0" fillId="0" borderId="12" xfId="0" applyBorder="1" applyAlignment="1">
      <alignment horizontal="left"/>
    </xf>
    <xf numFmtId="0" fontId="0" fillId="0" borderId="15" xfId="0" applyNumberFormat="1" applyBorder="1"/>
    <xf numFmtId="0" fontId="0" fillId="0" borderId="11" xfId="0" applyBorder="1" applyAlignment="1">
      <alignment horizontal="left"/>
    </xf>
    <xf numFmtId="0" fontId="0" fillId="0" borderId="18" xfId="0" applyNumberFormat="1" applyBorder="1"/>
    <xf numFmtId="0" fontId="0" fillId="0" borderId="10" xfId="0" applyNumberFormat="1" applyBorder="1"/>
    <xf numFmtId="0" fontId="10" fillId="2" borderId="12" xfId="0" applyFont="1" applyFill="1" applyBorder="1" applyAlignment="1">
      <alignment horizontal="center"/>
    </xf>
    <xf numFmtId="0" fontId="10" fillId="2" borderId="15" xfId="0" applyFont="1" applyFill="1" applyBorder="1" applyAlignment="1">
      <alignment horizontal="center"/>
    </xf>
    <xf numFmtId="0" fontId="0" fillId="0" borderId="13" xfId="0" pivotButton="1" applyBorder="1"/>
    <xf numFmtId="0" fontId="0" fillId="0" borderId="30" xfId="0" applyBorder="1"/>
    <xf numFmtId="0" fontId="10" fillId="2" borderId="31" xfId="0" applyFont="1" applyFill="1" applyBorder="1" applyAlignment="1">
      <alignment horizontal="center"/>
    </xf>
    <xf numFmtId="0" fontId="10" fillId="2" borderId="32" xfId="0" applyFont="1" applyFill="1" applyBorder="1" applyAlignment="1">
      <alignment horizontal="center"/>
    </xf>
    <xf numFmtId="0" fontId="10" fillId="0" borderId="23" xfId="0" applyFont="1" applyBorder="1" applyAlignment="1">
      <alignment horizontal="center" vertical="top" wrapText="1"/>
    </xf>
    <xf numFmtId="0" fontId="10" fillId="0" borderId="21" xfId="0" applyFont="1" applyBorder="1" applyAlignment="1">
      <alignment horizontal="center" vertical="top" wrapText="1"/>
    </xf>
    <xf numFmtId="0" fontId="10" fillId="0" borderId="17" xfId="0" applyFont="1" applyBorder="1" applyAlignment="1">
      <alignment horizontal="center" vertical="top" wrapText="1"/>
    </xf>
    <xf numFmtId="0" fontId="10" fillId="0" borderId="6" xfId="0" applyFont="1" applyBorder="1" applyAlignment="1">
      <alignment horizontal="center" vertical="top" wrapText="1"/>
    </xf>
    <xf numFmtId="0" fontId="10" fillId="0" borderId="22" xfId="0" applyFont="1" applyBorder="1" applyAlignment="1">
      <alignment horizontal="center"/>
    </xf>
    <xf numFmtId="0" fontId="10" fillId="0" borderId="19" xfId="0" applyFont="1" applyBorder="1" applyAlignment="1">
      <alignment horizontal="center"/>
    </xf>
    <xf numFmtId="0" fontId="10" fillId="0" borderId="20" xfId="0" applyFont="1" applyBorder="1" applyAlignment="1">
      <alignment horizontal="center"/>
    </xf>
    <xf numFmtId="0" fontId="0" fillId="0" borderId="12" xfId="0" applyBorder="1" applyAlignment="1">
      <alignment horizontal="left" indent="1"/>
    </xf>
    <xf numFmtId="0" fontId="0" fillId="0" borderId="12" xfId="0" applyBorder="1" applyAlignment="1">
      <alignment horizontal="left" indent="2"/>
    </xf>
    <xf numFmtId="0" fontId="10" fillId="0" borderId="23" xfId="0" applyFont="1" applyBorder="1" applyAlignment="1">
      <alignment horizontal="center" wrapText="1"/>
    </xf>
    <xf numFmtId="0" fontId="10" fillId="0" borderId="21" xfId="0" applyFont="1" applyBorder="1" applyAlignment="1">
      <alignment horizontal="center" wrapText="1"/>
    </xf>
    <xf numFmtId="0" fontId="10" fillId="0" borderId="17" xfId="0" applyFont="1" applyBorder="1" applyAlignment="1">
      <alignment horizontal="center" wrapText="1"/>
    </xf>
    <xf numFmtId="0" fontId="10" fillId="0" borderId="6" xfId="0" applyFont="1" applyBorder="1" applyAlignment="1">
      <alignment horizontal="center" wrapText="1"/>
    </xf>
    <xf numFmtId="0" fontId="10" fillId="2" borderId="33" xfId="0" applyFont="1" applyFill="1" applyBorder="1" applyAlignment="1">
      <alignment horizontal="center"/>
    </xf>
    <xf numFmtId="0" fontId="10" fillId="0" borderId="31" xfId="0" applyFont="1" applyBorder="1" applyAlignment="1">
      <alignment horizontal="center"/>
    </xf>
    <xf numFmtId="0" fontId="10" fillId="0" borderId="32" xfId="0" applyFont="1" applyBorder="1" applyAlignment="1">
      <alignment horizontal="center"/>
    </xf>
    <xf numFmtId="0" fontId="10" fillId="2" borderId="34" xfId="0" applyFont="1" applyFill="1" applyBorder="1" applyAlignment="1">
      <alignment horizontal="center"/>
    </xf>
    <xf numFmtId="0" fontId="3" fillId="4" borderId="14" xfId="0" applyFont="1" applyFill="1" applyBorder="1" applyAlignment="1">
      <alignment vertical="center"/>
    </xf>
    <xf numFmtId="0" fontId="3" fillId="4" borderId="35" xfId="0" applyFont="1" applyFill="1" applyBorder="1" applyAlignment="1">
      <alignment vertical="center"/>
    </xf>
    <xf numFmtId="0" fontId="3" fillId="4" borderId="36" xfId="0" applyFont="1" applyFill="1" applyBorder="1" applyAlignment="1">
      <alignment vertical="center"/>
    </xf>
    <xf numFmtId="14" fontId="3" fillId="4" borderId="36" xfId="0" applyNumberFormat="1" applyFont="1" applyFill="1" applyBorder="1" applyAlignment="1">
      <alignment vertical="center"/>
    </xf>
    <xf numFmtId="0" fontId="4" fillId="5" borderId="38" xfId="0" applyFont="1" applyFill="1" applyBorder="1" applyAlignment="1">
      <alignment horizontal="center"/>
    </xf>
    <xf numFmtId="0" fontId="8" fillId="7" borderId="38" xfId="0" applyFont="1" applyFill="1" applyBorder="1" applyAlignment="1">
      <alignment horizontal="center"/>
    </xf>
    <xf numFmtId="164" fontId="3" fillId="4" borderId="36" xfId="0" applyNumberFormat="1" applyFont="1" applyFill="1" applyBorder="1" applyAlignment="1">
      <alignment horizontal="center" vertical="center"/>
    </xf>
    <xf numFmtId="43" fontId="3" fillId="4" borderId="36" xfId="1" applyFont="1" applyFill="1" applyBorder="1" applyAlignment="1">
      <alignment vertical="center"/>
    </xf>
    <xf numFmtId="43" fontId="3" fillId="4" borderId="37" xfId="0" applyNumberFormat="1" applyFont="1" applyFill="1" applyBorder="1" applyAlignment="1">
      <alignment vertical="center"/>
    </xf>
    <xf numFmtId="0" fontId="7" fillId="4" borderId="30" xfId="0" applyFont="1" applyFill="1" applyBorder="1" applyAlignment="1">
      <alignment horizontal="center"/>
    </xf>
    <xf numFmtId="0" fontId="1" fillId="4" borderId="15" xfId="0" applyFont="1" applyFill="1" applyBorder="1" applyAlignment="1">
      <alignment horizontal="center"/>
    </xf>
    <xf numFmtId="14" fontId="1" fillId="4" borderId="15" xfId="0" applyNumberFormat="1" applyFont="1" applyFill="1" applyBorder="1" applyAlignment="1">
      <alignment horizontal="center"/>
    </xf>
    <xf numFmtId="0" fontId="1" fillId="0" borderId="0" xfId="0" applyFont="1" applyBorder="1"/>
    <xf numFmtId="0" fontId="9" fillId="6" borderId="30" xfId="0" applyFont="1" applyFill="1" applyBorder="1" applyAlignment="1">
      <alignment horizontal="right"/>
    </xf>
    <xf numFmtId="43" fontId="9" fillId="6" borderId="15" xfId="0" applyNumberFormat="1" applyFont="1" applyFill="1" applyBorder="1" applyAlignment="1">
      <alignment horizontal="right"/>
    </xf>
    <xf numFmtId="0" fontId="9" fillId="6" borderId="15" xfId="0" applyFont="1" applyFill="1" applyBorder="1" applyAlignment="1">
      <alignment horizontal="right"/>
    </xf>
    <xf numFmtId="0" fontId="0" fillId="6" borderId="15" xfId="0" applyFont="1" applyFill="1" applyBorder="1" applyAlignment="1">
      <alignment horizontal="right"/>
    </xf>
    <xf numFmtId="0" fontId="1" fillId="2" borderId="15" xfId="0" applyFont="1" applyFill="1" applyBorder="1"/>
    <xf numFmtId="0" fontId="2" fillId="3" borderId="41" xfId="0" applyFont="1" applyFill="1" applyBorder="1" applyAlignment="1">
      <alignment horizontal="center" vertical="center"/>
    </xf>
    <xf numFmtId="43" fontId="2" fillId="3" borderId="41" xfId="1" applyFont="1" applyFill="1" applyBorder="1" applyAlignment="1">
      <alignment horizontal="center" vertical="center"/>
    </xf>
    <xf numFmtId="43" fontId="2" fillId="3" borderId="39" xfId="1" applyFont="1" applyFill="1" applyBorder="1" applyAlignment="1">
      <alignment horizontal="center" vertical="center"/>
    </xf>
    <xf numFmtId="0" fontId="3" fillId="4" borderId="19" xfId="0" applyFont="1" applyFill="1" applyBorder="1" applyAlignment="1">
      <alignment vertical="center"/>
    </xf>
    <xf numFmtId="14" fontId="3" fillId="4" borderId="19" xfId="0" applyNumberFormat="1" applyFont="1" applyFill="1" applyBorder="1" applyAlignment="1">
      <alignment vertical="center"/>
    </xf>
    <xf numFmtId="164" fontId="3" fillId="4" borderId="19" xfId="0" applyNumberFormat="1" applyFont="1" applyFill="1" applyBorder="1" applyAlignment="1">
      <alignment horizontal="center" vertical="center"/>
    </xf>
    <xf numFmtId="43" fontId="3" fillId="4" borderId="19" xfId="1" applyFont="1" applyFill="1" applyBorder="1" applyAlignment="1">
      <alignment vertical="center"/>
    </xf>
    <xf numFmtId="0" fontId="2" fillId="3" borderId="40" xfId="0" applyFont="1" applyFill="1" applyBorder="1" applyAlignment="1">
      <alignment horizontal="center" vertical="center"/>
    </xf>
    <xf numFmtId="0" fontId="3" fillId="4" borderId="42" xfId="0" applyFont="1" applyFill="1" applyBorder="1" applyAlignment="1">
      <alignment vertical="center"/>
    </xf>
    <xf numFmtId="43" fontId="3" fillId="4" borderId="24" xfId="1" applyFont="1" applyFill="1" applyBorder="1" applyAlignment="1">
      <alignment vertical="center"/>
    </xf>
    <xf numFmtId="43" fontId="3" fillId="4" borderId="1" xfId="1" applyNumberFormat="1" applyFont="1" applyFill="1" applyBorder="1" applyAlignment="1">
      <alignment vertical="center"/>
    </xf>
  </cellXfs>
  <cellStyles count="2">
    <cellStyle name="Comma" xfId="1" builtinId="3"/>
    <cellStyle name="Normal" xfId="0" builtinId="0"/>
  </cellStyles>
  <dxfs count="162">
    <dxf>
      <font>
        <b/>
        <i val="0"/>
        <strike val="0"/>
        <condense val="0"/>
        <extend val="0"/>
        <outline val="0"/>
        <shadow val="0"/>
        <u val="none"/>
        <vertAlign val="baseline"/>
        <sz val="12"/>
        <color rgb="FFFFFFFF"/>
        <name val="Calibri"/>
        <family val="2"/>
        <scheme val="none"/>
      </font>
      <fill>
        <patternFill patternType="solid">
          <fgColor indexed="64"/>
          <bgColor theme="5" tint="-0.249977111117893"/>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35" formatCode="_ * #,##0.00_ ;_ * \-#,##0.00_ ;_ * &quot;-&quot;??_ ;_ @_ "/>
      <fill>
        <patternFill patternType="solid">
          <fgColor indexed="64"/>
          <bgColor theme="8" tint="0.79998168889431442"/>
        </patternFill>
      </fill>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8" tint="0.7999816888943144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164" formatCode="mmm"/>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numFmt numFmtId="19" formatCode="dd/mm/yyyy"/>
      <fill>
        <patternFill patternType="solid">
          <fgColor indexed="64"/>
          <bgColor theme="8" tint="0.7999816888943144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8" tint="0.7999816888943144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8" tint="0.7999816888943144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8" tint="0.7999816888943144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8" tint="0.79998168889431442"/>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border>
        <top style="thin">
          <color indexed="64"/>
        </top>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rgb="FF000000"/>
        <name val="Calibri"/>
        <family val="2"/>
        <scheme val="none"/>
      </font>
      <fill>
        <patternFill patternType="solid">
          <fgColor indexed="64"/>
          <bgColor theme="8" tint="0.79998168889431442"/>
        </patternFill>
      </fill>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[employee-management-sample-data (1).xlsx]Hiring Trend!PivotTable1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Hiring Trend </a:t>
            </a:r>
          </a:p>
          <a:p>
            <a:pPr>
              <a:defRPr/>
            </a:pPr>
            <a:r>
              <a:rPr lang="en-US"/>
              <a:t>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'Hiring Trend'!$C$4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'Hiring Trend'!$B$5:$B$17</c:f>
              <c:strCache>
                <c:ptCount val="12"/>
                <c:pt idx="0">
                  <c:v>Mar</c:v>
                </c:pt>
                <c:pt idx="1">
                  <c:v>Sep</c:v>
                </c:pt>
                <c:pt idx="2">
                  <c:v>Jun</c:v>
                </c:pt>
                <c:pt idx="3">
                  <c:v>Oct</c:v>
                </c:pt>
                <c:pt idx="4">
                  <c:v>Apr</c:v>
                </c:pt>
                <c:pt idx="5">
                  <c:v>Nov</c:v>
                </c:pt>
                <c:pt idx="6">
                  <c:v>Jul</c:v>
                </c:pt>
                <c:pt idx="7">
                  <c:v>May</c:v>
                </c:pt>
                <c:pt idx="8">
                  <c:v>Aug</c:v>
                </c:pt>
                <c:pt idx="9">
                  <c:v>Feb</c:v>
                </c:pt>
                <c:pt idx="10">
                  <c:v>Dec</c:v>
                </c:pt>
                <c:pt idx="11">
                  <c:v>Jan</c:v>
                </c:pt>
              </c:strCache>
            </c:strRef>
          </c:cat>
          <c:val>
            <c:numRef>
              <c:f>'Hiring Trend'!$C$5:$C$17</c:f>
              <c:numCache>
                <c:formatCode>General</c:formatCode>
                <c:ptCount val="12"/>
                <c:pt idx="0">
                  <c:v>5</c:v>
                </c:pt>
                <c:pt idx="1">
                  <c:v>5</c:v>
                </c:pt>
                <c:pt idx="2">
                  <c:v>5</c:v>
                </c:pt>
                <c:pt idx="3">
                  <c:v>4</c:v>
                </c:pt>
                <c:pt idx="4">
                  <c:v>4</c:v>
                </c:pt>
                <c:pt idx="5">
                  <c:v>4</c:v>
                </c:pt>
                <c:pt idx="6">
                  <c:v>4</c:v>
                </c:pt>
                <c:pt idx="7">
                  <c:v>3</c:v>
                </c:pt>
                <c:pt idx="8">
                  <c:v>3</c:v>
                </c:pt>
                <c:pt idx="9">
                  <c:v>2</c:v>
                </c:pt>
                <c:pt idx="10">
                  <c:v>1</c:v>
                </c:pt>
                <c:pt idx="11">
                  <c:v>1</c:v>
                </c:pt>
              </c:numCache>
            </c:numRef>
          </c:val>
          <c:smooth val="0"/>
          <c:extLst>
            <c:ext xmlns:c16="http://schemas.microsoft.com/office/drawing/2014/chart" uri="{C3380CC4-5D6E-409C-BE32-E72D297353CC}">
              <c16:uniqueId val="{00000000-3489-48C9-92DF-CFD0F2A26EDA}"/>
            </c:ext>
          </c:extLst>
        </c:ser>
        <c:dLbls>
          <c:showLegendKey val="0"/>
          <c:showVal val="0"/>
          <c:showCatName val="0"/>
          <c:showSerName val="0"/>
          <c:showPercent val="0"/>
          <c:showBubbleSize val="0"/>
        </c:dLbls>
        <c:marker val="1"/>
        <c:smooth val="0"/>
        <c:axId val="1539096063"/>
        <c:axId val="1642190015"/>
      </c:lineChart>
      <c:catAx>
        <c:axId val="15390960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2190015"/>
        <c:crosses val="autoZero"/>
        <c:auto val="1"/>
        <c:lblAlgn val="ctr"/>
        <c:lblOffset val="100"/>
        <c:noMultiLvlLbl val="0"/>
      </c:catAx>
      <c:valAx>
        <c:axId val="1642190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909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[employee-management-sample-data (1).xlsx]Department wise report!PivotTable7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Employees By Pie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'Department wise report'!$D$5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9B0-4E5A-A953-7CCDBCE2F2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B0-4E5A-A953-7CCDBCE2F2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9B0-4E5A-A953-7CCDBCE2F2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9B0-4E5A-A953-7CCDBCE2F2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9B0-4E5A-A953-7CCDBCE2F2F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9B0-4E5A-A953-7CCDBCE2F2F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9B0-4E5A-A953-7CCDBCE2F2F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9B0-4E5A-A953-7CCDBCE2F2F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9B0-4E5A-A953-7CCDBCE2F2F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9B0-4E5A-A953-7CCDBCE2F2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'Department wise report'!$C$6:$C$16</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'Department wise report'!$D$6:$D$16</c:f>
              <c:numCache>
                <c:formatCode>General</c:formatCode>
                <c:ptCount val="10"/>
                <c:pt idx="0">
                  <c:v>4</c:v>
                </c:pt>
                <c:pt idx="1">
                  <c:v>4</c:v>
                </c:pt>
                <c:pt idx="2">
                  <c:v>4</c:v>
                </c:pt>
                <c:pt idx="3">
                  <c:v>4</c:v>
                </c:pt>
                <c:pt idx="4">
                  <c:v>4</c:v>
                </c:pt>
                <c:pt idx="5">
                  <c:v>4</c:v>
                </c:pt>
                <c:pt idx="6">
                  <c:v>5</c:v>
                </c:pt>
                <c:pt idx="7">
                  <c:v>4</c:v>
                </c:pt>
                <c:pt idx="8">
                  <c:v>4</c:v>
                </c:pt>
                <c:pt idx="9">
                  <c:v>4</c:v>
                </c:pt>
              </c:numCache>
            </c:numRef>
          </c:val>
          <c:extLst>
            <c:ext xmlns:c16="http://schemas.microsoft.com/office/drawing/2014/chart" uri="{C3380CC4-5D6E-409C-BE32-E72D297353CC}">
              <c16:uniqueId val="{00000014-09B0-4E5A-A953-7CCDBCE2F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[employee-management-sample-data (1).xlsx]Department wise report!PivotTable16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Bar Chart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'Department wise report'!$D$21</c:f>
              <c:strCache>
                <c:ptCount val="1"/>
                <c:pt idx="0">
                  <c:v>Total</c:v>
                </c:pt>
              </c:strCache>
            </c:strRef>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invertIfNegative val="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invertIfNegative val="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'Department wise report'!$C$22:$C$32</c:f>
              <c:strCache>
                <c:ptCount val="10"/>
                <c:pt idx="0">
                  <c:v>Customer Service</c:v>
                </c:pt>
                <c:pt idx="1">
                  <c:v>Finance</c:v>
                </c:pt>
                <c:pt idx="2">
                  <c:v>Human Resources</c:v>
                </c:pt>
                <c:pt idx="3">
                  <c:v>Information Technology</c:v>
                </c:pt>
                <c:pt idx="4">
                  <c:v>Marketing</c:v>
                </c:pt>
                <c:pt idx="5">
                  <c:v>Operations</c:v>
                </c:pt>
                <c:pt idx="6">
                  <c:v>Production</c:v>
                </c:pt>
                <c:pt idx="7">
                  <c:v>Quality Assurance</c:v>
                </c:pt>
                <c:pt idx="8">
                  <c:v>Research and Development</c:v>
                </c:pt>
                <c:pt idx="9">
                  <c:v>Sales</c:v>
                </c:pt>
              </c:strCache>
            </c:strRef>
          </c:cat>
          <c:val>
            <c:numRef>
              <c:f>'Department wise report'!$D$22:$D$32</c:f>
              <c:numCache>
                <c:formatCode>General</c:formatCode>
                <c:ptCount val="10"/>
                <c:pt idx="0">
                  <c:v>50750</c:v>
                </c:pt>
                <c:pt idx="1">
                  <c:v>58250</c:v>
                </c:pt>
                <c:pt idx="2">
                  <c:v>50000</c:v>
                </c:pt>
                <c:pt idx="3">
                  <c:v>63250</c:v>
                </c:pt>
                <c:pt idx="4">
                  <c:v>51250</c:v>
                </c:pt>
                <c:pt idx="5">
                  <c:v>52500</c:v>
                </c:pt>
                <c:pt idx="6">
                  <c:v>54200</c:v>
                </c:pt>
                <c:pt idx="7">
                  <c:v>58750</c:v>
                </c:pt>
                <c:pt idx="8">
                  <c:v>54500</c:v>
                </c:pt>
                <c:pt idx="9">
                  <c:v>56250</c:v>
                </c:pt>
              </c:numCache>
            </c:numRef>
          </c:val>
          <c:extLst>
            <c:ext xmlns:c16="http://schemas.microsoft.com/office/drawing/2014/chart" uri="{C3380CC4-5D6E-409C-BE32-E72D297353CC}">
              <c16:uniqueId val="{00000000-866C-4EE3-BF42-D18B4C707482}"/>
            </c:ext>
          </c:extLst>
        </c:ser>
        <c:dLbls>
          <c:showLegendKey val="0"/>
          <c:showVal val="0"/>
          <c:showCatName val="0"/>
          <c:showSerName val="0"/>
          <c:showPercent val="0"/>
          <c:showBubbleSize val="0"/>
        </c:dLbls>
        <c:gapWidth val="100"/>
        <c:overlap val="-24"/>
        <c:axId val="674375839"/>
        <c:axId val="674387487"/>
      </c:barChart>
      <c:catAx>
        <c:axId val="674375839"/>
        <c:scaling>
          <c:orientation val="minMax"/>
        </c:scaling>
        <c:delete val="1"/>
        <c:axPos val="b"/>
        <c:numFmt formatCode="General" sourceLinked="1"/>
        <c:majorTickMark val="none"/>
        <c:minorTickMark val="none"/>
        <c:tickLblPos val="nextTo"/>
        <c:crossAx val="674387487"/>
        <c:crosses val="autoZero"/>
        <c:auto val="1"/>
        <c:lblAlgn val="ctr"/>
        <c:lblOffset val="100"/>
        <c:noMultiLvlLbl val="0"/>
      </c:catAx>
      <c:valAx>
        <c:axId val="674387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437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[employee-management-sample-data (1).xlsx]Hiring Trend!PivotTable1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Hiring Trend </a:t>
            </a:r>
          </a:p>
          <a:p>
            <a:pPr>
              <a:defRPr/>
            </a:pPr>
            <a:r>
              <a:rPr lang="en-US"/>
              <a:t>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'Hiring Trend'!$C$4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'Hiring Trend'!$B$5:$B$17</c:f>
              <c:strCache>
                <c:ptCount val="12"/>
                <c:pt idx="0">
                  <c:v>Mar</c:v>
                </c:pt>
                <c:pt idx="1">
                  <c:v>Sep</c:v>
                </c:pt>
                <c:pt idx="2">
                  <c:v>Jun</c:v>
                </c:pt>
                <c:pt idx="3">
                  <c:v>Oct</c:v>
                </c:pt>
                <c:pt idx="4">
                  <c:v>Apr</c:v>
                </c:pt>
                <c:pt idx="5">
                  <c:v>Nov</c:v>
                </c:pt>
                <c:pt idx="6">
                  <c:v>Jul</c:v>
                </c:pt>
                <c:pt idx="7">
                  <c:v>May</c:v>
                </c:pt>
                <c:pt idx="8">
                  <c:v>Aug</c:v>
                </c:pt>
                <c:pt idx="9">
                  <c:v>Feb</c:v>
                </c:pt>
                <c:pt idx="10">
                  <c:v>Dec</c:v>
                </c:pt>
                <c:pt idx="11">
                  <c:v>Jan</c:v>
                </c:pt>
              </c:strCache>
            </c:strRef>
          </c:cat>
          <c:val>
            <c:numRef>
              <c:f>'Hiring Trend'!$C$5:$C$17</c:f>
              <c:numCache>
                <c:formatCode>General</c:formatCode>
                <c:ptCount val="12"/>
                <c:pt idx="0">
                  <c:v>5</c:v>
                </c:pt>
                <c:pt idx="1">
                  <c:v>5</c:v>
                </c:pt>
                <c:pt idx="2">
                  <c:v>5</c:v>
                </c:pt>
                <c:pt idx="3">
                  <c:v>4</c:v>
                </c:pt>
                <c:pt idx="4">
                  <c:v>4</c:v>
                </c:pt>
                <c:pt idx="5">
                  <c:v>4</c:v>
                </c:pt>
                <c:pt idx="6">
                  <c:v>4</c:v>
                </c:pt>
                <c:pt idx="7">
                  <c:v>3</c:v>
                </c:pt>
                <c:pt idx="8">
                  <c:v>3</c:v>
                </c:pt>
                <c:pt idx="9">
                  <c:v>2</c:v>
                </c:pt>
                <c:pt idx="10">
                  <c:v>1</c:v>
                </c:pt>
                <c:pt idx="11">
                  <c:v>1</c:v>
                </c:pt>
              </c:numCache>
            </c:numRef>
          </c:val>
          <c:smooth val="0"/>
          <c:extLst>
            <c:ext xmlns:c16="http://schemas.microsoft.com/office/drawing/2014/chart" uri="{C3380CC4-5D6E-409C-BE32-E72D297353CC}">
              <c16:uniqueId val="{00000000-5697-4659-9278-A2F4D7BE406D}"/>
            </c:ext>
          </c:extLst>
        </c:ser>
        <c:dLbls>
          <c:showLegendKey val="0"/>
          <c:showVal val="0"/>
          <c:showCatName val="0"/>
          <c:showSerName val="0"/>
          <c:showPercent val="0"/>
          <c:showBubbleSize val="0"/>
        </c:dLbls>
        <c:marker val="1"/>
        <c:smooth val="0"/>
        <c:axId val="1539096063"/>
        <c:axId val="1642190015"/>
      </c:lineChart>
      <c:catAx>
        <c:axId val="15390960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2190015"/>
        <c:crosses val="autoZero"/>
        <c:auto val="1"/>
        <c:lblAlgn val="ctr"/>
        <c:lblOffset val="100"/>
        <c:noMultiLvlLbl val="0"/>
      </c:catAx>
      <c:valAx>
        <c:axId val="1642190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909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11043</xdr:colOff>
      <xdr:row>2</xdr:row>
      <xdr:rowOff>11043</xdr:rowOff>
    </xdr:from>
    <xdr:to>
      <xdr:col>11</xdr:col>
      <xdr:colOff>475176</xdr:colOff>
      <xdr:row>14</xdr:row>
      <xdr:rowOff>35878</xdr:rowOff>
    </xdr:to>
    <xdr:graphicFrame macro="">
      <xdr:nvGraphicFramePr>
        <xdr:cNvPr id="2" name="Chart 1">
          <a:extLst>
            <a:ext uri="{FF2B5EF4-FFF2-40B4-BE49-F238E27FC236}">
              <a16:creationId xmlns:a16="http://schemas.microsoft.com/office/drawing/2014/main" id="{A592475C-C4C3-4C99-84B6-BD5AF9717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7</xdr:col>
      <xdr:colOff>548640</xdr:colOff>
      <xdr:row>16</xdr:row>
      <xdr:rowOff>114300</xdr:rowOff>
    </xdr:to>
    <xdr:graphicFrame macro="">
      <xdr:nvGraphicFramePr>
        <xdr:cNvPr id="2" name="Chart 1">
          <a:extLst>
            <a:ext uri="{FF2B5EF4-FFF2-40B4-BE49-F238E27FC236}">
              <a16:creationId xmlns:a16="http://schemas.microsoft.com/office/drawing/2014/main" id="{943F02DC-F299-4E3E-83A0-667725AD0F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571500</xdr:colOff>
      <xdr:row>1</xdr:row>
      <xdr:rowOff>7620</xdr:rowOff>
    </xdr:from>
    <xdr:to>
      <xdr:col>14</xdr:col>
      <xdr:colOff>449580</xdr:colOff>
      <xdr:row>16</xdr:row>
      <xdr:rowOff>121920</xdr:rowOff>
    </xdr:to>
    <xdr:graphicFrame macro="">
      <xdr:nvGraphicFramePr>
        <xdr:cNvPr id="4" name="Chart 3">
          <a:extLst>
            <a:ext uri="{FF2B5EF4-FFF2-40B4-BE49-F238E27FC236}">
              <a16:creationId xmlns:a16="http://schemas.microsoft.com/office/drawing/2014/main" id="{1B2B0F06-6FAD-4A60-B165-DB97D77BF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602511</xdr:colOff>
      <xdr:row>17</xdr:row>
      <xdr:rowOff>17720</xdr:rowOff>
    </xdr:from>
    <xdr:to>
      <xdr:col>11</xdr:col>
      <xdr:colOff>395046</xdr:colOff>
      <xdr:row>29</xdr:row>
      <xdr:rowOff>47434</xdr:rowOff>
    </xdr:to>
    <xdr:graphicFrame macro="">
      <xdr:nvGraphicFramePr>
        <xdr:cNvPr id="5" name="Chart 4">
          <a:extLst>
            <a:ext uri="{FF2B5EF4-FFF2-40B4-BE49-F238E27FC236}">
              <a16:creationId xmlns:a16="http://schemas.microsoft.com/office/drawing/2014/main" id="{7BC73E82-B16B-4CAD-9987-F7B080A99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831.767262731482" createdVersion="7" refreshedVersion="7" minRefreshableVersion="3" recordCount="41" xr:uid="{AEF04D95-4C2D-4CF7-81C3-5E5DCADBC738}">
  <cacheSource type="worksheet">
    <worksheetSource name="Table1"/>
  </cacheSource>
  <cacheFields count="9">
    <cacheField name="Employee ID" numFmtId="0">
      <sharedItems count="41">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 v="S1041"/>
      </sharedItems>
    </cacheField>
    <cacheField name="Full Name" numFmtId="0">
      <sharedItems count="38">
        <s v="John Smith"/>
        <s v="Jane Doe"/>
        <s v="Michael Johnson"/>
        <s v="Emily Brown"/>
        <s v="David Wilson"/>
        <s v="Lisa Taylor"/>
        <s v="Daniel Martinez"/>
        <s v="Sarah Anderson"/>
        <s v="Christopher Thomas"/>
        <s v="Kimberly Garcia"/>
        <s v="William Hernandez"/>
        <s v="Melissa Lopez"/>
        <s v="Richard Perez"/>
        <s v="Jessica Gonzalez"/>
        <s v="Matthew Wilson"/>
        <s v="Amanda Martinez"/>
        <s v="James Johnson"/>
        <s v="Laura Brown"/>
        <s v="Daniel Smith"/>
        <s v="Jennifer Davis"/>
        <s v="Michael Garcia"/>
        <s v="Amy Hernandez"/>
        <s v="Christopher Rodriguez"/>
        <s v="Jessica Martinez"/>
        <s v="Sarah Smith"/>
        <s v="Matthew Johnson"/>
        <s v="Emily Davis"/>
        <s v="Daniel Wilson"/>
        <s v="Jennifer Martinez"/>
        <s v="Michael Smith"/>
        <s v="Jessica Johnson"/>
        <s v="David Brown"/>
        <s v="Sarah Garcia"/>
        <s v="Matthew Hernandez"/>
        <s v="Emily Rodriguez"/>
        <s v="Daniel Davis"/>
        <s v="Jennifer Smith"/>
        <s v="Kunal "/>
      </sharedItems>
    </cacheField>
    <cacheField name="Department" numFmtId="0">
      <sharedItems count="10">
        <s v="Human Resources"/>
        <s v="Marketing"/>
        <s v="Finance"/>
        <s v="Sales"/>
        <s v="Information Technology"/>
        <s v="Operations"/>
        <s v="Customer Service"/>
        <s v="Research and Development"/>
        <s v="Production"/>
        <s v="Quality Assurance"/>
      </sharedItems>
    </cacheField>
    <cacheField name="Designation" numFmtId="0">
      <sharedItems count="41">
        <s v="HR Manager"/>
        <s v="Marketing Specialist"/>
        <s v="Financial Analyst"/>
        <s v="Sales Representative"/>
        <s v="IT Specialist"/>
        <s v="Operations Manager"/>
        <s v="Customer Service Representative"/>
        <s v="R&amp;D Engineer"/>
        <s v="Production Supervisor"/>
        <s v="QA Analyst"/>
        <s v="HR Coordinator"/>
        <s v="Marketing Manager"/>
        <s v="Finance Manager"/>
        <s v="Sales Manager"/>
        <s v="IT Manager"/>
        <s v="Operations Coordinator"/>
        <s v="Customer Service Manager"/>
        <s v="R&amp;D Manager"/>
        <s v="Production Manager"/>
        <s v="QA Manager"/>
        <s v="HR Assistant"/>
        <s v="Marketing Coordinator"/>
        <s v="Senior Financial Analyst"/>
        <s v="Senior Sales Representative"/>
        <s v="Senior IT Specialist"/>
        <s v="Assistant Operations Manager"/>
        <s v="Senior Customer Service Representative"/>
        <s v="R&amp;D Technician"/>
        <s v="Senior Production Supervisor"/>
        <s v="Senior QA Analyst"/>
        <s v="HR Generalist"/>
        <s v="Marketing Assistant"/>
        <s v="Junior Financial Analyst"/>
        <s v="Sales Coordinator"/>
        <s v="Junior IT Specialist"/>
        <s v="Operations Assistant"/>
        <s v="Customer Service Associate"/>
        <s v="R&amp;D Assistant"/>
        <s v="Production Assistant"/>
        <s v="QA Assistant"/>
        <s v="Product Assistant "/>
      </sharedItems>
    </cacheField>
    <cacheField name="Hire Date" numFmtId="14">
      <sharedItems containsSemiMixedTypes="0" containsNonDate="0" containsDate="1" containsString="0" minDate="2023-01-17T00:00:00" maxDate="2023-12-04T00:00:00"/>
    </cacheField>
    <cacheField name="Months" numFmtId="164">
      <sharedItems containsSemiMixedTypes="0" containsNonDate="0" containsDate="1" containsString="0" minDate="2023-01-17T00:00:00" maxDate="2023-12-04T00:00:00" count="41">
        <d v="2023-05-15T00:00:00"/>
        <d v="2023-08-20T00:00:00"/>
        <d v="2023-10-10T00:00:00"/>
        <d v="2023-03-25T00:00:00"/>
        <d v="2023-09-12T00:00:00"/>
        <d v="2023-06-30T00:00:00"/>
        <d v="2023-11-05T00:00:00"/>
        <d v="2023-04-18T00:00:00"/>
        <d v="2023-07-22T00:00:00"/>
        <d v="2023-02-14T00:00:00"/>
        <d v="2023-09-01T00:00:00"/>
        <d v="2023-06-10T00:00:00"/>
        <d v="2023-11-18T00:00:00"/>
        <d v="2023-05-03T00:00:00"/>
        <d v="2023-08-08T00:00:00"/>
        <d v="2023-10-29T00:00:00"/>
        <d v="2023-03-12T00:00:00"/>
        <d v="2023-06-25T00:00:00"/>
        <d v="2023-09-30T00:00:00"/>
        <d v="2023-01-17T00:00:00"/>
        <d v="2023-07-05T00:00:00"/>
        <d v="2023-04-28T00:00:00"/>
        <d v="2023-11-12T00:00:00"/>
        <d v="2023-05-25T00:00:00"/>
        <d v="2023-08-30T00:00:00"/>
        <d v="2023-10-15T00:00:00"/>
        <d v="2023-03-28T00:00:00"/>
        <d v="2023-06-01T00:00:00"/>
        <d v="2023-09-08T00:00:00"/>
        <d v="2023-02-22T00:00:00"/>
        <d v="2023-07-17T00:00:00"/>
        <d v="2023-04-10T00:00:00"/>
        <d v="2023-11-26T00:00:00"/>
        <d v="2023-06-17T00:00:00"/>
        <d v="2023-09-20T00:00:00"/>
        <d v="2023-12-03T00:00:00"/>
        <d v="2023-04-06T00:00:00"/>
        <d v="2023-07-30T00:00:00"/>
        <d v="2023-10-25T00:00:00"/>
        <d v="2023-03-20T00:00:00"/>
        <d v="2023-03-21T00:00:00"/>
      </sharedItems>
      <fieldGroup par="8" base="5">
        <rangePr groupBy="days" startDate="2023-01-17T00:00:00" endDate="2023-12-04T00:00:00"/>
        <groupItems count="368">
          <s v="&lt;1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12-2023"/>
        </groupItems>
      </fieldGroup>
    </cacheField>
    <cacheField name="Annual Salary (USD)" numFmtId="43">
      <sharedItems containsSemiMixedTypes="0" containsString="0" containsNumber="1" containsInteger="1" minValue="40000" maxValue="75000" count="17">
        <n v="60000"/>
        <n v="50000"/>
        <n v="55000"/>
        <n v="48000"/>
        <n v="65000"/>
        <n v="45000"/>
        <n v="58000"/>
        <n v="52000"/>
        <n v="56000"/>
        <n v="70000"/>
        <n v="72000"/>
        <n v="75000"/>
        <n v="68000"/>
        <n v="42000"/>
        <n v="62000"/>
        <n v="40000"/>
        <n v="47000"/>
      </sharedItems>
    </cacheField>
    <cacheField name="Grouped Salary" numFmtId="43">
      <sharedItems count="3">
        <s v="Between 45000 to 60000"/>
        <s v="Above 60000"/>
        <s v="Less Then 45000"/>
      </sharedItems>
    </cacheField>
    <cacheField name="Months2" numFmtId="0" databaseField="0">
      <fieldGroup base="5">
        <rangePr groupBy="months" startDate="2023-01-17T00:00:00" endDate="2023-12-04T00:00:00"/>
        <groupItems count="14">
          <s v="&lt;17-01-2023"/>
          <s v="Jan"/>
          <s v="Feb"/>
          <s v="Mar"/>
          <s v="Apr"/>
          <s v="May"/>
          <s v="Jun"/>
          <s v="Jul"/>
          <s v="Aug"/>
          <s v="Sep"/>
          <s v="Oct"/>
          <s v="Nov"/>
          <s v="Dec"/>
          <s v="&gt;04-12-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x v="0"/>
    <x v="0"/>
    <x v="0"/>
    <d v="2023-05-15T00:00:00"/>
    <x v="0"/>
    <x v="0"/>
    <x v="0"/>
  </r>
  <r>
    <x v="1"/>
    <x v="1"/>
    <x v="1"/>
    <x v="1"/>
    <d v="2023-08-20T00:00:00"/>
    <x v="1"/>
    <x v="1"/>
    <x v="0"/>
  </r>
  <r>
    <x v="2"/>
    <x v="2"/>
    <x v="2"/>
    <x v="2"/>
    <d v="2023-10-10T00:00:00"/>
    <x v="2"/>
    <x v="2"/>
    <x v="0"/>
  </r>
  <r>
    <x v="3"/>
    <x v="3"/>
    <x v="3"/>
    <x v="3"/>
    <d v="2023-03-25T00:00:00"/>
    <x v="3"/>
    <x v="3"/>
    <x v="0"/>
  </r>
  <r>
    <x v="4"/>
    <x v="4"/>
    <x v="4"/>
    <x v="4"/>
    <d v="2023-09-12T00:00:00"/>
    <x v="4"/>
    <x v="0"/>
    <x v="0"/>
  </r>
  <r>
    <x v="5"/>
    <x v="5"/>
    <x v="5"/>
    <x v="5"/>
    <d v="2023-06-30T00:00:00"/>
    <x v="5"/>
    <x v="4"/>
    <x v="1"/>
  </r>
  <r>
    <x v="6"/>
    <x v="6"/>
    <x v="6"/>
    <x v="6"/>
    <d v="2023-11-05T00:00:00"/>
    <x v="6"/>
    <x v="5"/>
    <x v="0"/>
  </r>
  <r>
    <x v="7"/>
    <x v="7"/>
    <x v="7"/>
    <x v="7"/>
    <d v="2023-04-18T00:00:00"/>
    <x v="7"/>
    <x v="6"/>
    <x v="0"/>
  </r>
  <r>
    <x v="8"/>
    <x v="8"/>
    <x v="8"/>
    <x v="8"/>
    <d v="2023-07-22T00:00:00"/>
    <x v="8"/>
    <x v="7"/>
    <x v="0"/>
  </r>
  <r>
    <x v="9"/>
    <x v="9"/>
    <x v="9"/>
    <x v="9"/>
    <d v="2023-02-14T00:00:00"/>
    <x v="9"/>
    <x v="8"/>
    <x v="0"/>
  </r>
  <r>
    <x v="10"/>
    <x v="10"/>
    <x v="0"/>
    <x v="10"/>
    <d v="2023-09-01T00:00:00"/>
    <x v="10"/>
    <x v="3"/>
    <x v="0"/>
  </r>
  <r>
    <x v="11"/>
    <x v="11"/>
    <x v="1"/>
    <x v="11"/>
    <d v="2023-06-10T00:00:00"/>
    <x v="11"/>
    <x v="4"/>
    <x v="1"/>
  </r>
  <r>
    <x v="12"/>
    <x v="12"/>
    <x v="2"/>
    <x v="12"/>
    <d v="2023-11-18T00:00:00"/>
    <x v="12"/>
    <x v="9"/>
    <x v="1"/>
  </r>
  <r>
    <x v="13"/>
    <x v="13"/>
    <x v="3"/>
    <x v="13"/>
    <d v="2023-05-03T00:00:00"/>
    <x v="13"/>
    <x v="10"/>
    <x v="1"/>
  </r>
  <r>
    <x v="14"/>
    <x v="14"/>
    <x v="4"/>
    <x v="14"/>
    <d v="2023-08-08T00:00:00"/>
    <x v="14"/>
    <x v="11"/>
    <x v="1"/>
  </r>
  <r>
    <x v="15"/>
    <x v="15"/>
    <x v="5"/>
    <x v="15"/>
    <d v="2023-10-29T00:00:00"/>
    <x v="15"/>
    <x v="3"/>
    <x v="0"/>
  </r>
  <r>
    <x v="16"/>
    <x v="16"/>
    <x v="6"/>
    <x v="16"/>
    <d v="2023-03-12T00:00:00"/>
    <x v="16"/>
    <x v="12"/>
    <x v="1"/>
  </r>
  <r>
    <x v="17"/>
    <x v="17"/>
    <x v="7"/>
    <x v="17"/>
    <d v="2023-06-25T00:00:00"/>
    <x v="17"/>
    <x v="9"/>
    <x v="1"/>
  </r>
  <r>
    <x v="18"/>
    <x v="18"/>
    <x v="8"/>
    <x v="18"/>
    <d v="2023-09-30T00:00:00"/>
    <x v="18"/>
    <x v="10"/>
    <x v="1"/>
  </r>
  <r>
    <x v="19"/>
    <x v="19"/>
    <x v="9"/>
    <x v="19"/>
    <d v="2023-01-17T00:00:00"/>
    <x v="19"/>
    <x v="11"/>
    <x v="1"/>
  </r>
  <r>
    <x v="20"/>
    <x v="20"/>
    <x v="0"/>
    <x v="20"/>
    <d v="2023-07-05T00:00:00"/>
    <x v="20"/>
    <x v="13"/>
    <x v="2"/>
  </r>
  <r>
    <x v="21"/>
    <x v="21"/>
    <x v="1"/>
    <x v="21"/>
    <d v="2023-04-28T00:00:00"/>
    <x v="21"/>
    <x v="3"/>
    <x v="0"/>
  </r>
  <r>
    <x v="22"/>
    <x v="22"/>
    <x v="2"/>
    <x v="22"/>
    <d v="2023-11-12T00:00:00"/>
    <x v="22"/>
    <x v="0"/>
    <x v="0"/>
  </r>
  <r>
    <x v="23"/>
    <x v="23"/>
    <x v="3"/>
    <x v="23"/>
    <d v="2023-05-25T00:00:00"/>
    <x v="23"/>
    <x v="2"/>
    <x v="0"/>
  </r>
  <r>
    <x v="24"/>
    <x v="4"/>
    <x v="4"/>
    <x v="24"/>
    <d v="2023-08-30T00:00:00"/>
    <x v="24"/>
    <x v="9"/>
    <x v="1"/>
  </r>
  <r>
    <x v="25"/>
    <x v="24"/>
    <x v="5"/>
    <x v="25"/>
    <d v="2023-10-15T00:00:00"/>
    <x v="25"/>
    <x v="2"/>
    <x v="0"/>
  </r>
  <r>
    <x v="26"/>
    <x v="25"/>
    <x v="6"/>
    <x v="26"/>
    <d v="2023-03-28T00:00:00"/>
    <x v="26"/>
    <x v="1"/>
    <x v="0"/>
  </r>
  <r>
    <x v="27"/>
    <x v="26"/>
    <x v="7"/>
    <x v="27"/>
    <d v="2023-06-01T00:00:00"/>
    <x v="27"/>
    <x v="3"/>
    <x v="0"/>
  </r>
  <r>
    <x v="28"/>
    <x v="27"/>
    <x v="8"/>
    <x v="28"/>
    <d v="2023-09-08T00:00:00"/>
    <x v="28"/>
    <x v="0"/>
    <x v="0"/>
  </r>
  <r>
    <x v="29"/>
    <x v="28"/>
    <x v="9"/>
    <x v="29"/>
    <d v="2023-02-22T00:00:00"/>
    <x v="29"/>
    <x v="14"/>
    <x v="1"/>
  </r>
  <r>
    <x v="30"/>
    <x v="29"/>
    <x v="0"/>
    <x v="30"/>
    <d v="2023-07-17T00:00:00"/>
    <x v="30"/>
    <x v="1"/>
    <x v="0"/>
  </r>
  <r>
    <x v="31"/>
    <x v="30"/>
    <x v="1"/>
    <x v="31"/>
    <d v="2023-04-10T00:00:00"/>
    <x v="31"/>
    <x v="13"/>
    <x v="2"/>
  </r>
  <r>
    <x v="32"/>
    <x v="31"/>
    <x v="2"/>
    <x v="32"/>
    <d v="2023-11-26T00:00:00"/>
    <x v="32"/>
    <x v="3"/>
    <x v="0"/>
  </r>
  <r>
    <x v="33"/>
    <x v="32"/>
    <x v="3"/>
    <x v="33"/>
    <d v="2023-06-17T00:00:00"/>
    <x v="33"/>
    <x v="1"/>
    <x v="0"/>
  </r>
  <r>
    <x v="34"/>
    <x v="33"/>
    <x v="4"/>
    <x v="34"/>
    <d v="2023-09-20T00:00:00"/>
    <x v="34"/>
    <x v="3"/>
    <x v="0"/>
  </r>
  <r>
    <x v="35"/>
    <x v="34"/>
    <x v="5"/>
    <x v="35"/>
    <d v="2023-12-03T00:00:00"/>
    <x v="35"/>
    <x v="13"/>
    <x v="2"/>
  </r>
  <r>
    <x v="36"/>
    <x v="35"/>
    <x v="6"/>
    <x v="36"/>
    <d v="2023-04-06T00:00:00"/>
    <x v="36"/>
    <x v="15"/>
    <x v="2"/>
  </r>
  <r>
    <x v="37"/>
    <x v="36"/>
    <x v="7"/>
    <x v="37"/>
    <d v="2023-07-30T00:00:00"/>
    <x v="37"/>
    <x v="13"/>
    <x v="2"/>
  </r>
  <r>
    <x v="38"/>
    <x v="2"/>
    <x v="8"/>
    <x v="38"/>
    <d v="2023-10-25T00:00:00"/>
    <x v="38"/>
    <x v="15"/>
    <x v="2"/>
  </r>
  <r>
    <x v="39"/>
    <x v="23"/>
    <x v="9"/>
    <x v="39"/>
    <d v="2023-03-20T00:00:00"/>
    <x v="39"/>
    <x v="13"/>
    <x v="2"/>
  </r>
  <r>
    <x v="40"/>
    <x v="37"/>
    <x v="8"/>
    <x v="40"/>
    <d v="2023-03-21T00:00:00"/>
    <x v="40"/>
    <x v="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188F0-D11F-4EAF-B187-BF82EDAF9EF0}" name="PivotTable16"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Departments">
  <location ref="C21:D32" firstHeaderRow="1" firstDataRow="1" firstDataCol="1"/>
  <pivotFields count="9">
    <pivotField showAll="0"/>
    <pivotField showAll="0"/>
    <pivotField axis="axisRow" showAll="0">
      <items count="11">
        <item x="6"/>
        <item x="2"/>
        <item x="0"/>
        <item x="4"/>
        <item x="1"/>
        <item x="5"/>
        <item x="8"/>
        <item x="9"/>
        <item x="7"/>
        <item x="3"/>
        <item t="default"/>
      </items>
    </pivotField>
    <pivotField showAll="0"/>
    <pivotField numFmtId="1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43" showAll="0">
      <items count="18">
        <item x="15"/>
        <item x="13"/>
        <item x="5"/>
        <item x="16"/>
        <item x="3"/>
        <item x="1"/>
        <item x="7"/>
        <item x="2"/>
        <item x="8"/>
        <item x="6"/>
        <item x="0"/>
        <item x="14"/>
        <item x="4"/>
        <item x="12"/>
        <item x="9"/>
        <item x="10"/>
        <item x="11"/>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Average of Annual Salary (USD)" fld="6" subtotal="average" baseField="0" baseItem="0"/>
  </dataFields>
  <formats count="6">
    <format dxfId="155">
      <pivotArea type="all" dataOnly="0" outline="0" fieldPosition="0"/>
    </format>
    <format dxfId="156">
      <pivotArea outline="0" collapsedLevelsAreSubtotals="1" fieldPosition="0"/>
    </format>
    <format dxfId="157">
      <pivotArea field="2" type="button" dataOnly="0" labelOnly="1" outline="0" axis="axisRow" fieldPosition="0"/>
    </format>
    <format dxfId="158">
      <pivotArea dataOnly="0" labelOnly="1" fieldPosition="0">
        <references count="1">
          <reference field="2" count="0"/>
        </references>
      </pivotArea>
    </format>
    <format dxfId="159">
      <pivotArea dataOnly="0" labelOnly="1" grandRow="1" outline="0" fieldPosition="0"/>
    </format>
    <format dxfId="160">
      <pivotArea dataOnly="0" labelOnly="1" outline="0" axis="axisValues" fieldPosition="0"/>
    </format>
  </formats>
  <chartFormats count="3">
    <chartFormat chart="0"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C5DEC2-8A82-4025-BF4B-4347C27E6E47}" name="PivotTable15"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artements">
  <location ref="E5:F21" firstHeaderRow="1" firstDataRow="1" firstDataCol="1"/>
  <pivotFields count="9">
    <pivotField showAll="0" defaultSubtotal="0"/>
    <pivotField axis="axisRow" showAll="0" measureFilter="1" defaultSubtotal="0">
      <items count="38">
        <item x="15"/>
        <item x="21"/>
        <item x="22"/>
        <item x="8"/>
        <item x="35"/>
        <item x="6"/>
        <item x="18"/>
        <item x="27"/>
        <item x="31"/>
        <item x="4"/>
        <item x="3"/>
        <item x="26"/>
        <item x="34"/>
        <item x="16"/>
        <item x="1"/>
        <item x="19"/>
        <item x="28"/>
        <item x="36"/>
        <item x="13"/>
        <item x="30"/>
        <item x="23"/>
        <item x="0"/>
        <item x="9"/>
        <item x="37"/>
        <item x="17"/>
        <item x="5"/>
        <item x="33"/>
        <item x="25"/>
        <item x="14"/>
        <item x="11"/>
        <item x="20"/>
        <item x="2"/>
        <item x="29"/>
        <item x="12"/>
        <item x="7"/>
        <item x="32"/>
        <item x="24"/>
        <item x="10"/>
      </items>
    </pivotField>
    <pivotField axis="axisRow" showAll="0" defaultSubtotal="0">
      <items count="10">
        <item x="6"/>
        <item x="2"/>
        <item x="0"/>
        <item x="4"/>
        <item x="1"/>
        <item x="5"/>
        <item x="8"/>
        <item x="9"/>
        <item x="7"/>
        <item x="3"/>
      </items>
    </pivotField>
    <pivotField axis="axisRow" showAll="0" defaultSubtotal="0">
      <items count="41">
        <item x="25"/>
        <item x="36"/>
        <item x="16"/>
        <item x="6"/>
        <item x="12"/>
        <item x="2"/>
        <item x="20"/>
        <item x="10"/>
        <item x="30"/>
        <item x="0"/>
        <item x="14"/>
        <item x="4"/>
        <item x="32"/>
        <item x="34"/>
        <item x="31"/>
        <item x="21"/>
        <item x="11"/>
        <item x="1"/>
        <item x="35"/>
        <item x="15"/>
        <item x="5"/>
        <item x="40"/>
        <item x="38"/>
        <item x="18"/>
        <item x="8"/>
        <item x="9"/>
        <item x="39"/>
        <item x="19"/>
        <item x="37"/>
        <item x="7"/>
        <item x="17"/>
        <item x="27"/>
        <item x="33"/>
        <item x="13"/>
        <item x="3"/>
        <item x="26"/>
        <item x="22"/>
        <item x="24"/>
        <item x="28"/>
        <item x="29"/>
        <item x="23"/>
      </items>
    </pivotField>
    <pivotField numFmtId="14" showAll="0" defaultSubtotal="0"/>
    <pivotField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dataField="1" numFmtId="43" showAll="0" defaultSubtotal="0">
      <items count="17">
        <item x="15"/>
        <item x="13"/>
        <item x="5"/>
        <item x="16"/>
        <item x="3"/>
        <item x="1"/>
        <item x="7"/>
        <item x="2"/>
        <item x="8"/>
        <item x="6"/>
        <item x="0"/>
        <item x="14"/>
        <item x="4"/>
        <item x="12"/>
        <item x="9"/>
        <item x="10"/>
        <item x="11"/>
      </items>
    </pivotField>
    <pivotField showAll="0" defaultSubtotal="0"/>
    <pivotField showAll="0" defaultSubtotal="0">
      <items count="14">
        <item x="0"/>
        <item x="1"/>
        <item x="2"/>
        <item x="3"/>
        <item x="4"/>
        <item x="5"/>
        <item x="6"/>
        <item x="7"/>
        <item x="8"/>
        <item x="9"/>
        <item x="10"/>
        <item x="11"/>
        <item x="12"/>
        <item x="13"/>
      </items>
    </pivotField>
  </pivotFields>
  <rowFields count="3">
    <field x="1"/>
    <field x="2"/>
    <field x="3"/>
  </rowFields>
  <rowItems count="16">
    <i>
      <x v="4"/>
    </i>
    <i r="1">
      <x/>
    </i>
    <i r="2">
      <x v="1"/>
    </i>
    <i>
      <x v="12"/>
    </i>
    <i r="1">
      <x v="5"/>
    </i>
    <i r="2">
      <x v="18"/>
    </i>
    <i>
      <x v="17"/>
    </i>
    <i r="1">
      <x v="8"/>
    </i>
    <i r="2">
      <x v="28"/>
    </i>
    <i>
      <x v="19"/>
    </i>
    <i r="1">
      <x v="4"/>
    </i>
    <i r="2">
      <x v="14"/>
    </i>
    <i>
      <x v="30"/>
    </i>
    <i r="1">
      <x v="2"/>
    </i>
    <i r="2">
      <x v="6"/>
    </i>
    <i t="grand">
      <x/>
    </i>
  </rowItems>
  <colItems count="1">
    <i/>
  </colItems>
  <dataFields count="1">
    <dataField name="Sum of Annual Salary (USD)" fld="6" baseField="0" baseItem="0"/>
  </dataFields>
  <formats count="21">
    <format dxfId="35">
      <pivotArea type="all" dataOnly="0" outline="0" fieldPosition="0"/>
    </format>
    <format dxfId="36">
      <pivotArea outline="0" collapsedLevelsAreSubtotals="1" fieldPosition="0"/>
    </format>
    <format dxfId="37">
      <pivotArea field="2" type="button" dataOnly="0" labelOnly="1" outline="0" axis="axisRow" fieldPosition="1"/>
    </format>
    <format dxfId="38">
      <pivotArea dataOnly="0" labelOnly="1" grandRow="1" outline="0" fieldPosition="0"/>
    </format>
    <format dxfId="39">
      <pivotArea dataOnly="0" labelOnly="1" outline="0" axis="axisValues" fieldPosition="0"/>
    </format>
    <format dxfId="40">
      <pivotArea type="all" dataOnly="0" outline="0" fieldPosition="0"/>
    </format>
    <format dxfId="41">
      <pivotArea outline="0" collapsedLevelsAreSubtotals="1" fieldPosition="0"/>
    </format>
    <format dxfId="42">
      <pivotArea field="1" type="button" dataOnly="0" labelOnly="1" outline="0" axis="axisRow" fieldPosition="0"/>
    </format>
    <format dxfId="43">
      <pivotArea dataOnly="0" labelOnly="1" fieldPosition="0">
        <references count="1">
          <reference field="1" count="5">
            <x v="4"/>
            <x v="12"/>
            <x v="17"/>
            <x v="19"/>
            <x v="30"/>
          </reference>
        </references>
      </pivotArea>
    </format>
    <format dxfId="44">
      <pivotArea dataOnly="0" labelOnly="1" grandRow="1" outline="0" fieldPosition="0"/>
    </format>
    <format dxfId="45">
      <pivotArea dataOnly="0" labelOnly="1" fieldPosition="0">
        <references count="2">
          <reference field="1" count="1" selected="0">
            <x v="4"/>
          </reference>
          <reference field="2" count="1">
            <x v="0"/>
          </reference>
        </references>
      </pivotArea>
    </format>
    <format dxfId="46">
      <pivotArea dataOnly="0" labelOnly="1" fieldPosition="0">
        <references count="2">
          <reference field="1" count="1" selected="0">
            <x v="12"/>
          </reference>
          <reference field="2" count="1">
            <x v="5"/>
          </reference>
        </references>
      </pivotArea>
    </format>
    <format dxfId="47">
      <pivotArea dataOnly="0" labelOnly="1" fieldPosition="0">
        <references count="2">
          <reference field="1" count="1" selected="0">
            <x v="17"/>
          </reference>
          <reference field="2" count="1">
            <x v="8"/>
          </reference>
        </references>
      </pivotArea>
    </format>
    <format dxfId="48">
      <pivotArea dataOnly="0" labelOnly="1" fieldPosition="0">
        <references count="2">
          <reference field="1" count="1" selected="0">
            <x v="19"/>
          </reference>
          <reference field="2" count="1">
            <x v="4"/>
          </reference>
        </references>
      </pivotArea>
    </format>
    <format dxfId="49">
      <pivotArea dataOnly="0" labelOnly="1" fieldPosition="0">
        <references count="2">
          <reference field="1" count="1" selected="0">
            <x v="30"/>
          </reference>
          <reference field="2" count="1">
            <x v="2"/>
          </reference>
        </references>
      </pivotArea>
    </format>
    <format dxfId="50">
      <pivotArea dataOnly="0" labelOnly="1" fieldPosition="0">
        <references count="3">
          <reference field="1" count="1" selected="0">
            <x v="4"/>
          </reference>
          <reference field="2" count="1" selected="0">
            <x v="0"/>
          </reference>
          <reference field="3" count="1">
            <x v="1"/>
          </reference>
        </references>
      </pivotArea>
    </format>
    <format dxfId="51">
      <pivotArea dataOnly="0" labelOnly="1" fieldPosition="0">
        <references count="3">
          <reference field="1" count="1" selected="0">
            <x v="12"/>
          </reference>
          <reference field="2" count="1" selected="0">
            <x v="5"/>
          </reference>
          <reference field="3" count="1">
            <x v="18"/>
          </reference>
        </references>
      </pivotArea>
    </format>
    <format dxfId="52">
      <pivotArea dataOnly="0" labelOnly="1" fieldPosition="0">
        <references count="3">
          <reference field="1" count="1" selected="0">
            <x v="17"/>
          </reference>
          <reference field="2" count="1" selected="0">
            <x v="8"/>
          </reference>
          <reference field="3" count="1">
            <x v="28"/>
          </reference>
        </references>
      </pivotArea>
    </format>
    <format dxfId="53">
      <pivotArea dataOnly="0" labelOnly="1" fieldPosition="0">
        <references count="3">
          <reference field="1" count="1" selected="0">
            <x v="19"/>
          </reference>
          <reference field="2" count="1" selected="0">
            <x v="4"/>
          </reference>
          <reference field="3" count="1">
            <x v="14"/>
          </reference>
        </references>
      </pivotArea>
    </format>
    <format dxfId="54">
      <pivotArea dataOnly="0" labelOnly="1" fieldPosition="0">
        <references count="3">
          <reference field="1" count="1" selected="0">
            <x v="30"/>
          </reference>
          <reference field="2" count="1" selected="0">
            <x v="2"/>
          </reference>
          <reference field="3" count="1">
            <x v="6"/>
          </reference>
        </references>
      </pivotArea>
    </format>
    <format dxfId="55">
      <pivotArea dataOnly="0" labelOnly="1" outline="0" axis="axisValues" fieldPosition="0"/>
    </format>
  </formats>
  <pivotTableStyleInfo name="PivotStyleMedium11"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D3E52D7-DC8D-4AD4-8646-02B58D868B1D}" name="PivotTable13"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t, Design &amp; Name">
  <location ref="B5:C26" firstHeaderRow="1" firstDataRow="1" firstDataCol="1"/>
  <pivotFields count="9">
    <pivotField showAll="0" defaultSubtotal="0"/>
    <pivotField axis="axisRow" showAll="0" measureFilter="1" defaultSubtotal="0">
      <items count="38">
        <item x="15"/>
        <item x="21"/>
        <item x="22"/>
        <item x="8"/>
        <item x="35"/>
        <item x="6"/>
        <item x="18"/>
        <item x="27"/>
        <item x="31"/>
        <item x="4"/>
        <item x="3"/>
        <item x="26"/>
        <item x="34"/>
        <item x="16"/>
        <item x="1"/>
        <item x="19"/>
        <item x="28"/>
        <item x="36"/>
        <item x="13"/>
        <item x="30"/>
        <item x="23"/>
        <item x="0"/>
        <item x="9"/>
        <item x="37"/>
        <item x="17"/>
        <item x="5"/>
        <item x="33"/>
        <item x="25"/>
        <item x="14"/>
        <item x="11"/>
        <item x="20"/>
        <item x="2"/>
        <item x="29"/>
        <item x="12"/>
        <item x="7"/>
        <item x="32"/>
        <item x="24"/>
        <item x="10"/>
      </items>
    </pivotField>
    <pivotField axis="axisRow" showAll="0" defaultSubtotal="0">
      <items count="10">
        <item x="6"/>
        <item x="2"/>
        <item x="0"/>
        <item x="4"/>
        <item x="1"/>
        <item x="5"/>
        <item x="8"/>
        <item x="9"/>
        <item x="7"/>
        <item x="3"/>
      </items>
    </pivotField>
    <pivotField axis="axisRow" showAll="0" defaultSubtotal="0">
      <items count="41">
        <item x="25"/>
        <item x="36"/>
        <item x="16"/>
        <item x="6"/>
        <item x="12"/>
        <item x="2"/>
        <item x="20"/>
        <item x="10"/>
        <item x="30"/>
        <item x="0"/>
        <item x="14"/>
        <item x="4"/>
        <item x="32"/>
        <item x="34"/>
        <item x="31"/>
        <item x="21"/>
        <item x="11"/>
        <item x="1"/>
        <item x="35"/>
        <item x="15"/>
        <item x="5"/>
        <item x="40"/>
        <item x="38"/>
        <item x="18"/>
        <item x="8"/>
        <item x="9"/>
        <item x="39"/>
        <item x="19"/>
        <item x="37"/>
        <item x="7"/>
        <item x="17"/>
        <item x="27"/>
        <item x="33"/>
        <item x="13"/>
        <item x="3"/>
        <item x="26"/>
        <item x="22"/>
        <item x="24"/>
        <item x="28"/>
        <item x="29"/>
        <item x="23"/>
      </items>
    </pivotField>
    <pivotField numFmtId="14" showAll="0" defaultSubtotal="0"/>
    <pivotField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dataField="1" numFmtId="43" showAll="0" defaultSubtotal="0">
      <items count="17">
        <item x="15"/>
        <item x="13"/>
        <item x="5"/>
        <item x="16"/>
        <item x="3"/>
        <item x="1"/>
        <item x="7"/>
        <item x="2"/>
        <item x="8"/>
        <item x="6"/>
        <item x="0"/>
        <item x="14"/>
        <item x="4"/>
        <item x="12"/>
        <item x="9"/>
        <item x="10"/>
        <item x="11"/>
      </items>
    </pivotField>
    <pivotField showAll="0" defaultSubtotal="0"/>
    <pivotField showAll="0" defaultSubtotal="0">
      <items count="14">
        <item x="0"/>
        <item x="1"/>
        <item x="2"/>
        <item x="3"/>
        <item x="4"/>
        <item x="5"/>
        <item x="6"/>
        <item x="7"/>
        <item x="8"/>
        <item x="9"/>
        <item x="10"/>
        <item x="11"/>
        <item x="12"/>
        <item x="13"/>
      </items>
    </pivotField>
  </pivotFields>
  <rowFields count="3">
    <field x="1"/>
    <field x="2"/>
    <field x="3"/>
  </rowFields>
  <rowItems count="21">
    <i>
      <x v="9"/>
    </i>
    <i r="1">
      <x v="3"/>
    </i>
    <i r="2">
      <x v="11"/>
    </i>
    <i r="2">
      <x v="37"/>
    </i>
    <i>
      <x v="15"/>
    </i>
    <i r="1">
      <x v="7"/>
    </i>
    <i r="2">
      <x v="27"/>
    </i>
    <i>
      <x v="20"/>
    </i>
    <i r="1">
      <x v="7"/>
    </i>
    <i r="2">
      <x v="26"/>
    </i>
    <i r="1">
      <x v="9"/>
    </i>
    <i r="2">
      <x v="40"/>
    </i>
    <i>
      <x v="28"/>
    </i>
    <i r="1">
      <x v="3"/>
    </i>
    <i r="2">
      <x v="10"/>
    </i>
    <i>
      <x v="31"/>
    </i>
    <i r="1">
      <x v="1"/>
    </i>
    <i r="2">
      <x v="5"/>
    </i>
    <i r="1">
      <x v="6"/>
    </i>
    <i r="2">
      <x v="22"/>
    </i>
    <i t="grand">
      <x/>
    </i>
  </rowItems>
  <colItems count="1">
    <i/>
  </colItems>
  <dataFields count="1">
    <dataField name="Sum of Annual Salary (USD)" fld="6" baseField="0" baseItem="0"/>
  </dataFields>
  <formats count="23">
    <format dxfId="12">
      <pivotArea type="all" dataOnly="0" outline="0" fieldPosition="0"/>
    </format>
    <format dxfId="13">
      <pivotArea outline="0" collapsedLevelsAreSubtotals="1" fieldPosition="0"/>
    </format>
    <format dxfId="14">
      <pivotArea field="2" type="button" dataOnly="0" labelOnly="1" outline="0" axis="axisRow" fieldPosition="1"/>
    </format>
    <format dxfId="15">
      <pivotArea dataOnly="0" labelOnly="1" grandRow="1" outline="0" fieldPosition="0"/>
    </format>
    <format dxfId="16">
      <pivotArea dataOnly="0" labelOnly="1" outline="0" axis="axisValues" fieldPosition="0"/>
    </format>
    <format dxfId="17">
      <pivotArea type="all" dataOnly="0" outline="0" fieldPosition="0"/>
    </format>
    <format dxfId="18">
      <pivotArea outline="0" collapsedLevelsAreSubtotals="1" fieldPosition="0"/>
    </format>
    <format dxfId="19">
      <pivotArea field="1" type="button" dataOnly="0" labelOnly="1" outline="0" axis="axisRow" fieldPosition="0"/>
    </format>
    <format dxfId="20">
      <pivotArea dataOnly="0" labelOnly="1" fieldPosition="0">
        <references count="1">
          <reference field="1" count="5">
            <x v="9"/>
            <x v="15"/>
            <x v="20"/>
            <x v="28"/>
            <x v="31"/>
          </reference>
        </references>
      </pivotArea>
    </format>
    <format dxfId="21">
      <pivotArea dataOnly="0" labelOnly="1" grandRow="1" outline="0" fieldPosition="0"/>
    </format>
    <format dxfId="22">
      <pivotArea dataOnly="0" labelOnly="1" fieldPosition="0">
        <references count="2">
          <reference field="1" count="1" selected="0">
            <x v="9"/>
          </reference>
          <reference field="2" count="1">
            <x v="3"/>
          </reference>
        </references>
      </pivotArea>
    </format>
    <format dxfId="23">
      <pivotArea dataOnly="0" labelOnly="1" fieldPosition="0">
        <references count="2">
          <reference field="1" count="1" selected="0">
            <x v="15"/>
          </reference>
          <reference field="2" count="1">
            <x v="7"/>
          </reference>
        </references>
      </pivotArea>
    </format>
    <format dxfId="24">
      <pivotArea dataOnly="0" labelOnly="1" fieldPosition="0">
        <references count="2">
          <reference field="1" count="1" selected="0">
            <x v="20"/>
          </reference>
          <reference field="2" count="2">
            <x v="7"/>
            <x v="9"/>
          </reference>
        </references>
      </pivotArea>
    </format>
    <format dxfId="25">
      <pivotArea dataOnly="0" labelOnly="1" fieldPosition="0">
        <references count="2">
          <reference field="1" count="1" selected="0">
            <x v="28"/>
          </reference>
          <reference field="2" count="1">
            <x v="3"/>
          </reference>
        </references>
      </pivotArea>
    </format>
    <format dxfId="26">
      <pivotArea dataOnly="0" labelOnly="1" fieldPosition="0">
        <references count="2">
          <reference field="1" count="1" selected="0">
            <x v="31"/>
          </reference>
          <reference field="2" count="2">
            <x v="1"/>
            <x v="6"/>
          </reference>
        </references>
      </pivotArea>
    </format>
    <format dxfId="27">
      <pivotArea dataOnly="0" labelOnly="1" fieldPosition="0">
        <references count="3">
          <reference field="1" count="1" selected="0">
            <x v="9"/>
          </reference>
          <reference field="2" count="1" selected="0">
            <x v="3"/>
          </reference>
          <reference field="3" count="2">
            <x v="11"/>
            <x v="37"/>
          </reference>
        </references>
      </pivotArea>
    </format>
    <format dxfId="28">
      <pivotArea dataOnly="0" labelOnly="1" fieldPosition="0">
        <references count="3">
          <reference field="1" count="1" selected="0">
            <x v="15"/>
          </reference>
          <reference field="2" count="1" selected="0">
            <x v="7"/>
          </reference>
          <reference field="3" count="1">
            <x v="27"/>
          </reference>
        </references>
      </pivotArea>
    </format>
    <format dxfId="29">
      <pivotArea dataOnly="0" labelOnly="1" fieldPosition="0">
        <references count="3">
          <reference field="1" count="1" selected="0">
            <x v="20"/>
          </reference>
          <reference field="2" count="1" selected="0">
            <x v="7"/>
          </reference>
          <reference field="3" count="1">
            <x v="26"/>
          </reference>
        </references>
      </pivotArea>
    </format>
    <format dxfId="30">
      <pivotArea dataOnly="0" labelOnly="1" fieldPosition="0">
        <references count="3">
          <reference field="1" count="1" selected="0">
            <x v="20"/>
          </reference>
          <reference field="2" count="1" selected="0">
            <x v="9"/>
          </reference>
          <reference field="3" count="1">
            <x v="40"/>
          </reference>
        </references>
      </pivotArea>
    </format>
    <format dxfId="31">
      <pivotArea dataOnly="0" labelOnly="1" fieldPosition="0">
        <references count="3">
          <reference field="1" count="1" selected="0">
            <x v="28"/>
          </reference>
          <reference field="2" count="1" selected="0">
            <x v="3"/>
          </reference>
          <reference field="3" count="1">
            <x v="10"/>
          </reference>
        </references>
      </pivotArea>
    </format>
    <format dxfId="32">
      <pivotArea dataOnly="0" labelOnly="1" fieldPosition="0">
        <references count="3">
          <reference field="1" count="1" selected="0">
            <x v="31"/>
          </reference>
          <reference field="2" count="1" selected="0">
            <x v="1"/>
          </reference>
          <reference field="3" count="1">
            <x v="5"/>
          </reference>
        </references>
      </pivotArea>
    </format>
    <format dxfId="33">
      <pivotArea dataOnly="0" labelOnly="1" fieldPosition="0">
        <references count="3">
          <reference field="1" count="1" selected="0">
            <x v="31"/>
          </reference>
          <reference field="2" count="1" selected="0">
            <x v="6"/>
          </reference>
          <reference field="3" count="1">
            <x v="22"/>
          </reference>
        </references>
      </pivotArea>
    </format>
    <format dxfId="34">
      <pivotArea dataOnly="0" labelOnly="1" outline="0" axis="axisValues" fieldPosition="0"/>
    </format>
  </formats>
  <pivotTableStyleInfo name="PivotStyleMedium11"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12BCFD-FDEE-4FF5-881C-6D02ECD31318}" name="PivotTable9"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artments">
  <location ref="F22:G33" firstHeaderRow="1" firstDataRow="1" firstDataCol="1"/>
  <pivotFields count="9">
    <pivotField showAll="0"/>
    <pivotField showAll="0"/>
    <pivotField axis="axisRow" showAll="0" sortType="descending">
      <items count="11">
        <item x="6"/>
        <item x="2"/>
        <item x="0"/>
        <item x="4"/>
        <item x="1"/>
        <item x="5"/>
        <item x="8"/>
        <item x="9"/>
        <item x="7"/>
        <item x="3"/>
        <item t="default"/>
      </items>
      <autoSortScope>
        <pivotArea dataOnly="0" outline="0" fieldPosition="0">
          <references count="1">
            <reference field="4294967294" count="1" selected="0">
              <x v="0"/>
            </reference>
          </references>
        </pivotArea>
      </autoSortScope>
    </pivotField>
    <pivotField showAll="0"/>
    <pivotField numFmtId="1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43" showAll="0">
      <items count="18">
        <item x="15"/>
        <item x="13"/>
        <item x="5"/>
        <item x="16"/>
        <item x="3"/>
        <item x="1"/>
        <item x="7"/>
        <item x="2"/>
        <item x="8"/>
        <item x="6"/>
        <item x="0"/>
        <item x="14"/>
        <item x="4"/>
        <item x="12"/>
        <item x="9"/>
        <item x="10"/>
        <item x="11"/>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11">
    <i>
      <x v="6"/>
    </i>
    <i>
      <x v="3"/>
    </i>
    <i>
      <x v="7"/>
    </i>
    <i>
      <x v="1"/>
    </i>
    <i>
      <x v="9"/>
    </i>
    <i>
      <x v="8"/>
    </i>
    <i>
      <x v="5"/>
    </i>
    <i>
      <x v="4"/>
    </i>
    <i>
      <x/>
    </i>
    <i>
      <x v="2"/>
    </i>
    <i t="grand">
      <x/>
    </i>
  </rowItems>
  <colItems count="1">
    <i/>
  </colItems>
  <dataFields count="1">
    <dataField name="Sum of Annual Salary (USD)" fld="6" baseField="0" baseItem="0"/>
  </dataFields>
  <formats count="18">
    <format dxfId="137">
      <pivotArea type="all" dataOnly="0" outline="0" fieldPosition="0"/>
    </format>
    <format dxfId="138">
      <pivotArea outline="0" collapsedLevelsAreSubtotals="1" fieldPosition="0"/>
    </format>
    <format dxfId="139">
      <pivotArea field="2" type="button" dataOnly="0" labelOnly="1" outline="0" axis="axisRow" fieldPosition="0"/>
    </format>
    <format dxfId="140">
      <pivotArea dataOnly="0" labelOnly="1" fieldPosition="0">
        <references count="1">
          <reference field="2" count="0"/>
        </references>
      </pivotArea>
    </format>
    <format dxfId="141">
      <pivotArea dataOnly="0" labelOnly="1" grandRow="1" outline="0" fieldPosition="0"/>
    </format>
    <format dxfId="142">
      <pivotArea dataOnly="0" labelOnly="1" outline="0" axis="axisValues" fieldPosition="0"/>
    </format>
    <format dxfId="143">
      <pivotArea type="all" dataOnly="0" outline="0" fieldPosition="0"/>
    </format>
    <format dxfId="144">
      <pivotArea outline="0" collapsedLevelsAreSubtotals="1" fieldPosition="0"/>
    </format>
    <format dxfId="145">
      <pivotArea field="2" type="button" dataOnly="0" labelOnly="1" outline="0" axis="axisRow" fieldPosition="0"/>
    </format>
    <format dxfId="146">
      <pivotArea dataOnly="0" labelOnly="1" fieldPosition="0">
        <references count="1">
          <reference field="2" count="0"/>
        </references>
      </pivotArea>
    </format>
    <format dxfId="147">
      <pivotArea dataOnly="0" labelOnly="1" grandRow="1" outline="0" fieldPosition="0"/>
    </format>
    <format dxfId="148">
      <pivotArea dataOnly="0" labelOnly="1" outline="0" axis="axisValues" fieldPosition="0"/>
    </format>
    <format dxfId="149">
      <pivotArea type="all" dataOnly="0" outline="0" fieldPosition="0"/>
    </format>
    <format dxfId="150">
      <pivotArea outline="0" collapsedLevelsAreSubtotals="1" fieldPosition="0"/>
    </format>
    <format dxfId="151">
      <pivotArea field="2" type="button" dataOnly="0" labelOnly="1" outline="0" axis="axisRow" fieldPosition="0"/>
    </format>
    <format dxfId="152">
      <pivotArea dataOnly="0" labelOnly="1" fieldPosition="0">
        <references count="1">
          <reference field="2" count="0"/>
        </references>
      </pivotArea>
    </format>
    <format dxfId="153">
      <pivotArea dataOnly="0" labelOnly="1" grandRow="1" outline="0" fieldPosition="0"/>
    </format>
    <format dxfId="154">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8418D6-75C7-49EC-B82B-DB2E6250265B}" name="PivotTable8"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epartments">
  <location ref="F5:H16" firstHeaderRow="0" firstDataRow="1" firstDataCol="1"/>
  <pivotFields count="9">
    <pivotField showAll="0"/>
    <pivotField showAll="0"/>
    <pivotField axis="axisRow" showAll="0">
      <items count="11">
        <item x="6"/>
        <item x="2"/>
        <item x="0"/>
        <item x="4"/>
        <item x="1"/>
        <item x="5"/>
        <item x="8"/>
        <item x="9"/>
        <item x="7"/>
        <item x="3"/>
        <item t="default"/>
      </items>
    </pivotField>
    <pivotField showAll="0"/>
    <pivotField numFmtId="1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43" showAll="0">
      <items count="18">
        <item x="15"/>
        <item x="13"/>
        <item x="5"/>
        <item x="16"/>
        <item x="3"/>
        <item x="1"/>
        <item x="7"/>
        <item x="2"/>
        <item x="8"/>
        <item x="6"/>
        <item x="0"/>
        <item x="14"/>
        <item x="4"/>
        <item x="12"/>
        <item x="9"/>
        <item x="10"/>
        <item x="11"/>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name="Sum of Annual Salary (USD)" fld="6" baseField="0" baseItem="0"/>
    <dataField name="Average of Annual Salary (USD)" fld="6" subtotal="average" baseField="0" baseItem="0"/>
  </dataFields>
  <formats count="12">
    <format dxfId="125">
      <pivotArea type="all" dataOnly="0" outline="0" fieldPosition="0"/>
    </format>
    <format dxfId="126">
      <pivotArea outline="0" collapsedLevelsAreSubtotals="1" fieldPosition="0"/>
    </format>
    <format dxfId="127">
      <pivotArea field="2" type="button" dataOnly="0" labelOnly="1" outline="0" axis="axisRow" fieldPosition="0"/>
    </format>
    <format dxfId="128">
      <pivotArea dataOnly="0" labelOnly="1" fieldPosition="0">
        <references count="1">
          <reference field="2" count="0"/>
        </references>
      </pivotArea>
    </format>
    <format dxfId="129">
      <pivotArea dataOnly="0" labelOnly="1" grandRow="1" outline="0" fieldPosition="0"/>
    </format>
    <format dxfId="130">
      <pivotArea dataOnly="0" labelOnly="1" outline="0" fieldPosition="0">
        <references count="1">
          <reference field="4294967294" count="2">
            <x v="0"/>
            <x v="1"/>
          </reference>
        </references>
      </pivotArea>
    </format>
    <format dxfId="131">
      <pivotArea type="all" dataOnly="0" outline="0" fieldPosition="0"/>
    </format>
    <format dxfId="132">
      <pivotArea outline="0" collapsedLevelsAreSubtotals="1" fieldPosition="0"/>
    </format>
    <format dxfId="133">
      <pivotArea field="2" type="button" dataOnly="0" labelOnly="1" outline="0" axis="axisRow" fieldPosition="0"/>
    </format>
    <format dxfId="134">
      <pivotArea dataOnly="0" labelOnly="1" fieldPosition="0">
        <references count="1">
          <reference field="2" count="0"/>
        </references>
      </pivotArea>
    </format>
    <format dxfId="135">
      <pivotArea dataOnly="0" labelOnly="1" grandRow="1" outline="0" fieldPosition="0"/>
    </format>
    <format dxfId="136">
      <pivotArea dataOnly="0" labelOnly="1" outline="0" fieldPosition="0">
        <references count="1">
          <reference field="4294967294" count="2">
            <x v="0"/>
            <x v="1"/>
          </reference>
        </references>
      </pivotArea>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3036FE-2A98-43DB-8AC8-642D21F5863B}" name="PivotTable7"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epartements">
  <location ref="C5:D16" firstHeaderRow="1" firstDataRow="1" firstDataCol="1"/>
  <pivotFields count="9">
    <pivotField dataField="1" showAll="0"/>
    <pivotField showAll="0"/>
    <pivotField axis="axisRow" showAll="0">
      <items count="11">
        <item x="6"/>
        <item x="2"/>
        <item x="0"/>
        <item x="4"/>
        <item x="1"/>
        <item x="5"/>
        <item x="8"/>
        <item x="9"/>
        <item x="7"/>
        <item x="3"/>
        <item t="default"/>
      </items>
    </pivotField>
    <pivotField showAll="0"/>
    <pivotField numFmtId="1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3" showAll="0">
      <items count="18">
        <item x="15"/>
        <item x="13"/>
        <item x="5"/>
        <item x="16"/>
        <item x="3"/>
        <item x="1"/>
        <item x="7"/>
        <item x="2"/>
        <item x="8"/>
        <item x="6"/>
        <item x="0"/>
        <item x="14"/>
        <item x="4"/>
        <item x="12"/>
        <item x="9"/>
        <item x="10"/>
        <item x="11"/>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Count of Employee ID" fld="0" subtotal="count" baseField="0" baseItem="0"/>
  </dataFields>
  <formats count="12">
    <format dxfId="113">
      <pivotArea type="all" dataOnly="0" outline="0" fieldPosition="0"/>
    </format>
    <format dxfId="114">
      <pivotArea outline="0" collapsedLevelsAreSubtotals="1" fieldPosition="0"/>
    </format>
    <format dxfId="115">
      <pivotArea field="2" type="button" dataOnly="0" labelOnly="1" outline="0" axis="axisRow" fieldPosition="0"/>
    </format>
    <format dxfId="116">
      <pivotArea dataOnly="0" labelOnly="1" fieldPosition="0">
        <references count="1">
          <reference field="2" count="0"/>
        </references>
      </pivotArea>
    </format>
    <format dxfId="117">
      <pivotArea dataOnly="0" labelOnly="1" grandRow="1" outline="0" fieldPosition="0"/>
    </format>
    <format dxfId="118">
      <pivotArea dataOnly="0" labelOnly="1" outline="0" axis="axisValues" fieldPosition="0"/>
    </format>
    <format dxfId="119">
      <pivotArea type="all" dataOnly="0" outline="0" fieldPosition="0"/>
    </format>
    <format dxfId="120">
      <pivotArea outline="0" collapsedLevelsAreSubtotals="1" fieldPosition="0"/>
    </format>
    <format dxfId="121">
      <pivotArea field="2" type="button" dataOnly="0" labelOnly="1" outline="0" axis="axisRow" fieldPosition="0"/>
    </format>
    <format dxfId="122">
      <pivotArea dataOnly="0" labelOnly="1" fieldPosition="0">
        <references count="1">
          <reference field="2" count="0"/>
        </references>
      </pivotArea>
    </format>
    <format dxfId="123">
      <pivotArea dataOnly="0" labelOnly="1" grandRow="1" outline="0" fieldPosition="0"/>
    </format>
    <format dxfId="124">
      <pivotArea dataOnly="0" labelOnly="1" outline="0" axis="axisValues" fieldPosition="0"/>
    </format>
  </format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3" format="18">
      <pivotArea type="data" outline="0" fieldPosition="0">
        <references count="2">
          <reference field="4294967294" count="1" selected="0">
            <x v="0"/>
          </reference>
          <reference field="2" count="1" selected="0">
            <x v="5"/>
          </reference>
        </references>
      </pivotArea>
    </chartFormat>
    <chartFormat chart="3" format="19">
      <pivotArea type="data" outline="0" fieldPosition="0">
        <references count="2">
          <reference field="4294967294" count="1" selected="0">
            <x v="0"/>
          </reference>
          <reference field="2" count="1" selected="0">
            <x v="6"/>
          </reference>
        </references>
      </pivotArea>
    </chartFormat>
    <chartFormat chart="3" format="20">
      <pivotArea type="data" outline="0" fieldPosition="0">
        <references count="2">
          <reference field="4294967294" count="1" selected="0">
            <x v="0"/>
          </reference>
          <reference field="2" count="1" selected="0">
            <x v="7"/>
          </reference>
        </references>
      </pivotArea>
    </chartFormat>
    <chartFormat chart="3" format="21">
      <pivotArea type="data" outline="0" fieldPosition="0">
        <references count="2">
          <reference field="4294967294" count="1" selected="0">
            <x v="0"/>
          </reference>
          <reference field="2" count="1" selected="0">
            <x v="8"/>
          </reference>
        </references>
      </pivotArea>
    </chartFormat>
    <chartFormat chart="3" format="22">
      <pivotArea type="data" outline="0" fieldPosition="0">
        <references count="2">
          <reference field="4294967294" count="1" selected="0">
            <x v="0"/>
          </reference>
          <reference field="2" count="1" selected="0">
            <x v="9"/>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965E50-78B5-448F-90E3-4426E4BE4526}" name="PivotTable10"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signation">
  <location ref="B6:C48" firstHeaderRow="1" firstDataRow="1" firstDataCol="1"/>
  <pivotFields count="9">
    <pivotField dataField="1" showAll="0"/>
    <pivotField showAll="0"/>
    <pivotField showAll="0">
      <items count="11">
        <item x="6"/>
        <item x="2"/>
        <item x="0"/>
        <item x="4"/>
        <item x="1"/>
        <item x="5"/>
        <item x="8"/>
        <item x="9"/>
        <item x="7"/>
        <item x="3"/>
        <item t="default"/>
      </items>
    </pivotField>
    <pivotField axis="axisRow" showAll="0">
      <items count="42">
        <item x="25"/>
        <item x="36"/>
        <item x="16"/>
        <item x="6"/>
        <item x="12"/>
        <item x="2"/>
        <item x="20"/>
        <item x="10"/>
        <item x="30"/>
        <item x="0"/>
        <item x="14"/>
        <item x="4"/>
        <item x="32"/>
        <item x="34"/>
        <item x="31"/>
        <item x="21"/>
        <item x="11"/>
        <item x="1"/>
        <item x="35"/>
        <item x="15"/>
        <item x="5"/>
        <item x="40"/>
        <item x="38"/>
        <item x="18"/>
        <item x="8"/>
        <item x="9"/>
        <item x="39"/>
        <item x="19"/>
        <item x="37"/>
        <item x="7"/>
        <item x="17"/>
        <item x="27"/>
        <item x="33"/>
        <item x="13"/>
        <item x="3"/>
        <item x="26"/>
        <item x="22"/>
        <item x="24"/>
        <item x="28"/>
        <item x="29"/>
        <item x="23"/>
        <item t="default"/>
      </items>
    </pivotField>
    <pivotField numFmtId="1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3" showAll="0">
      <items count="18">
        <item x="15"/>
        <item x="13"/>
        <item x="5"/>
        <item x="16"/>
        <item x="3"/>
        <item x="1"/>
        <item x="7"/>
        <item x="2"/>
        <item x="8"/>
        <item x="6"/>
        <item x="0"/>
        <item x="14"/>
        <item x="4"/>
        <item x="12"/>
        <item x="9"/>
        <item x="10"/>
        <item x="11"/>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No. Of Employees " fld="0" subtotal="count" baseField="0" baseItem="0"/>
  </dataFields>
  <formats count="12">
    <format dxfId="101">
      <pivotArea type="all" dataOnly="0" outline="0" fieldPosition="0"/>
    </format>
    <format dxfId="102">
      <pivotArea outline="0" collapsedLevelsAreSubtotals="1" fieldPosition="0"/>
    </format>
    <format dxfId="103">
      <pivotArea field="3" type="button" dataOnly="0" labelOnly="1" outline="0" axis="axisRow" fieldPosition="0"/>
    </format>
    <format dxfId="104">
      <pivotArea dataOnly="0" labelOnly="1" fieldPosition="0">
        <references count="1">
          <reference field="3" count="0"/>
        </references>
      </pivotArea>
    </format>
    <format dxfId="105">
      <pivotArea dataOnly="0" labelOnly="1" grandRow="1" outline="0" fieldPosition="0"/>
    </format>
    <format dxfId="106">
      <pivotArea dataOnly="0" labelOnly="1" outline="0" axis="axisValues" fieldPosition="0"/>
    </format>
    <format dxfId="107">
      <pivotArea type="all" dataOnly="0" outline="0" fieldPosition="0"/>
    </format>
    <format dxfId="108">
      <pivotArea outline="0" collapsedLevelsAreSubtotals="1" fieldPosition="0"/>
    </format>
    <format dxfId="109">
      <pivotArea field="3" type="button" dataOnly="0" labelOnly="1" outline="0" axis="axisRow" fieldPosition="0"/>
    </format>
    <format dxfId="110">
      <pivotArea dataOnly="0" labelOnly="1" fieldPosition="0">
        <references count="1">
          <reference field="3" count="0"/>
        </references>
      </pivotArea>
    </format>
    <format dxfId="111">
      <pivotArea dataOnly="0" labelOnly="1" grandRow="1" outline="0" fieldPosition="0"/>
    </format>
    <format dxfId="112">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40740D-AF5B-4B91-8485-F9F48F8E4F50}" name="PivotTable1"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Departments">
  <location ref="B4:C17" firstHeaderRow="1" firstDataRow="1" firstDataCol="1"/>
  <pivotFields count="9">
    <pivotField showAll="0"/>
    <pivotField showAll="0"/>
    <pivotField showAll="0">
      <items count="11">
        <item x="6"/>
        <item x="2"/>
        <item x="0"/>
        <item x="4"/>
        <item x="1"/>
        <item x="5"/>
        <item x="8"/>
        <item x="9"/>
        <item x="7"/>
        <item x="3"/>
        <item t="default"/>
      </items>
    </pivotField>
    <pivotField showAll="0"/>
    <pivotField dataField="1" numFmtId="14"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3" showAll="0">
      <items count="18">
        <item x="15"/>
        <item x="13"/>
        <item x="5"/>
        <item x="16"/>
        <item x="3"/>
        <item x="1"/>
        <item x="7"/>
        <item x="2"/>
        <item x="8"/>
        <item x="6"/>
        <item x="0"/>
        <item x="14"/>
        <item x="4"/>
        <item x="12"/>
        <item x="9"/>
        <item x="10"/>
        <item x="11"/>
        <item t="default"/>
      </items>
    </pivotField>
    <pivotField showAll="0"/>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2">
    <field x="8"/>
    <field x="5"/>
  </rowFields>
  <rowItems count="13">
    <i>
      <x v="3"/>
    </i>
    <i>
      <x v="9"/>
    </i>
    <i>
      <x v="6"/>
    </i>
    <i>
      <x v="10"/>
    </i>
    <i>
      <x v="4"/>
    </i>
    <i>
      <x v="11"/>
    </i>
    <i>
      <x v="7"/>
    </i>
    <i>
      <x v="5"/>
    </i>
    <i>
      <x v="8"/>
    </i>
    <i>
      <x v="2"/>
    </i>
    <i>
      <x v="12"/>
    </i>
    <i>
      <x v="1"/>
    </i>
    <i t="grand">
      <x/>
    </i>
  </rowItems>
  <colItems count="1">
    <i/>
  </colItems>
  <dataFields count="1">
    <dataField name="Count of Hire Date" fld="4" subtotal="count" baseField="0" baseItem="0"/>
  </dataFields>
  <formats count="12">
    <format dxfId="89">
      <pivotArea type="all" dataOnly="0" outline="0" fieldPosition="0"/>
    </format>
    <format dxfId="90">
      <pivotArea outline="0" collapsedLevelsAreSubtotals="1" fieldPosition="0"/>
    </format>
    <format dxfId="91">
      <pivotArea field="8" type="button" dataOnly="0" labelOnly="1" outline="0" axis="axisRow" fieldPosition="0"/>
    </format>
    <format dxfId="92">
      <pivotArea dataOnly="0" labelOnly="1" fieldPosition="0">
        <references count="1">
          <reference field="8" count="12">
            <x v="1"/>
            <x v="2"/>
            <x v="3"/>
            <x v="4"/>
            <x v="5"/>
            <x v="6"/>
            <x v="7"/>
            <x v="8"/>
            <x v="9"/>
            <x v="10"/>
            <x v="11"/>
            <x v="12"/>
          </reference>
        </references>
      </pivotArea>
    </format>
    <format dxfId="93">
      <pivotArea dataOnly="0" labelOnly="1" grandRow="1" outline="0" fieldPosition="0"/>
    </format>
    <format dxfId="94">
      <pivotArea dataOnly="0" labelOnly="1" outline="0" axis="axisValues" fieldPosition="0"/>
    </format>
    <format dxfId="95">
      <pivotArea type="all" dataOnly="0" outline="0" fieldPosition="0"/>
    </format>
    <format dxfId="96">
      <pivotArea outline="0" collapsedLevelsAreSubtotals="1" fieldPosition="0"/>
    </format>
    <format dxfId="97">
      <pivotArea field="8" type="button" dataOnly="0" labelOnly="1" outline="0" axis="axisRow" fieldPosition="0"/>
    </format>
    <format dxfId="98">
      <pivotArea dataOnly="0" labelOnly="1" fieldPosition="0">
        <references count="1">
          <reference field="8" count="12">
            <x v="1"/>
            <x v="2"/>
            <x v="3"/>
            <x v="4"/>
            <x v="5"/>
            <x v="6"/>
            <x v="7"/>
            <x v="8"/>
            <x v="9"/>
            <x v="10"/>
            <x v="11"/>
            <x v="12"/>
          </reference>
        </references>
      </pivotArea>
    </format>
    <format dxfId="99">
      <pivotArea dataOnly="0" labelOnly="1" grandRow="1" outline="0" fieldPosition="0"/>
    </format>
    <format dxfId="100">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22C30B-43FA-4BC6-A676-99CC1C9497A8}" name="PivotTable5"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Salery">
  <location ref="B22:C26" firstHeaderRow="1" firstDataRow="1" firstDataCol="1"/>
  <pivotFields count="9">
    <pivotField showAll="0"/>
    <pivotField dataField="1" showAll="0"/>
    <pivotField showAll="0">
      <items count="11">
        <item x="6"/>
        <item x="2"/>
        <item x="0"/>
        <item x="4"/>
        <item x="1"/>
        <item x="5"/>
        <item x="8"/>
        <item x="9"/>
        <item x="7"/>
        <item x="3"/>
        <item t="default"/>
      </items>
    </pivotField>
    <pivotField showAll="0"/>
    <pivotField numFmtId="1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3" showAll="0">
      <items count="18">
        <item x="15"/>
        <item x="13"/>
        <item x="5"/>
        <item x="16"/>
        <item x="3"/>
        <item x="1"/>
        <item x="7"/>
        <item x="2"/>
        <item x="8"/>
        <item x="6"/>
        <item x="0"/>
        <item x="14"/>
        <item x="4"/>
        <item x="12"/>
        <item x="9"/>
        <item x="10"/>
        <item x="11"/>
        <item t="default"/>
      </items>
    </pivotField>
    <pivotField axis="axisRow" showAll="0">
      <items count="4">
        <item x="1"/>
        <item x="0"/>
        <item x="2"/>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Count of Full Name" fld="1" subtotal="count" baseField="0" baseItem="0"/>
  </dataFields>
  <formats count="11">
    <format dxfId="78">
      <pivotArea type="all" dataOnly="0" outline="0" fieldPosition="0"/>
    </format>
    <format dxfId="79">
      <pivotArea outline="0" collapsedLevelsAreSubtotals="1" fieldPosition="0"/>
    </format>
    <format dxfId="80">
      <pivotArea field="6" type="button" dataOnly="0" labelOnly="1" outline="0"/>
    </format>
    <format dxfId="81">
      <pivotArea dataOnly="0" labelOnly="1" grandRow="1" outline="0" fieldPosition="0"/>
    </format>
    <format dxfId="82">
      <pivotArea dataOnly="0" labelOnly="1" outline="0" axis="axisValues" fieldPosition="0"/>
    </format>
    <format dxfId="83">
      <pivotArea type="all" dataOnly="0" outline="0" fieldPosition="0"/>
    </format>
    <format dxfId="84">
      <pivotArea outline="0" collapsedLevelsAreSubtotals="1" fieldPosition="0"/>
    </format>
    <format dxfId="85">
      <pivotArea field="7" type="button" dataOnly="0" labelOnly="1" outline="0" axis="axisRow" fieldPosition="0"/>
    </format>
    <format dxfId="86">
      <pivotArea dataOnly="0" labelOnly="1" fieldPosition="0">
        <references count="1">
          <reference field="7" count="0"/>
        </references>
      </pivotArea>
    </format>
    <format dxfId="87">
      <pivotArea dataOnly="0" labelOnly="1" grandRow="1" outline="0" fieldPosition="0"/>
    </format>
    <format dxfId="88">
      <pivotArea dataOnly="0" labelOnly="1" outline="0" axis="axisValues" fieldPosition="0"/>
    </format>
  </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E9F6AE-07F4-46D8-8600-491DEF78FF4F}" name="PivotTable3"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artements">
  <location ref="F4:H12" firstHeaderRow="0" firstDataRow="1" firstDataCol="1"/>
  <pivotFields count="9">
    <pivotField axis="axisRow" showAll="0" measureFilter="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dataField="1" showAll="0" measureFilter="1">
      <items count="39">
        <item x="15"/>
        <item x="21"/>
        <item x="22"/>
        <item x="8"/>
        <item x="35"/>
        <item x="6"/>
        <item x="18"/>
        <item x="27"/>
        <item x="31"/>
        <item x="4"/>
        <item x="3"/>
        <item x="26"/>
        <item x="34"/>
        <item x="16"/>
        <item x="1"/>
        <item x="19"/>
        <item x="28"/>
        <item x="36"/>
        <item x="13"/>
        <item x="30"/>
        <item x="23"/>
        <item x="0"/>
        <item x="9"/>
        <item x="37"/>
        <item x="17"/>
        <item x="5"/>
        <item x="33"/>
        <item x="25"/>
        <item x="14"/>
        <item x="11"/>
        <item x="20"/>
        <item x="2"/>
        <item x="29"/>
        <item x="12"/>
        <item x="7"/>
        <item x="32"/>
        <item x="24"/>
        <item x="10"/>
        <item t="default"/>
      </items>
    </pivotField>
    <pivotField showAll="0">
      <items count="11">
        <item x="6"/>
        <item x="2"/>
        <item x="0"/>
        <item x="4"/>
        <item x="1"/>
        <item x="5"/>
        <item x="8"/>
        <item x="9"/>
        <item x="7"/>
        <item x="3"/>
        <item t="default"/>
      </items>
    </pivotField>
    <pivotField showAll="0"/>
    <pivotField numFmtId="1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43" showAll="0">
      <items count="18">
        <item x="15"/>
        <item x="13"/>
        <item x="5"/>
        <item x="16"/>
        <item x="3"/>
        <item x="1"/>
        <item x="7"/>
        <item x="2"/>
        <item x="8"/>
        <item x="6"/>
        <item x="0"/>
        <item x="14"/>
        <item x="4"/>
        <item x="12"/>
        <item x="9"/>
        <item x="10"/>
        <item x="11"/>
        <item t="default"/>
      </items>
    </pivotField>
    <pivotField showAll="0"/>
    <pivotField showAll="0">
      <items count="15">
        <item x="0"/>
        <item x="1"/>
        <item x="2"/>
        <item x="3"/>
        <item x="4"/>
        <item x="5"/>
        <item x="6"/>
        <item x="7"/>
        <item x="8"/>
        <item x="9"/>
        <item x="10"/>
        <item x="11"/>
        <item x="12"/>
        <item x="13"/>
        <item t="default"/>
      </items>
    </pivotField>
  </pivotFields>
  <rowFields count="1">
    <field x="0"/>
  </rowFields>
  <rowItems count="8">
    <i>
      <x v="20"/>
    </i>
    <i>
      <x v="31"/>
    </i>
    <i>
      <x v="35"/>
    </i>
    <i>
      <x v="36"/>
    </i>
    <i>
      <x v="37"/>
    </i>
    <i>
      <x v="38"/>
    </i>
    <i>
      <x v="39"/>
    </i>
    <i t="grand">
      <x/>
    </i>
  </rowItems>
  <colFields count="1">
    <field x="-2"/>
  </colFields>
  <colItems count="2">
    <i>
      <x/>
    </i>
    <i i="1">
      <x v="1"/>
    </i>
  </colItems>
  <dataFields count="2">
    <dataField name="Sum of Annual Salary (USD)" fld="6" baseField="0" baseItem="0"/>
    <dataField name="Count of Full Name" fld="1" subtotal="count" baseField="0" baseItem="0"/>
  </dataFields>
  <formats count="11">
    <format dxfId="67">
      <pivotArea type="all" dataOnly="0" outline="0" fieldPosition="0"/>
    </format>
    <format dxfId="68">
      <pivotArea outline="0" collapsedLevelsAreSubtotals="1" fieldPosition="0"/>
    </format>
    <format dxfId="69">
      <pivotArea field="1" type="button" dataOnly="0" labelOnly="1" outline="0"/>
    </format>
    <format dxfId="70">
      <pivotArea dataOnly="0" labelOnly="1" grandRow="1" outline="0" fieldPosition="0"/>
    </format>
    <format dxfId="71">
      <pivotArea dataOnly="0" labelOnly="1" outline="0" axis="axisValues" fieldPosition="0"/>
    </format>
    <format dxfId="72">
      <pivotArea type="all" dataOnly="0" outline="0" fieldPosition="0"/>
    </format>
    <format dxfId="73">
      <pivotArea outline="0" collapsedLevelsAreSubtotals="1" fieldPosition="0"/>
    </format>
    <format dxfId="74">
      <pivotArea field="0" type="button" dataOnly="0" labelOnly="1" outline="0" axis="axisRow" fieldPosition="0"/>
    </format>
    <format dxfId="75">
      <pivotArea dataOnly="0" labelOnly="1" fieldPosition="0">
        <references count="1">
          <reference field="0" count="7">
            <x v="20"/>
            <x v="31"/>
            <x v="35"/>
            <x v="36"/>
            <x v="37"/>
            <x v="38"/>
            <x v="39"/>
          </reference>
        </references>
      </pivotArea>
    </format>
    <format dxfId="76">
      <pivotArea dataOnly="0" labelOnly="1" grandRow="1" outline="0" fieldPosition="0"/>
    </format>
    <format dxfId="77">
      <pivotArea dataOnly="0" labelOnly="1" outline="0" fieldPosition="0">
        <references count="1">
          <reference field="4294967294" count="2">
            <x v="0"/>
            <x v="1"/>
          </reference>
        </references>
      </pivotArea>
    </format>
  </formats>
  <pivotTableStyleInfo name="PivotStyleMedium11" showRowHeaders="1" showColHeaders="1" showRowStripes="0" showColStripes="0" showLastColumn="1"/>
  <filters count="2">
    <filter fld="1" type="valueLessThan" evalOrder="-1" id="2" iMeasureFld="0">
      <autoFilter ref="A1">
        <filterColumn colId="0">
          <customFilters>
            <customFilter operator="lessThan" val="45000"/>
          </customFilters>
        </filterColumn>
      </autoFilter>
    </filter>
    <filter fld="0" type="valueLessThan" evalOrder="-1" id="3" iMeasureFld="0">
      <autoFilter ref="A1">
        <filterColumn colId="0">
          <customFilters>
            <customFilter operator="lessThan" val="45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3859A8-2747-432E-B815-46BD0D024A17}" name="PivotTable2" cacheId="5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partements">
  <location ref="B4:D16" firstHeaderRow="0" firstDataRow="1" firstDataCol="1"/>
  <pivotFields count="9">
    <pivotField axis="axisRow" showAll="0" measureFilter="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dataField="1" showAll="0" measureFilter="1" sortType="descending">
      <items count="39">
        <item x="15"/>
        <item x="21"/>
        <item x="22"/>
        <item x="8"/>
        <item x="35"/>
        <item x="6"/>
        <item x="18"/>
        <item x="27"/>
        <item x="31"/>
        <item x="4"/>
        <item x="3"/>
        <item x="26"/>
        <item x="34"/>
        <item x="16"/>
        <item x="1"/>
        <item x="19"/>
        <item x="28"/>
        <item x="36"/>
        <item x="13"/>
        <item x="30"/>
        <item x="23"/>
        <item x="0"/>
        <item x="9"/>
        <item x="37"/>
        <item x="17"/>
        <item x="5"/>
        <item x="33"/>
        <item x="25"/>
        <item x="14"/>
        <item x="11"/>
        <item x="20"/>
        <item x="2"/>
        <item x="29"/>
        <item x="12"/>
        <item x="7"/>
        <item x="32"/>
        <item x="24"/>
        <item x="10"/>
        <item t="default"/>
      </items>
      <autoSortScope>
        <pivotArea dataOnly="0" outline="0" fieldPosition="0">
          <references count="1">
            <reference field="4294967294" count="1" selected="0">
              <x v="0"/>
            </reference>
          </references>
        </pivotArea>
      </autoSortScope>
    </pivotField>
    <pivotField showAll="0">
      <items count="11">
        <item x="6"/>
        <item x="2"/>
        <item x="0"/>
        <item x="4"/>
        <item x="1"/>
        <item x="5"/>
        <item x="8"/>
        <item x="9"/>
        <item x="7"/>
        <item x="3"/>
        <item t="default"/>
      </items>
    </pivotField>
    <pivotField showAll="0"/>
    <pivotField numFmtId="14"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numFmtId="43" showAll="0">
      <items count="18">
        <item x="15"/>
        <item x="13"/>
        <item x="5"/>
        <item x="16"/>
        <item x="3"/>
        <item x="1"/>
        <item x="7"/>
        <item x="2"/>
        <item x="8"/>
        <item x="6"/>
        <item x="0"/>
        <item x="14"/>
        <item x="4"/>
        <item x="12"/>
        <item x="9"/>
        <item x="10"/>
        <item x="11"/>
        <item t="default"/>
      </items>
    </pivotField>
    <pivotField showAll="0"/>
    <pivotField showAll="0">
      <items count="15">
        <item x="0"/>
        <item x="1"/>
        <item x="2"/>
        <item x="3"/>
        <item x="4"/>
        <item x="5"/>
        <item x="6"/>
        <item x="7"/>
        <item x="8"/>
        <item x="9"/>
        <item x="10"/>
        <item x="11"/>
        <item x="12"/>
        <item x="13"/>
        <item t="default"/>
      </items>
    </pivotField>
  </pivotFields>
  <rowFields count="1">
    <field x="0"/>
  </rowFields>
  <rowItems count="12">
    <i>
      <x v="5"/>
    </i>
    <i>
      <x v="11"/>
    </i>
    <i>
      <x v="12"/>
    </i>
    <i>
      <x v="13"/>
    </i>
    <i>
      <x v="14"/>
    </i>
    <i>
      <x v="16"/>
    </i>
    <i>
      <x v="17"/>
    </i>
    <i>
      <x v="18"/>
    </i>
    <i>
      <x v="19"/>
    </i>
    <i>
      <x v="24"/>
    </i>
    <i>
      <x v="29"/>
    </i>
    <i t="grand">
      <x/>
    </i>
  </rowItems>
  <colFields count="1">
    <field x="-2"/>
  </colFields>
  <colItems count="2">
    <i>
      <x/>
    </i>
    <i i="1">
      <x v="1"/>
    </i>
  </colItems>
  <dataFields count="2">
    <dataField name="Sum of Annual Salary (USD)" fld="6" baseField="0" baseItem="0"/>
    <dataField name="Count of Full Name" fld="1" subtotal="count" baseField="0" baseItem="0"/>
  </dataFields>
  <formats count="11">
    <format dxfId="56">
      <pivotArea type="all" dataOnly="0" outline="0" fieldPosition="0"/>
    </format>
    <format dxfId="57">
      <pivotArea outline="0" collapsedLevelsAreSubtotals="1" fieldPosition="0"/>
    </format>
    <format dxfId="58">
      <pivotArea field="1" type="button" dataOnly="0" labelOnly="1" outline="0"/>
    </format>
    <format dxfId="59">
      <pivotArea dataOnly="0" labelOnly="1" grandRow="1" outline="0" fieldPosition="0"/>
    </format>
    <format dxfId="60">
      <pivotArea dataOnly="0" labelOnly="1" outline="0" axis="axisValues" fieldPosition="0"/>
    </format>
    <format dxfId="61">
      <pivotArea type="all" dataOnly="0" outline="0" fieldPosition="0"/>
    </format>
    <format dxfId="62">
      <pivotArea outline="0" collapsedLevelsAreSubtotals="1" fieldPosition="0"/>
    </format>
    <format dxfId="63">
      <pivotArea field="0" type="button" dataOnly="0" labelOnly="1" outline="0" axis="axisRow" fieldPosition="0"/>
    </format>
    <format dxfId="64">
      <pivotArea dataOnly="0" labelOnly="1" fieldPosition="0">
        <references count="1">
          <reference field="0" count="11">
            <x v="5"/>
            <x v="11"/>
            <x v="12"/>
            <x v="13"/>
            <x v="14"/>
            <x v="16"/>
            <x v="17"/>
            <x v="18"/>
            <x v="19"/>
            <x v="24"/>
            <x v="29"/>
          </reference>
        </references>
      </pivotArea>
    </format>
    <format dxfId="65">
      <pivotArea dataOnly="0" labelOnly="1" grandRow="1" outline="0" fieldPosition="0"/>
    </format>
    <format dxfId="66">
      <pivotArea dataOnly="0" labelOnly="1" outline="0" fieldPosition="0">
        <references count="1">
          <reference field="4294967294" count="2">
            <x v="0"/>
            <x v="1"/>
          </reference>
        </references>
      </pivotArea>
    </format>
  </formats>
  <pivotTableStyleInfo name="PivotStyleMedium11" showRowHeaders="1" showColHeaders="1" showRowStripes="0" showColStripes="0" showLastColumn="1"/>
  <filters count="2">
    <filter fld="1" type="valueGreaterThan" evalOrder="-1" id="4" iMeasureFld="0">
      <autoFilter ref="A1">
        <filterColumn colId="0">
          <customFilters>
            <customFilter operator="greaterThan" val="60000"/>
          </customFilters>
        </filterColumn>
      </autoFilter>
    </filter>
    <filter fld="0" type="valueGreaterThan" evalOrder="-1" id="5" iMeasureFld="0">
      <autoFilter ref="A1">
        <filterColumn colId="0">
          <customFilters>
            <customFilter operator="greaterThan" val="6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0E5684-B3D6-4E2D-9D57-E5B260588E30}" name="Table1" displayName="Table1" ref="B3:I45" totalsRowShown="0" headerRowDxfId="0" dataDxfId="161" headerRowBorderDxfId="11" tableBorderDxfId="9" totalsRowBorderDxfId="10">
  <autoFilter ref="B3:I45" xr:uid="{260E5684-B3D6-4E2D-9D57-E5B260588E30}"/>
  <tableColumns count="8">
    <tableColumn id="1" xr3:uid="{2EEC8E22-F412-4356-AD3D-96BFCF16B8BF}" name="Employee ID" dataDxfId="8"/>
    <tableColumn id="2" xr3:uid="{C577EDE2-5F47-457C-A107-13E7075D5F05}" name="Full Name" dataDxfId="7"/>
    <tableColumn id="3" xr3:uid="{4D39151F-24E1-4A81-81FF-49E300CF7C93}" name="Department" dataDxfId="6"/>
    <tableColumn id="4" xr3:uid="{B8C2C3F3-39BA-40A3-A18C-009A2EE3CC2A}" name="Designation" dataDxfId="5"/>
    <tableColumn id="5" xr3:uid="{6C3FE7CC-4DA2-440C-A62D-D1032749E8F2}" name="Hire Date" dataDxfId="4"/>
    <tableColumn id="7" xr3:uid="{4F713570-4AFF-476E-ACDA-0424B9F5F606}" name="Months" dataDxfId="3"/>
    <tableColumn id="6" xr3:uid="{6930B0B6-9D9A-4C56-B73C-3848A2691556}" name="Annual Salary (USD)" dataDxfId="2" dataCellStyle="Comma"/>
    <tableColumn id="9" xr3:uid="{82259288-03C8-4E46-B799-53E55086A43A}" name="Grouped Salary" dataDxfId="1">
      <calculatedColumnFormula>IF(H4&lt;45000,"Less Then 45000", IF(H4&lt;=60000,"Between 45000 to 60000", "Above 60000"))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4500-009E-45AC-B4C6-91424CC303B9}">
  <dimension ref="B1:L45"/>
  <sheetViews>
    <sheetView showGridLines="0" tabSelected="1" zoomScale="69" zoomScaleNormal="56" workbookViewId="0">
      <selection activeCell="D16" sqref="D16"/>
    </sheetView>
  </sheetViews>
  <sheetFormatPr defaultColWidth="8.8984375" defaultRowHeight="14.4"/>
  <cols>
    <col min="1" max="1" width="8.8984375" style="1"/>
    <col min="2" max="2" width="24.296875" style="1" bestFit="1" customWidth="1"/>
    <col min="3" max="3" width="21.3984375" style="1" bestFit="1" customWidth="1"/>
    <col min="4" max="4" width="25.8984375" style="1" bestFit="1" customWidth="1"/>
    <col min="5" max="5" width="37.796875" style="1" bestFit="1" customWidth="1"/>
    <col min="6" max="6" width="20.69921875" style="1" bestFit="1" customWidth="1"/>
    <col min="7" max="7" width="18.3984375" style="5" bestFit="1" customWidth="1"/>
    <col min="8" max="8" width="35.296875" style="1" bestFit="1" customWidth="1"/>
    <col min="9" max="9" width="35.296875" style="1" customWidth="1"/>
    <col min="10" max="10" width="26.09765625" style="1" bestFit="1" customWidth="1"/>
    <col min="11" max="11" width="22.3984375" style="1" bestFit="1" customWidth="1"/>
    <col min="12" max="12" width="1.5" style="1" bestFit="1" customWidth="1"/>
    <col min="13" max="16384" width="8.8984375" style="1"/>
  </cols>
  <sheetData>
    <row r="1" spans="2:12" ht="15" thickBot="1">
      <c r="D1" s="110">
        <v>75000</v>
      </c>
    </row>
    <row r="2" spans="2:12" ht="34.200000000000003" thickBot="1">
      <c r="B2" s="10" t="s">
        <v>140</v>
      </c>
      <c r="C2" s="11"/>
      <c r="D2" s="11"/>
      <c r="E2" s="11"/>
      <c r="F2" s="11"/>
      <c r="G2" s="11"/>
      <c r="H2" s="11"/>
      <c r="I2" s="11"/>
      <c r="J2" s="11"/>
      <c r="K2" s="12"/>
    </row>
    <row r="3" spans="2:12" ht="24" thickBot="1">
      <c r="B3" s="107" t="s">
        <v>0</v>
      </c>
      <c r="C3" s="100" t="s">
        <v>1</v>
      </c>
      <c r="D3" s="100" t="s">
        <v>2</v>
      </c>
      <c r="E3" s="100" t="s">
        <v>3</v>
      </c>
      <c r="F3" s="100" t="s">
        <v>4</v>
      </c>
      <c r="G3" s="100" t="s">
        <v>148</v>
      </c>
      <c r="H3" s="101" t="s">
        <v>5</v>
      </c>
      <c r="I3" s="102" t="s">
        <v>174</v>
      </c>
      <c r="J3" s="86" t="s">
        <v>137</v>
      </c>
      <c r="K3" s="49"/>
    </row>
    <row r="4" spans="2:12" ht="15.6">
      <c r="B4" s="108" t="s">
        <v>6</v>
      </c>
      <c r="C4" s="103" t="s">
        <v>7</v>
      </c>
      <c r="D4" s="103" t="s">
        <v>8</v>
      </c>
      <c r="E4" s="103" t="s">
        <v>9</v>
      </c>
      <c r="F4" s="104">
        <v>45061</v>
      </c>
      <c r="G4" s="105">
        <v>45061</v>
      </c>
      <c r="H4" s="106">
        <v>60000</v>
      </c>
      <c r="I4" s="109" t="str">
        <f t="shared" ref="I4:I44" si="0">IF(H4&lt;45000,"Less Then 45000", IF(H4&lt;=60000,"Between 45000 to 60000", "Above 60000"))</f>
        <v>Between 45000 to 60000</v>
      </c>
      <c r="J4" s="48" t="s">
        <v>0</v>
      </c>
      <c r="K4" s="91" t="s">
        <v>85</v>
      </c>
    </row>
    <row r="5" spans="2:12" ht="15.6">
      <c r="B5" s="82" t="s">
        <v>10</v>
      </c>
      <c r="C5" s="2" t="s">
        <v>11</v>
      </c>
      <c r="D5" s="2" t="s">
        <v>12</v>
      </c>
      <c r="E5" s="2" t="s">
        <v>13</v>
      </c>
      <c r="F5" s="3">
        <v>45158</v>
      </c>
      <c r="G5" s="9">
        <v>45158</v>
      </c>
      <c r="H5" s="18">
        <v>50000</v>
      </c>
      <c r="I5" s="4" t="str">
        <f t="shared" si="0"/>
        <v>Between 45000 to 60000</v>
      </c>
      <c r="J5" s="15" t="s">
        <v>1</v>
      </c>
      <c r="K5" s="92" t="str">
        <f>_xlfn.XLOOKUP($K$4,Table1[Employee ID],Table1[Full Name])</f>
        <v>Jessica Martinez</v>
      </c>
    </row>
    <row r="6" spans="2:12" ht="15.6">
      <c r="B6" s="82" t="s">
        <v>14</v>
      </c>
      <c r="C6" s="2" t="s">
        <v>15</v>
      </c>
      <c r="D6" s="2" t="s">
        <v>16</v>
      </c>
      <c r="E6" s="2" t="s">
        <v>17</v>
      </c>
      <c r="F6" s="3">
        <v>45209</v>
      </c>
      <c r="G6" s="9">
        <v>45209</v>
      </c>
      <c r="H6" s="18">
        <v>55000</v>
      </c>
      <c r="I6" s="4" t="str">
        <f t="shared" si="0"/>
        <v>Between 45000 to 60000</v>
      </c>
      <c r="J6" s="15" t="s">
        <v>2</v>
      </c>
      <c r="K6" s="92" t="str">
        <f>_xlfn.XLOOKUP($K$4,Table1[Employee ID],Table1[Department])</f>
        <v>Sales</v>
      </c>
    </row>
    <row r="7" spans="2:12" ht="15.6">
      <c r="B7" s="82" t="s">
        <v>18</v>
      </c>
      <c r="C7" s="2" t="s">
        <v>19</v>
      </c>
      <c r="D7" s="2" t="s">
        <v>20</v>
      </c>
      <c r="E7" s="2" t="s">
        <v>21</v>
      </c>
      <c r="F7" s="3">
        <v>45010</v>
      </c>
      <c r="G7" s="9">
        <v>45010</v>
      </c>
      <c r="H7" s="18">
        <v>48000</v>
      </c>
      <c r="I7" s="4" t="str">
        <f t="shared" si="0"/>
        <v>Between 45000 to 60000</v>
      </c>
      <c r="J7" s="15" t="s">
        <v>3</v>
      </c>
      <c r="K7" s="92" t="str">
        <f>_xlfn.XLOOKUP($K$4,Table1[Employee ID],Table1[Designation])</f>
        <v>Senior Sales Representative</v>
      </c>
    </row>
    <row r="8" spans="2:12" ht="15.6">
      <c r="B8" s="82" t="s">
        <v>22</v>
      </c>
      <c r="C8" s="2" t="s">
        <v>23</v>
      </c>
      <c r="D8" s="2" t="s">
        <v>24</v>
      </c>
      <c r="E8" s="2" t="s">
        <v>25</v>
      </c>
      <c r="F8" s="3">
        <v>45181</v>
      </c>
      <c r="G8" s="9">
        <v>45181</v>
      </c>
      <c r="H8" s="18">
        <v>60000</v>
      </c>
      <c r="I8" s="4" t="str">
        <f t="shared" si="0"/>
        <v>Between 45000 to 60000</v>
      </c>
      <c r="J8" s="15" t="s">
        <v>4</v>
      </c>
      <c r="K8" s="93">
        <f>_xlfn.XLOOKUP($K$4,Table1[Employee ID],Table1[Hire Date])</f>
        <v>45071</v>
      </c>
    </row>
    <row r="9" spans="2:12" ht="15.6">
      <c r="B9" s="82" t="s">
        <v>26</v>
      </c>
      <c r="C9" s="2" t="s">
        <v>27</v>
      </c>
      <c r="D9" s="2" t="s">
        <v>28</v>
      </c>
      <c r="E9" s="2" t="s">
        <v>29</v>
      </c>
      <c r="F9" s="3">
        <v>45107</v>
      </c>
      <c r="G9" s="9">
        <v>45107</v>
      </c>
      <c r="H9" s="18">
        <v>65000</v>
      </c>
      <c r="I9" s="4" t="str">
        <f t="shared" si="0"/>
        <v>Above 60000</v>
      </c>
      <c r="J9" s="15" t="s">
        <v>5</v>
      </c>
      <c r="K9" s="92">
        <f>_xlfn.XLOOKUP($K$4,Table1[Employee ID],Table1[Annual Salary (USD)])</f>
        <v>55000</v>
      </c>
    </row>
    <row r="10" spans="2:12">
      <c r="B10" s="82" t="s">
        <v>30</v>
      </c>
      <c r="C10" s="2" t="s">
        <v>31</v>
      </c>
      <c r="D10" s="2" t="s">
        <v>32</v>
      </c>
      <c r="E10" s="2" t="s">
        <v>33</v>
      </c>
      <c r="F10" s="3">
        <v>45235</v>
      </c>
      <c r="G10" s="9">
        <v>45235</v>
      </c>
      <c r="H10" s="18">
        <v>45000</v>
      </c>
      <c r="I10" s="4" t="str">
        <f t="shared" si="0"/>
        <v>Between 45000 to 60000</v>
      </c>
      <c r="J10" s="94"/>
      <c r="K10" s="6"/>
    </row>
    <row r="11" spans="2:12">
      <c r="B11" s="82" t="s">
        <v>34</v>
      </c>
      <c r="C11" s="2" t="s">
        <v>35</v>
      </c>
      <c r="D11" s="2" t="s">
        <v>36</v>
      </c>
      <c r="E11" s="2" t="s">
        <v>37</v>
      </c>
      <c r="F11" s="3">
        <v>45034</v>
      </c>
      <c r="G11" s="9">
        <v>45034</v>
      </c>
      <c r="H11" s="18">
        <v>58000</v>
      </c>
      <c r="I11" s="4" t="str">
        <f t="shared" si="0"/>
        <v>Between 45000 to 60000</v>
      </c>
      <c r="J11" s="94"/>
      <c r="K11" s="6"/>
    </row>
    <row r="12" spans="2:12" ht="18" customHeight="1" thickBot="1">
      <c r="B12" s="82" t="s">
        <v>38</v>
      </c>
      <c r="C12" s="2" t="s">
        <v>39</v>
      </c>
      <c r="D12" s="2" t="s">
        <v>40</v>
      </c>
      <c r="E12" s="2" t="s">
        <v>41</v>
      </c>
      <c r="F12" s="3">
        <v>45129</v>
      </c>
      <c r="G12" s="9">
        <v>45129</v>
      </c>
      <c r="H12" s="18">
        <v>52000</v>
      </c>
      <c r="I12" s="4" t="str">
        <f t="shared" si="0"/>
        <v>Between 45000 to 60000</v>
      </c>
      <c r="J12" s="94"/>
      <c r="K12" s="6"/>
    </row>
    <row r="13" spans="2:12" ht="21.6" thickBot="1">
      <c r="B13" s="82" t="s">
        <v>42</v>
      </c>
      <c r="C13" s="2" t="s">
        <v>43</v>
      </c>
      <c r="D13" s="2" t="s">
        <v>44</v>
      </c>
      <c r="E13" s="2" t="s">
        <v>45</v>
      </c>
      <c r="F13" s="3">
        <v>44971</v>
      </c>
      <c r="G13" s="9">
        <v>44971</v>
      </c>
      <c r="H13" s="18">
        <v>56000</v>
      </c>
      <c r="I13" s="4" t="str">
        <f t="shared" si="0"/>
        <v>Between 45000 to 60000</v>
      </c>
      <c r="J13" s="87" t="s">
        <v>146</v>
      </c>
      <c r="K13" s="47"/>
      <c r="L13" s="1" t="s">
        <v>136</v>
      </c>
    </row>
    <row r="14" spans="2:12">
      <c r="B14" s="82" t="s">
        <v>46</v>
      </c>
      <c r="C14" s="2" t="s">
        <v>47</v>
      </c>
      <c r="D14" s="2" t="s">
        <v>8</v>
      </c>
      <c r="E14" s="2" t="s">
        <v>48</v>
      </c>
      <c r="F14" s="3">
        <v>45170</v>
      </c>
      <c r="G14" s="9">
        <v>45170</v>
      </c>
      <c r="H14" s="18">
        <v>48000</v>
      </c>
      <c r="I14" s="4" t="str">
        <f t="shared" si="0"/>
        <v>Between 45000 to 60000</v>
      </c>
      <c r="J14" s="46" t="s">
        <v>141</v>
      </c>
      <c r="K14" s="95">
        <f>COUNTA(Table1[Full Name])</f>
        <v>42</v>
      </c>
    </row>
    <row r="15" spans="2:12">
      <c r="B15" s="82" t="s">
        <v>49</v>
      </c>
      <c r="C15" s="2" t="s">
        <v>50</v>
      </c>
      <c r="D15" s="2" t="s">
        <v>12</v>
      </c>
      <c r="E15" s="2" t="s">
        <v>51</v>
      </c>
      <c r="F15" s="3">
        <v>45087</v>
      </c>
      <c r="G15" s="9">
        <v>45087</v>
      </c>
      <c r="H15" s="18">
        <v>65000</v>
      </c>
      <c r="I15" s="4" t="str">
        <f t="shared" si="0"/>
        <v>Above 60000</v>
      </c>
      <c r="J15" s="16" t="s">
        <v>142</v>
      </c>
      <c r="K15" s="96">
        <f>SUM(Table1[Annual Salary (USD)])</f>
        <v>2220000</v>
      </c>
    </row>
    <row r="16" spans="2:12">
      <c r="B16" s="82" t="s">
        <v>52</v>
      </c>
      <c r="C16" s="2" t="s">
        <v>53</v>
      </c>
      <c r="D16" s="2" t="s">
        <v>16</v>
      </c>
      <c r="E16" s="2" t="s">
        <v>54</v>
      </c>
      <c r="F16" s="3">
        <v>45248</v>
      </c>
      <c r="G16" s="9">
        <v>45248</v>
      </c>
      <c r="H16" s="18">
        <v>70000</v>
      </c>
      <c r="I16" s="4" t="str">
        <f t="shared" si="0"/>
        <v>Above 60000</v>
      </c>
      <c r="J16" s="16" t="s">
        <v>143</v>
      </c>
      <c r="K16" s="97">
        <f>AVERAGE(Table1[Annual Salary (USD)])</f>
        <v>54146.341463414632</v>
      </c>
    </row>
    <row r="17" spans="2:11">
      <c r="B17" s="82" t="s">
        <v>55</v>
      </c>
      <c r="C17" s="2" t="s">
        <v>56</v>
      </c>
      <c r="D17" s="2" t="s">
        <v>20</v>
      </c>
      <c r="E17" s="2" t="s">
        <v>57</v>
      </c>
      <c r="F17" s="3">
        <v>45049</v>
      </c>
      <c r="G17" s="9">
        <v>45049</v>
      </c>
      <c r="H17" s="18">
        <v>72000</v>
      </c>
      <c r="I17" s="4" t="str">
        <f t="shared" si="0"/>
        <v>Above 60000</v>
      </c>
      <c r="J17" s="16" t="s">
        <v>144</v>
      </c>
      <c r="K17" s="98" t="str">
        <f>INDEX(C4:C45, MATCH(MAX(H4:H45), H4:H45, 0))</f>
        <v>Jennifer Davis</v>
      </c>
    </row>
    <row r="18" spans="2:11">
      <c r="B18" s="82" t="s">
        <v>58</v>
      </c>
      <c r="C18" s="2" t="s">
        <v>59</v>
      </c>
      <c r="D18" s="2" t="s">
        <v>24</v>
      </c>
      <c r="E18" s="2" t="s">
        <v>60</v>
      </c>
      <c r="F18" s="3">
        <v>45146</v>
      </c>
      <c r="G18" s="9">
        <v>45146</v>
      </c>
      <c r="H18" s="18"/>
      <c r="I18" s="4" t="str">
        <f>IF(D1&lt;45000,"Less Then 45000", IF(D1&lt;=60000,"Between 45000 to 60000", "Above 60000"))</f>
        <v>Above 60000</v>
      </c>
      <c r="J18" s="16" t="s">
        <v>145</v>
      </c>
      <c r="K18" s="98" t="str">
        <f>INDEX(C4:C45,(MATCH(MIN(H4:H45),H4:H45,)))</f>
        <v>Daniel Davis</v>
      </c>
    </row>
    <row r="19" spans="2:11">
      <c r="B19" s="82" t="s">
        <v>61</v>
      </c>
      <c r="C19" s="2" t="s">
        <v>62</v>
      </c>
      <c r="D19" s="2" t="s">
        <v>28</v>
      </c>
      <c r="E19" s="2" t="s">
        <v>63</v>
      </c>
      <c r="F19" s="3">
        <v>45228</v>
      </c>
      <c r="G19" s="9">
        <v>45228</v>
      </c>
      <c r="H19" s="18">
        <v>48000</v>
      </c>
      <c r="I19" s="4" t="str">
        <f t="shared" si="0"/>
        <v>Between 45000 to 60000</v>
      </c>
      <c r="J19" s="94"/>
      <c r="K19" s="6"/>
    </row>
    <row r="20" spans="2:11">
      <c r="B20" s="82" t="s">
        <v>64</v>
      </c>
      <c r="C20" s="2" t="s">
        <v>65</v>
      </c>
      <c r="D20" s="2" t="s">
        <v>32</v>
      </c>
      <c r="E20" s="2" t="s">
        <v>66</v>
      </c>
      <c r="F20" s="3">
        <v>44997</v>
      </c>
      <c r="G20" s="9">
        <v>44997</v>
      </c>
      <c r="H20" s="18">
        <v>68000</v>
      </c>
      <c r="I20" s="4" t="str">
        <f t="shared" si="0"/>
        <v>Above 60000</v>
      </c>
      <c r="J20" s="94"/>
      <c r="K20" s="6"/>
    </row>
    <row r="21" spans="2:11">
      <c r="B21" s="82" t="s">
        <v>67</v>
      </c>
      <c r="C21" s="2" t="s">
        <v>68</v>
      </c>
      <c r="D21" s="2" t="s">
        <v>36</v>
      </c>
      <c r="E21" s="2" t="s">
        <v>69</v>
      </c>
      <c r="F21" s="3">
        <v>45102</v>
      </c>
      <c r="G21" s="9">
        <v>45102</v>
      </c>
      <c r="H21" s="18">
        <v>70000</v>
      </c>
      <c r="I21" s="4" t="str">
        <f t="shared" si="0"/>
        <v>Above 60000</v>
      </c>
      <c r="J21" s="94"/>
      <c r="K21" s="6"/>
    </row>
    <row r="22" spans="2:11">
      <c r="B22" s="82" t="s">
        <v>70</v>
      </c>
      <c r="C22" s="2" t="s">
        <v>71</v>
      </c>
      <c r="D22" s="2" t="s">
        <v>40</v>
      </c>
      <c r="E22" s="2" t="s">
        <v>72</v>
      </c>
      <c r="F22" s="3">
        <v>45199</v>
      </c>
      <c r="G22" s="9">
        <v>45199</v>
      </c>
      <c r="H22" s="18">
        <v>72000</v>
      </c>
      <c r="I22" s="4" t="str">
        <f t="shared" si="0"/>
        <v>Above 60000</v>
      </c>
      <c r="J22" s="17" t="s">
        <v>149</v>
      </c>
      <c r="K22" s="99">
        <f>SUBTOTAL(9,Table1[Annual Salary (USD)])</f>
        <v>2220000</v>
      </c>
    </row>
    <row r="23" spans="2:11">
      <c r="B23" s="82" t="s">
        <v>73</v>
      </c>
      <c r="C23" s="2" t="s">
        <v>74</v>
      </c>
      <c r="D23" s="2" t="s">
        <v>44</v>
      </c>
      <c r="E23" s="2" t="s">
        <v>75</v>
      </c>
      <c r="F23" s="3">
        <v>44943</v>
      </c>
      <c r="G23" s="9">
        <v>44943</v>
      </c>
      <c r="H23" s="18">
        <v>75000</v>
      </c>
      <c r="I23" s="4" t="str">
        <f t="shared" si="0"/>
        <v>Above 60000</v>
      </c>
      <c r="J23" s="94"/>
      <c r="K23" s="6"/>
    </row>
    <row r="24" spans="2:11">
      <c r="B24" s="82" t="s">
        <v>76</v>
      </c>
      <c r="C24" s="2" t="s">
        <v>77</v>
      </c>
      <c r="D24" s="2" t="s">
        <v>8</v>
      </c>
      <c r="E24" s="2" t="s">
        <v>78</v>
      </c>
      <c r="F24" s="3">
        <v>45112</v>
      </c>
      <c r="G24" s="9">
        <v>45112</v>
      </c>
      <c r="H24" s="18">
        <v>42000</v>
      </c>
      <c r="I24" s="4" t="str">
        <f t="shared" si="0"/>
        <v>Less Then 45000</v>
      </c>
      <c r="J24" s="94"/>
      <c r="K24" s="6"/>
    </row>
    <row r="25" spans="2:11">
      <c r="B25" s="82" t="s">
        <v>79</v>
      </c>
      <c r="C25" s="2" t="s">
        <v>80</v>
      </c>
      <c r="D25" s="2" t="s">
        <v>12</v>
      </c>
      <c r="E25" s="2" t="s">
        <v>81</v>
      </c>
      <c r="F25" s="3">
        <v>45044</v>
      </c>
      <c r="G25" s="9">
        <v>45044</v>
      </c>
      <c r="H25" s="18">
        <v>48000</v>
      </c>
      <c r="I25" s="4" t="str">
        <f t="shared" si="0"/>
        <v>Between 45000 to 60000</v>
      </c>
      <c r="J25" s="94"/>
      <c r="K25" s="6"/>
    </row>
    <row r="26" spans="2:11">
      <c r="B26" s="82" t="s">
        <v>82</v>
      </c>
      <c r="C26" s="2" t="s">
        <v>83</v>
      </c>
      <c r="D26" s="2" t="s">
        <v>16</v>
      </c>
      <c r="E26" s="2" t="s">
        <v>84</v>
      </c>
      <c r="F26" s="3">
        <v>45242</v>
      </c>
      <c r="G26" s="9">
        <v>45242</v>
      </c>
      <c r="H26" s="18">
        <v>60000</v>
      </c>
      <c r="I26" s="4" t="str">
        <f t="shared" si="0"/>
        <v>Between 45000 to 60000</v>
      </c>
      <c r="J26" s="94"/>
      <c r="K26" s="6"/>
    </row>
    <row r="27" spans="2:11">
      <c r="B27" s="82" t="s">
        <v>85</v>
      </c>
      <c r="C27" s="2" t="s">
        <v>86</v>
      </c>
      <c r="D27" s="2" t="s">
        <v>20</v>
      </c>
      <c r="E27" s="2" t="s">
        <v>87</v>
      </c>
      <c r="F27" s="3">
        <v>45071</v>
      </c>
      <c r="G27" s="9">
        <v>45071</v>
      </c>
      <c r="H27" s="18">
        <v>55000</v>
      </c>
      <c r="I27" s="4" t="str">
        <f t="shared" si="0"/>
        <v>Between 45000 to 60000</v>
      </c>
      <c r="J27" s="94"/>
      <c r="K27" s="6"/>
    </row>
    <row r="28" spans="2:11">
      <c r="B28" s="82" t="s">
        <v>88</v>
      </c>
      <c r="C28" s="2" t="s">
        <v>23</v>
      </c>
      <c r="D28" s="2" t="s">
        <v>24</v>
      </c>
      <c r="E28" s="2" t="s">
        <v>89</v>
      </c>
      <c r="F28" s="3">
        <v>45168</v>
      </c>
      <c r="G28" s="9">
        <v>45168</v>
      </c>
      <c r="H28" s="18">
        <v>70000</v>
      </c>
      <c r="I28" s="4" t="str">
        <f t="shared" si="0"/>
        <v>Above 60000</v>
      </c>
      <c r="J28" s="94"/>
      <c r="K28" s="6"/>
    </row>
    <row r="29" spans="2:11">
      <c r="B29" s="82" t="s">
        <v>90</v>
      </c>
      <c r="C29" s="2" t="s">
        <v>91</v>
      </c>
      <c r="D29" s="2" t="s">
        <v>28</v>
      </c>
      <c r="E29" s="2" t="s">
        <v>92</v>
      </c>
      <c r="F29" s="3">
        <v>45214</v>
      </c>
      <c r="G29" s="9">
        <v>45214</v>
      </c>
      <c r="H29" s="18">
        <v>55000</v>
      </c>
      <c r="I29" s="4" t="str">
        <f t="shared" si="0"/>
        <v>Between 45000 to 60000</v>
      </c>
      <c r="J29" s="94"/>
      <c r="K29" s="6"/>
    </row>
    <row r="30" spans="2:11">
      <c r="B30" s="82" t="s">
        <v>93</v>
      </c>
      <c r="C30" s="2" t="s">
        <v>94</v>
      </c>
      <c r="D30" s="2" t="s">
        <v>32</v>
      </c>
      <c r="E30" s="2" t="s">
        <v>95</v>
      </c>
      <c r="F30" s="3">
        <v>45013</v>
      </c>
      <c r="G30" s="9">
        <v>45013</v>
      </c>
      <c r="H30" s="18">
        <v>50000</v>
      </c>
      <c r="I30" s="4" t="str">
        <f t="shared" si="0"/>
        <v>Between 45000 to 60000</v>
      </c>
      <c r="J30" s="94"/>
      <c r="K30" s="6"/>
    </row>
    <row r="31" spans="2:11">
      <c r="B31" s="82" t="s">
        <v>96</v>
      </c>
      <c r="C31" s="2" t="s">
        <v>97</v>
      </c>
      <c r="D31" s="2" t="s">
        <v>36</v>
      </c>
      <c r="E31" s="2" t="s">
        <v>98</v>
      </c>
      <c r="F31" s="3">
        <v>45078</v>
      </c>
      <c r="G31" s="9">
        <v>45078</v>
      </c>
      <c r="H31" s="18">
        <v>48000</v>
      </c>
      <c r="I31" s="4" t="str">
        <f t="shared" si="0"/>
        <v>Between 45000 to 60000</v>
      </c>
      <c r="J31" s="94"/>
      <c r="K31" s="6"/>
    </row>
    <row r="32" spans="2:11">
      <c r="B32" s="82" t="s">
        <v>99</v>
      </c>
      <c r="C32" s="2" t="s">
        <v>100</v>
      </c>
      <c r="D32" s="2" t="s">
        <v>40</v>
      </c>
      <c r="E32" s="2" t="s">
        <v>101</v>
      </c>
      <c r="F32" s="3">
        <v>45177</v>
      </c>
      <c r="G32" s="9">
        <v>45177</v>
      </c>
      <c r="H32" s="18">
        <v>60000</v>
      </c>
      <c r="I32" s="4" t="str">
        <f t="shared" si="0"/>
        <v>Between 45000 to 60000</v>
      </c>
      <c r="J32" s="94"/>
      <c r="K32" s="6"/>
    </row>
    <row r="33" spans="2:11">
      <c r="B33" s="82" t="s">
        <v>102</v>
      </c>
      <c r="C33" s="2" t="s">
        <v>103</v>
      </c>
      <c r="D33" s="2" t="s">
        <v>44</v>
      </c>
      <c r="E33" s="2" t="s">
        <v>104</v>
      </c>
      <c r="F33" s="3">
        <v>44979</v>
      </c>
      <c r="G33" s="9">
        <v>44979</v>
      </c>
      <c r="H33" s="18">
        <v>62000</v>
      </c>
      <c r="I33" s="4" t="str">
        <f t="shared" si="0"/>
        <v>Above 60000</v>
      </c>
      <c r="J33" s="94"/>
      <c r="K33" s="6"/>
    </row>
    <row r="34" spans="2:11">
      <c r="B34" s="82" t="s">
        <v>105</v>
      </c>
      <c r="C34" s="2" t="s">
        <v>106</v>
      </c>
      <c r="D34" s="2" t="s">
        <v>8</v>
      </c>
      <c r="E34" s="2" t="s">
        <v>107</v>
      </c>
      <c r="F34" s="3">
        <v>45124</v>
      </c>
      <c r="G34" s="9">
        <v>45124</v>
      </c>
      <c r="H34" s="18">
        <v>50000</v>
      </c>
      <c r="I34" s="4" t="str">
        <f t="shared" si="0"/>
        <v>Between 45000 to 60000</v>
      </c>
      <c r="J34" s="94"/>
      <c r="K34" s="6"/>
    </row>
    <row r="35" spans="2:11">
      <c r="B35" s="82" t="s">
        <v>108</v>
      </c>
      <c r="C35" s="2" t="s">
        <v>109</v>
      </c>
      <c r="D35" s="2" t="s">
        <v>12</v>
      </c>
      <c r="E35" s="2" t="s">
        <v>110</v>
      </c>
      <c r="F35" s="3">
        <v>45026</v>
      </c>
      <c r="G35" s="9">
        <v>45026</v>
      </c>
      <c r="H35" s="18">
        <v>42000</v>
      </c>
      <c r="I35" s="4" t="str">
        <f t="shared" si="0"/>
        <v>Less Then 45000</v>
      </c>
      <c r="J35" s="94"/>
      <c r="K35" s="6"/>
    </row>
    <row r="36" spans="2:11">
      <c r="B36" s="82" t="s">
        <v>111</v>
      </c>
      <c r="C36" s="2" t="s">
        <v>112</v>
      </c>
      <c r="D36" s="2" t="s">
        <v>16</v>
      </c>
      <c r="E36" s="2" t="s">
        <v>113</v>
      </c>
      <c r="F36" s="3">
        <v>45256</v>
      </c>
      <c r="G36" s="9">
        <v>45256</v>
      </c>
      <c r="H36" s="18">
        <v>48000</v>
      </c>
      <c r="I36" s="4" t="str">
        <f t="shared" si="0"/>
        <v>Between 45000 to 60000</v>
      </c>
      <c r="J36" s="94"/>
      <c r="K36" s="6"/>
    </row>
    <row r="37" spans="2:11">
      <c r="B37" s="82" t="s">
        <v>114</v>
      </c>
      <c r="C37" s="2" t="s">
        <v>115</v>
      </c>
      <c r="D37" s="2" t="s">
        <v>20</v>
      </c>
      <c r="E37" s="2" t="s">
        <v>116</v>
      </c>
      <c r="F37" s="3">
        <v>45094</v>
      </c>
      <c r="G37" s="9">
        <v>45094</v>
      </c>
      <c r="H37" s="18">
        <v>50000</v>
      </c>
      <c r="I37" s="4" t="str">
        <f t="shared" si="0"/>
        <v>Between 45000 to 60000</v>
      </c>
      <c r="J37" s="94"/>
      <c r="K37" s="6"/>
    </row>
    <row r="38" spans="2:11">
      <c r="B38" s="82" t="s">
        <v>117</v>
      </c>
      <c r="C38" s="2" t="s">
        <v>118</v>
      </c>
      <c r="D38" s="2" t="s">
        <v>24</v>
      </c>
      <c r="E38" s="2" t="s">
        <v>119</v>
      </c>
      <c r="F38" s="3">
        <v>45189</v>
      </c>
      <c r="G38" s="9">
        <v>45189</v>
      </c>
      <c r="H38" s="18">
        <v>48000</v>
      </c>
      <c r="I38" s="4" t="str">
        <f t="shared" si="0"/>
        <v>Between 45000 to 60000</v>
      </c>
      <c r="J38" s="94"/>
      <c r="K38" s="6"/>
    </row>
    <row r="39" spans="2:11">
      <c r="B39" s="82" t="s">
        <v>120</v>
      </c>
      <c r="C39" s="2" t="s">
        <v>121</v>
      </c>
      <c r="D39" s="2" t="s">
        <v>28</v>
      </c>
      <c r="E39" s="2" t="s">
        <v>122</v>
      </c>
      <c r="F39" s="3">
        <v>45263</v>
      </c>
      <c r="G39" s="9">
        <v>45263</v>
      </c>
      <c r="H39" s="18">
        <v>42000</v>
      </c>
      <c r="I39" s="4" t="str">
        <f t="shared" si="0"/>
        <v>Less Then 45000</v>
      </c>
      <c r="J39" s="94"/>
      <c r="K39" s="6"/>
    </row>
    <row r="40" spans="2:11">
      <c r="B40" s="82" t="s">
        <v>123</v>
      </c>
      <c r="C40" s="2" t="s">
        <v>124</v>
      </c>
      <c r="D40" s="2" t="s">
        <v>32</v>
      </c>
      <c r="E40" s="2" t="s">
        <v>125</v>
      </c>
      <c r="F40" s="3">
        <v>45022</v>
      </c>
      <c r="G40" s="9">
        <v>45022</v>
      </c>
      <c r="H40" s="18">
        <v>40000</v>
      </c>
      <c r="I40" s="4" t="str">
        <f t="shared" si="0"/>
        <v>Less Then 45000</v>
      </c>
      <c r="J40" s="94"/>
      <c r="K40" s="6"/>
    </row>
    <row r="41" spans="2:11">
      <c r="B41" s="82" t="s">
        <v>126</v>
      </c>
      <c r="C41" s="2" t="s">
        <v>127</v>
      </c>
      <c r="D41" s="2" t="s">
        <v>36</v>
      </c>
      <c r="E41" s="2" t="s">
        <v>128</v>
      </c>
      <c r="F41" s="3">
        <v>45137</v>
      </c>
      <c r="G41" s="9">
        <v>45137</v>
      </c>
      <c r="H41" s="18">
        <v>42000</v>
      </c>
      <c r="I41" s="4" t="str">
        <f t="shared" si="0"/>
        <v>Less Then 45000</v>
      </c>
      <c r="J41" s="94"/>
      <c r="K41" s="6"/>
    </row>
    <row r="42" spans="2:11">
      <c r="B42" s="82" t="s">
        <v>129</v>
      </c>
      <c r="C42" s="2" t="s">
        <v>15</v>
      </c>
      <c r="D42" s="2" t="s">
        <v>40</v>
      </c>
      <c r="E42" s="2" t="s">
        <v>130</v>
      </c>
      <c r="F42" s="3">
        <v>45224</v>
      </c>
      <c r="G42" s="9">
        <v>45224</v>
      </c>
      <c r="H42" s="18">
        <v>40000</v>
      </c>
      <c r="I42" s="4" t="str">
        <f t="shared" si="0"/>
        <v>Less Then 45000</v>
      </c>
      <c r="J42" s="94"/>
      <c r="K42" s="6"/>
    </row>
    <row r="43" spans="2:11">
      <c r="B43" s="82" t="s">
        <v>131</v>
      </c>
      <c r="C43" s="2" t="s">
        <v>86</v>
      </c>
      <c r="D43" s="2" t="s">
        <v>44</v>
      </c>
      <c r="E43" s="2" t="s">
        <v>132</v>
      </c>
      <c r="F43" s="3">
        <v>45005</v>
      </c>
      <c r="G43" s="9">
        <v>45005</v>
      </c>
      <c r="H43" s="18">
        <v>42000</v>
      </c>
      <c r="I43" s="4" t="str">
        <f t="shared" si="0"/>
        <v>Less Then 45000</v>
      </c>
      <c r="J43" s="94"/>
      <c r="K43" s="6"/>
    </row>
    <row r="44" spans="2:11">
      <c r="B44" s="82" t="s">
        <v>133</v>
      </c>
      <c r="C44" s="2" t="s">
        <v>134</v>
      </c>
      <c r="D44" s="2" t="s">
        <v>40</v>
      </c>
      <c r="E44" s="2" t="s">
        <v>135</v>
      </c>
      <c r="F44" s="3">
        <v>45006</v>
      </c>
      <c r="G44" s="9">
        <v>45006</v>
      </c>
      <c r="H44" s="18">
        <v>47000</v>
      </c>
      <c r="I44" s="4" t="str">
        <f t="shared" si="0"/>
        <v>Between 45000 to 60000</v>
      </c>
      <c r="J44" s="94"/>
      <c r="K44" s="6"/>
    </row>
    <row r="45" spans="2:11" ht="15" thickBot="1">
      <c r="B45" s="83" t="s">
        <v>198</v>
      </c>
      <c r="C45" s="84" t="s">
        <v>199</v>
      </c>
      <c r="D45" s="84" t="s">
        <v>32</v>
      </c>
      <c r="E45" s="84" t="s">
        <v>200</v>
      </c>
      <c r="F45" s="85">
        <v>45007</v>
      </c>
      <c r="G45" s="88">
        <v>45007</v>
      </c>
      <c r="H45" s="89">
        <v>42000</v>
      </c>
      <c r="I45" s="90" t="str">
        <f>IF(H45&lt;45000,"Less Then 45000", IF(H45&lt;=60000,"Between 45000 to 60000", "Above 60000"))</f>
        <v>Less Then 45000</v>
      </c>
      <c r="J45" s="7"/>
      <c r="K45" s="8"/>
    </row>
  </sheetData>
  <mergeCells count="3">
    <mergeCell ref="J3:K3"/>
    <mergeCell ref="J13:K13"/>
    <mergeCell ref="B2:K2"/>
  </mergeCells>
  <dataValidations count="1">
    <dataValidation type="list" allowBlank="1" showInputMessage="1" showErrorMessage="1" sqref="K4" xr:uid="{2ADD3C2E-A187-48C6-AC09-A317E827D3CA}">
      <formula1>$B$4:$B$45</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0E584-7BF9-49AB-98A8-5ABE646A4BC6}">
  <dimension ref="B2:H33"/>
  <sheetViews>
    <sheetView zoomScale="58" zoomScaleNormal="70" workbookViewId="0">
      <selection activeCell="C34" sqref="C34"/>
    </sheetView>
  </sheetViews>
  <sheetFormatPr defaultRowHeight="13.8"/>
  <cols>
    <col min="2" max="2" width="8.796875" customWidth="1"/>
    <col min="3" max="3" width="50" bestFit="1" customWidth="1"/>
    <col min="4" max="4" width="31.3984375" bestFit="1" customWidth="1"/>
    <col min="6" max="6" width="24.69921875" bestFit="1" customWidth="1"/>
    <col min="7" max="7" width="27.69921875" bestFit="1" customWidth="1"/>
    <col min="8" max="8" width="31.3984375" bestFit="1" customWidth="1"/>
  </cols>
  <sheetData>
    <row r="2" spans="2:8" ht="14.4" thickBot="1">
      <c r="B2" s="20"/>
      <c r="C2" s="20"/>
      <c r="D2" s="20"/>
      <c r="E2" s="19"/>
      <c r="F2" s="19"/>
      <c r="G2" s="19"/>
    </row>
    <row r="3" spans="2:8" ht="14.4" thickBot="1">
      <c r="C3" s="22" t="s">
        <v>179</v>
      </c>
      <c r="D3" s="24"/>
      <c r="F3" s="22" t="s">
        <v>180</v>
      </c>
      <c r="G3" s="25"/>
      <c r="H3" s="24"/>
    </row>
    <row r="4" spans="2:8">
      <c r="C4" s="50" t="s">
        <v>151</v>
      </c>
      <c r="D4" s="51"/>
      <c r="F4" s="50" t="s">
        <v>154</v>
      </c>
      <c r="G4" s="21"/>
      <c r="H4" s="51"/>
    </row>
    <row r="5" spans="2:8">
      <c r="C5" s="52" t="s">
        <v>152</v>
      </c>
      <c r="D5" s="53" t="s">
        <v>150</v>
      </c>
      <c r="F5" s="52" t="s">
        <v>153</v>
      </c>
      <c r="G5" s="13" t="s">
        <v>138</v>
      </c>
      <c r="H5" s="53" t="s">
        <v>147</v>
      </c>
    </row>
    <row r="6" spans="2:8">
      <c r="C6" s="54" t="s">
        <v>32</v>
      </c>
      <c r="D6" s="55">
        <v>4</v>
      </c>
      <c r="F6" s="54" t="s">
        <v>32</v>
      </c>
      <c r="G6" s="14">
        <v>203000</v>
      </c>
      <c r="H6" s="55">
        <v>50750</v>
      </c>
    </row>
    <row r="7" spans="2:8">
      <c r="C7" s="54" t="s">
        <v>16</v>
      </c>
      <c r="D7" s="55">
        <v>4</v>
      </c>
      <c r="F7" s="54" t="s">
        <v>16</v>
      </c>
      <c r="G7" s="14">
        <v>233000</v>
      </c>
      <c r="H7" s="55">
        <v>58250</v>
      </c>
    </row>
    <row r="8" spans="2:8">
      <c r="C8" s="54" t="s">
        <v>8</v>
      </c>
      <c r="D8" s="55">
        <v>4</v>
      </c>
      <c r="F8" s="54" t="s">
        <v>8</v>
      </c>
      <c r="G8" s="14">
        <v>200000</v>
      </c>
      <c r="H8" s="55">
        <v>50000</v>
      </c>
    </row>
    <row r="9" spans="2:8">
      <c r="C9" s="54" t="s">
        <v>24</v>
      </c>
      <c r="D9" s="55">
        <v>4</v>
      </c>
      <c r="F9" s="54" t="s">
        <v>24</v>
      </c>
      <c r="G9" s="14">
        <v>253000</v>
      </c>
      <c r="H9" s="55">
        <v>63250</v>
      </c>
    </row>
    <row r="10" spans="2:8">
      <c r="C10" s="54" t="s">
        <v>12</v>
      </c>
      <c r="D10" s="55">
        <v>4</v>
      </c>
      <c r="F10" s="54" t="s">
        <v>12</v>
      </c>
      <c r="G10" s="14">
        <v>205000</v>
      </c>
      <c r="H10" s="55">
        <v>51250</v>
      </c>
    </row>
    <row r="11" spans="2:8">
      <c r="C11" s="54" t="s">
        <v>28</v>
      </c>
      <c r="D11" s="55">
        <v>4</v>
      </c>
      <c r="F11" s="54" t="s">
        <v>28</v>
      </c>
      <c r="G11" s="14">
        <v>210000</v>
      </c>
      <c r="H11" s="55">
        <v>52500</v>
      </c>
    </row>
    <row r="12" spans="2:8">
      <c r="C12" s="54" t="s">
        <v>40</v>
      </c>
      <c r="D12" s="55">
        <v>5</v>
      </c>
      <c r="F12" s="54" t="s">
        <v>40</v>
      </c>
      <c r="G12" s="14">
        <v>271000</v>
      </c>
      <c r="H12" s="55">
        <v>54200</v>
      </c>
    </row>
    <row r="13" spans="2:8">
      <c r="C13" s="54" t="s">
        <v>44</v>
      </c>
      <c r="D13" s="55">
        <v>4</v>
      </c>
      <c r="F13" s="54" t="s">
        <v>44</v>
      </c>
      <c r="G13" s="14">
        <v>235000</v>
      </c>
      <c r="H13" s="55">
        <v>58750</v>
      </c>
    </row>
    <row r="14" spans="2:8">
      <c r="C14" s="54" t="s">
        <v>36</v>
      </c>
      <c r="D14" s="55">
        <v>4</v>
      </c>
      <c r="F14" s="54" t="s">
        <v>36</v>
      </c>
      <c r="G14" s="14">
        <v>218000</v>
      </c>
      <c r="H14" s="55">
        <v>54500</v>
      </c>
    </row>
    <row r="15" spans="2:8">
      <c r="C15" s="54" t="s">
        <v>20</v>
      </c>
      <c r="D15" s="55">
        <v>4</v>
      </c>
      <c r="F15" s="54" t="s">
        <v>20</v>
      </c>
      <c r="G15" s="14">
        <v>225000</v>
      </c>
      <c r="H15" s="55">
        <v>56250</v>
      </c>
    </row>
    <row r="16" spans="2:8" ht="14.4" thickBot="1">
      <c r="C16" s="56" t="s">
        <v>139</v>
      </c>
      <c r="D16" s="57">
        <v>41</v>
      </c>
      <c r="F16" s="56" t="s">
        <v>139</v>
      </c>
      <c r="G16" s="58">
        <v>2253000</v>
      </c>
      <c r="H16" s="57">
        <v>54951.219512195123</v>
      </c>
    </row>
    <row r="18" spans="3:7" ht="14.4" thickBot="1"/>
    <row r="19" spans="3:7">
      <c r="C19" s="79" t="s">
        <v>180</v>
      </c>
      <c r="D19" s="80"/>
      <c r="F19" s="27" t="s">
        <v>182</v>
      </c>
      <c r="G19" s="28"/>
    </row>
    <row r="20" spans="3:7">
      <c r="C20" s="81" t="s">
        <v>154</v>
      </c>
      <c r="D20" s="78"/>
      <c r="F20" s="29" t="s">
        <v>183</v>
      </c>
      <c r="G20" s="30"/>
    </row>
    <row r="21" spans="3:7">
      <c r="C21" s="52" t="s">
        <v>153</v>
      </c>
      <c r="D21" s="53" t="s">
        <v>147</v>
      </c>
      <c r="F21" s="59" t="s">
        <v>184</v>
      </c>
      <c r="G21" s="60"/>
    </row>
    <row r="22" spans="3:7">
      <c r="C22" s="54" t="s">
        <v>32</v>
      </c>
      <c r="D22" s="55">
        <v>50750</v>
      </c>
      <c r="F22" s="52" t="s">
        <v>153</v>
      </c>
      <c r="G22" s="53" t="s">
        <v>138</v>
      </c>
    </row>
    <row r="23" spans="3:7">
      <c r="C23" s="54" t="s">
        <v>16</v>
      </c>
      <c r="D23" s="55">
        <v>58250</v>
      </c>
      <c r="F23" s="54" t="s">
        <v>40</v>
      </c>
      <c r="G23" s="55">
        <v>271000</v>
      </c>
    </row>
    <row r="24" spans="3:7">
      <c r="C24" s="54" t="s">
        <v>8</v>
      </c>
      <c r="D24" s="55">
        <v>50000</v>
      </c>
      <c r="F24" s="54" t="s">
        <v>24</v>
      </c>
      <c r="G24" s="55">
        <v>253000</v>
      </c>
    </row>
    <row r="25" spans="3:7">
      <c r="C25" s="54" t="s">
        <v>24</v>
      </c>
      <c r="D25" s="55">
        <v>63250</v>
      </c>
      <c r="F25" s="54" t="s">
        <v>44</v>
      </c>
      <c r="G25" s="55">
        <v>235000</v>
      </c>
    </row>
    <row r="26" spans="3:7">
      <c r="C26" s="54" t="s">
        <v>12</v>
      </c>
      <c r="D26" s="55">
        <v>51250</v>
      </c>
      <c r="F26" s="54" t="s">
        <v>16</v>
      </c>
      <c r="G26" s="55">
        <v>233000</v>
      </c>
    </row>
    <row r="27" spans="3:7">
      <c r="C27" s="54" t="s">
        <v>28</v>
      </c>
      <c r="D27" s="55">
        <v>52500</v>
      </c>
      <c r="F27" s="54" t="s">
        <v>20</v>
      </c>
      <c r="G27" s="55">
        <v>225000</v>
      </c>
    </row>
    <row r="28" spans="3:7">
      <c r="C28" s="54" t="s">
        <v>40</v>
      </c>
      <c r="D28" s="55">
        <v>54200</v>
      </c>
      <c r="F28" s="54" t="s">
        <v>36</v>
      </c>
      <c r="G28" s="55">
        <v>218000</v>
      </c>
    </row>
    <row r="29" spans="3:7">
      <c r="C29" s="54" t="s">
        <v>44</v>
      </c>
      <c r="D29" s="55">
        <v>58750</v>
      </c>
      <c r="F29" s="54" t="s">
        <v>28</v>
      </c>
      <c r="G29" s="55">
        <v>210000</v>
      </c>
    </row>
    <row r="30" spans="3:7">
      <c r="C30" s="54" t="s">
        <v>36</v>
      </c>
      <c r="D30" s="55">
        <v>54500</v>
      </c>
      <c r="F30" s="54" t="s">
        <v>12</v>
      </c>
      <c r="G30" s="55">
        <v>205000</v>
      </c>
    </row>
    <row r="31" spans="3:7">
      <c r="C31" s="54" t="s">
        <v>20</v>
      </c>
      <c r="D31" s="55">
        <v>56250</v>
      </c>
      <c r="F31" s="54" t="s">
        <v>32</v>
      </c>
      <c r="G31" s="55">
        <v>203000</v>
      </c>
    </row>
    <row r="32" spans="3:7" ht="14.4" thickBot="1">
      <c r="C32" s="56" t="s">
        <v>139</v>
      </c>
      <c r="D32" s="57">
        <v>54951.219512195123</v>
      </c>
      <c r="F32" s="54" t="s">
        <v>8</v>
      </c>
      <c r="G32" s="55">
        <v>200000</v>
      </c>
    </row>
    <row r="33" spans="6:7" ht="14.4" thickBot="1">
      <c r="F33" s="56" t="s">
        <v>139</v>
      </c>
      <c r="G33" s="57">
        <v>2253000</v>
      </c>
    </row>
  </sheetData>
  <mergeCells count="10">
    <mergeCell ref="F20:G20"/>
    <mergeCell ref="F21:G21"/>
    <mergeCell ref="C19:D19"/>
    <mergeCell ref="C20:D20"/>
    <mergeCell ref="C3:D3"/>
    <mergeCell ref="F4:H4"/>
    <mergeCell ref="F3:H3"/>
    <mergeCell ref="F19:G19"/>
    <mergeCell ref="C4:D4"/>
    <mergeCell ref="B2:D2"/>
  </mergeCell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BD5ED-8EFA-4A2C-8943-3986A03252E4}">
  <dimension ref="B3:C56"/>
  <sheetViews>
    <sheetView topLeftCell="A27" zoomScaleNormal="100" workbookViewId="0">
      <selection activeCell="B14" sqref="B4:C48"/>
    </sheetView>
  </sheetViews>
  <sheetFormatPr defaultRowHeight="13.8"/>
  <cols>
    <col min="2" max="2" width="34" bestFit="1" customWidth="1"/>
    <col min="3" max="3" width="17.3984375" bestFit="1" customWidth="1"/>
  </cols>
  <sheetData>
    <row r="3" spans="2:3" ht="14.4" thickBot="1"/>
    <row r="4" spans="2:3" ht="14.4" thickBot="1">
      <c r="B4" s="22" t="s">
        <v>185</v>
      </c>
      <c r="C4" s="24"/>
    </row>
    <row r="5" spans="2:3">
      <c r="B5" s="50" t="s">
        <v>170</v>
      </c>
      <c r="C5" s="51"/>
    </row>
    <row r="6" spans="2:3">
      <c r="B6" s="52" t="s">
        <v>3</v>
      </c>
      <c r="C6" s="53" t="s">
        <v>155</v>
      </c>
    </row>
    <row r="7" spans="2:3">
      <c r="B7" s="54" t="s">
        <v>92</v>
      </c>
      <c r="C7" s="55">
        <v>1</v>
      </c>
    </row>
    <row r="8" spans="2:3">
      <c r="B8" s="54" t="s">
        <v>125</v>
      </c>
      <c r="C8" s="55">
        <v>1</v>
      </c>
    </row>
    <row r="9" spans="2:3">
      <c r="B9" s="54" t="s">
        <v>66</v>
      </c>
      <c r="C9" s="55">
        <v>1</v>
      </c>
    </row>
    <row r="10" spans="2:3">
      <c r="B10" s="54" t="s">
        <v>33</v>
      </c>
      <c r="C10" s="55">
        <v>1</v>
      </c>
    </row>
    <row r="11" spans="2:3">
      <c r="B11" s="54" t="s">
        <v>54</v>
      </c>
      <c r="C11" s="55">
        <v>1</v>
      </c>
    </row>
    <row r="12" spans="2:3">
      <c r="B12" s="54" t="s">
        <v>17</v>
      </c>
      <c r="C12" s="55">
        <v>1</v>
      </c>
    </row>
    <row r="13" spans="2:3">
      <c r="B13" s="54" t="s">
        <v>78</v>
      </c>
      <c r="C13" s="55">
        <v>1</v>
      </c>
    </row>
    <row r="14" spans="2:3">
      <c r="B14" s="54" t="s">
        <v>48</v>
      </c>
      <c r="C14" s="55">
        <v>1</v>
      </c>
    </row>
    <row r="15" spans="2:3">
      <c r="B15" s="54" t="s">
        <v>107</v>
      </c>
      <c r="C15" s="55">
        <v>1</v>
      </c>
    </row>
    <row r="16" spans="2:3">
      <c r="B16" s="54" t="s">
        <v>9</v>
      </c>
      <c r="C16" s="55">
        <v>1</v>
      </c>
    </row>
    <row r="17" spans="2:3">
      <c r="B17" s="54" t="s">
        <v>60</v>
      </c>
      <c r="C17" s="55">
        <v>1</v>
      </c>
    </row>
    <row r="18" spans="2:3">
      <c r="B18" s="54" t="s">
        <v>25</v>
      </c>
      <c r="C18" s="55">
        <v>1</v>
      </c>
    </row>
    <row r="19" spans="2:3">
      <c r="B19" s="54" t="s">
        <v>113</v>
      </c>
      <c r="C19" s="55">
        <v>1</v>
      </c>
    </row>
    <row r="20" spans="2:3">
      <c r="B20" s="54" t="s">
        <v>119</v>
      </c>
      <c r="C20" s="55">
        <v>1</v>
      </c>
    </row>
    <row r="21" spans="2:3">
      <c r="B21" s="54" t="s">
        <v>110</v>
      </c>
      <c r="C21" s="55">
        <v>1</v>
      </c>
    </row>
    <row r="22" spans="2:3">
      <c r="B22" s="54" t="s">
        <v>81</v>
      </c>
      <c r="C22" s="55">
        <v>1</v>
      </c>
    </row>
    <row r="23" spans="2:3">
      <c r="B23" s="54" t="s">
        <v>51</v>
      </c>
      <c r="C23" s="55">
        <v>1</v>
      </c>
    </row>
    <row r="24" spans="2:3">
      <c r="B24" s="54" t="s">
        <v>13</v>
      </c>
      <c r="C24" s="55">
        <v>1</v>
      </c>
    </row>
    <row r="25" spans="2:3">
      <c r="B25" s="54" t="s">
        <v>122</v>
      </c>
      <c r="C25" s="55">
        <v>1</v>
      </c>
    </row>
    <row r="26" spans="2:3">
      <c r="B26" s="54" t="s">
        <v>63</v>
      </c>
      <c r="C26" s="55">
        <v>1</v>
      </c>
    </row>
    <row r="27" spans="2:3">
      <c r="B27" s="54" t="s">
        <v>29</v>
      </c>
      <c r="C27" s="55">
        <v>1</v>
      </c>
    </row>
    <row r="28" spans="2:3">
      <c r="B28" s="54" t="s">
        <v>135</v>
      </c>
      <c r="C28" s="55">
        <v>1</v>
      </c>
    </row>
    <row r="29" spans="2:3">
      <c r="B29" s="54" t="s">
        <v>130</v>
      </c>
      <c r="C29" s="55">
        <v>1</v>
      </c>
    </row>
    <row r="30" spans="2:3">
      <c r="B30" s="54" t="s">
        <v>72</v>
      </c>
      <c r="C30" s="55">
        <v>1</v>
      </c>
    </row>
    <row r="31" spans="2:3">
      <c r="B31" s="54" t="s">
        <v>41</v>
      </c>
      <c r="C31" s="55">
        <v>1</v>
      </c>
    </row>
    <row r="32" spans="2:3">
      <c r="B32" s="54" t="s">
        <v>45</v>
      </c>
      <c r="C32" s="55">
        <v>1</v>
      </c>
    </row>
    <row r="33" spans="2:3">
      <c r="B33" s="54" t="s">
        <v>132</v>
      </c>
      <c r="C33" s="55">
        <v>1</v>
      </c>
    </row>
    <row r="34" spans="2:3">
      <c r="B34" s="54" t="s">
        <v>75</v>
      </c>
      <c r="C34" s="55">
        <v>1</v>
      </c>
    </row>
    <row r="35" spans="2:3">
      <c r="B35" s="54" t="s">
        <v>128</v>
      </c>
      <c r="C35" s="55">
        <v>1</v>
      </c>
    </row>
    <row r="36" spans="2:3">
      <c r="B36" s="54" t="s">
        <v>37</v>
      </c>
      <c r="C36" s="55">
        <v>1</v>
      </c>
    </row>
    <row r="37" spans="2:3">
      <c r="B37" s="54" t="s">
        <v>69</v>
      </c>
      <c r="C37" s="55">
        <v>1</v>
      </c>
    </row>
    <row r="38" spans="2:3">
      <c r="B38" s="54" t="s">
        <v>98</v>
      </c>
      <c r="C38" s="55">
        <v>1</v>
      </c>
    </row>
    <row r="39" spans="2:3">
      <c r="B39" s="54" t="s">
        <v>116</v>
      </c>
      <c r="C39" s="55">
        <v>1</v>
      </c>
    </row>
    <row r="40" spans="2:3">
      <c r="B40" s="54" t="s">
        <v>57</v>
      </c>
      <c r="C40" s="55">
        <v>1</v>
      </c>
    </row>
    <row r="41" spans="2:3">
      <c r="B41" s="54" t="s">
        <v>21</v>
      </c>
      <c r="C41" s="55">
        <v>1</v>
      </c>
    </row>
    <row r="42" spans="2:3">
      <c r="B42" s="54" t="s">
        <v>95</v>
      </c>
      <c r="C42" s="55">
        <v>1</v>
      </c>
    </row>
    <row r="43" spans="2:3">
      <c r="B43" s="54" t="s">
        <v>84</v>
      </c>
      <c r="C43" s="55">
        <v>1</v>
      </c>
    </row>
    <row r="44" spans="2:3">
      <c r="B44" s="54" t="s">
        <v>89</v>
      </c>
      <c r="C44" s="55">
        <v>1</v>
      </c>
    </row>
    <row r="45" spans="2:3">
      <c r="B45" s="54" t="s">
        <v>101</v>
      </c>
      <c r="C45" s="55">
        <v>1</v>
      </c>
    </row>
    <row r="46" spans="2:3">
      <c r="B46" s="54" t="s">
        <v>104</v>
      </c>
      <c r="C46" s="55">
        <v>1</v>
      </c>
    </row>
    <row r="47" spans="2:3">
      <c r="B47" s="54" t="s">
        <v>87</v>
      </c>
      <c r="C47" s="55">
        <v>1</v>
      </c>
    </row>
    <row r="48" spans="2:3" ht="14.4" thickBot="1">
      <c r="B48" s="56" t="s">
        <v>139</v>
      </c>
      <c r="C48" s="57">
        <v>41</v>
      </c>
    </row>
    <row r="51" spans="2:3" ht="14.4" thickBot="1"/>
    <row r="52" spans="2:3" ht="15" thickBot="1">
      <c r="B52" s="31" t="s">
        <v>181</v>
      </c>
      <c r="C52" s="32"/>
    </row>
    <row r="53" spans="2:3">
      <c r="B53" s="33" t="s">
        <v>186</v>
      </c>
      <c r="C53" s="34"/>
    </row>
    <row r="54" spans="2:3">
      <c r="B54" s="33"/>
      <c r="C54" s="34"/>
    </row>
    <row r="55" spans="2:3">
      <c r="B55" s="33"/>
      <c r="C55" s="34"/>
    </row>
    <row r="56" spans="2:3" ht="14.4" thickBot="1">
      <c r="B56" s="35"/>
      <c r="C56" s="36"/>
    </row>
  </sheetData>
  <mergeCells count="4">
    <mergeCell ref="B52:C52"/>
    <mergeCell ref="B53:C56"/>
    <mergeCell ref="B5:C5"/>
    <mergeCell ref="B4: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A7B6-7062-4A55-BDFA-7C5DB178A507}">
  <dimension ref="B2:C21"/>
  <sheetViews>
    <sheetView zoomScale="69" workbookViewId="0">
      <selection activeCell="F18" sqref="F18"/>
    </sheetView>
  </sheetViews>
  <sheetFormatPr defaultRowHeight="13.8"/>
  <cols>
    <col min="2" max="2" width="38.796875" bestFit="1" customWidth="1"/>
    <col min="3" max="3" width="17.09765625" bestFit="1" customWidth="1"/>
  </cols>
  <sheetData>
    <row r="2" spans="2:3" ht="14.4" thickBot="1"/>
    <row r="3" spans="2:3" ht="14.4" thickBot="1">
      <c r="B3" s="37" t="s">
        <v>187</v>
      </c>
      <c r="C3" s="23"/>
    </row>
    <row r="4" spans="2:3">
      <c r="B4" s="61" t="s">
        <v>153</v>
      </c>
      <c r="C4" s="62" t="s">
        <v>168</v>
      </c>
    </row>
    <row r="5" spans="2:3">
      <c r="B5" s="54" t="s">
        <v>156</v>
      </c>
      <c r="C5" s="55">
        <v>5</v>
      </c>
    </row>
    <row r="6" spans="2:3">
      <c r="B6" s="54" t="s">
        <v>158</v>
      </c>
      <c r="C6" s="55">
        <v>5</v>
      </c>
    </row>
    <row r="7" spans="2:3">
      <c r="B7" s="54" t="s">
        <v>165</v>
      </c>
      <c r="C7" s="55">
        <v>5</v>
      </c>
    </row>
    <row r="8" spans="2:3">
      <c r="B8" s="54" t="s">
        <v>159</v>
      </c>
      <c r="C8" s="55">
        <v>4</v>
      </c>
    </row>
    <row r="9" spans="2:3">
      <c r="B9" s="54" t="s">
        <v>166</v>
      </c>
      <c r="C9" s="55">
        <v>4</v>
      </c>
    </row>
    <row r="10" spans="2:3">
      <c r="B10" s="54" t="s">
        <v>163</v>
      </c>
      <c r="C10" s="55">
        <v>4</v>
      </c>
    </row>
    <row r="11" spans="2:3">
      <c r="B11" s="54" t="s">
        <v>157</v>
      </c>
      <c r="C11" s="55">
        <v>4</v>
      </c>
    </row>
    <row r="12" spans="2:3">
      <c r="B12" s="54" t="s">
        <v>164</v>
      </c>
      <c r="C12" s="55">
        <v>3</v>
      </c>
    </row>
    <row r="13" spans="2:3">
      <c r="B13" s="54" t="s">
        <v>160</v>
      </c>
      <c r="C13" s="55">
        <v>3</v>
      </c>
    </row>
    <row r="14" spans="2:3">
      <c r="B14" s="54" t="s">
        <v>162</v>
      </c>
      <c r="C14" s="55">
        <v>2</v>
      </c>
    </row>
    <row r="15" spans="2:3">
      <c r="B15" s="54" t="s">
        <v>167</v>
      </c>
      <c r="C15" s="55">
        <v>1</v>
      </c>
    </row>
    <row r="16" spans="2:3">
      <c r="B16" s="54" t="s">
        <v>161</v>
      </c>
      <c r="C16" s="55">
        <v>1</v>
      </c>
    </row>
    <row r="17" spans="2:3" ht="14.4" thickBot="1">
      <c r="B17" s="56" t="s">
        <v>139</v>
      </c>
      <c r="C17" s="57">
        <v>41</v>
      </c>
    </row>
    <row r="19" spans="2:3" ht="14.4" thickBot="1"/>
    <row r="20" spans="2:3" ht="14.4" thickBot="1">
      <c r="B20" s="38" t="s">
        <v>188</v>
      </c>
      <c r="C20" s="39"/>
    </row>
    <row r="21" spans="2:3" ht="14.4" thickBot="1">
      <c r="B21" s="40" t="s">
        <v>189</v>
      </c>
      <c r="C21" s="41"/>
    </row>
  </sheetData>
  <mergeCells count="3">
    <mergeCell ref="B3:C3"/>
    <mergeCell ref="B20:C20"/>
    <mergeCell ref="B21:C2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43BD-55B1-48A1-9769-1E1500AD79E8}">
  <dimension ref="B1:H26"/>
  <sheetViews>
    <sheetView zoomScale="61" workbookViewId="0">
      <selection activeCell="G26" sqref="G26"/>
    </sheetView>
  </sheetViews>
  <sheetFormatPr defaultRowHeight="13.8"/>
  <cols>
    <col min="2" max="2" width="21.8984375" bestFit="1" customWidth="1"/>
    <col min="3" max="3" width="25.59765625" bestFit="1" customWidth="1"/>
    <col min="4" max="4" width="17.796875" bestFit="1" customWidth="1"/>
    <col min="5" max="5" width="12" bestFit="1" customWidth="1"/>
    <col min="6" max="6" width="13.3984375" bestFit="1" customWidth="1"/>
    <col min="7" max="7" width="25.59765625" bestFit="1" customWidth="1"/>
    <col min="8" max="8" width="17.796875" bestFit="1" customWidth="1"/>
    <col min="9" max="9" width="12" bestFit="1" customWidth="1"/>
    <col min="10" max="10" width="14.796875" bestFit="1" customWidth="1"/>
    <col min="11" max="11" width="10.5" bestFit="1" customWidth="1"/>
    <col min="12" max="12" width="13.3984375" bestFit="1" customWidth="1"/>
    <col min="13" max="13" width="16.09765625" bestFit="1" customWidth="1"/>
    <col min="14" max="14" width="15.69921875" bestFit="1" customWidth="1"/>
    <col min="15" max="15" width="15.5" bestFit="1" customWidth="1"/>
    <col min="16" max="16" width="11" bestFit="1" customWidth="1"/>
  </cols>
  <sheetData>
    <row r="1" spans="2:8" ht="14.4" thickBot="1"/>
    <row r="2" spans="2:8">
      <c r="B2" s="69" t="s">
        <v>190</v>
      </c>
      <c r="C2" s="70"/>
      <c r="D2" s="71"/>
      <c r="E2" s="19"/>
      <c r="F2" s="69" t="s">
        <v>191</v>
      </c>
      <c r="G2" s="70"/>
      <c r="H2" s="71"/>
    </row>
    <row r="3" spans="2:8" ht="14.4" thickBot="1">
      <c r="B3" s="42" t="s">
        <v>169</v>
      </c>
      <c r="C3" s="43"/>
      <c r="D3" s="44"/>
      <c r="F3" s="42" t="s">
        <v>173</v>
      </c>
      <c r="G3" s="43"/>
      <c r="H3" s="44"/>
    </row>
    <row r="4" spans="2:8">
      <c r="B4" s="61" t="s">
        <v>152</v>
      </c>
      <c r="C4" s="26" t="s">
        <v>138</v>
      </c>
      <c r="D4" s="62" t="s">
        <v>172</v>
      </c>
      <c r="F4" s="61" t="s">
        <v>152</v>
      </c>
      <c r="G4" s="26" t="s">
        <v>138</v>
      </c>
      <c r="H4" s="62" t="s">
        <v>172</v>
      </c>
    </row>
    <row r="5" spans="2:8">
      <c r="B5" s="54" t="s">
        <v>26</v>
      </c>
      <c r="C5" s="14">
        <v>65000</v>
      </c>
      <c r="D5" s="55">
        <v>1</v>
      </c>
      <c r="F5" s="54" t="s">
        <v>76</v>
      </c>
      <c r="G5" s="14">
        <v>42000</v>
      </c>
      <c r="H5" s="55">
        <v>1</v>
      </c>
    </row>
    <row r="6" spans="2:8">
      <c r="B6" s="54" t="s">
        <v>49</v>
      </c>
      <c r="C6" s="14">
        <v>65000</v>
      </c>
      <c r="D6" s="55">
        <v>1</v>
      </c>
      <c r="F6" s="54" t="s">
        <v>108</v>
      </c>
      <c r="G6" s="14">
        <v>42000</v>
      </c>
      <c r="H6" s="55">
        <v>1</v>
      </c>
    </row>
    <row r="7" spans="2:8">
      <c r="B7" s="54" t="s">
        <v>52</v>
      </c>
      <c r="C7" s="14">
        <v>70000</v>
      </c>
      <c r="D7" s="55">
        <v>1</v>
      </c>
      <c r="F7" s="54" t="s">
        <v>120</v>
      </c>
      <c r="G7" s="14">
        <v>42000</v>
      </c>
      <c r="H7" s="55">
        <v>1</v>
      </c>
    </row>
    <row r="8" spans="2:8">
      <c r="B8" s="54" t="s">
        <v>55</v>
      </c>
      <c r="C8" s="14">
        <v>72000</v>
      </c>
      <c r="D8" s="55">
        <v>1</v>
      </c>
      <c r="F8" s="54" t="s">
        <v>123</v>
      </c>
      <c r="G8" s="14">
        <v>40000</v>
      </c>
      <c r="H8" s="55">
        <v>1</v>
      </c>
    </row>
    <row r="9" spans="2:8">
      <c r="B9" s="54" t="s">
        <v>58</v>
      </c>
      <c r="C9" s="14">
        <v>75000</v>
      </c>
      <c r="D9" s="55">
        <v>1</v>
      </c>
      <c r="F9" s="54" t="s">
        <v>126</v>
      </c>
      <c r="G9" s="14">
        <v>42000</v>
      </c>
      <c r="H9" s="55">
        <v>1</v>
      </c>
    </row>
    <row r="10" spans="2:8">
      <c r="B10" s="54" t="s">
        <v>64</v>
      </c>
      <c r="C10" s="14">
        <v>68000</v>
      </c>
      <c r="D10" s="55">
        <v>1</v>
      </c>
      <c r="F10" s="54" t="s">
        <v>129</v>
      </c>
      <c r="G10" s="14">
        <v>40000</v>
      </c>
      <c r="H10" s="55">
        <v>1</v>
      </c>
    </row>
    <row r="11" spans="2:8">
      <c r="B11" s="54" t="s">
        <v>67</v>
      </c>
      <c r="C11" s="14">
        <v>70000</v>
      </c>
      <c r="D11" s="55">
        <v>1</v>
      </c>
      <c r="F11" s="54" t="s">
        <v>131</v>
      </c>
      <c r="G11" s="14">
        <v>42000</v>
      </c>
      <c r="H11" s="55">
        <v>1</v>
      </c>
    </row>
    <row r="12" spans="2:8" ht="14.4" thickBot="1">
      <c r="B12" s="54" t="s">
        <v>70</v>
      </c>
      <c r="C12" s="14">
        <v>72000</v>
      </c>
      <c r="D12" s="55">
        <v>1</v>
      </c>
      <c r="F12" s="56" t="s">
        <v>139</v>
      </c>
      <c r="G12" s="58">
        <v>290000</v>
      </c>
      <c r="H12" s="57">
        <v>7</v>
      </c>
    </row>
    <row r="13" spans="2:8">
      <c r="B13" s="54" t="s">
        <v>73</v>
      </c>
      <c r="C13" s="14">
        <v>75000</v>
      </c>
      <c r="D13" s="55">
        <v>1</v>
      </c>
    </row>
    <row r="14" spans="2:8">
      <c r="B14" s="54" t="s">
        <v>88</v>
      </c>
      <c r="C14" s="14">
        <v>70000</v>
      </c>
      <c r="D14" s="55">
        <v>1</v>
      </c>
    </row>
    <row r="15" spans="2:8">
      <c r="B15" s="54" t="s">
        <v>102</v>
      </c>
      <c r="C15" s="14">
        <v>62000</v>
      </c>
      <c r="D15" s="55">
        <v>1</v>
      </c>
    </row>
    <row r="16" spans="2:8" ht="14.4" thickBot="1">
      <c r="B16" s="56" t="s">
        <v>139</v>
      </c>
      <c r="C16" s="58">
        <v>764000</v>
      </c>
      <c r="D16" s="57">
        <v>11</v>
      </c>
    </row>
    <row r="18" spans="2:4" ht="14.4" thickBot="1"/>
    <row r="19" spans="2:4" ht="13.8" customHeight="1">
      <c r="B19" s="65" t="s">
        <v>192</v>
      </c>
      <c r="C19" s="66"/>
      <c r="D19" s="45"/>
    </row>
    <row r="20" spans="2:4" ht="14.4" thickBot="1">
      <c r="B20" s="67"/>
      <c r="C20" s="68"/>
      <c r="D20" s="45"/>
    </row>
    <row r="21" spans="2:4" ht="13.2" customHeight="1">
      <c r="B21" s="63" t="s">
        <v>193</v>
      </c>
      <c r="C21" s="64"/>
    </row>
    <row r="22" spans="2:4">
      <c r="B22" s="52" t="s">
        <v>171</v>
      </c>
      <c r="C22" s="53" t="s">
        <v>172</v>
      </c>
    </row>
    <row r="23" spans="2:4">
      <c r="B23" s="54" t="s">
        <v>177</v>
      </c>
      <c r="C23" s="55">
        <v>11</v>
      </c>
    </row>
    <row r="24" spans="2:4">
      <c r="B24" s="54" t="s">
        <v>176</v>
      </c>
      <c r="C24" s="55">
        <v>23</v>
      </c>
    </row>
    <row r="25" spans="2:4">
      <c r="B25" s="54" t="s">
        <v>175</v>
      </c>
      <c r="C25" s="55">
        <v>7</v>
      </c>
    </row>
    <row r="26" spans="2:4" ht="14.4" thickBot="1">
      <c r="B26" s="56" t="s">
        <v>139</v>
      </c>
      <c r="C26" s="57">
        <v>41</v>
      </c>
    </row>
  </sheetData>
  <mergeCells count="6">
    <mergeCell ref="B21:C21"/>
    <mergeCell ref="B19:C20"/>
    <mergeCell ref="B2:D2"/>
    <mergeCell ref="B3:D3"/>
    <mergeCell ref="F2:H2"/>
    <mergeCell ref="F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6F41E-E832-4445-AD60-8D2B278BA425}">
  <dimension ref="B1:F26"/>
  <sheetViews>
    <sheetView workbookViewId="0">
      <selection activeCell="E23" sqref="E23"/>
    </sheetView>
  </sheetViews>
  <sheetFormatPr defaultRowHeight="13.8"/>
  <cols>
    <col min="2" max="2" width="25.09765625" bestFit="1" customWidth="1"/>
    <col min="3" max="3" width="25.59765625" bestFit="1" customWidth="1"/>
    <col min="5" max="5" width="29.3984375" bestFit="1" customWidth="1"/>
    <col min="6" max="6" width="25.59765625" bestFit="1" customWidth="1"/>
  </cols>
  <sheetData>
    <row r="1" spans="2:6" ht="14.4" thickBot="1"/>
    <row r="2" spans="2:6" ht="13.8" customHeight="1">
      <c r="B2" s="74" t="s">
        <v>194</v>
      </c>
      <c r="C2" s="75"/>
      <c r="E2" s="74" t="s">
        <v>196</v>
      </c>
      <c r="F2" s="75"/>
    </row>
    <row r="3" spans="2:6" ht="12.6" customHeight="1" thickBot="1">
      <c r="B3" s="76"/>
      <c r="C3" s="77"/>
      <c r="E3" s="76"/>
      <c r="F3" s="77"/>
    </row>
    <row r="4" spans="2:6">
      <c r="B4" s="50" t="s">
        <v>197</v>
      </c>
      <c r="C4" s="51"/>
      <c r="E4" s="59" t="s">
        <v>178</v>
      </c>
      <c r="F4" s="78"/>
    </row>
    <row r="5" spans="2:6">
      <c r="B5" s="52" t="s">
        <v>195</v>
      </c>
      <c r="C5" s="53" t="s">
        <v>138</v>
      </c>
      <c r="E5" s="52" t="s">
        <v>152</v>
      </c>
      <c r="F5" s="53" t="s">
        <v>138</v>
      </c>
    </row>
    <row r="6" spans="2:6">
      <c r="B6" s="54" t="s">
        <v>23</v>
      </c>
      <c r="C6" s="55"/>
      <c r="E6" s="54" t="s">
        <v>124</v>
      </c>
      <c r="F6" s="55"/>
    </row>
    <row r="7" spans="2:6">
      <c r="B7" s="72" t="s">
        <v>24</v>
      </c>
      <c r="C7" s="55"/>
      <c r="E7" s="72" t="s">
        <v>32</v>
      </c>
      <c r="F7" s="55"/>
    </row>
    <row r="8" spans="2:6">
      <c r="B8" s="73" t="s">
        <v>25</v>
      </c>
      <c r="C8" s="55">
        <v>60000</v>
      </c>
      <c r="E8" s="73" t="s">
        <v>125</v>
      </c>
      <c r="F8" s="55">
        <v>40000</v>
      </c>
    </row>
    <row r="9" spans="2:6">
      <c r="B9" s="73" t="s">
        <v>89</v>
      </c>
      <c r="C9" s="55">
        <v>70000</v>
      </c>
      <c r="E9" s="54" t="s">
        <v>121</v>
      </c>
      <c r="F9" s="55"/>
    </row>
    <row r="10" spans="2:6">
      <c r="B10" s="54" t="s">
        <v>74</v>
      </c>
      <c r="C10" s="55"/>
      <c r="E10" s="72" t="s">
        <v>28</v>
      </c>
      <c r="F10" s="55"/>
    </row>
    <row r="11" spans="2:6">
      <c r="B11" s="72" t="s">
        <v>44</v>
      </c>
      <c r="C11" s="55"/>
      <c r="E11" s="73" t="s">
        <v>122</v>
      </c>
      <c r="F11" s="55">
        <v>42000</v>
      </c>
    </row>
    <row r="12" spans="2:6">
      <c r="B12" s="73" t="s">
        <v>75</v>
      </c>
      <c r="C12" s="55">
        <v>75000</v>
      </c>
      <c r="E12" s="54" t="s">
        <v>127</v>
      </c>
      <c r="F12" s="55"/>
    </row>
    <row r="13" spans="2:6">
      <c r="B13" s="54" t="s">
        <v>86</v>
      </c>
      <c r="C13" s="55"/>
      <c r="E13" s="72" t="s">
        <v>36</v>
      </c>
      <c r="F13" s="55"/>
    </row>
    <row r="14" spans="2:6">
      <c r="B14" s="72" t="s">
        <v>44</v>
      </c>
      <c r="C14" s="55"/>
      <c r="E14" s="73" t="s">
        <v>128</v>
      </c>
      <c r="F14" s="55">
        <v>42000</v>
      </c>
    </row>
    <row r="15" spans="2:6">
      <c r="B15" s="73" t="s">
        <v>132</v>
      </c>
      <c r="C15" s="55">
        <v>42000</v>
      </c>
      <c r="E15" s="54" t="s">
        <v>109</v>
      </c>
      <c r="F15" s="55"/>
    </row>
    <row r="16" spans="2:6">
      <c r="B16" s="72" t="s">
        <v>20</v>
      </c>
      <c r="C16" s="55"/>
      <c r="E16" s="72" t="s">
        <v>12</v>
      </c>
      <c r="F16" s="55"/>
    </row>
    <row r="17" spans="2:6">
      <c r="B17" s="73" t="s">
        <v>87</v>
      </c>
      <c r="C17" s="55">
        <v>55000</v>
      </c>
      <c r="E17" s="73" t="s">
        <v>110</v>
      </c>
      <c r="F17" s="55">
        <v>42000</v>
      </c>
    </row>
    <row r="18" spans="2:6">
      <c r="B18" s="54" t="s">
        <v>59</v>
      </c>
      <c r="C18" s="55"/>
      <c r="E18" s="54" t="s">
        <v>77</v>
      </c>
      <c r="F18" s="55"/>
    </row>
    <row r="19" spans="2:6">
      <c r="B19" s="72" t="s">
        <v>24</v>
      </c>
      <c r="C19" s="55"/>
      <c r="E19" s="72" t="s">
        <v>8</v>
      </c>
      <c r="F19" s="55"/>
    </row>
    <row r="20" spans="2:6">
      <c r="B20" s="73" t="s">
        <v>60</v>
      </c>
      <c r="C20" s="55">
        <v>75000</v>
      </c>
      <c r="E20" s="73" t="s">
        <v>78</v>
      </c>
      <c r="F20" s="55">
        <v>42000</v>
      </c>
    </row>
    <row r="21" spans="2:6" ht="14.4" thickBot="1">
      <c r="B21" s="54" t="s">
        <v>15</v>
      </c>
      <c r="C21" s="55"/>
      <c r="E21" s="56" t="s">
        <v>139</v>
      </c>
      <c r="F21" s="57">
        <v>208000</v>
      </c>
    </row>
    <row r="22" spans="2:6">
      <c r="B22" s="72" t="s">
        <v>16</v>
      </c>
      <c r="C22" s="55"/>
    </row>
    <row r="23" spans="2:6">
      <c r="B23" s="73" t="s">
        <v>17</v>
      </c>
      <c r="C23" s="55">
        <v>55000</v>
      </c>
    </row>
    <row r="24" spans="2:6">
      <c r="B24" s="72" t="s">
        <v>40</v>
      </c>
      <c r="C24" s="55"/>
    </row>
    <row r="25" spans="2:6">
      <c r="B25" s="73" t="s">
        <v>130</v>
      </c>
      <c r="C25" s="55">
        <v>40000</v>
      </c>
    </row>
    <row r="26" spans="2:6" ht="14.4" thickBot="1">
      <c r="B26" s="56" t="s">
        <v>139</v>
      </c>
      <c r="C26" s="57">
        <v>472000</v>
      </c>
    </row>
  </sheetData>
  <mergeCells count="4">
    <mergeCell ref="B4:C4"/>
    <mergeCell ref="B2:C3"/>
    <mergeCell ref="E4:F4"/>
    <mergeCell ref="E2:F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8DB3-D23A-4699-8260-8253CC965352}">
  <dimension ref="A1"/>
  <sheetViews>
    <sheetView zoomScale="86" workbookViewId="0">
      <selection activeCell="P16" sqref="P16"/>
    </sheetView>
  </sheetViews>
  <sheetFormatPr defaultRowHeight="13.8"/>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Employee Management Data</vt:lpstr>
      <vt:lpstr>Department wise report</vt:lpstr>
      <vt:lpstr>Designation-wise Report</vt:lpstr>
      <vt:lpstr>Hiring Trend</vt:lpstr>
      <vt:lpstr>Salary-Based Segmentation</vt:lpstr>
      <vt:lpstr>Top Performance</vt:lpstr>
      <vt:lpstr>Visual Insights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Harsh</cp:lastModifiedBy>
  <dcterms:created xsi:type="dcterms:W3CDTF">2024-02-19T11:42:54Z</dcterms:created>
  <dcterms:modified xsi:type="dcterms:W3CDTF">2025-06-23T15:54:27Z</dcterms:modified>
</cp:coreProperties>
</file>