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gedward43/Documents/ParaRosetta/"/>
    </mc:Choice>
  </mc:AlternateContent>
  <xr:revisionPtr revIDLastSave="0" documentId="13_ncr:1_{3447CC35-C418-AC42-B7FC-479388483634}" xr6:coauthVersionLast="47" xr6:coauthVersionMax="47" xr10:uidLastSave="{00000000-0000-0000-0000-000000000000}"/>
  <bookViews>
    <workbookView xWindow="0" yWindow="0" windowWidth="28800" windowHeight="18000" activeTab="2" xr2:uid="{A624031B-BADE-0A42-A553-C0483965C0A3}"/>
  </bookViews>
  <sheets>
    <sheet name="Costs" sheetId="1" r:id="rId1"/>
    <sheet name="Sheet3" sheetId="3" r:id="rId2"/>
    <sheet name="Product Breakdow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2" l="1"/>
  <c r="S5" i="2"/>
  <c r="S6" i="2"/>
  <c r="S7" i="2"/>
  <c r="S8" i="2"/>
  <c r="S9" i="2"/>
  <c r="S10" i="2"/>
  <c r="Q14" i="2"/>
  <c r="T14" i="2" s="1"/>
  <c r="Q13" i="2"/>
  <c r="T13" i="2" s="1"/>
  <c r="T10" i="2"/>
  <c r="T11" i="2"/>
  <c r="Q12" i="2"/>
  <c r="T12" i="2" s="1"/>
  <c r="Q11" i="2"/>
  <c r="S11" i="2" s="1"/>
  <c r="Q9" i="2"/>
  <c r="T9" i="2" s="1"/>
  <c r="T5" i="2"/>
  <c r="T6" i="2"/>
  <c r="T7" i="2"/>
  <c r="T8" i="2"/>
  <c r="Q8" i="2"/>
  <c r="Q7" i="2"/>
  <c r="G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B25" i="1"/>
  <c r="B22" i="1"/>
  <c r="B21" i="1"/>
  <c r="B19" i="1"/>
  <c r="B18" i="1"/>
  <c r="B17" i="1"/>
  <c r="Q5" i="2"/>
  <c r="Q4" i="2"/>
  <c r="T4" i="2" s="1"/>
  <c r="Q3" i="2"/>
  <c r="T3" i="2" s="1"/>
  <c r="B16" i="1"/>
  <c r="B12" i="1"/>
  <c r="B8" i="1"/>
  <c r="B6" i="1"/>
  <c r="T2" i="2"/>
  <c r="B3" i="1"/>
  <c r="B5" i="1"/>
  <c r="B2" i="1"/>
  <c r="S14" i="2" l="1"/>
  <c r="S13" i="2"/>
  <c r="S12" i="2"/>
  <c r="S4" i="2"/>
  <c r="S3" i="2"/>
  <c r="S2" i="2"/>
  <c r="S16" i="2" s="1"/>
  <c r="T16" i="2"/>
</calcChain>
</file>

<file path=xl/sharedStrings.xml><?xml version="1.0" encoding="utf-8"?>
<sst xmlns="http://schemas.openxmlformats.org/spreadsheetml/2006/main" count="174" uniqueCount="87">
  <si>
    <t>Cord</t>
  </si>
  <si>
    <t>Skull Metal</t>
  </si>
  <si>
    <t>Fid</t>
  </si>
  <si>
    <t>Buckle/Belt/Leash</t>
  </si>
  <si>
    <t>price per foot</t>
  </si>
  <si>
    <t>price per skull</t>
  </si>
  <si>
    <t>set</t>
  </si>
  <si>
    <t>price per buckle</t>
  </si>
  <si>
    <t>Color</t>
  </si>
  <si>
    <t>Skull</t>
  </si>
  <si>
    <t>Buckle</t>
  </si>
  <si>
    <t>Adjustable</t>
  </si>
  <si>
    <t>Sales Price</t>
  </si>
  <si>
    <t>Cost</t>
  </si>
  <si>
    <t>Shipping</t>
  </si>
  <si>
    <t>King Cobra Laser Shot</t>
  </si>
  <si>
    <t>Black</t>
  </si>
  <si>
    <t>Silver</t>
  </si>
  <si>
    <t>Yellow</t>
  </si>
  <si>
    <t>Y</t>
  </si>
  <si>
    <t>N</t>
  </si>
  <si>
    <t>Feet</t>
  </si>
  <si>
    <t>Antique skull</t>
  </si>
  <si>
    <t>Batman</t>
  </si>
  <si>
    <t>price per batman</t>
  </si>
  <si>
    <t>Spiderman</t>
  </si>
  <si>
    <t>price per spider</t>
  </si>
  <si>
    <t>Helmets</t>
  </si>
  <si>
    <t>price per spartan</t>
  </si>
  <si>
    <t>Rhino Clasp</t>
  </si>
  <si>
    <t>price per rhino</t>
  </si>
  <si>
    <t>Price Per</t>
  </si>
  <si>
    <t>Quantity</t>
  </si>
  <si>
    <t>Dragon Head clasp</t>
  </si>
  <si>
    <t>price per head</t>
  </si>
  <si>
    <t>Indian skull</t>
  </si>
  <si>
    <t>price per indian</t>
  </si>
  <si>
    <t>Wolf Clasp</t>
  </si>
  <si>
    <t>price per wolf</t>
  </si>
  <si>
    <t>Wrist</t>
  </si>
  <si>
    <t>Jig Size</t>
  </si>
  <si>
    <t xml:space="preserve">Norse Runes </t>
  </si>
  <si>
    <t>Type</t>
  </si>
  <si>
    <t>Bracelet</t>
  </si>
  <si>
    <t>Keychain</t>
  </si>
  <si>
    <t>Light Brown Camo</t>
  </si>
  <si>
    <t>Brown</t>
  </si>
  <si>
    <t>N/A</t>
  </si>
  <si>
    <t>Runes</t>
  </si>
  <si>
    <t>Key Ring</t>
  </si>
  <si>
    <t>Lanyard Clip</t>
  </si>
  <si>
    <t>Size</t>
  </si>
  <si>
    <t>4 Snake Pull</t>
  </si>
  <si>
    <t>Zipper pull</t>
  </si>
  <si>
    <t>Count</t>
  </si>
  <si>
    <t>Light</t>
  </si>
  <si>
    <t>Dark</t>
  </si>
  <si>
    <t>Assorted</t>
  </si>
  <si>
    <t>Snake Skull</t>
  </si>
  <si>
    <t>6.5 - 8</t>
  </si>
  <si>
    <t>Product</t>
  </si>
  <si>
    <t xml:space="preserve">King Cobra Laser </t>
  </si>
  <si>
    <t>Double Keychain</t>
  </si>
  <si>
    <t>2.5 in space between buckle and ring</t>
  </si>
  <si>
    <t>Key Rings</t>
  </si>
  <si>
    <t>1 inch Steel Ball</t>
  </si>
  <si>
    <t>Metal Large Skulls</t>
  </si>
  <si>
    <t>Number Used</t>
  </si>
  <si>
    <t>runes</t>
  </si>
  <si>
    <t>Arrow</t>
  </si>
  <si>
    <t>Axe</t>
  </si>
  <si>
    <t>Thors Hammer</t>
  </si>
  <si>
    <t>Tibetan beads</t>
  </si>
  <si>
    <t>Inventory</t>
  </si>
  <si>
    <t>Large Rune</t>
  </si>
  <si>
    <t>Black Skull King Cobra</t>
  </si>
  <si>
    <t>3-4.5 inches</t>
  </si>
  <si>
    <t>Tibetan 4 bead</t>
  </si>
  <si>
    <t>Tibetan</t>
  </si>
  <si>
    <t>Random Tibetan</t>
  </si>
  <si>
    <t>4.5 inches</t>
  </si>
  <si>
    <t>Large Skull</t>
  </si>
  <si>
    <t>Small Metal Skuls</t>
  </si>
  <si>
    <t>Arrow Head</t>
  </si>
  <si>
    <t>Total</t>
  </si>
  <si>
    <t>Total Cost</t>
  </si>
  <si>
    <t>Possible Protfit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</si>
</sst>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7014-DD13-AB49-A691-0531B051BA99}">
  <dimension ref="A1:G25"/>
  <sheetViews>
    <sheetView workbookViewId="0">
      <selection activeCell="G20" sqref="G20"/>
    </sheetView>
  </sheetViews>
  <sheetFormatPr baseColWidth="10" defaultRowHeight="16" x14ac:dyDescent="0.2"/>
  <cols>
    <col min="1" max="1" width="16.5" bestFit="1" customWidth="1"/>
    <col min="4" max="4" width="15.1640625" bestFit="1" customWidth="1"/>
  </cols>
  <sheetData>
    <row r="1" spans="1:6" x14ac:dyDescent="0.2">
      <c r="B1" t="s">
        <v>13</v>
      </c>
      <c r="C1" t="s">
        <v>32</v>
      </c>
      <c r="D1" t="s">
        <v>31</v>
      </c>
      <c r="E1" t="s">
        <v>67</v>
      </c>
      <c r="F1" t="s">
        <v>73</v>
      </c>
    </row>
    <row r="2" spans="1:6" x14ac:dyDescent="0.2">
      <c r="A2" t="s">
        <v>0</v>
      </c>
      <c r="B2">
        <f>77/2500</f>
        <v>3.0800000000000001E-2</v>
      </c>
      <c r="D2" t="s">
        <v>4</v>
      </c>
      <c r="F2">
        <f>C2-E2</f>
        <v>0</v>
      </c>
    </row>
    <row r="3" spans="1:6" x14ac:dyDescent="0.2">
      <c r="A3" t="s">
        <v>1</v>
      </c>
      <c r="B3">
        <f>7.85/30</f>
        <v>0.26166666666666666</v>
      </c>
      <c r="C3">
        <v>30</v>
      </c>
      <c r="D3" t="s">
        <v>5</v>
      </c>
      <c r="F3">
        <f t="shared" ref="F3:F25" si="0">C3-E3</f>
        <v>30</v>
      </c>
    </row>
    <row r="4" spans="1:6" x14ac:dyDescent="0.2">
      <c r="A4" t="s">
        <v>2</v>
      </c>
      <c r="B4">
        <v>15</v>
      </c>
      <c r="C4">
        <v>1</v>
      </c>
      <c r="D4" t="s">
        <v>6</v>
      </c>
      <c r="F4">
        <f t="shared" si="0"/>
        <v>1</v>
      </c>
    </row>
    <row r="5" spans="1:6" x14ac:dyDescent="0.2">
      <c r="A5" t="s">
        <v>3</v>
      </c>
      <c r="B5">
        <f>10/60</f>
        <v>0.16666666666666666</v>
      </c>
      <c r="C5">
        <v>60</v>
      </c>
      <c r="D5" t="s">
        <v>7</v>
      </c>
      <c r="F5">
        <f t="shared" si="0"/>
        <v>60</v>
      </c>
    </row>
    <row r="6" spans="1:6" x14ac:dyDescent="0.2">
      <c r="A6" t="s">
        <v>22</v>
      </c>
      <c r="B6">
        <f>5.64/3</f>
        <v>1.88</v>
      </c>
      <c r="C6">
        <v>3</v>
      </c>
      <c r="D6" t="s">
        <v>5</v>
      </c>
      <c r="F6">
        <f t="shared" si="0"/>
        <v>3</v>
      </c>
    </row>
    <row r="7" spans="1:6" x14ac:dyDescent="0.2">
      <c r="A7" t="s">
        <v>22</v>
      </c>
      <c r="B7">
        <v>1.88</v>
      </c>
      <c r="C7">
        <v>3</v>
      </c>
      <c r="D7" t="s">
        <v>5</v>
      </c>
      <c r="F7">
        <f t="shared" si="0"/>
        <v>3</v>
      </c>
    </row>
    <row r="8" spans="1:6" x14ac:dyDescent="0.2">
      <c r="A8" t="s">
        <v>23</v>
      </c>
      <c r="B8">
        <f>7.2/3</f>
        <v>2.4</v>
      </c>
      <c r="C8">
        <v>3</v>
      </c>
      <c r="D8" t="s">
        <v>24</v>
      </c>
      <c r="F8">
        <f t="shared" si="0"/>
        <v>3</v>
      </c>
    </row>
    <row r="9" spans="1:6" x14ac:dyDescent="0.2">
      <c r="A9" t="s">
        <v>25</v>
      </c>
      <c r="B9">
        <v>2.4</v>
      </c>
      <c r="C9">
        <v>3</v>
      </c>
      <c r="D9" t="s">
        <v>26</v>
      </c>
      <c r="F9">
        <f t="shared" si="0"/>
        <v>3</v>
      </c>
    </row>
    <row r="10" spans="1:6" x14ac:dyDescent="0.2">
      <c r="A10" t="s">
        <v>27</v>
      </c>
      <c r="B10">
        <v>2.4</v>
      </c>
      <c r="C10">
        <v>3</v>
      </c>
      <c r="D10" t="s">
        <v>28</v>
      </c>
      <c r="F10">
        <f t="shared" si="0"/>
        <v>3</v>
      </c>
    </row>
    <row r="11" spans="1:6" x14ac:dyDescent="0.2">
      <c r="A11" t="s">
        <v>29</v>
      </c>
      <c r="B11">
        <v>4.5</v>
      </c>
      <c r="C11">
        <v>1</v>
      </c>
      <c r="D11" t="s">
        <v>30</v>
      </c>
      <c r="F11">
        <f t="shared" si="0"/>
        <v>1</v>
      </c>
    </row>
    <row r="12" spans="1:6" x14ac:dyDescent="0.2">
      <c r="A12" t="s">
        <v>33</v>
      </c>
      <c r="B12">
        <f>11.3/3</f>
        <v>3.7666666666666671</v>
      </c>
      <c r="C12">
        <v>3</v>
      </c>
      <c r="D12" t="s">
        <v>34</v>
      </c>
      <c r="F12">
        <f t="shared" si="0"/>
        <v>3</v>
      </c>
    </row>
    <row r="13" spans="1:6" x14ac:dyDescent="0.2">
      <c r="A13" t="s">
        <v>35</v>
      </c>
      <c r="B13">
        <v>5.5</v>
      </c>
      <c r="C13">
        <v>1</v>
      </c>
      <c r="D13" t="s">
        <v>36</v>
      </c>
      <c r="F13">
        <f t="shared" si="0"/>
        <v>1</v>
      </c>
    </row>
    <row r="14" spans="1:6" x14ac:dyDescent="0.2">
      <c r="A14" t="s">
        <v>37</v>
      </c>
      <c r="B14">
        <v>10</v>
      </c>
      <c r="C14">
        <v>1</v>
      </c>
      <c r="D14" t="s">
        <v>38</v>
      </c>
      <c r="F14">
        <f t="shared" si="0"/>
        <v>1</v>
      </c>
    </row>
    <row r="15" spans="1:6" x14ac:dyDescent="0.2">
      <c r="A15" t="s">
        <v>33</v>
      </c>
      <c r="B15">
        <v>4.5</v>
      </c>
      <c r="C15">
        <v>1</v>
      </c>
      <c r="D15" t="s">
        <v>34</v>
      </c>
      <c r="F15">
        <f t="shared" si="0"/>
        <v>1</v>
      </c>
    </row>
    <row r="16" spans="1:6" x14ac:dyDescent="0.2">
      <c r="A16" t="s">
        <v>48</v>
      </c>
      <c r="B16">
        <f>17.99/100</f>
        <v>0.17989999999999998</v>
      </c>
      <c r="C16">
        <v>100</v>
      </c>
      <c r="F16">
        <f t="shared" si="0"/>
        <v>100</v>
      </c>
    </row>
    <row r="17" spans="1:7" x14ac:dyDescent="0.2">
      <c r="A17" t="s">
        <v>64</v>
      </c>
      <c r="B17">
        <f>12.01/200</f>
        <v>6.0049999999999999E-2</v>
      </c>
      <c r="C17">
        <v>200</v>
      </c>
      <c r="F17">
        <f t="shared" si="0"/>
        <v>200</v>
      </c>
    </row>
    <row r="18" spans="1:7" x14ac:dyDescent="0.2">
      <c r="A18" t="s">
        <v>65</v>
      </c>
      <c r="B18">
        <f>14/10</f>
        <v>1.4</v>
      </c>
      <c r="C18">
        <v>10</v>
      </c>
      <c r="F18">
        <f t="shared" si="0"/>
        <v>10</v>
      </c>
    </row>
    <row r="19" spans="1:7" x14ac:dyDescent="0.2">
      <c r="A19" t="s">
        <v>48</v>
      </c>
      <c r="B19">
        <f>8.19/24</f>
        <v>0.34125</v>
      </c>
      <c r="C19">
        <v>24</v>
      </c>
      <c r="E19">
        <v>16</v>
      </c>
      <c r="F19">
        <f t="shared" si="0"/>
        <v>8</v>
      </c>
      <c r="G19">
        <f>16*B19</f>
        <v>5.46</v>
      </c>
    </row>
    <row r="20" spans="1:7" x14ac:dyDescent="0.2">
      <c r="A20" t="s">
        <v>66</v>
      </c>
      <c r="B20">
        <v>0.34125</v>
      </c>
      <c r="C20">
        <v>24</v>
      </c>
      <c r="F20">
        <f t="shared" si="0"/>
        <v>24</v>
      </c>
    </row>
    <row r="21" spans="1:7" x14ac:dyDescent="0.2">
      <c r="A21" t="s">
        <v>68</v>
      </c>
      <c r="B21">
        <f>0.34125</f>
        <v>0.34125</v>
      </c>
      <c r="C21">
        <v>24</v>
      </c>
      <c r="E21">
        <v>24</v>
      </c>
      <c r="F21">
        <f t="shared" si="0"/>
        <v>0</v>
      </c>
    </row>
    <row r="22" spans="1:7" x14ac:dyDescent="0.2">
      <c r="A22" t="s">
        <v>69</v>
      </c>
      <c r="B22">
        <f>8.19/3</f>
        <v>2.73</v>
      </c>
      <c r="C22">
        <v>1</v>
      </c>
      <c r="E22">
        <v>1</v>
      </c>
      <c r="F22">
        <f t="shared" si="0"/>
        <v>0</v>
      </c>
    </row>
    <row r="23" spans="1:7" x14ac:dyDescent="0.2">
      <c r="A23" t="s">
        <v>70</v>
      </c>
      <c r="B23">
        <v>2.73</v>
      </c>
      <c r="C23">
        <v>1</v>
      </c>
      <c r="F23">
        <f t="shared" si="0"/>
        <v>1</v>
      </c>
    </row>
    <row r="24" spans="1:7" x14ac:dyDescent="0.2">
      <c r="A24" t="s">
        <v>71</v>
      </c>
      <c r="B24">
        <v>2.73</v>
      </c>
      <c r="C24">
        <v>1</v>
      </c>
      <c r="F24">
        <f t="shared" si="0"/>
        <v>1</v>
      </c>
    </row>
    <row r="25" spans="1:7" x14ac:dyDescent="0.2">
      <c r="A25" t="s">
        <v>72</v>
      </c>
      <c r="B25">
        <f>18/300</f>
        <v>0.06</v>
      </c>
      <c r="C25">
        <v>300</v>
      </c>
      <c r="F25">
        <f t="shared" si="0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11FF-6D81-484B-A305-51215D85301E}">
  <dimension ref="A1:B2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39</v>
      </c>
      <c r="B1" t="s">
        <v>40</v>
      </c>
    </row>
    <row r="2" spans="1:2" x14ac:dyDescent="0.2">
      <c r="A2">
        <v>6.7</v>
      </c>
      <c r="B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AF256-36E7-0445-8AAB-49C480A9F52A}">
  <dimension ref="A1:T16"/>
  <sheetViews>
    <sheetView tabSelected="1" workbookViewId="0">
      <selection activeCell="I14" sqref="I14"/>
    </sheetView>
  </sheetViews>
  <sheetFormatPr baseColWidth="10" defaultRowHeight="16" x14ac:dyDescent="0.2"/>
  <cols>
    <col min="1" max="1" width="19" bestFit="1" customWidth="1"/>
    <col min="2" max="2" width="19" customWidth="1"/>
    <col min="20" max="20" width="18.6640625" bestFit="1" customWidth="1"/>
  </cols>
  <sheetData>
    <row r="1" spans="1:20" x14ac:dyDescent="0.2">
      <c r="A1" s="1" t="s">
        <v>60</v>
      </c>
      <c r="B1" s="1" t="s">
        <v>42</v>
      </c>
      <c r="C1" s="1" t="s">
        <v>21</v>
      </c>
      <c r="D1" s="1" t="s">
        <v>51</v>
      </c>
      <c r="E1" s="1" t="s">
        <v>8</v>
      </c>
      <c r="F1" s="1" t="s">
        <v>8</v>
      </c>
      <c r="G1" s="1" t="s">
        <v>8</v>
      </c>
      <c r="H1" s="1" t="s">
        <v>9</v>
      </c>
      <c r="I1" s="1" t="s">
        <v>78</v>
      </c>
      <c r="J1" s="1" t="s">
        <v>10</v>
      </c>
      <c r="K1" s="1" t="s">
        <v>11</v>
      </c>
      <c r="L1" s="1" t="s">
        <v>48</v>
      </c>
      <c r="M1" s="1" t="s">
        <v>49</v>
      </c>
      <c r="N1" s="1" t="s">
        <v>50</v>
      </c>
      <c r="O1" s="1" t="s">
        <v>54</v>
      </c>
      <c r="P1" s="1" t="s">
        <v>12</v>
      </c>
      <c r="Q1" s="1" t="s">
        <v>13</v>
      </c>
      <c r="R1" s="1" t="s">
        <v>14</v>
      </c>
      <c r="S1" s="1" t="s">
        <v>85</v>
      </c>
      <c r="T1" s="1" t="s">
        <v>86</v>
      </c>
    </row>
    <row r="2" spans="1:20" x14ac:dyDescent="0.2">
      <c r="A2" t="s">
        <v>15</v>
      </c>
      <c r="B2" t="s">
        <v>43</v>
      </c>
      <c r="C2">
        <v>20</v>
      </c>
      <c r="E2" t="s">
        <v>16</v>
      </c>
      <c r="F2" t="s">
        <v>17</v>
      </c>
      <c r="G2" t="s">
        <v>18</v>
      </c>
      <c r="H2" t="s">
        <v>20</v>
      </c>
      <c r="I2" t="s">
        <v>20</v>
      </c>
      <c r="J2" t="s">
        <v>20</v>
      </c>
      <c r="K2" t="s">
        <v>19</v>
      </c>
      <c r="L2" t="s">
        <v>20</v>
      </c>
      <c r="M2" t="s">
        <v>20</v>
      </c>
      <c r="N2" t="s">
        <v>20</v>
      </c>
      <c r="O2">
        <v>1</v>
      </c>
      <c r="P2">
        <v>12.99</v>
      </c>
      <c r="Q2">
        <f>0.33+0.2</f>
        <v>0.53</v>
      </c>
      <c r="S2">
        <f>O2*Q2</f>
        <v>0.53</v>
      </c>
      <c r="T2">
        <f>O2*P2-O2*Q2</f>
        <v>12.46</v>
      </c>
    </row>
    <row r="3" spans="1:20" x14ac:dyDescent="0.2">
      <c r="A3" t="s">
        <v>41</v>
      </c>
      <c r="B3" t="s">
        <v>44</v>
      </c>
      <c r="C3">
        <v>6</v>
      </c>
      <c r="E3" t="s">
        <v>45</v>
      </c>
      <c r="F3" t="s">
        <v>46</v>
      </c>
      <c r="G3" t="s">
        <v>47</v>
      </c>
      <c r="H3" t="s">
        <v>20</v>
      </c>
      <c r="I3" t="s">
        <v>20</v>
      </c>
      <c r="J3" t="s">
        <v>20</v>
      </c>
      <c r="K3" t="s">
        <v>20</v>
      </c>
      <c r="L3" t="s">
        <v>19</v>
      </c>
      <c r="M3" t="s">
        <v>19</v>
      </c>
      <c r="N3" t="s">
        <v>19</v>
      </c>
      <c r="O3">
        <v>10</v>
      </c>
      <c r="P3">
        <v>8.99</v>
      </c>
      <c r="Q3">
        <f>0.18*4+0.15+0.2+0.03*6+0.03*1</f>
        <v>1.28</v>
      </c>
      <c r="S3">
        <f t="shared" ref="S3:S14" si="0">O3*Q3</f>
        <v>12.8</v>
      </c>
      <c r="T3">
        <f t="shared" ref="T3:T14" si="1">O3*P3-O3*Q3</f>
        <v>77.100000000000009</v>
      </c>
    </row>
    <row r="4" spans="1:20" x14ac:dyDescent="0.2">
      <c r="A4" t="s">
        <v>52</v>
      </c>
      <c r="B4" t="s">
        <v>53</v>
      </c>
      <c r="C4">
        <v>2.5</v>
      </c>
      <c r="E4" t="s">
        <v>55</v>
      </c>
      <c r="F4" t="s">
        <v>56</v>
      </c>
      <c r="G4" t="s">
        <v>57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>
        <v>5</v>
      </c>
      <c r="P4">
        <v>9.99</v>
      </c>
      <c r="Q4">
        <f>0.03*2.5</f>
        <v>7.4999999999999997E-2</v>
      </c>
      <c r="S4">
        <f t="shared" si="0"/>
        <v>0.375</v>
      </c>
      <c r="T4">
        <f t="shared" si="1"/>
        <v>49.575000000000003</v>
      </c>
    </row>
    <row r="5" spans="1:20" x14ac:dyDescent="0.2">
      <c r="A5" t="s">
        <v>58</v>
      </c>
      <c r="B5" t="s">
        <v>43</v>
      </c>
      <c r="C5">
        <v>7</v>
      </c>
      <c r="D5" t="s">
        <v>59</v>
      </c>
      <c r="E5" t="s">
        <v>55</v>
      </c>
      <c r="F5" t="s">
        <v>56</v>
      </c>
      <c r="H5" t="s">
        <v>19</v>
      </c>
      <c r="I5" t="s">
        <v>20</v>
      </c>
      <c r="J5" t="s">
        <v>20</v>
      </c>
      <c r="K5" t="s">
        <v>19</v>
      </c>
      <c r="L5" t="s">
        <v>20</v>
      </c>
      <c r="M5" t="s">
        <v>20</v>
      </c>
      <c r="N5" t="s">
        <v>20</v>
      </c>
      <c r="O5">
        <v>1</v>
      </c>
      <c r="P5">
        <v>12.99</v>
      </c>
      <c r="Q5">
        <f>0.03*7.5+0.25</f>
        <v>0.47499999999999998</v>
      </c>
      <c r="S5">
        <f t="shared" si="0"/>
        <v>0.47499999999999998</v>
      </c>
      <c r="T5">
        <f t="shared" si="1"/>
        <v>12.515000000000001</v>
      </c>
    </row>
    <row r="6" spans="1:20" x14ac:dyDescent="0.2">
      <c r="A6" t="s">
        <v>61</v>
      </c>
      <c r="B6" t="s">
        <v>62</v>
      </c>
      <c r="C6" t="s">
        <v>63</v>
      </c>
      <c r="H6" t="s">
        <v>20</v>
      </c>
      <c r="I6" t="s">
        <v>20</v>
      </c>
      <c r="J6" t="s">
        <v>19</v>
      </c>
      <c r="K6" t="s">
        <v>20</v>
      </c>
      <c r="L6" t="s">
        <v>20</v>
      </c>
      <c r="M6" t="s">
        <v>19</v>
      </c>
      <c r="N6" t="s">
        <v>19</v>
      </c>
      <c r="O6">
        <v>1</v>
      </c>
      <c r="S6">
        <f t="shared" si="0"/>
        <v>0</v>
      </c>
      <c r="T6">
        <f t="shared" si="1"/>
        <v>0</v>
      </c>
    </row>
    <row r="7" spans="1:20" x14ac:dyDescent="0.2">
      <c r="A7" t="s">
        <v>74</v>
      </c>
      <c r="B7" t="s">
        <v>44</v>
      </c>
      <c r="C7">
        <v>6</v>
      </c>
      <c r="H7" t="s">
        <v>20</v>
      </c>
      <c r="I7" t="s">
        <v>20</v>
      </c>
      <c r="J7" t="s">
        <v>20</v>
      </c>
      <c r="K7" t="s">
        <v>20</v>
      </c>
      <c r="L7" t="s">
        <v>19</v>
      </c>
      <c r="M7" t="s">
        <v>19</v>
      </c>
      <c r="N7" t="s">
        <v>19</v>
      </c>
      <c r="O7">
        <v>5</v>
      </c>
      <c r="P7">
        <v>8.99</v>
      </c>
      <c r="Q7">
        <f>0.54+6*0.03+0.06+0.12+0.2</f>
        <v>1.1000000000000001</v>
      </c>
      <c r="S7">
        <f t="shared" si="0"/>
        <v>5.5</v>
      </c>
      <c r="T7">
        <f t="shared" si="1"/>
        <v>39.450000000000003</v>
      </c>
    </row>
    <row r="8" spans="1:20" x14ac:dyDescent="0.2">
      <c r="A8" t="s">
        <v>75</v>
      </c>
      <c r="B8" t="s">
        <v>44</v>
      </c>
      <c r="C8">
        <v>8</v>
      </c>
      <c r="D8" t="s">
        <v>76</v>
      </c>
      <c r="H8" t="s">
        <v>19</v>
      </c>
      <c r="I8" t="s">
        <v>20</v>
      </c>
      <c r="O8">
        <v>6</v>
      </c>
      <c r="P8">
        <v>4.99</v>
      </c>
      <c r="Q8">
        <f>0.06+0.12+0.2+8*0.03</f>
        <v>0.62</v>
      </c>
      <c r="S8">
        <f t="shared" si="0"/>
        <v>3.7199999999999998</v>
      </c>
      <c r="T8">
        <f t="shared" si="1"/>
        <v>26.220000000000002</v>
      </c>
    </row>
    <row r="9" spans="1:20" x14ac:dyDescent="0.2">
      <c r="A9" t="s">
        <v>77</v>
      </c>
      <c r="B9" t="s">
        <v>44</v>
      </c>
      <c r="C9">
        <v>6</v>
      </c>
      <c r="D9" t="s">
        <v>80</v>
      </c>
      <c r="H9" t="s">
        <v>20</v>
      </c>
      <c r="I9" t="s">
        <v>19</v>
      </c>
      <c r="J9" t="s">
        <v>20</v>
      </c>
      <c r="K9" t="s">
        <v>20</v>
      </c>
      <c r="L9" t="s">
        <v>20</v>
      </c>
      <c r="M9" t="s">
        <v>19</v>
      </c>
      <c r="N9" t="s">
        <v>19</v>
      </c>
      <c r="O9">
        <v>16</v>
      </c>
      <c r="P9">
        <v>6.99</v>
      </c>
      <c r="Q9">
        <f>4*0.06+0.2+0.06+0.12+6*0.03</f>
        <v>0.8</v>
      </c>
      <c r="S9">
        <f t="shared" si="0"/>
        <v>12.8</v>
      </c>
      <c r="T9">
        <f t="shared" si="1"/>
        <v>99.04</v>
      </c>
    </row>
    <row r="10" spans="1:20" x14ac:dyDescent="0.2">
      <c r="A10" t="s">
        <v>79</v>
      </c>
      <c r="B10" t="s">
        <v>44</v>
      </c>
      <c r="C10">
        <v>6</v>
      </c>
      <c r="D10" t="s">
        <v>80</v>
      </c>
      <c r="H10" t="s">
        <v>20</v>
      </c>
      <c r="I10" t="s">
        <v>19</v>
      </c>
      <c r="O10">
        <v>4</v>
      </c>
      <c r="P10">
        <v>5.99</v>
      </c>
      <c r="Q10">
        <v>1</v>
      </c>
      <c r="S10">
        <f t="shared" si="0"/>
        <v>4</v>
      </c>
      <c r="T10">
        <f t="shared" si="1"/>
        <v>19.96</v>
      </c>
    </row>
    <row r="11" spans="1:20" x14ac:dyDescent="0.2">
      <c r="A11" t="s">
        <v>61</v>
      </c>
      <c r="B11" t="s">
        <v>44</v>
      </c>
      <c r="C11">
        <v>10</v>
      </c>
      <c r="H11" t="s">
        <v>20</v>
      </c>
      <c r="I11" t="s">
        <v>20</v>
      </c>
      <c r="O11">
        <v>2</v>
      </c>
      <c r="P11">
        <v>3.99</v>
      </c>
      <c r="Q11">
        <f>0.2+0.06+0.12+0.3</f>
        <v>0.67999999999999994</v>
      </c>
      <c r="S11">
        <f t="shared" si="0"/>
        <v>1.3599999999999999</v>
      </c>
      <c r="T11">
        <f t="shared" si="1"/>
        <v>6.620000000000001</v>
      </c>
    </row>
    <row r="12" spans="1:20" x14ac:dyDescent="0.2">
      <c r="A12" t="s">
        <v>81</v>
      </c>
      <c r="B12" t="s">
        <v>44</v>
      </c>
      <c r="C12">
        <v>6</v>
      </c>
      <c r="D12" t="s">
        <v>80</v>
      </c>
      <c r="H12" t="s">
        <v>19</v>
      </c>
      <c r="I12" t="s">
        <v>20</v>
      </c>
      <c r="M12" t="s">
        <v>19</v>
      </c>
      <c r="N12" t="s">
        <v>19</v>
      </c>
      <c r="O12">
        <v>3</v>
      </c>
      <c r="P12">
        <v>5.99</v>
      </c>
      <c r="Q12">
        <f>0.34+0.2+0.18+0.06+0.12</f>
        <v>0.9</v>
      </c>
      <c r="S12">
        <f t="shared" si="0"/>
        <v>2.7</v>
      </c>
      <c r="T12">
        <f t="shared" si="1"/>
        <v>15.27</v>
      </c>
    </row>
    <row r="13" spans="1:20" x14ac:dyDescent="0.2">
      <c r="A13" t="s">
        <v>82</v>
      </c>
      <c r="B13" t="s">
        <v>44</v>
      </c>
      <c r="C13">
        <v>6</v>
      </c>
      <c r="D13" t="s">
        <v>80</v>
      </c>
      <c r="H13" t="s">
        <v>19</v>
      </c>
      <c r="I13" t="s">
        <v>20</v>
      </c>
      <c r="O13">
        <v>2</v>
      </c>
      <c r="P13">
        <v>6.99</v>
      </c>
      <c r="Q13">
        <f>0.26*6+0.2+0.06+0.12+0.18</f>
        <v>2.12</v>
      </c>
      <c r="S13">
        <f t="shared" si="0"/>
        <v>4.24</v>
      </c>
      <c r="T13">
        <f t="shared" si="1"/>
        <v>9.74</v>
      </c>
    </row>
    <row r="14" spans="1:20" x14ac:dyDescent="0.2">
      <c r="A14" t="s">
        <v>83</v>
      </c>
      <c r="B14" t="s">
        <v>44</v>
      </c>
      <c r="C14">
        <v>11</v>
      </c>
      <c r="D14" t="s">
        <v>80</v>
      </c>
      <c r="H14" t="s">
        <v>20</v>
      </c>
      <c r="I14" t="s">
        <v>20</v>
      </c>
      <c r="O14">
        <v>1</v>
      </c>
      <c r="P14">
        <v>8.99</v>
      </c>
      <c r="Q14">
        <f>2.73+0.2+0.12+0.06+0.33</f>
        <v>3.4400000000000004</v>
      </c>
      <c r="S14">
        <f t="shared" si="0"/>
        <v>3.4400000000000004</v>
      </c>
      <c r="T14">
        <f t="shared" si="1"/>
        <v>5.55</v>
      </c>
    </row>
    <row r="16" spans="1:20" x14ac:dyDescent="0.2">
      <c r="A16" t="s">
        <v>84</v>
      </c>
      <c r="S16">
        <f>SUM(S2:S14)</f>
        <v>51.940000000000005</v>
      </c>
      <c r="T16">
        <f>SUM(T2:T14)</f>
        <v>373.49999999999994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Sheet3</vt:lpstr>
      <vt:lpstr>Product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2022-04-12T14:09:51Z</dcterms:created>
  <dcterms:modified xsi:type="dcterms:W3CDTF">2022-04-26T11:53:18Z</dcterms:modified>
</cp:coreProperties>
</file>