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e\Documents\abbvie\"/>
    </mc:Choice>
  </mc:AlternateContent>
  <xr:revisionPtr revIDLastSave="0" documentId="13_ncr:1_{9FD94AF3-509D-4D7D-A043-3CC72C6608FB}" xr6:coauthVersionLast="47" xr6:coauthVersionMax="47" xr10:uidLastSave="{00000000-0000-0000-0000-000000000000}"/>
  <bookViews>
    <workbookView xWindow="15540" yWindow="0" windowWidth="7596" windowHeight="13776" xr2:uid="{00000000-000D-0000-FFFF-FFFF00000000}"/>
  </bookViews>
  <sheets>
    <sheet name="Main Sheet" sheetId="1" r:id="rId1"/>
    <sheet name="Response Factor Calculation" sheetId="2" r:id="rId2"/>
    <sheet name="Read Me" sheetId="3" r:id="rId3"/>
    <sheet name="Combined Dat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F18" i="2" l="1"/>
  <c r="E18" i="2"/>
  <c r="C18" i="2" l="1"/>
  <c r="D18" i="2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5" i="1" l="1"/>
  <c r="AB5" i="1" s="1"/>
  <c r="AF6" i="1" l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4" i="1"/>
  <c r="AG44" i="1"/>
  <c r="AH44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0" i="1"/>
  <c r="AG70" i="1"/>
  <c r="AH70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5" i="1"/>
  <c r="AG75" i="1"/>
  <c r="AH75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0" i="1"/>
  <c r="AG100" i="1"/>
  <c r="AH100" i="1"/>
  <c r="AH5" i="1"/>
  <c r="AG5" i="1"/>
  <c r="AF5" i="1"/>
  <c r="AF103" i="1" l="1"/>
  <c r="AI79" i="1" s="1"/>
  <c r="AG103" i="1"/>
  <c r="AJ52" i="1" s="1"/>
  <c r="AH103" i="1"/>
  <c r="AK73" i="1" s="1"/>
  <c r="AB45" i="1"/>
  <c r="AB46" i="1"/>
  <c r="AB47" i="1"/>
  <c r="AB48" i="1"/>
  <c r="AB49" i="1"/>
  <c r="AD50" i="1"/>
  <c r="AB51" i="1"/>
  <c r="AD52" i="1"/>
  <c r="AB53" i="1"/>
  <c r="AB54" i="1"/>
  <c r="AB55" i="1"/>
  <c r="AB56" i="1"/>
  <c r="AB57" i="1"/>
  <c r="AD58" i="1"/>
  <c r="AB59" i="1"/>
  <c r="AD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J3" i="2"/>
  <c r="J4" i="2"/>
  <c r="J5" i="2"/>
  <c r="J6" i="2"/>
  <c r="AE96" i="1" l="1"/>
  <c r="AL96" i="1" s="1"/>
  <c r="AD57" i="1"/>
  <c r="AC50" i="1"/>
  <c r="AE98" i="1"/>
  <c r="AL98" i="1" s="1"/>
  <c r="AB50" i="1"/>
  <c r="AC66" i="1"/>
  <c r="AE64" i="1"/>
  <c r="AJ90" i="1"/>
  <c r="AE76" i="1"/>
  <c r="AB58" i="1"/>
  <c r="AJ85" i="1"/>
  <c r="AJ72" i="1"/>
  <c r="AJ83" i="1"/>
  <c r="AJ73" i="1"/>
  <c r="AI8" i="1"/>
  <c r="AJ93" i="1"/>
  <c r="AJ91" i="1"/>
  <c r="AJ38" i="1"/>
  <c r="AJ94" i="1"/>
  <c r="AJ13" i="1"/>
  <c r="AJ22" i="1"/>
  <c r="AJ99" i="1"/>
  <c r="AJ54" i="1"/>
  <c r="AJ12" i="1"/>
  <c r="AI37" i="1"/>
  <c r="AJ21" i="1"/>
  <c r="AJ8" i="1"/>
  <c r="AJ78" i="1"/>
  <c r="AJ70" i="1"/>
  <c r="AJ44" i="1"/>
  <c r="AJ58" i="1"/>
  <c r="AJ29" i="1"/>
  <c r="AJ40" i="1"/>
  <c r="AJ19" i="1"/>
  <c r="AJ9" i="1"/>
  <c r="AJ60" i="1"/>
  <c r="AI69" i="1"/>
  <c r="AJ61" i="1"/>
  <c r="AI51" i="1"/>
  <c r="AJ35" i="1"/>
  <c r="AJ41" i="1"/>
  <c r="AJ68" i="1"/>
  <c r="AJ74" i="1"/>
  <c r="AI72" i="1"/>
  <c r="AJ56" i="1"/>
  <c r="AJ43" i="1"/>
  <c r="AJ57" i="1"/>
  <c r="AJ76" i="1"/>
  <c r="AJ82" i="1"/>
  <c r="AJ77" i="1"/>
  <c r="AJ64" i="1"/>
  <c r="AJ51" i="1"/>
  <c r="AJ65" i="1"/>
  <c r="AJ62" i="1"/>
  <c r="AK35" i="1"/>
  <c r="AK96" i="1"/>
  <c r="AK21" i="1"/>
  <c r="AI43" i="1"/>
  <c r="AK85" i="1"/>
  <c r="AI22" i="1"/>
  <c r="AK64" i="1"/>
  <c r="AK22" i="1"/>
  <c r="AK86" i="1"/>
  <c r="AK25" i="1"/>
  <c r="AI47" i="1"/>
  <c r="AK89" i="1"/>
  <c r="AJ42" i="1"/>
  <c r="AK63" i="1"/>
  <c r="AI85" i="1"/>
  <c r="AK67" i="1"/>
  <c r="AI24" i="1"/>
  <c r="AJ45" i="1"/>
  <c r="AK66" i="1"/>
  <c r="AI88" i="1"/>
  <c r="AJ6" i="1"/>
  <c r="AJ86" i="1"/>
  <c r="AJ24" i="1"/>
  <c r="AK45" i="1"/>
  <c r="AI67" i="1"/>
  <c r="AJ88" i="1"/>
  <c r="AK11" i="1"/>
  <c r="AK91" i="1"/>
  <c r="AK24" i="1"/>
  <c r="AI46" i="1"/>
  <c r="AJ67" i="1"/>
  <c r="AI94" i="1"/>
  <c r="AK83" i="1"/>
  <c r="AJ25" i="1"/>
  <c r="AK46" i="1"/>
  <c r="AI68" i="1"/>
  <c r="AJ89" i="1"/>
  <c r="AI7" i="1"/>
  <c r="AJ28" i="1"/>
  <c r="AK49" i="1"/>
  <c r="AI71" i="1"/>
  <c r="AJ92" i="1"/>
  <c r="AK39" i="1"/>
  <c r="AI61" i="1"/>
  <c r="AK42" i="1"/>
  <c r="AI64" i="1"/>
  <c r="AI73" i="1"/>
  <c r="AI86" i="1"/>
  <c r="AI44" i="1"/>
  <c r="AI45" i="1"/>
  <c r="AJ66" i="1"/>
  <c r="AK87" i="1"/>
  <c r="AI89" i="1"/>
  <c r="AK26" i="1"/>
  <c r="AI48" i="1"/>
  <c r="AJ69" i="1"/>
  <c r="AK90" i="1"/>
  <c r="AJ14" i="1"/>
  <c r="AK99" i="1"/>
  <c r="AI27" i="1"/>
  <c r="AJ48" i="1"/>
  <c r="AK69" i="1"/>
  <c r="AI91" i="1"/>
  <c r="AI17" i="1"/>
  <c r="AI6" i="1"/>
  <c r="AJ27" i="1"/>
  <c r="AK48" i="1"/>
  <c r="AI70" i="1"/>
  <c r="AI9" i="1"/>
  <c r="AK6" i="1"/>
  <c r="AI28" i="1"/>
  <c r="AJ49" i="1"/>
  <c r="AK70" i="1"/>
  <c r="AI92" i="1"/>
  <c r="AK9" i="1"/>
  <c r="AI31" i="1"/>
  <c r="AI95" i="1"/>
  <c r="AK7" i="1"/>
  <c r="AK15" i="1"/>
  <c r="AK23" i="1"/>
  <c r="AK31" i="1"/>
  <c r="AK12" i="1"/>
  <c r="AK20" i="1"/>
  <c r="AK28" i="1"/>
  <c r="AK36" i="1"/>
  <c r="AK44" i="1"/>
  <c r="AK52" i="1"/>
  <c r="AK60" i="1"/>
  <c r="AK68" i="1"/>
  <c r="AK76" i="1"/>
  <c r="AK84" i="1"/>
  <c r="AK92" i="1"/>
  <c r="AK100" i="1"/>
  <c r="AK50" i="1"/>
  <c r="AK29" i="1"/>
  <c r="AK93" i="1"/>
  <c r="AI25" i="1"/>
  <c r="AK8" i="1"/>
  <c r="AI30" i="1"/>
  <c r="AK72" i="1"/>
  <c r="AK19" i="1"/>
  <c r="AK30" i="1"/>
  <c r="AI52" i="1"/>
  <c r="AK94" i="1"/>
  <c r="AK33" i="1"/>
  <c r="AI55" i="1"/>
  <c r="AK97" i="1"/>
  <c r="AJ10" i="1"/>
  <c r="AJ18" i="1"/>
  <c r="AJ26" i="1"/>
  <c r="AJ95" i="1"/>
  <c r="AJ7" i="1"/>
  <c r="AJ15" i="1"/>
  <c r="AJ23" i="1"/>
  <c r="AJ31" i="1"/>
  <c r="AJ39" i="1"/>
  <c r="AJ47" i="1"/>
  <c r="AJ55" i="1"/>
  <c r="AJ63" i="1"/>
  <c r="AJ71" i="1"/>
  <c r="AJ79" i="1"/>
  <c r="AJ87" i="1"/>
  <c r="AJ50" i="1"/>
  <c r="AK71" i="1"/>
  <c r="AI93" i="1"/>
  <c r="AK10" i="1"/>
  <c r="AI32" i="1"/>
  <c r="AJ53" i="1"/>
  <c r="AK74" i="1"/>
  <c r="AI96" i="1"/>
  <c r="AJ30" i="1"/>
  <c r="AI11" i="1"/>
  <c r="AJ32" i="1"/>
  <c r="AK53" i="1"/>
  <c r="AI75" i="1"/>
  <c r="AJ96" i="1"/>
  <c r="AI33" i="1"/>
  <c r="AJ11" i="1"/>
  <c r="AK32" i="1"/>
  <c r="AI54" i="1"/>
  <c r="AJ75" i="1"/>
  <c r="AK27" i="1"/>
  <c r="AI12" i="1"/>
  <c r="AJ33" i="1"/>
  <c r="AK54" i="1"/>
  <c r="AI76" i="1"/>
  <c r="AJ97" i="1"/>
  <c r="AI15" i="1"/>
  <c r="AJ36" i="1"/>
  <c r="AK57" i="1"/>
  <c r="AJ100" i="1"/>
  <c r="AI13" i="1"/>
  <c r="AI21" i="1"/>
  <c r="AI29" i="1"/>
  <c r="AI58" i="1"/>
  <c r="AI10" i="1"/>
  <c r="AI18" i="1"/>
  <c r="AI26" i="1"/>
  <c r="AI34" i="1"/>
  <c r="AI42" i="1"/>
  <c r="AI50" i="1"/>
  <c r="AI66" i="1"/>
  <c r="AI74" i="1"/>
  <c r="AI82" i="1"/>
  <c r="AI90" i="1"/>
  <c r="AI98" i="1"/>
  <c r="AI53" i="1"/>
  <c r="AK95" i="1"/>
  <c r="AI41" i="1"/>
  <c r="AI99" i="1"/>
  <c r="AK43" i="1"/>
  <c r="AI14" i="1"/>
  <c r="AK56" i="1"/>
  <c r="AI78" i="1"/>
  <c r="AK78" i="1"/>
  <c r="AI100" i="1"/>
  <c r="AK17" i="1"/>
  <c r="AI39" i="1"/>
  <c r="AK47" i="1"/>
  <c r="AK34" i="1"/>
  <c r="AI56" i="1"/>
  <c r="AK98" i="1"/>
  <c r="AK13" i="1"/>
  <c r="AI35" i="1"/>
  <c r="AK77" i="1"/>
  <c r="AK14" i="1"/>
  <c r="AI36" i="1"/>
  <c r="AK81" i="1"/>
  <c r="AJ34" i="1"/>
  <c r="AK55" i="1"/>
  <c r="AI77" i="1"/>
  <c r="AJ98" i="1"/>
  <c r="AI16" i="1"/>
  <c r="AJ37" i="1"/>
  <c r="AK58" i="1"/>
  <c r="AI80" i="1"/>
  <c r="AJ5" i="1"/>
  <c r="AI49" i="1"/>
  <c r="AJ16" i="1"/>
  <c r="AK37" i="1"/>
  <c r="AI59" i="1"/>
  <c r="AJ80" i="1"/>
  <c r="AI5" i="1"/>
  <c r="AK51" i="1"/>
  <c r="AK16" i="1"/>
  <c r="AI38" i="1"/>
  <c r="AJ59" i="1"/>
  <c r="AK80" i="1"/>
  <c r="AJ46" i="1"/>
  <c r="AJ17" i="1"/>
  <c r="AK38" i="1"/>
  <c r="AI60" i="1"/>
  <c r="AJ81" i="1"/>
  <c r="AK59" i="1"/>
  <c r="AJ20" i="1"/>
  <c r="AK41" i="1"/>
  <c r="AI63" i="1"/>
  <c r="AJ84" i="1"/>
  <c r="AI81" i="1"/>
  <c r="AK79" i="1"/>
  <c r="AK5" i="1"/>
  <c r="AK18" i="1"/>
  <c r="AI40" i="1"/>
  <c r="AK82" i="1"/>
  <c r="AK88" i="1"/>
  <c r="AI57" i="1"/>
  <c r="AI19" i="1"/>
  <c r="AK61" i="1"/>
  <c r="AI83" i="1"/>
  <c r="AI65" i="1"/>
  <c r="AK40" i="1"/>
  <c r="AI62" i="1"/>
  <c r="AI20" i="1"/>
  <c r="AK62" i="1"/>
  <c r="AI84" i="1"/>
  <c r="AK75" i="1"/>
  <c r="AI23" i="1"/>
  <c r="AK65" i="1"/>
  <c r="AI87" i="1"/>
  <c r="AI97" i="1"/>
  <c r="AE100" i="1"/>
  <c r="AE80" i="1"/>
  <c r="AL80" i="1" s="1"/>
  <c r="AE66" i="1"/>
  <c r="AL66" i="1" s="1"/>
  <c r="AC58" i="1"/>
  <c r="AE50" i="1"/>
  <c r="AM50" i="1" s="1"/>
  <c r="AE92" i="1"/>
  <c r="AL92" i="1" s="1"/>
  <c r="AE74" i="1"/>
  <c r="AL74" i="1" s="1"/>
  <c r="AE60" i="1"/>
  <c r="AM60" i="1" s="1"/>
  <c r="AE56" i="1"/>
  <c r="AD49" i="1"/>
  <c r="AE90" i="1"/>
  <c r="AC74" i="1"/>
  <c r="AC60" i="1"/>
  <c r="AE52" i="1"/>
  <c r="AM52" i="1" s="1"/>
  <c r="AE48" i="1"/>
  <c r="AE88" i="1"/>
  <c r="AE72" i="1"/>
  <c r="AB60" i="1"/>
  <c r="AC52" i="1"/>
  <c r="AC76" i="1"/>
  <c r="AE84" i="1"/>
  <c r="AL84" i="1" s="1"/>
  <c r="AE68" i="1"/>
  <c r="AD59" i="1"/>
  <c r="AB52" i="1"/>
  <c r="AE82" i="1"/>
  <c r="AL82" i="1" s="1"/>
  <c r="AC68" i="1"/>
  <c r="AE58" i="1"/>
  <c r="AM58" i="1" s="1"/>
  <c r="AD51" i="1"/>
  <c r="AE99" i="1"/>
  <c r="AL99" i="1" s="1"/>
  <c r="AE97" i="1"/>
  <c r="AL97" i="1" s="1"/>
  <c r="AE95" i="1"/>
  <c r="AL95" i="1" s="1"/>
  <c r="AE93" i="1"/>
  <c r="AL93" i="1" s="1"/>
  <c r="AE91" i="1"/>
  <c r="AL91" i="1" s="1"/>
  <c r="AE89" i="1"/>
  <c r="AL89" i="1" s="1"/>
  <c r="AE87" i="1"/>
  <c r="AL87" i="1" s="1"/>
  <c r="AE85" i="1"/>
  <c r="AE83" i="1"/>
  <c r="AE81" i="1"/>
  <c r="AL81" i="1" s="1"/>
  <c r="AE79" i="1"/>
  <c r="AL79" i="1" s="1"/>
  <c r="AE77" i="1"/>
  <c r="AE75" i="1"/>
  <c r="AL75" i="1" s="1"/>
  <c r="AE73" i="1"/>
  <c r="AL73" i="1" s="1"/>
  <c r="AE71" i="1"/>
  <c r="AE69" i="1"/>
  <c r="AE67" i="1"/>
  <c r="AL67" i="1" s="1"/>
  <c r="AE65" i="1"/>
  <c r="AL65" i="1" s="1"/>
  <c r="AE63" i="1"/>
  <c r="AL63" i="1" s="1"/>
  <c r="AE61" i="1"/>
  <c r="AE59" i="1"/>
  <c r="AE57" i="1"/>
  <c r="AL57" i="1" s="1"/>
  <c r="AE55" i="1"/>
  <c r="AL55" i="1" s="1"/>
  <c r="AE53" i="1"/>
  <c r="AL53" i="1" s="1"/>
  <c r="AE51" i="1"/>
  <c r="AL51" i="1" s="1"/>
  <c r="AE49" i="1"/>
  <c r="AL49" i="1" s="1"/>
  <c r="AE47" i="1"/>
  <c r="AL47" i="1" s="1"/>
  <c r="AE45" i="1"/>
  <c r="AL45" i="1" s="1"/>
  <c r="AE46" i="1"/>
  <c r="AL46" i="1" s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5" i="1"/>
  <c r="AD53" i="1"/>
  <c r="AD47" i="1"/>
  <c r="AD45" i="1"/>
  <c r="AE78" i="1"/>
  <c r="AL78" i="1" s="1"/>
  <c r="AE62" i="1"/>
  <c r="AL62" i="1" s="1"/>
  <c r="AE54" i="1"/>
  <c r="AL54" i="1" s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E86" i="1"/>
  <c r="AL86" i="1" s="1"/>
  <c r="AE70" i="1"/>
  <c r="AL70" i="1" s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2" i="1"/>
  <c r="AM72" i="1" s="1"/>
  <c r="AD70" i="1"/>
  <c r="AM70" i="1" s="1"/>
  <c r="AD68" i="1"/>
  <c r="AD66" i="1"/>
  <c r="AD64" i="1"/>
  <c r="AD62" i="1"/>
  <c r="AD56" i="1"/>
  <c r="AD54" i="1"/>
  <c r="AD48" i="1"/>
  <c r="AD46" i="1"/>
  <c r="AE94" i="1"/>
  <c r="AL94" i="1" s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2" i="1"/>
  <c r="AC70" i="1"/>
  <c r="AC64" i="1"/>
  <c r="AC62" i="1"/>
  <c r="AC56" i="1"/>
  <c r="AC54" i="1"/>
  <c r="AC48" i="1"/>
  <c r="AC46" i="1"/>
  <c r="AM74" i="1" l="1"/>
  <c r="AN74" i="1" s="1"/>
  <c r="AM90" i="1"/>
  <c r="AM76" i="1"/>
  <c r="AM96" i="1"/>
  <c r="AN96" i="1" s="1"/>
  <c r="AM47" i="1"/>
  <c r="AN47" i="1" s="1"/>
  <c r="AM46" i="1"/>
  <c r="AN46" i="1" s="1"/>
  <c r="AM86" i="1"/>
  <c r="AN86" i="1" s="1"/>
  <c r="AM54" i="1"/>
  <c r="AN54" i="1" s="1"/>
  <c r="AM62" i="1"/>
  <c r="AN62" i="1" s="1"/>
  <c r="AM66" i="1"/>
  <c r="AN66" i="1" s="1"/>
  <c r="AM71" i="1"/>
  <c r="AM87" i="1"/>
  <c r="AN87" i="1" s="1"/>
  <c r="AM56" i="1"/>
  <c r="AM92" i="1"/>
  <c r="AN92" i="1" s="1"/>
  <c r="AM80" i="1"/>
  <c r="AN80" i="1" s="1"/>
  <c r="AM75" i="1"/>
  <c r="AN75" i="1" s="1"/>
  <c r="AM82" i="1"/>
  <c r="AN82" i="1" s="1"/>
  <c r="AM98" i="1"/>
  <c r="AN98" i="1" s="1"/>
  <c r="AM91" i="1"/>
  <c r="AN91" i="1" s="1"/>
  <c r="AM64" i="1"/>
  <c r="AM68" i="1"/>
  <c r="AM100" i="1"/>
  <c r="AM53" i="1"/>
  <c r="AN53" i="1" s="1"/>
  <c r="AM73" i="1"/>
  <c r="AN73" i="1" s="1"/>
  <c r="AM89" i="1"/>
  <c r="AN89" i="1" s="1"/>
  <c r="AM59" i="1"/>
  <c r="AM78" i="1"/>
  <c r="AN78" i="1" s="1"/>
  <c r="AM55" i="1"/>
  <c r="AN55" i="1" s="1"/>
  <c r="AM94" i="1"/>
  <c r="AN94" i="1" s="1"/>
  <c r="AM63" i="1"/>
  <c r="AN63" i="1" s="1"/>
  <c r="AM79" i="1"/>
  <c r="AN79" i="1" s="1"/>
  <c r="AM95" i="1"/>
  <c r="AN95" i="1" s="1"/>
  <c r="AM57" i="1"/>
  <c r="AN57" i="1" s="1"/>
  <c r="AM93" i="1"/>
  <c r="AN93" i="1" s="1"/>
  <c r="AM84" i="1"/>
  <c r="AN84" i="1" s="1"/>
  <c r="AM65" i="1"/>
  <c r="AN65" i="1" s="1"/>
  <c r="AM81" i="1"/>
  <c r="AN81" i="1" s="1"/>
  <c r="AM97" i="1"/>
  <c r="AN97" i="1" s="1"/>
  <c r="AM77" i="1"/>
  <c r="AM67" i="1"/>
  <c r="AN67" i="1" s="1"/>
  <c r="AM83" i="1"/>
  <c r="AM99" i="1"/>
  <c r="AN99" i="1" s="1"/>
  <c r="AM61" i="1"/>
  <c r="AM88" i="1"/>
  <c r="AM69" i="1"/>
  <c r="AM85" i="1"/>
  <c r="AM51" i="1"/>
  <c r="AN51" i="1" s="1"/>
  <c r="AM49" i="1"/>
  <c r="AN49" i="1" s="1"/>
  <c r="AM48" i="1"/>
  <c r="AM45" i="1"/>
  <c r="AN45" i="1" s="1"/>
  <c r="AL50" i="1"/>
  <c r="AL58" i="1"/>
  <c r="AN70" i="1"/>
  <c r="AL52" i="1"/>
  <c r="AL100" i="1"/>
  <c r="AL56" i="1"/>
  <c r="AL59" i="1"/>
  <c r="AL88" i="1"/>
  <c r="AL69" i="1"/>
  <c r="AL83" i="1"/>
  <c r="AL77" i="1"/>
  <c r="AL64" i="1"/>
  <c r="AL72" i="1"/>
  <c r="AL60" i="1"/>
  <c r="AL68" i="1"/>
  <c r="AL76" i="1"/>
  <c r="AL48" i="1"/>
  <c r="AL61" i="1"/>
  <c r="AL71" i="1"/>
  <c r="AL85" i="1"/>
  <c r="AL90" i="1"/>
  <c r="AN71" i="1" l="1"/>
  <c r="AN77" i="1"/>
  <c r="AN83" i="1"/>
  <c r="AN69" i="1"/>
  <c r="AN85" i="1"/>
  <c r="AN59" i="1"/>
  <c r="AN76" i="1"/>
  <c r="AN50" i="1"/>
  <c r="AN48" i="1"/>
  <c r="AN64" i="1"/>
  <c r="AN100" i="1"/>
  <c r="AN58" i="1"/>
  <c r="AN52" i="1"/>
  <c r="AN68" i="1"/>
  <c r="AN72" i="1"/>
  <c r="AN60" i="1"/>
  <c r="AN88" i="1"/>
  <c r="AN90" i="1"/>
  <c r="AN56" i="1"/>
  <c r="AN61" i="1"/>
  <c r="I6" i="2"/>
  <c r="G6" i="2"/>
  <c r="I5" i="2"/>
  <c r="G5" i="2"/>
  <c r="I4" i="2"/>
  <c r="G4" i="2"/>
  <c r="I3" i="2"/>
  <c r="G3" i="2"/>
  <c r="AB10" i="1" l="1"/>
  <c r="AC10" i="1"/>
  <c r="AE10" i="1"/>
  <c r="AD10" i="1"/>
  <c r="AB25" i="1"/>
  <c r="AC25" i="1"/>
  <c r="AD25" i="1"/>
  <c r="AE25" i="1"/>
  <c r="AB16" i="1"/>
  <c r="AC16" i="1"/>
  <c r="AD16" i="1"/>
  <c r="AE16" i="1"/>
  <c r="AB8" i="1"/>
  <c r="AE8" i="1"/>
  <c r="AC8" i="1"/>
  <c r="AD8" i="1"/>
  <c r="AB18" i="1"/>
  <c r="AC18" i="1"/>
  <c r="AD18" i="1"/>
  <c r="AE18" i="1"/>
  <c r="AB41" i="1"/>
  <c r="AC41" i="1"/>
  <c r="AD41" i="1"/>
  <c r="AE41" i="1"/>
  <c r="AB40" i="1"/>
  <c r="AC40" i="1"/>
  <c r="AD40" i="1"/>
  <c r="AE40" i="1"/>
  <c r="AB23" i="1"/>
  <c r="AC23" i="1"/>
  <c r="AD23" i="1"/>
  <c r="AE23" i="1"/>
  <c r="AB15" i="1"/>
  <c r="AC15" i="1"/>
  <c r="AD15" i="1"/>
  <c r="AE15" i="1"/>
  <c r="AB7" i="1"/>
  <c r="AC7" i="1"/>
  <c r="AD7" i="1"/>
  <c r="AE7" i="1"/>
  <c r="AB33" i="1"/>
  <c r="AC33" i="1"/>
  <c r="AD33" i="1"/>
  <c r="AE33" i="1"/>
  <c r="AB24" i="1"/>
  <c r="AC24" i="1"/>
  <c r="AD24" i="1"/>
  <c r="AE24" i="1"/>
  <c r="AB38" i="1"/>
  <c r="AC38" i="1"/>
  <c r="AD38" i="1"/>
  <c r="AE38" i="1"/>
  <c r="AB30" i="1"/>
  <c r="AE30" i="1"/>
  <c r="AC30" i="1"/>
  <c r="AD30" i="1"/>
  <c r="AB22" i="1"/>
  <c r="AC22" i="1"/>
  <c r="AE22" i="1"/>
  <c r="AD22" i="1"/>
  <c r="AB14" i="1"/>
  <c r="AC14" i="1"/>
  <c r="AD14" i="1"/>
  <c r="AE14" i="1"/>
  <c r="AB6" i="1"/>
  <c r="AC6" i="1"/>
  <c r="AD6" i="1"/>
  <c r="AE6" i="1"/>
  <c r="AB34" i="1"/>
  <c r="AC34" i="1"/>
  <c r="AD34" i="1"/>
  <c r="AE34" i="1"/>
  <c r="AB39" i="1"/>
  <c r="AC39" i="1"/>
  <c r="AD39" i="1"/>
  <c r="AE39" i="1"/>
  <c r="AE5" i="1"/>
  <c r="AL5" i="1" s="1"/>
  <c r="AD5" i="1"/>
  <c r="AC5" i="1"/>
  <c r="AB29" i="1"/>
  <c r="AC29" i="1"/>
  <c r="AD29" i="1"/>
  <c r="AE29" i="1"/>
  <c r="AB21" i="1"/>
  <c r="AC21" i="1"/>
  <c r="AD21" i="1"/>
  <c r="AE21" i="1"/>
  <c r="AB13" i="1"/>
  <c r="AC13" i="1"/>
  <c r="AD13" i="1"/>
  <c r="AE13" i="1"/>
  <c r="AB26" i="1"/>
  <c r="AC26" i="1"/>
  <c r="AD26" i="1"/>
  <c r="AE26" i="1"/>
  <c r="AB17" i="1"/>
  <c r="AC17" i="1"/>
  <c r="AD17" i="1"/>
  <c r="AE17" i="1"/>
  <c r="AB32" i="1"/>
  <c r="AC32" i="1"/>
  <c r="AE32" i="1"/>
  <c r="AD32" i="1"/>
  <c r="AB44" i="1"/>
  <c r="AE44" i="1"/>
  <c r="AC44" i="1"/>
  <c r="AD44" i="1"/>
  <c r="AB12" i="1"/>
  <c r="AC12" i="1"/>
  <c r="AD12" i="1"/>
  <c r="AE12" i="1"/>
  <c r="AB42" i="1"/>
  <c r="AC42" i="1"/>
  <c r="AD42" i="1"/>
  <c r="AE42" i="1"/>
  <c r="AB9" i="1"/>
  <c r="AC9" i="1"/>
  <c r="AD9" i="1"/>
  <c r="AE9" i="1"/>
  <c r="AB31" i="1"/>
  <c r="AC31" i="1"/>
  <c r="AD31" i="1"/>
  <c r="AE31" i="1"/>
  <c r="AB37" i="1"/>
  <c r="AC37" i="1"/>
  <c r="AD37" i="1"/>
  <c r="AE37" i="1"/>
  <c r="AB36" i="1"/>
  <c r="AC36" i="1"/>
  <c r="AD36" i="1"/>
  <c r="AE36" i="1"/>
  <c r="AB28" i="1"/>
  <c r="AC28" i="1"/>
  <c r="AD28" i="1"/>
  <c r="AE28" i="1"/>
  <c r="AB20" i="1"/>
  <c r="AE20" i="1"/>
  <c r="AC20" i="1"/>
  <c r="AD20" i="1"/>
  <c r="AB43" i="1"/>
  <c r="AC43" i="1"/>
  <c r="AD43" i="1"/>
  <c r="AE43" i="1"/>
  <c r="AB35" i="1"/>
  <c r="AC35" i="1"/>
  <c r="AD35" i="1"/>
  <c r="AE35" i="1"/>
  <c r="AB27" i="1"/>
  <c r="AC27" i="1"/>
  <c r="AD27" i="1"/>
  <c r="AE27" i="1"/>
  <c r="AB19" i="1"/>
  <c r="AC19" i="1"/>
  <c r="AD19" i="1"/>
  <c r="AE19" i="1"/>
  <c r="AB11" i="1"/>
  <c r="AC11" i="1"/>
  <c r="AD11" i="1"/>
  <c r="AE11" i="1"/>
  <c r="AM6" i="1" l="1"/>
  <c r="AM33" i="1"/>
  <c r="AM15" i="1"/>
  <c r="AM38" i="1"/>
  <c r="AM5" i="1"/>
  <c r="AM30" i="1"/>
  <c r="AM40" i="1"/>
  <c r="AM32" i="1"/>
  <c r="AM20" i="1"/>
  <c r="AM44" i="1"/>
  <c r="AM39" i="1"/>
  <c r="AM18" i="1"/>
  <c r="AM8" i="1"/>
  <c r="AM34" i="1"/>
  <c r="AM14" i="1"/>
  <c r="AM24" i="1"/>
  <c r="AM7" i="1"/>
  <c r="AM23" i="1"/>
  <c r="AM41" i="1"/>
  <c r="AM25" i="1"/>
  <c r="AM27" i="1"/>
  <c r="AM37" i="1"/>
  <c r="AM22" i="1"/>
  <c r="AM10" i="1"/>
  <c r="AM16" i="1"/>
  <c r="AM11" i="1"/>
  <c r="AM28" i="1"/>
  <c r="AM12" i="1"/>
  <c r="AM21" i="1"/>
  <c r="AM36" i="1"/>
  <c r="AM13" i="1"/>
  <c r="AM43" i="1"/>
  <c r="AM9" i="1"/>
  <c r="AM26" i="1"/>
  <c r="AM19" i="1"/>
  <c r="AM35" i="1"/>
  <c r="AM31" i="1"/>
  <c r="AM42" i="1"/>
  <c r="AM17" i="1"/>
  <c r="AM29" i="1"/>
  <c r="AL30" i="1"/>
  <c r="AL18" i="1"/>
  <c r="AL8" i="1"/>
  <c r="AL44" i="1"/>
  <c r="AL22" i="1"/>
  <c r="AL10" i="1"/>
  <c r="AL11" i="1"/>
  <c r="AL43" i="1"/>
  <c r="AL37" i="1"/>
  <c r="AL12" i="1"/>
  <c r="AL21" i="1"/>
  <c r="AL34" i="1"/>
  <c r="AL24" i="1"/>
  <c r="AL23" i="1"/>
  <c r="AL25" i="1"/>
  <c r="AL27" i="1"/>
  <c r="AL28" i="1"/>
  <c r="AL9" i="1"/>
  <c r="AL26" i="1"/>
  <c r="AL14" i="1"/>
  <c r="AL7" i="1"/>
  <c r="AL41" i="1"/>
  <c r="AL19" i="1"/>
  <c r="AL35" i="1"/>
  <c r="AL36" i="1"/>
  <c r="AL31" i="1"/>
  <c r="AL42" i="1"/>
  <c r="AL17" i="1"/>
  <c r="AL13" i="1"/>
  <c r="AL29" i="1"/>
  <c r="AL39" i="1"/>
  <c r="AL6" i="1"/>
  <c r="AL38" i="1"/>
  <c r="AL33" i="1"/>
  <c r="AL15" i="1"/>
  <c r="AL40" i="1"/>
  <c r="AL16" i="1"/>
  <c r="AL20" i="1"/>
  <c r="AL32" i="1"/>
  <c r="AN44" i="1" l="1"/>
  <c r="AN21" i="1"/>
  <c r="AN10" i="1"/>
  <c r="AN34" i="1"/>
  <c r="AN16" i="1"/>
  <c r="AN31" i="1"/>
  <c r="AN22" i="1"/>
  <c r="AN18" i="1"/>
  <c r="AN14" i="1"/>
  <c r="AN43" i="1"/>
  <c r="AN35" i="1"/>
  <c r="AN40" i="1"/>
  <c r="AN17" i="1"/>
  <c r="AN30" i="1"/>
  <c r="AN9" i="1"/>
  <c r="AN12" i="1"/>
  <c r="AN8" i="1"/>
  <c r="AN39" i="1"/>
  <c r="AN25" i="1"/>
  <c r="AN19" i="1"/>
  <c r="AN27" i="1"/>
  <c r="AN11" i="1"/>
  <c r="AN6" i="1"/>
  <c r="AN15" i="1"/>
  <c r="AN42" i="1"/>
  <c r="AN38" i="1"/>
  <c r="AN36" i="1"/>
  <c r="AN37" i="1"/>
  <c r="AN33" i="1"/>
  <c r="AN24" i="1"/>
  <c r="AN28" i="1"/>
  <c r="AN23" i="1"/>
  <c r="AN29" i="1"/>
  <c r="AN26" i="1"/>
  <c r="AN13" i="1"/>
  <c r="AN41" i="1"/>
  <c r="AN7" i="1"/>
  <c r="AN20" i="1"/>
  <c r="AN32" i="1"/>
  <c r="AN5" i="1"/>
</calcChain>
</file>

<file path=xl/sharedStrings.xml><?xml version="1.0" encoding="utf-8"?>
<sst xmlns="http://schemas.openxmlformats.org/spreadsheetml/2006/main" count="533" uniqueCount="431">
  <si>
    <t xml:space="preserve">No. </t>
  </si>
  <si>
    <t>Well_Position</t>
  </si>
  <si>
    <t>Time</t>
  </si>
  <si>
    <t>Injection Name</t>
  </si>
  <si>
    <t xml:space="preserve">Rel.Area </t>
  </si>
  <si>
    <t xml:space="preserve">Area </t>
  </si>
  <si>
    <t>Calculations</t>
  </si>
  <si>
    <t>Concentration</t>
  </si>
  <si>
    <t>Ratio</t>
  </si>
  <si>
    <t>Yield</t>
  </si>
  <si>
    <t>LR</t>
  </si>
  <si>
    <t>Sum</t>
  </si>
  <si>
    <t>EE</t>
  </si>
  <si>
    <t>DR</t>
  </si>
  <si>
    <t xml:space="preserve"> </t>
  </si>
  <si>
    <t>hour</t>
  </si>
  <si>
    <t>%</t>
  </si>
  <si>
    <t>mAU*min</t>
  </si>
  <si>
    <t>mg/ml</t>
  </si>
  <si>
    <t>LR/INT</t>
  </si>
  <si>
    <t>SM/INT</t>
  </si>
  <si>
    <t>PDT/INT</t>
  </si>
  <si>
    <t>DAD1A</t>
  </si>
  <si>
    <t>IS</t>
  </si>
  <si>
    <t>Limiting_Reagent</t>
  </si>
  <si>
    <t>Starting_Material</t>
  </si>
  <si>
    <t>Product</t>
  </si>
  <si>
    <t>Impurity_1</t>
  </si>
  <si>
    <t>Impurity_2</t>
  </si>
  <si>
    <t>Impurity_3</t>
  </si>
  <si>
    <t>Impurity_4</t>
  </si>
  <si>
    <t>Impurity_5</t>
  </si>
  <si>
    <t>Internal_Standard</t>
  </si>
  <si>
    <t>Rxn Vol</t>
  </si>
  <si>
    <t>Diluent1</t>
  </si>
  <si>
    <t>Aliquot</t>
  </si>
  <si>
    <t>Diluent2</t>
  </si>
  <si>
    <t>X Dilution</t>
  </si>
  <si>
    <t>Inj Vol</t>
  </si>
  <si>
    <t>%Yield</t>
  </si>
  <si>
    <t>%LR</t>
  </si>
  <si>
    <t>%Sum</t>
  </si>
  <si>
    <t>%EE</t>
  </si>
  <si>
    <t>%DR</t>
  </si>
  <si>
    <t>A1</t>
  </si>
  <si>
    <t>9150597970-283567-01</t>
  </si>
  <si>
    <t>B1</t>
  </si>
  <si>
    <t>9150597970-283567-02</t>
  </si>
  <si>
    <t>C1</t>
  </si>
  <si>
    <t>9150597970-276819-03</t>
  </si>
  <si>
    <t>D1</t>
  </si>
  <si>
    <t>9150597970-276819-04</t>
  </si>
  <si>
    <t>E1</t>
  </si>
  <si>
    <t>9150597970-276819-05</t>
  </si>
  <si>
    <t>F1</t>
  </si>
  <si>
    <t>9150597970-283567-04</t>
  </si>
  <si>
    <t>G1</t>
  </si>
  <si>
    <t>9150597970-283567-05</t>
  </si>
  <si>
    <t>H1</t>
  </si>
  <si>
    <t>9150597970-276819-08</t>
  </si>
  <si>
    <t>A2</t>
  </si>
  <si>
    <t>9150597970-276819-09</t>
  </si>
  <si>
    <t>B2</t>
  </si>
  <si>
    <t>9150597970-276819-10</t>
  </si>
  <si>
    <t>C2</t>
  </si>
  <si>
    <t>9150597970-276819-11</t>
  </si>
  <si>
    <t>D2</t>
  </si>
  <si>
    <t>9150597970-276819-12</t>
  </si>
  <si>
    <t>E2</t>
  </si>
  <si>
    <t>9150597970-276819-13</t>
  </si>
  <si>
    <t>F2</t>
  </si>
  <si>
    <t>9150597970-276819-14</t>
  </si>
  <si>
    <t>G2</t>
  </si>
  <si>
    <t>9150597970-283567-08</t>
  </si>
  <si>
    <t>H2</t>
  </si>
  <si>
    <t>9150597970-276819-16</t>
  </si>
  <si>
    <t>A3</t>
  </si>
  <si>
    <t>9150597970-276819-17</t>
  </si>
  <si>
    <t>B3</t>
  </si>
  <si>
    <t>9150597970-276819-18</t>
  </si>
  <si>
    <t>C3</t>
  </si>
  <si>
    <t>9150597970-283567-09</t>
  </si>
  <si>
    <t>D3</t>
  </si>
  <si>
    <t>9150597970-276819-20</t>
  </si>
  <si>
    <t>E3</t>
  </si>
  <si>
    <t>9150597970-283567-11</t>
  </si>
  <si>
    <t>F3</t>
  </si>
  <si>
    <t>9150597970-276819-22</t>
  </si>
  <si>
    <t>G3</t>
  </si>
  <si>
    <t>9150597970-276819-23</t>
  </si>
  <si>
    <t>H3</t>
  </si>
  <si>
    <t>9150597970-283567-13</t>
  </si>
  <si>
    <t>A4</t>
  </si>
  <si>
    <t>9150597970-276819-25</t>
  </si>
  <si>
    <t>B4</t>
  </si>
  <si>
    <t>9150597970-283567-15</t>
  </si>
  <si>
    <t>C4</t>
  </si>
  <si>
    <t>9150597970-283567-16</t>
  </si>
  <si>
    <t>D4</t>
  </si>
  <si>
    <t>9150597970-283567-17</t>
  </si>
  <si>
    <t>E4</t>
  </si>
  <si>
    <t>9150597970-283567-18</t>
  </si>
  <si>
    <t>F4</t>
  </si>
  <si>
    <t>9150597970-276819-30</t>
  </si>
  <si>
    <t>G4</t>
  </si>
  <si>
    <t>9150597970-283567-20</t>
  </si>
  <si>
    <t>H4</t>
  </si>
  <si>
    <t>9150597970-283567-21</t>
  </si>
  <si>
    <t>A5</t>
  </si>
  <si>
    <t>9150597970-276819-33</t>
  </si>
  <si>
    <t>B5</t>
  </si>
  <si>
    <t>9150597970-283567-22</t>
  </si>
  <si>
    <t>C5</t>
  </si>
  <si>
    <t>9150597970-283567-23</t>
  </si>
  <si>
    <t>D5</t>
  </si>
  <si>
    <t>9150597970-276819-36</t>
  </si>
  <si>
    <t>E5</t>
  </si>
  <si>
    <t>9150597970-283567-24</t>
  </si>
  <si>
    <t>F5</t>
  </si>
  <si>
    <t>9150597970-276819-38</t>
  </si>
  <si>
    <t>G5</t>
  </si>
  <si>
    <t>9150597970-276819-39</t>
  </si>
  <si>
    <t>H5</t>
  </si>
  <si>
    <t>9150597970-276819-40</t>
  </si>
  <si>
    <t>A6</t>
  </si>
  <si>
    <t>9150597970-276819-41</t>
  </si>
  <si>
    <t>B6</t>
  </si>
  <si>
    <t>9150597970-276819-42</t>
  </si>
  <si>
    <t>C6</t>
  </si>
  <si>
    <t>9150597970-276819-43</t>
  </si>
  <si>
    <t>D6</t>
  </si>
  <si>
    <t>9150597970-283567-27</t>
  </si>
  <si>
    <t>E6</t>
  </si>
  <si>
    <t>9150597970-283567-28</t>
  </si>
  <si>
    <t>F6</t>
  </si>
  <si>
    <t>9150597970-283567-29</t>
  </si>
  <si>
    <t>G6</t>
  </si>
  <si>
    <t>9150597970-283567-30</t>
  </si>
  <si>
    <t>H6</t>
  </si>
  <si>
    <t>9150597970-283567-31</t>
  </si>
  <si>
    <t>42'</t>
  </si>
  <si>
    <t>A7</t>
  </si>
  <si>
    <t>9150597970-276819-49</t>
  </si>
  <si>
    <t>B7</t>
  </si>
  <si>
    <t>9150597970-276819-50</t>
  </si>
  <si>
    <t>C7</t>
  </si>
  <si>
    <t>9150597970-283567-32</t>
  </si>
  <si>
    <t>D7</t>
  </si>
  <si>
    <t>9150597970-283567-33</t>
  </si>
  <si>
    <t>E7</t>
  </si>
  <si>
    <t>9150597970-283567-34</t>
  </si>
  <si>
    <t>F7</t>
  </si>
  <si>
    <t>9150597970-276819-54</t>
  </si>
  <si>
    <t>G7</t>
  </si>
  <si>
    <t>9150597970-283567-36</t>
  </si>
  <si>
    <t>H7</t>
  </si>
  <si>
    <t>9150597970-276819-56</t>
  </si>
  <si>
    <t>A8</t>
  </si>
  <si>
    <t>9150597970-283567-37</t>
  </si>
  <si>
    <t>B8</t>
  </si>
  <si>
    <t>9150597970-283567-38</t>
  </si>
  <si>
    <t>C8</t>
  </si>
  <si>
    <t>9150597970-283567-39</t>
  </si>
  <si>
    <t>D8</t>
  </si>
  <si>
    <t>9150597970-283567-40</t>
  </si>
  <si>
    <t>E8</t>
  </si>
  <si>
    <t>9150597970-283567-41</t>
  </si>
  <si>
    <t>F8</t>
  </si>
  <si>
    <t>9150597970-283567-42</t>
  </si>
  <si>
    <t>G8</t>
  </si>
  <si>
    <t>9150597970-283567-43</t>
  </si>
  <si>
    <t>H8</t>
  </si>
  <si>
    <t>9150597970-276819-64</t>
  </si>
  <si>
    <t>A9</t>
  </si>
  <si>
    <t>9150597970-283567-44</t>
  </si>
  <si>
    <t>B9</t>
  </si>
  <si>
    <t>9150597970-283567-45</t>
  </si>
  <si>
    <t>C9</t>
  </si>
  <si>
    <t>9150597970-276819-67</t>
  </si>
  <si>
    <t>D9</t>
  </si>
  <si>
    <t>9150597970-283567-46</t>
  </si>
  <si>
    <t>E9</t>
  </si>
  <si>
    <t>9150597970-276819-69</t>
  </si>
  <si>
    <t>F9</t>
  </si>
  <si>
    <t>9150597970-283567-47</t>
  </si>
  <si>
    <t>G9</t>
  </si>
  <si>
    <t>9150597970-276819-71</t>
  </si>
  <si>
    <t>H9</t>
  </si>
  <si>
    <t>9150597970-276819-72</t>
  </si>
  <si>
    <t>A10</t>
  </si>
  <si>
    <t>9150597970-276819-73</t>
  </si>
  <si>
    <t>B10</t>
  </si>
  <si>
    <t>9150597970-283567-51</t>
  </si>
  <si>
    <t>C10</t>
  </si>
  <si>
    <t>9150597970-283567-52</t>
  </si>
  <si>
    <t>D10</t>
  </si>
  <si>
    <t>9150597970-283567-53</t>
  </si>
  <si>
    <t>E10</t>
  </si>
  <si>
    <t>9150597970-283567-54</t>
  </si>
  <si>
    <t>F10</t>
  </si>
  <si>
    <t>9150597970-276819-78</t>
  </si>
  <si>
    <t>G10</t>
  </si>
  <si>
    <t>9150597970-283567-56</t>
  </si>
  <si>
    <t>H10</t>
  </si>
  <si>
    <t>9150597970-276819-80</t>
  </si>
  <si>
    <t>A11</t>
  </si>
  <si>
    <t>9150597970-276819-81</t>
  </si>
  <si>
    <t>B11</t>
  </si>
  <si>
    <t>9150597970-276819-82</t>
  </si>
  <si>
    <t>C11</t>
  </si>
  <si>
    <t>9150597970-283567-81</t>
  </si>
  <si>
    <t>D11</t>
  </si>
  <si>
    <t>9150597970-276819-84</t>
  </si>
  <si>
    <t>E11</t>
  </si>
  <si>
    <t>9150597970-276819-85</t>
  </si>
  <si>
    <t>F11</t>
  </si>
  <si>
    <t>9150597970-276819-86</t>
  </si>
  <si>
    <t>G11</t>
  </si>
  <si>
    <t>9150597970-283567-59</t>
  </si>
  <si>
    <t>H11</t>
  </si>
  <si>
    <t>9150597970-276819-88</t>
  </si>
  <si>
    <t>A12</t>
  </si>
  <si>
    <t>9150597970-283567-61</t>
  </si>
  <si>
    <t>B12</t>
  </si>
  <si>
    <t>9150597970-276819-90</t>
  </si>
  <si>
    <t>C12</t>
  </si>
  <si>
    <t>9150597970-283567-63</t>
  </si>
  <si>
    <t>D12</t>
  </si>
  <si>
    <t>9150597970-283567-64</t>
  </si>
  <si>
    <t>E12</t>
  </si>
  <si>
    <t>9150597970-276819-93</t>
  </si>
  <si>
    <t>F12</t>
  </si>
  <si>
    <t>9150597970-276819-94</t>
  </si>
  <si>
    <t>G12</t>
  </si>
  <si>
    <t>9150597970-283567-67</t>
  </si>
  <si>
    <t>H12</t>
  </si>
  <si>
    <t>9150597970-283567-68</t>
  </si>
  <si>
    <t>Rerun t-AmOH at 90C</t>
  </si>
  <si>
    <t>Response Factor Calculation</t>
  </si>
  <si>
    <t>Inj vol (uL)</t>
  </si>
  <si>
    <t>Conc Pdt (mg/ml)</t>
  </si>
  <si>
    <t>Conc SM (mg/ml)</t>
  </si>
  <si>
    <t>Conc LR (mg/ml)</t>
  </si>
  <si>
    <t>Conc IS (mg/ml)</t>
  </si>
  <si>
    <t>Inj Pdt</t>
  </si>
  <si>
    <t>Inj SM</t>
  </si>
  <si>
    <t>Inj LR</t>
  </si>
  <si>
    <t>Inj IS</t>
  </si>
  <si>
    <t>Area Pdt</t>
  </si>
  <si>
    <t>Area SM</t>
  </si>
  <si>
    <t>Area LR</t>
  </si>
  <si>
    <t>Area IS</t>
  </si>
  <si>
    <t>Response Factor Used for Calculation</t>
  </si>
  <si>
    <t>SM</t>
  </si>
  <si>
    <t>DP</t>
  </si>
  <si>
    <t>Unit</t>
  </si>
  <si>
    <t>Notes:</t>
  </si>
  <si>
    <t xml:space="preserve">Response Factor </t>
  </si>
  <si>
    <t xml:space="preserve"> (PA•ml/ug)</t>
  </si>
  <si>
    <t>RF is slope or copy from single point calculation below</t>
  </si>
  <si>
    <t>Amount Charged</t>
  </si>
  <si>
    <t xml:space="preserve"> mg</t>
  </si>
  <si>
    <t>Amount Charged from ELN</t>
  </si>
  <si>
    <t>Theo. Yield</t>
  </si>
  <si>
    <t>Theoretical Yield of product from ELN</t>
  </si>
  <si>
    <t>.88mg/ml</t>
  </si>
  <si>
    <t>1.15mg/ml</t>
  </si>
  <si>
    <t>Single Point Response Factor Calculation</t>
  </si>
  <si>
    <t xml:space="preserve">LR </t>
  </si>
  <si>
    <t>Response Factor</t>
  </si>
  <si>
    <t>Injection Volume</t>
  </si>
  <si>
    <t>ul</t>
  </si>
  <si>
    <t>Area</t>
  </si>
  <si>
    <t>Response Factor From Slope</t>
  </si>
  <si>
    <t>Read Me</t>
  </si>
  <si>
    <t>Need to replace n.a. with 0 to enable calculated values (like ratio vs IS and mg/mL calculations).  If only using area or area% n.a. will display as 0</t>
  </si>
  <si>
    <t>Ligand</t>
  </si>
  <si>
    <t>Prod(%)</t>
  </si>
  <si>
    <t>LR (%)</t>
  </si>
  <si>
    <t>Prd/Int</t>
  </si>
  <si>
    <t>LR/Int</t>
  </si>
  <si>
    <t>L1</t>
  </si>
  <si>
    <t>L1-L48</t>
  </si>
  <si>
    <t>Div1</t>
  </si>
  <si>
    <t>L2</t>
  </si>
  <si>
    <t>L49-L96</t>
  </si>
  <si>
    <t>Div2</t>
  </si>
  <si>
    <t>L3</t>
  </si>
  <si>
    <t>L97-L144</t>
  </si>
  <si>
    <t>AbbViePhos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</si>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</sst>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right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15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8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0" fontId="0" fillId="6" borderId="1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7" fontId="0" fillId="8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10" borderId="1" xfId="0" applyNumberFormat="1" applyFill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Product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642227943383589E-2"/>
                  <c:y val="2.1920004564646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'Response Factor Calculation'!$G$3:$G$6</c:f>
              <c:numCache>
                <c:formatCode>0.00000</c:formatCode>
                <c:ptCount val="4"/>
                <c:pt idx="0">
                  <c:v>1.2625000000000001E-4</c:v>
                </c:pt>
                <c:pt idx="1">
                  <c:v>2.5250000000000001E-4</c:v>
                </c:pt>
                <c:pt idx="2">
                  <c:v>3.7875000000000002E-4</c:v>
                </c:pt>
                <c:pt idx="3">
                  <c:v>5.0500000000000002E-4</c:v>
                </c:pt>
              </c:numCache>
            </c:numRef>
          </c:xVal>
          <c:yVal>
            <c:numRef>
              <c:f>'Response Factor Calculation'!$K$3:$K$6</c:f>
              <c:numCache>
                <c:formatCode>General</c:formatCode>
                <c:ptCount val="4"/>
                <c:pt idx="0">
                  <c:v>7.7220000000000004</c:v>
                </c:pt>
                <c:pt idx="1">
                  <c:v>15.523999999999999</c:v>
                </c:pt>
                <c:pt idx="2">
                  <c:v>23.443000000000001</c:v>
                </c:pt>
                <c:pt idx="3">
                  <c:v>31.193000000000001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F-4DD4-8286-92551A1A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05952"/>
        <c:axId val="230607488"/>
      </c:scatterChart>
      <c:valAx>
        <c:axId val="2306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07488"/>
        <c:crosses val="autoZero"/>
        <c:crossBetween val="midCat"/>
      </c:valAx>
      <c:valAx>
        <c:axId val="2306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Starting Material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15601837955159"/>
                  <c:y val="1.46736277530526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'Response Factor Calculation'!$H$3:$H$6</c:f>
              <c:numCache>
                <c:formatCode>0.0000</c:formatCode>
                <c:ptCount val="4"/>
                <c:pt idx="0">
                  <c:v>1.25E-4</c:v>
                </c:pt>
                <c:pt idx="1">
                  <c:v>2.5000000000000001E-4</c:v>
                </c:pt>
                <c:pt idx="2">
                  <c:v>3.7500000000000001E-4</c:v>
                </c:pt>
                <c:pt idx="3">
                  <c:v>5.0000000000000001E-4</c:v>
                </c:pt>
              </c:numCache>
            </c:numRef>
          </c:xVal>
          <c:yVal>
            <c:numRef>
              <c:f>'Response Factor Calculation'!$L$3:$L$6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F-4DD4-8286-92551A1A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20544"/>
        <c:axId val="372728960"/>
      </c:scatterChart>
      <c:valAx>
        <c:axId val="2306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28960"/>
        <c:crosses val="autoZero"/>
        <c:crossBetween val="midCat"/>
      </c:valAx>
      <c:valAx>
        <c:axId val="372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62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Limiting Reagent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956608085586255E-2"/>
                  <c:y val="-3.96354187069899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'Response Factor Calculation'!$I$3:$I$6</c:f>
              <c:numCache>
                <c:formatCode>0.0000</c:formatCode>
                <c:ptCount val="4"/>
                <c:pt idx="0">
                  <c:v>1.3000000000000002E-4</c:v>
                </c:pt>
                <c:pt idx="1">
                  <c:v>2.6000000000000003E-4</c:v>
                </c:pt>
                <c:pt idx="2">
                  <c:v>3.8999999999999999E-4</c:v>
                </c:pt>
                <c:pt idx="3">
                  <c:v>5.2000000000000006E-4</c:v>
                </c:pt>
              </c:numCache>
            </c:numRef>
          </c:xVal>
          <c:yVal>
            <c:numRef>
              <c:f>'Response Factor Calculation'!$M$3:$M$6</c:f>
              <c:numCache>
                <c:formatCode>General</c:formatCode>
                <c:ptCount val="4"/>
                <c:pt idx="0">
                  <c:v>5.5279999999999996</c:v>
                </c:pt>
                <c:pt idx="1">
                  <c:v>11.286</c:v>
                </c:pt>
                <c:pt idx="2">
                  <c:v>16.887</c:v>
                </c:pt>
                <c:pt idx="3">
                  <c:v>22.69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F-4DD4-8286-92551A1A6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761344"/>
        <c:axId val="372762880"/>
      </c:scatterChart>
      <c:valAx>
        <c:axId val="3727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2880"/>
        <c:crosses val="autoZero"/>
        <c:crossBetween val="midCat"/>
      </c:valAx>
      <c:valAx>
        <c:axId val="3727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Internal Std (IS)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80752405949256"/>
                  <c:y val="-4.41237382640602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'Response Factor Calculation'!$J$3:$J$6</c:f>
              <c:numCache>
                <c:formatCode>0.0000</c:formatCode>
                <c:ptCount val="4"/>
                <c:pt idx="0">
                  <c:v>1.2449999999999999E-4</c:v>
                </c:pt>
                <c:pt idx="1">
                  <c:v>2.4899999999999998E-4</c:v>
                </c:pt>
                <c:pt idx="2">
                  <c:v>3.7350000000000003E-4</c:v>
                </c:pt>
                <c:pt idx="3">
                  <c:v>4.9799999999999996E-4</c:v>
                </c:pt>
              </c:numCache>
            </c:numRef>
          </c:xVal>
          <c:yVal>
            <c:numRef>
              <c:f>'Response Factor Calculation'!$N$3:$N$6</c:f>
              <c:numCache>
                <c:formatCode>General</c:formatCode>
                <c:ptCount val="4"/>
                <c:pt idx="0">
                  <c:v>2.407</c:v>
                </c:pt>
                <c:pt idx="1">
                  <c:v>5.41</c:v>
                </c:pt>
                <c:pt idx="2">
                  <c:v>7.9610000000000003</c:v>
                </c:pt>
                <c:pt idx="3">
                  <c:v>10.462999999999999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EB-449B-A387-6067C1A6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492544"/>
        <c:axId val="374494336"/>
      </c:scatterChart>
      <c:valAx>
        <c:axId val="3744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94336"/>
        <c:crosses val="autoZero"/>
        <c:crossBetween val="midCat"/>
      </c:valAx>
      <c:valAx>
        <c:axId val="3744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Product to an Internal Standard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Data'!$D$3:$D$147</c:f>
              <c:strCache>
                <c:ptCount val="144"/>
                <c:pt idx="0">
                  <c:v>L1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L6</c:v>
                </c:pt>
                <c:pt idx="6">
                  <c:v>L7</c:v>
                </c:pt>
                <c:pt idx="7">
                  <c:v>L8</c:v>
                </c:pt>
                <c:pt idx="8">
                  <c:v>L9</c:v>
                </c:pt>
                <c:pt idx="9">
                  <c:v>L10</c:v>
                </c:pt>
                <c:pt idx="10">
                  <c:v>L11</c:v>
                </c:pt>
                <c:pt idx="11">
                  <c:v>L12</c:v>
                </c:pt>
                <c:pt idx="12">
                  <c:v>L13</c:v>
                </c:pt>
                <c:pt idx="13">
                  <c:v>L14</c:v>
                </c:pt>
                <c:pt idx="14">
                  <c:v>L15</c:v>
                </c:pt>
                <c:pt idx="15">
                  <c:v>L16</c:v>
                </c:pt>
                <c:pt idx="16">
                  <c:v>L17</c:v>
                </c:pt>
                <c:pt idx="17">
                  <c:v>L18</c:v>
                </c:pt>
                <c:pt idx="18">
                  <c:v>L19</c:v>
                </c:pt>
                <c:pt idx="19">
                  <c:v>L20</c:v>
                </c:pt>
                <c:pt idx="20">
                  <c:v>L21</c:v>
                </c:pt>
                <c:pt idx="21">
                  <c:v>L22</c:v>
                </c:pt>
                <c:pt idx="22">
                  <c:v>L23</c:v>
                </c:pt>
                <c:pt idx="23">
                  <c:v>L24</c:v>
                </c:pt>
                <c:pt idx="24">
                  <c:v>L25</c:v>
                </c:pt>
                <c:pt idx="25">
                  <c:v>L26</c:v>
                </c:pt>
                <c:pt idx="26">
                  <c:v>L27</c:v>
                </c:pt>
                <c:pt idx="27">
                  <c:v>L28</c:v>
                </c:pt>
                <c:pt idx="28">
                  <c:v>L29</c:v>
                </c:pt>
                <c:pt idx="29">
                  <c:v>L30</c:v>
                </c:pt>
                <c:pt idx="30">
                  <c:v>L31</c:v>
                </c:pt>
                <c:pt idx="31">
                  <c:v>L32</c:v>
                </c:pt>
                <c:pt idx="32">
                  <c:v>L33</c:v>
                </c:pt>
                <c:pt idx="33">
                  <c:v>L34</c:v>
                </c:pt>
                <c:pt idx="34">
                  <c:v>L35</c:v>
                </c:pt>
                <c:pt idx="35">
                  <c:v>L36</c:v>
                </c:pt>
                <c:pt idx="36">
                  <c:v>L37</c:v>
                </c:pt>
                <c:pt idx="37">
                  <c:v>L38</c:v>
                </c:pt>
                <c:pt idx="38">
                  <c:v>L39</c:v>
                </c:pt>
                <c:pt idx="39">
                  <c:v>L40</c:v>
                </c:pt>
                <c:pt idx="40">
                  <c:v>L41</c:v>
                </c:pt>
                <c:pt idx="41">
                  <c:v>L42</c:v>
                </c:pt>
                <c:pt idx="42">
                  <c:v>L43</c:v>
                </c:pt>
                <c:pt idx="43">
                  <c:v>L44</c:v>
                </c:pt>
                <c:pt idx="44">
                  <c:v>L45</c:v>
                </c:pt>
                <c:pt idx="45">
                  <c:v>L46</c:v>
                </c:pt>
                <c:pt idx="46">
                  <c:v>L47</c:v>
                </c:pt>
                <c:pt idx="47">
                  <c:v>L48</c:v>
                </c:pt>
                <c:pt idx="48">
                  <c:v>L49</c:v>
                </c:pt>
                <c:pt idx="49">
                  <c:v>L50</c:v>
                </c:pt>
                <c:pt idx="50">
                  <c:v>L51</c:v>
                </c:pt>
                <c:pt idx="51">
                  <c:v>L52</c:v>
                </c:pt>
                <c:pt idx="52">
                  <c:v>L53</c:v>
                </c:pt>
                <c:pt idx="53">
                  <c:v>L54</c:v>
                </c:pt>
                <c:pt idx="54">
                  <c:v>L55</c:v>
                </c:pt>
                <c:pt idx="55">
                  <c:v>L56</c:v>
                </c:pt>
                <c:pt idx="56">
                  <c:v>L57</c:v>
                </c:pt>
                <c:pt idx="57">
                  <c:v>L58</c:v>
                </c:pt>
                <c:pt idx="58">
                  <c:v>L59</c:v>
                </c:pt>
                <c:pt idx="59">
                  <c:v>L60</c:v>
                </c:pt>
                <c:pt idx="60">
                  <c:v>L61</c:v>
                </c:pt>
                <c:pt idx="61">
                  <c:v>L62</c:v>
                </c:pt>
                <c:pt idx="62">
                  <c:v>L63</c:v>
                </c:pt>
                <c:pt idx="63">
                  <c:v>L64</c:v>
                </c:pt>
                <c:pt idx="64">
                  <c:v>L65</c:v>
                </c:pt>
                <c:pt idx="65">
                  <c:v>L66</c:v>
                </c:pt>
                <c:pt idx="66">
                  <c:v>L67</c:v>
                </c:pt>
                <c:pt idx="67">
                  <c:v>L68</c:v>
                </c:pt>
                <c:pt idx="68">
                  <c:v>L69</c:v>
                </c:pt>
                <c:pt idx="69">
                  <c:v>L70</c:v>
                </c:pt>
                <c:pt idx="70">
                  <c:v>L71</c:v>
                </c:pt>
                <c:pt idx="71">
                  <c:v>L72</c:v>
                </c:pt>
                <c:pt idx="72">
                  <c:v>L73</c:v>
                </c:pt>
                <c:pt idx="73">
                  <c:v>L74</c:v>
                </c:pt>
                <c:pt idx="74">
                  <c:v>L75</c:v>
                </c:pt>
                <c:pt idx="75">
                  <c:v>L76</c:v>
                </c:pt>
                <c:pt idx="76">
                  <c:v>L77</c:v>
                </c:pt>
                <c:pt idx="77">
                  <c:v>L78</c:v>
                </c:pt>
                <c:pt idx="78">
                  <c:v>L79</c:v>
                </c:pt>
                <c:pt idx="79">
                  <c:v>L80</c:v>
                </c:pt>
                <c:pt idx="80">
                  <c:v>L81</c:v>
                </c:pt>
                <c:pt idx="81">
                  <c:v>L82</c:v>
                </c:pt>
                <c:pt idx="82">
                  <c:v>L83</c:v>
                </c:pt>
                <c:pt idx="83">
                  <c:v>L84</c:v>
                </c:pt>
                <c:pt idx="84">
                  <c:v>L85</c:v>
                </c:pt>
                <c:pt idx="85">
                  <c:v>L86</c:v>
                </c:pt>
                <c:pt idx="86">
                  <c:v>L87</c:v>
                </c:pt>
                <c:pt idx="87">
                  <c:v>L88</c:v>
                </c:pt>
                <c:pt idx="88">
                  <c:v>L89</c:v>
                </c:pt>
                <c:pt idx="89">
                  <c:v>L90</c:v>
                </c:pt>
                <c:pt idx="90">
                  <c:v>L91</c:v>
                </c:pt>
                <c:pt idx="91">
                  <c:v>L92</c:v>
                </c:pt>
                <c:pt idx="92">
                  <c:v>L93</c:v>
                </c:pt>
                <c:pt idx="93">
                  <c:v>L94</c:v>
                </c:pt>
                <c:pt idx="94">
                  <c:v>L95</c:v>
                </c:pt>
                <c:pt idx="95">
                  <c:v>L96</c:v>
                </c:pt>
                <c:pt idx="96">
                  <c:v>L97</c:v>
                </c:pt>
                <c:pt idx="97">
                  <c:v>L98</c:v>
                </c:pt>
                <c:pt idx="98">
                  <c:v>L99</c:v>
                </c:pt>
                <c:pt idx="99">
                  <c:v>L100</c:v>
                </c:pt>
                <c:pt idx="100">
                  <c:v>L101</c:v>
                </c:pt>
                <c:pt idx="101">
                  <c:v>L102</c:v>
                </c:pt>
                <c:pt idx="102">
                  <c:v>L103</c:v>
                </c:pt>
                <c:pt idx="103">
                  <c:v>L104</c:v>
                </c:pt>
                <c:pt idx="104">
                  <c:v>L105</c:v>
                </c:pt>
                <c:pt idx="105">
                  <c:v>L106</c:v>
                </c:pt>
                <c:pt idx="106">
                  <c:v>L107</c:v>
                </c:pt>
                <c:pt idx="107">
                  <c:v>L108</c:v>
                </c:pt>
                <c:pt idx="108">
                  <c:v>L109</c:v>
                </c:pt>
                <c:pt idx="109">
                  <c:v>L110</c:v>
                </c:pt>
                <c:pt idx="110">
                  <c:v>L111</c:v>
                </c:pt>
                <c:pt idx="111">
                  <c:v>L112</c:v>
                </c:pt>
                <c:pt idx="112">
                  <c:v>L113</c:v>
                </c:pt>
                <c:pt idx="113">
                  <c:v>L114</c:v>
                </c:pt>
                <c:pt idx="114">
                  <c:v>L115</c:v>
                </c:pt>
                <c:pt idx="115">
                  <c:v>L116</c:v>
                </c:pt>
                <c:pt idx="116">
                  <c:v>L117</c:v>
                </c:pt>
                <c:pt idx="117">
                  <c:v>L118</c:v>
                </c:pt>
                <c:pt idx="118">
                  <c:v>L119</c:v>
                </c:pt>
                <c:pt idx="119">
                  <c:v>L120</c:v>
                </c:pt>
                <c:pt idx="120">
                  <c:v>L121</c:v>
                </c:pt>
                <c:pt idx="121">
                  <c:v>L122</c:v>
                </c:pt>
                <c:pt idx="122">
                  <c:v>L123</c:v>
                </c:pt>
                <c:pt idx="123">
                  <c:v>L124</c:v>
                </c:pt>
                <c:pt idx="124">
                  <c:v>L125</c:v>
                </c:pt>
                <c:pt idx="125">
                  <c:v>L126</c:v>
                </c:pt>
                <c:pt idx="126">
                  <c:v>L127</c:v>
                </c:pt>
                <c:pt idx="127">
                  <c:v>L128</c:v>
                </c:pt>
                <c:pt idx="128">
                  <c:v>L129</c:v>
                </c:pt>
                <c:pt idx="129">
                  <c:v>L130</c:v>
                </c:pt>
                <c:pt idx="130">
                  <c:v>L131</c:v>
                </c:pt>
                <c:pt idx="131">
                  <c:v>L132</c:v>
                </c:pt>
                <c:pt idx="132">
                  <c:v>L133</c:v>
                </c:pt>
                <c:pt idx="133">
                  <c:v>L134</c:v>
                </c:pt>
                <c:pt idx="134">
                  <c:v>L135</c:v>
                </c:pt>
                <c:pt idx="135">
                  <c:v>L136</c:v>
                </c:pt>
                <c:pt idx="136">
                  <c:v>L137</c:v>
                </c:pt>
                <c:pt idx="137">
                  <c:v>L138</c:v>
                </c:pt>
                <c:pt idx="138">
                  <c:v>L139</c:v>
                </c:pt>
                <c:pt idx="139">
                  <c:v>L140</c:v>
                </c:pt>
                <c:pt idx="140">
                  <c:v>L141</c:v>
                </c:pt>
                <c:pt idx="141">
                  <c:v>L142</c:v>
                </c:pt>
                <c:pt idx="142">
                  <c:v>L143</c:v>
                </c:pt>
                <c:pt idx="143">
                  <c:v>L144</c:v>
                </c:pt>
              </c:strCache>
            </c:strRef>
          </c:cat>
          <c:val>
            <c:numRef>
              <c:f>'Combined Data'!$G$3:$G$146</c:f>
              <c:numCache>
                <c:formatCode>General</c:formatCode>
                <c:ptCount val="144"/>
                <c:pt idx="0">
                  <c:v>0.24893449092344119</c:v>
                </c:pt>
                <c:pt idx="1">
                  <c:v>0.18864586683821166</c:v>
                </c:pt>
                <c:pt idx="2">
                  <c:v>0.36634962282715644</c:v>
                </c:pt>
                <c:pt idx="3">
                  <c:v>0.11910622988070442</c:v>
                </c:pt>
                <c:pt idx="4">
                  <c:v>0</c:v>
                </c:pt>
                <c:pt idx="5">
                  <c:v>0.44845090145282684</c:v>
                </c:pt>
                <c:pt idx="6">
                  <c:v>0.41165788995823499</c:v>
                </c:pt>
                <c:pt idx="7">
                  <c:v>0.33207614942528735</c:v>
                </c:pt>
                <c:pt idx="8">
                  <c:v>0.3024272576511382</c:v>
                </c:pt>
                <c:pt idx="9">
                  <c:v>0.32200522835614331</c:v>
                </c:pt>
                <c:pt idx="10">
                  <c:v>0.29595615464375646</c:v>
                </c:pt>
                <c:pt idx="11">
                  <c:v>0.30510624801776087</c:v>
                </c:pt>
                <c:pt idx="12">
                  <c:v>0</c:v>
                </c:pt>
                <c:pt idx="13">
                  <c:v>0.37280701754385964</c:v>
                </c:pt>
                <c:pt idx="14">
                  <c:v>0.37354900095147481</c:v>
                </c:pt>
                <c:pt idx="15">
                  <c:v>0.35289101142759677</c:v>
                </c:pt>
                <c:pt idx="16">
                  <c:v>0.26141015921152388</c:v>
                </c:pt>
                <c:pt idx="17">
                  <c:v>5.6452928699624733E-2</c:v>
                </c:pt>
                <c:pt idx="18">
                  <c:v>3.6045962537383916E-2</c:v>
                </c:pt>
                <c:pt idx="19">
                  <c:v>3.2627263409634441E-2</c:v>
                </c:pt>
                <c:pt idx="20">
                  <c:v>0.17716204869857261</c:v>
                </c:pt>
                <c:pt idx="21">
                  <c:v>3.1810385155153588E-2</c:v>
                </c:pt>
                <c:pt idx="22">
                  <c:v>0.12836363636363635</c:v>
                </c:pt>
                <c:pt idx="23">
                  <c:v>9.8076316619362988E-2</c:v>
                </c:pt>
                <c:pt idx="24">
                  <c:v>0.30698246693325132</c:v>
                </c:pt>
                <c:pt idx="25">
                  <c:v>0.33188594586770881</c:v>
                </c:pt>
                <c:pt idx="26">
                  <c:v>0.17252002464571783</c:v>
                </c:pt>
                <c:pt idx="27">
                  <c:v>5.3872579637726417E-2</c:v>
                </c:pt>
                <c:pt idx="28">
                  <c:v>0.28747361013370865</c:v>
                </c:pt>
                <c:pt idx="29">
                  <c:v>0</c:v>
                </c:pt>
                <c:pt idx="30">
                  <c:v>0.32665964172813489</c:v>
                </c:pt>
                <c:pt idx="31">
                  <c:v>0.37270624518118733</c:v>
                </c:pt>
                <c:pt idx="32">
                  <c:v>0.36246458923512753</c:v>
                </c:pt>
                <c:pt idx="33">
                  <c:v>0.4151853382940609</c:v>
                </c:pt>
                <c:pt idx="34">
                  <c:v>0.33175788992224425</c:v>
                </c:pt>
                <c:pt idx="35">
                  <c:v>0.22480867346938774</c:v>
                </c:pt>
                <c:pt idx="36">
                  <c:v>0.31851592579628979</c:v>
                </c:pt>
                <c:pt idx="37">
                  <c:v>0.28952442159383035</c:v>
                </c:pt>
                <c:pt idx="38">
                  <c:v>0.35683297180043383</c:v>
                </c:pt>
                <c:pt idx="39">
                  <c:v>0.4038876889848812</c:v>
                </c:pt>
                <c:pt idx="40">
                  <c:v>0.29220489977728281</c:v>
                </c:pt>
                <c:pt idx="41">
                  <c:v>5.2431824571267924E-2</c:v>
                </c:pt>
                <c:pt idx="42">
                  <c:v>0.31709477413640391</c:v>
                </c:pt>
                <c:pt idx="43">
                  <c:v>0.16962494212069762</c:v>
                </c:pt>
                <c:pt idx="44">
                  <c:v>2.4139702105803799E-2</c:v>
                </c:pt>
                <c:pt idx="45">
                  <c:v>6.1227590398055309E-2</c:v>
                </c:pt>
                <c:pt idx="46">
                  <c:v>0.10304489936349562</c:v>
                </c:pt>
                <c:pt idx="47">
                  <c:v>0</c:v>
                </c:pt>
                <c:pt idx="48">
                  <c:v>0.48764010440657152</c:v>
                </c:pt>
                <c:pt idx="49">
                  <c:v>0.34399167162403332</c:v>
                </c:pt>
                <c:pt idx="50">
                  <c:v>0.37032065622669652</c:v>
                </c:pt>
                <c:pt idx="51">
                  <c:v>8.1962171305551293E-2</c:v>
                </c:pt>
                <c:pt idx="52">
                  <c:v>0.35828785811732605</c:v>
                </c:pt>
                <c:pt idx="53">
                  <c:v>1.1000000000000001</c:v>
                </c:pt>
                <c:pt idx="54">
                  <c:v>0.43717549325025962</c:v>
                </c:pt>
                <c:pt idx="55">
                  <c:v>0.28468229397021966</c:v>
                </c:pt>
                <c:pt idx="56">
                  <c:v>0.37110750067695641</c:v>
                </c:pt>
                <c:pt idx="57">
                  <c:v>8.4013840830449826E-2</c:v>
                </c:pt>
                <c:pt idx="58">
                  <c:v>0.12437960595578282</c:v>
                </c:pt>
                <c:pt idx="59">
                  <c:v>0.27774314214463841</c:v>
                </c:pt>
                <c:pt idx="60">
                  <c:v>0.30673400673400675</c:v>
                </c:pt>
                <c:pt idx="61">
                  <c:v>0.32245980958326825</c:v>
                </c:pt>
                <c:pt idx="62">
                  <c:v>0.17734159779614325</c:v>
                </c:pt>
                <c:pt idx="63">
                  <c:v>0.17928730512249444</c:v>
                </c:pt>
                <c:pt idx="64">
                  <c:v>0.18334822758415251</c:v>
                </c:pt>
                <c:pt idx="65">
                  <c:v>0</c:v>
                </c:pt>
                <c:pt idx="66">
                  <c:v>0.12084390439310989</c:v>
                </c:pt>
                <c:pt idx="67">
                  <c:v>0</c:v>
                </c:pt>
                <c:pt idx="68">
                  <c:v>0.25160124815240598</c:v>
                </c:pt>
                <c:pt idx="69">
                  <c:v>0.28671116504854371</c:v>
                </c:pt>
                <c:pt idx="70">
                  <c:v>0.21619446233097231</c:v>
                </c:pt>
                <c:pt idx="71">
                  <c:v>0</c:v>
                </c:pt>
                <c:pt idx="72">
                  <c:v>0.41529343740965602</c:v>
                </c:pt>
                <c:pt idx="73">
                  <c:v>9.7903088693680917E-2</c:v>
                </c:pt>
                <c:pt idx="74">
                  <c:v>0.28355543343865919</c:v>
                </c:pt>
                <c:pt idx="75">
                  <c:v>5.4619124797406812E-2</c:v>
                </c:pt>
                <c:pt idx="76">
                  <c:v>8.4780043822686668E-2</c:v>
                </c:pt>
                <c:pt idx="77">
                  <c:v>0.33802416488983655</c:v>
                </c:pt>
                <c:pt idx="78">
                  <c:v>0.31595234411264117</c:v>
                </c:pt>
                <c:pt idx="79">
                  <c:v>0</c:v>
                </c:pt>
                <c:pt idx="80">
                  <c:v>0.34016953787257315</c:v>
                </c:pt>
                <c:pt idx="81">
                  <c:v>0.34066864155734233</c:v>
                </c:pt>
                <c:pt idx="82">
                  <c:v>0.26672789294148519</c:v>
                </c:pt>
                <c:pt idx="83">
                  <c:v>6.3317479191438764E-2</c:v>
                </c:pt>
                <c:pt idx="84">
                  <c:v>0.17008560814084961</c:v>
                </c:pt>
                <c:pt idx="85">
                  <c:v>0.31791997508952202</c:v>
                </c:pt>
                <c:pt idx="86">
                  <c:v>0.62277580071174377</c:v>
                </c:pt>
                <c:pt idx="87">
                  <c:v>9.705177034842713E-2</c:v>
                </c:pt>
                <c:pt idx="88">
                  <c:v>0.31293149229952205</c:v>
                </c:pt>
                <c:pt idx="89">
                  <c:v>0.11023821591485047</c:v>
                </c:pt>
                <c:pt idx="90">
                  <c:v>0.20437475293187507</c:v>
                </c:pt>
                <c:pt idx="91">
                  <c:v>2.6587173702868193E-2</c:v>
                </c:pt>
                <c:pt idx="92">
                  <c:v>0</c:v>
                </c:pt>
                <c:pt idx="93">
                  <c:v>0.35690623649719144</c:v>
                </c:pt>
                <c:pt idx="94">
                  <c:v>0.25322109603160969</c:v>
                </c:pt>
                <c:pt idx="95">
                  <c:v>0.10399780189586481</c:v>
                </c:pt>
                <c:pt idx="96">
                  <c:v>0.45856862971072954</c:v>
                </c:pt>
                <c:pt idx="97">
                  <c:v>0.78772635814889336</c:v>
                </c:pt>
                <c:pt idx="98">
                  <c:v>0.25302622730329521</c:v>
                </c:pt>
                <c:pt idx="99">
                  <c:v>0.34995612752266742</c:v>
                </c:pt>
                <c:pt idx="100">
                  <c:v>0.93831438868866091</c:v>
                </c:pt>
                <c:pt idx="101">
                  <c:v>1.8</c:v>
                </c:pt>
                <c:pt idx="102">
                  <c:v>0.24863747415899268</c:v>
                </c:pt>
                <c:pt idx="103">
                  <c:v>0.1378778531770512</c:v>
                </c:pt>
                <c:pt idx="104">
                  <c:v>0</c:v>
                </c:pt>
                <c:pt idx="105">
                  <c:v>0.21924290220820186</c:v>
                </c:pt>
                <c:pt idx="106">
                  <c:v>2.8444444444444446E-2</c:v>
                </c:pt>
                <c:pt idx="107">
                  <c:v>0.2340464104423495</c:v>
                </c:pt>
                <c:pt idx="108">
                  <c:v>0.26786708743270843</c:v>
                </c:pt>
                <c:pt idx="109">
                  <c:v>7.4675324675324686E-2</c:v>
                </c:pt>
                <c:pt idx="110">
                  <c:v>0.21767784454351619</c:v>
                </c:pt>
                <c:pt idx="111">
                  <c:v>0.26823793490460157</c:v>
                </c:pt>
                <c:pt idx="112">
                  <c:v>0.23591794158553547</c:v>
                </c:pt>
                <c:pt idx="113">
                  <c:v>0.2790613061670002</c:v>
                </c:pt>
                <c:pt idx="114">
                  <c:v>0.2974566900110579</c:v>
                </c:pt>
                <c:pt idx="115">
                  <c:v>0.25170068027210885</c:v>
                </c:pt>
                <c:pt idx="116">
                  <c:v>0.23666401273885351</c:v>
                </c:pt>
                <c:pt idx="117">
                  <c:v>0.29632176005500172</c:v>
                </c:pt>
                <c:pt idx="118">
                  <c:v>0.20507399577167018</c:v>
                </c:pt>
                <c:pt idx="119">
                  <c:v>0.22869763465374751</c:v>
                </c:pt>
                <c:pt idx="120">
                  <c:v>0.14037016675829211</c:v>
                </c:pt>
                <c:pt idx="121">
                  <c:v>0.11264696536383857</c:v>
                </c:pt>
                <c:pt idx="122">
                  <c:v>6.9108385813722237E-2</c:v>
                </c:pt>
                <c:pt idx="123">
                  <c:v>0.27591734948343427</c:v>
                </c:pt>
                <c:pt idx="124">
                  <c:v>0.24986585583974244</c:v>
                </c:pt>
                <c:pt idx="125">
                  <c:v>0.25456155890168292</c:v>
                </c:pt>
                <c:pt idx="126">
                  <c:v>0.20181177654755914</c:v>
                </c:pt>
                <c:pt idx="127">
                  <c:v>0.26642335766423358</c:v>
                </c:pt>
                <c:pt idx="128">
                  <c:v>7.0400920774985609E-2</c:v>
                </c:pt>
                <c:pt idx="129">
                  <c:v>0.14715302491103202</c:v>
                </c:pt>
                <c:pt idx="130">
                  <c:v>0.26104350725120856</c:v>
                </c:pt>
                <c:pt idx="131">
                  <c:v>0.37422969187675065</c:v>
                </c:pt>
                <c:pt idx="132">
                  <c:v>0.29187769649221534</c:v>
                </c:pt>
                <c:pt idx="133">
                  <c:v>0.33797585886722381</c:v>
                </c:pt>
                <c:pt idx="134">
                  <c:v>0.18965517241379309</c:v>
                </c:pt>
                <c:pt idx="135">
                  <c:v>3.3250146799765123E-2</c:v>
                </c:pt>
                <c:pt idx="136">
                  <c:v>0.24712948242360008</c:v>
                </c:pt>
                <c:pt idx="137">
                  <c:v>0.30836918263590146</c:v>
                </c:pt>
                <c:pt idx="138">
                  <c:v>2.1951219512195124E-2</c:v>
                </c:pt>
                <c:pt idx="139">
                  <c:v>0.32273014535496103</c:v>
                </c:pt>
                <c:pt idx="140">
                  <c:v>0.18195130880468607</c:v>
                </c:pt>
                <c:pt idx="141">
                  <c:v>4.1968714231209465E-2</c:v>
                </c:pt>
                <c:pt idx="142">
                  <c:v>0.2548642292067565</c:v>
                </c:pt>
                <c:pt idx="143">
                  <c:v>0.26668698567509902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6-4235-9463-A328DAE7C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195128"/>
        <c:axId val="1177200888"/>
      </c:barChart>
      <c:catAx>
        <c:axId val="117719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00888"/>
        <c:crosses val="autoZero"/>
        <c:auto val="1"/>
        <c:lblAlgn val="ctr"/>
        <c:lblOffset val="100"/>
        <c:noMultiLvlLbl val="0"/>
      </c:catAx>
      <c:valAx>
        <c:axId val="1177200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9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1</xdr:rowOff>
    </xdr:from>
    <xdr:to>
      <xdr:col>19</xdr:col>
      <xdr:colOff>85726</xdr:colOff>
      <xdr:row>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</xdr:colOff>
      <xdr:row>0</xdr:row>
      <xdr:rowOff>352425</xdr:rowOff>
    </xdr:from>
    <xdr:to>
      <xdr:col>23</xdr:col>
      <xdr:colOff>190500</xdr:colOff>
      <xdr:row>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152401</xdr:colOff>
      <xdr:row>6</xdr:row>
      <xdr:rowOff>0</xdr:rowOff>
    </xdr:from>
    <xdr:to>
      <xdr:col>19</xdr:col>
      <xdr:colOff>76201</xdr:colOff>
      <xdr:row>14</xdr:row>
      <xdr:rowOff>342900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6</xdr:row>
      <xdr:rowOff>0</xdr:rowOff>
    </xdr:from>
    <xdr:to>
      <xdr:col>24</xdr:col>
      <xdr:colOff>133349</xdr:colOff>
      <xdr:row>14</xdr:row>
      <xdr:rowOff>352425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A358AF-B590-4850-A16F-589DA904A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113</xdr:row>
      <xdr:rowOff>42861</xdr:rowOff>
    </xdr:from>
    <xdr:to>
      <xdr:col>25</xdr:col>
      <xdr:colOff>571500</xdr:colOff>
      <xdr:row>140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D40C4-9D9A-3224-337E-ECDF09087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8"/>
  <sheetViews>
    <sheetView tabSelected="1" zoomScale="85" zoomScaleNormal="85" workbookViewId="0">
      <selection activeCell="D4" sqref="D4"/>
    </sheetView>
  </sheetViews>
  <sheetFormatPr defaultRowHeight="14.4" x14ac:dyDescent="0.3"/>
  <cols>
    <col min="1" max="1" width="9.109375" style="4"/>
    <col min="2" max="2" width="12.6640625" style="4" bestFit="1" customWidth="1"/>
    <col min="3" max="3" width="5.88671875" style="4" customWidth="1"/>
    <col min="4" max="4" width="27.109375" style="4" customWidth="1"/>
    <col min="5" max="6" width="17.33203125" style="4" bestFit="1" customWidth="1"/>
    <col min="7" max="7" width="9.88671875" style="4" customWidth="1"/>
    <col min="8" max="8" width="11.33203125" style="4" customWidth="1"/>
    <col min="9" max="9" width="12" style="4" customWidth="1"/>
    <col min="10" max="10" width="11.5546875" style="4" customWidth="1"/>
    <col min="11" max="11" width="12" style="4" customWidth="1"/>
    <col min="12" max="12" width="11.5546875" style="4" customWidth="1"/>
    <col min="13" max="13" width="18.44140625" style="4" customWidth="1"/>
    <col min="14" max="14" width="17" style="4" customWidth="1"/>
    <col min="15" max="15" width="13.33203125" style="4" customWidth="1"/>
    <col min="16" max="16" width="10.33203125" style="4" customWidth="1"/>
    <col min="17" max="19" width="10.88671875" style="4" customWidth="1"/>
    <col min="20" max="20" width="14.5546875" style="4" customWidth="1"/>
    <col min="21" max="21" width="18.109375" style="4" bestFit="1" customWidth="1"/>
    <col min="22" max="24" width="10.33203125" style="4" customWidth="1"/>
    <col min="25" max="26" width="10.6640625" style="4" customWidth="1"/>
    <col min="27" max="27" width="10" style="4" customWidth="1"/>
    <col min="28" max="28" width="14.109375" style="4" customWidth="1"/>
    <col min="29" max="29" width="19.33203125" style="4" customWidth="1"/>
    <col min="30" max="31" width="17.6640625" style="4" customWidth="1"/>
    <col min="32" max="32" width="17.33203125" style="4" bestFit="1" customWidth="1"/>
    <col min="33" max="33" width="17.109375" style="4" customWidth="1"/>
    <col min="34" max="34" width="8.44140625" style="4" bestFit="1" customWidth="1"/>
    <col min="35" max="35" width="17.33203125" style="4" bestFit="1" customWidth="1"/>
    <col min="36" max="36" width="17.109375" style="4" customWidth="1"/>
    <col min="37" max="37" width="8.44140625" style="4" bestFit="1" customWidth="1"/>
    <col min="38" max="38" width="11" style="4" customWidth="1"/>
    <col min="39" max="39" width="9.109375" style="4" customWidth="1"/>
    <col min="40" max="40" width="10.44140625" style="4" customWidth="1"/>
    <col min="41" max="42" width="9.109375" style="4" customWidth="1"/>
  </cols>
  <sheetData>
    <row r="1" spans="1:42" ht="15" thickBot="1" x14ac:dyDescent="0.35">
      <c r="A1" s="21" t="s">
        <v>0</v>
      </c>
      <c r="C1" s="4" t="s">
        <v>2</v>
      </c>
      <c r="D1" s="22" t="s">
        <v>3</v>
      </c>
      <c r="E1" s="11" t="s">
        <v>4</v>
      </c>
      <c r="F1" s="11" t="s">
        <v>4</v>
      </c>
      <c r="G1" s="11" t="s">
        <v>4</v>
      </c>
      <c r="H1" s="11" t="s">
        <v>4</v>
      </c>
      <c r="I1" s="11" t="s">
        <v>4</v>
      </c>
      <c r="J1" s="11" t="s">
        <v>4</v>
      </c>
      <c r="K1" s="11" t="s">
        <v>4</v>
      </c>
      <c r="L1" s="11" t="s">
        <v>4</v>
      </c>
      <c r="M1" s="11" t="s">
        <v>5</v>
      </c>
      <c r="N1" s="11" t="s">
        <v>5</v>
      </c>
      <c r="O1" s="11" t="s">
        <v>5</v>
      </c>
      <c r="P1" s="11" t="s">
        <v>5</v>
      </c>
      <c r="Q1" s="11" t="s">
        <v>5</v>
      </c>
      <c r="R1" s="11" t="s">
        <v>5</v>
      </c>
      <c r="S1" s="11" t="s">
        <v>5</v>
      </c>
      <c r="T1" s="11" t="s">
        <v>5</v>
      </c>
      <c r="U1" s="12" t="s">
        <v>5</v>
      </c>
      <c r="V1" s="40" t="s">
        <v>6</v>
      </c>
      <c r="W1" s="40"/>
      <c r="X1" s="40"/>
      <c r="Y1" s="11"/>
      <c r="Z1" s="11"/>
      <c r="AA1" s="11"/>
      <c r="AB1" s="13" t="s">
        <v>7</v>
      </c>
      <c r="AC1" s="13" t="s">
        <v>7</v>
      </c>
      <c r="AD1" s="13" t="s">
        <v>7</v>
      </c>
      <c r="AE1" s="13" t="s">
        <v>7</v>
      </c>
      <c r="AF1" s="14"/>
      <c r="AG1" s="14"/>
      <c r="AH1" s="14"/>
      <c r="AI1" s="14" t="s">
        <v>8</v>
      </c>
      <c r="AJ1" s="14" t="s">
        <v>8</v>
      </c>
      <c r="AK1" s="14" t="s">
        <v>8</v>
      </c>
      <c r="AL1" s="15" t="s">
        <v>9</v>
      </c>
      <c r="AM1" s="15" t="s">
        <v>10</v>
      </c>
      <c r="AN1" s="15" t="s">
        <v>11</v>
      </c>
      <c r="AO1" s="16" t="s">
        <v>12</v>
      </c>
      <c r="AP1" s="17" t="s">
        <v>13</v>
      </c>
    </row>
    <row r="2" spans="1:42" ht="15" thickBot="1" x14ac:dyDescent="0.35">
      <c r="A2" s="18"/>
      <c r="B2" s="4" t="s">
        <v>14</v>
      </c>
      <c r="C2" s="22" t="s">
        <v>15</v>
      </c>
      <c r="E2" s="4" t="s">
        <v>16</v>
      </c>
      <c r="F2" s="4" t="s">
        <v>16</v>
      </c>
      <c r="G2" s="4" t="s">
        <v>16</v>
      </c>
      <c r="H2" s="4" t="s">
        <v>16</v>
      </c>
      <c r="I2" s="4" t="s">
        <v>16</v>
      </c>
      <c r="J2" s="4" t="s">
        <v>16</v>
      </c>
      <c r="K2" s="4" t="s">
        <v>16</v>
      </c>
      <c r="L2" s="4" t="s">
        <v>16</v>
      </c>
      <c r="M2" s="4" t="s">
        <v>17</v>
      </c>
      <c r="N2" s="4" t="s">
        <v>17</v>
      </c>
      <c r="O2" s="4" t="s">
        <v>17</v>
      </c>
      <c r="P2" s="4" t="s">
        <v>17</v>
      </c>
      <c r="Q2" s="4" t="s">
        <v>17</v>
      </c>
      <c r="R2" s="4" t="s">
        <v>17</v>
      </c>
      <c r="S2" s="4" t="s">
        <v>17</v>
      </c>
      <c r="T2" s="4" t="s">
        <v>17</v>
      </c>
      <c r="U2" s="19" t="s">
        <v>17</v>
      </c>
      <c r="AB2" s="36" t="s">
        <v>18</v>
      </c>
      <c r="AC2" s="36" t="s">
        <v>18</v>
      </c>
      <c r="AD2" s="36" t="s">
        <v>18</v>
      </c>
      <c r="AE2" s="36" t="s">
        <v>18</v>
      </c>
      <c r="AF2" s="37" t="s">
        <v>19</v>
      </c>
      <c r="AG2" s="37" t="s">
        <v>20</v>
      </c>
      <c r="AH2" s="37" t="s">
        <v>21</v>
      </c>
      <c r="AI2" s="37" t="s">
        <v>19</v>
      </c>
      <c r="AJ2" s="37" t="s">
        <v>20</v>
      </c>
      <c r="AK2" s="37" t="s">
        <v>21</v>
      </c>
      <c r="AL2" s="38" t="s">
        <v>16</v>
      </c>
      <c r="AM2" s="38" t="s">
        <v>16</v>
      </c>
      <c r="AN2" s="38" t="s">
        <v>16</v>
      </c>
      <c r="AO2" s="39" t="s">
        <v>16</v>
      </c>
      <c r="AP2" s="20" t="s">
        <v>16</v>
      </c>
    </row>
    <row r="3" spans="1:42" x14ac:dyDescent="0.3">
      <c r="A3" s="18"/>
      <c r="E3" s="4" t="s">
        <v>22</v>
      </c>
      <c r="F3" s="4" t="s">
        <v>22</v>
      </c>
      <c r="G3" s="4" t="s">
        <v>22</v>
      </c>
      <c r="H3" s="4" t="s">
        <v>22</v>
      </c>
      <c r="I3" s="4" t="s">
        <v>22</v>
      </c>
      <c r="J3" s="4" t="s">
        <v>22</v>
      </c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 t="s">
        <v>22</v>
      </c>
      <c r="Q3" s="4" t="s">
        <v>22</v>
      </c>
      <c r="R3" s="4" t="s">
        <v>22</v>
      </c>
      <c r="S3" s="4" t="s">
        <v>22</v>
      </c>
      <c r="T3" s="4" t="s">
        <v>22</v>
      </c>
      <c r="U3" s="19" t="s">
        <v>22</v>
      </c>
      <c r="AB3" s="36"/>
      <c r="AC3" s="36"/>
      <c r="AD3" s="36"/>
      <c r="AE3" s="36" t="s">
        <v>23</v>
      </c>
      <c r="AP3" s="19"/>
    </row>
    <row r="4" spans="1:42" ht="15" thickBot="1" x14ac:dyDescent="0.35">
      <c r="B4" t="s">
        <v>1</v>
      </c>
      <c r="C4" s="22"/>
      <c r="E4" s="22" t="s">
        <v>24</v>
      </c>
      <c r="F4" s="22" t="s">
        <v>25</v>
      </c>
      <c r="G4" s="22" t="s">
        <v>26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24</v>
      </c>
      <c r="N4" s="22" t="s">
        <v>25</v>
      </c>
      <c r="O4" s="22" t="s">
        <v>26</v>
      </c>
      <c r="P4" s="22" t="s">
        <v>27</v>
      </c>
      <c r="Q4" s="22" t="s">
        <v>28</v>
      </c>
      <c r="R4" s="22" t="s">
        <v>29</v>
      </c>
      <c r="S4" s="22" t="s">
        <v>30</v>
      </c>
      <c r="T4" s="22" t="s">
        <v>31</v>
      </c>
      <c r="U4" s="23" t="s">
        <v>32</v>
      </c>
      <c r="V4" s="34" t="s">
        <v>33</v>
      </c>
      <c r="W4" s="34" t="s">
        <v>34</v>
      </c>
      <c r="X4" s="34" t="s">
        <v>35</v>
      </c>
      <c r="Y4" s="34" t="s">
        <v>36</v>
      </c>
      <c r="Z4" s="34" t="s">
        <v>37</v>
      </c>
      <c r="AA4" s="34" t="s">
        <v>38</v>
      </c>
      <c r="AB4" s="36" t="s">
        <v>26</v>
      </c>
      <c r="AC4" s="36" t="s">
        <v>25</v>
      </c>
      <c r="AD4" s="36" t="s">
        <v>24</v>
      </c>
      <c r="AE4" s="36" t="s">
        <v>32</v>
      </c>
      <c r="AF4" s="37"/>
      <c r="AG4" s="37"/>
      <c r="AH4" s="37"/>
      <c r="AI4" s="37" t="s">
        <v>24</v>
      </c>
      <c r="AJ4" s="37" t="s">
        <v>25</v>
      </c>
      <c r="AK4" s="37" t="s">
        <v>26</v>
      </c>
      <c r="AL4" s="38" t="s">
        <v>39</v>
      </c>
      <c r="AM4" s="38" t="s">
        <v>40</v>
      </c>
      <c r="AN4" s="38" t="s">
        <v>41</v>
      </c>
      <c r="AO4" s="39" t="s">
        <v>42</v>
      </c>
      <c r="AP4" s="20" t="s">
        <v>43</v>
      </c>
    </row>
    <row r="5" spans="1:42" ht="15" thickBot="1" x14ac:dyDescent="0.35">
      <c r="A5" s="24">
        <v>1</v>
      </c>
      <c r="B5" s="7" t="s">
        <v>44</v>
      </c>
      <c r="C5" s="25">
        <v>16</v>
      </c>
      <c r="D5" s="25" t="s">
        <v>45</v>
      </c>
      <c r="E5" s="51">
        <v>81.180000000000007</v>
      </c>
      <c r="F5" s="51">
        <v>0</v>
      </c>
      <c r="G5" s="51">
        <v>1.1299999999999999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15.250999999999999</v>
      </c>
      <c r="N5" s="51">
        <v>0</v>
      </c>
      <c r="O5" s="51">
        <v>0.21299999999999999</v>
      </c>
      <c r="P5" s="51">
        <v>0</v>
      </c>
      <c r="Q5" s="51">
        <v>0</v>
      </c>
      <c r="R5" s="51">
        <v>0</v>
      </c>
      <c r="S5" s="51">
        <v>0</v>
      </c>
      <c r="T5" s="51">
        <v>0</v>
      </c>
      <c r="U5" s="51">
        <v>0</v>
      </c>
      <c r="V5" s="26">
        <v>70</v>
      </c>
      <c r="W5" s="42">
        <v>600</v>
      </c>
      <c r="X5" s="42">
        <v>100</v>
      </c>
      <c r="Y5" s="27">
        <v>1000</v>
      </c>
      <c r="Z5" s="28">
        <f>(((V5+W5)/V5)*((Y5+X5)/X5))</f>
        <v>105.28571428571428</v>
      </c>
      <c r="AA5" s="27">
        <v>1</v>
      </c>
      <c r="AB5" s="29">
        <f>O5/'Response Factor Calculation'!$E$10/AA5*Z5*1000</f>
        <v>0.30436417994947323</v>
      </c>
      <c r="AC5" s="29" t="e">
        <f>N5/'Response Factor Calculation'!$D$10*Z5/AA5*1000</f>
        <v>#VALUE!</v>
      </c>
      <c r="AD5" s="29" t="e">
        <f>M5/'Response Factor Calculation'!$C$10*Z5/AA5*1000</f>
        <v>#VALUE!</v>
      </c>
      <c r="AE5" s="29">
        <f>U5/'Response Factor Calculation'!$F$10*Z5/AA5*1000</f>
        <v>0</v>
      </c>
      <c r="AF5" s="29" t="e">
        <f>M5/U5</f>
        <v>#DIV/0!</v>
      </c>
      <c r="AG5" s="29" t="e">
        <f>N5/U5</f>
        <v>#DIV/0!</v>
      </c>
      <c r="AH5" s="29" t="e">
        <f>O5/U5</f>
        <v>#DIV/0!</v>
      </c>
      <c r="AI5" s="32" t="str">
        <f t="shared" ref="AI5:AI36" si="0">IFERROR((+(AF5/AF$103)*100),"0")</f>
        <v>0</v>
      </c>
      <c r="AJ5" s="32" t="str">
        <f t="shared" ref="AJ5:AK5" si="1">IFERROR((+(AG5/AG$103)*100),"0")</f>
        <v>0</v>
      </c>
      <c r="AK5" s="32" t="str">
        <f t="shared" si="1"/>
        <v>0</v>
      </c>
      <c r="AL5" s="32" t="e">
        <f>((+AB5/AE5*'Response Factor Calculation'!$F$11)/'Response Factor Calculation'!$E$12)*100</f>
        <v>#DIV/0!</v>
      </c>
      <c r="AM5" s="32" t="e">
        <f>((+AD5/AE5*'Response Factor Calculation'!$F$11)/'Response Factor Calculation'!$C$11)*100</f>
        <v>#VALUE!</v>
      </c>
      <c r="AN5" s="32" t="e">
        <f t="shared" ref="AN5:AN36" si="2">+AL5+AM5</f>
        <v>#DIV/0!</v>
      </c>
      <c r="AO5" s="32"/>
      <c r="AP5" s="33"/>
    </row>
    <row r="6" spans="1:42" ht="15" thickBot="1" x14ac:dyDescent="0.35">
      <c r="A6" s="30">
        <v>2</v>
      </c>
      <c r="B6" s="7" t="s">
        <v>46</v>
      </c>
      <c r="C6" s="25">
        <v>16</v>
      </c>
      <c r="D6" s="25" t="s">
        <v>47</v>
      </c>
      <c r="E6" s="51">
        <v>85.53</v>
      </c>
      <c r="F6" s="51">
        <v>0</v>
      </c>
      <c r="G6" s="51">
        <v>3.36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16.356000000000002</v>
      </c>
      <c r="N6" s="51">
        <v>0</v>
      </c>
      <c r="O6" s="51">
        <v>0.64200000000000002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26">
        <v>70</v>
      </c>
      <c r="W6" s="42">
        <v>600</v>
      </c>
      <c r="X6" s="42">
        <v>100</v>
      </c>
      <c r="Y6" s="27">
        <v>1000</v>
      </c>
      <c r="Z6" s="28">
        <f t="shared" ref="Z6:Z69" si="3">(((V6+W6)/V6)*((Y6+X6)/X6))</f>
        <v>105.28571428571428</v>
      </c>
      <c r="AA6" s="27">
        <v>1</v>
      </c>
      <c r="AB6" s="29">
        <f>O6/'Response Factor Calculation'!$E$10/AA6*Z6*1000</f>
        <v>0.9173793592843279</v>
      </c>
      <c r="AC6" s="29" t="e">
        <f>N6/'Response Factor Calculation'!$D$10*Z6/AA6*1000</f>
        <v>#VALUE!</v>
      </c>
      <c r="AD6" s="29" t="e">
        <f>M6/'Response Factor Calculation'!$C$10*Z6/AA6*1000</f>
        <v>#VALUE!</v>
      </c>
      <c r="AE6" s="29">
        <f>U6/'Response Factor Calculation'!$F$10*Z6/AA6*1000</f>
        <v>0</v>
      </c>
      <c r="AF6" s="29" t="e">
        <f t="shared" ref="AF6:AF69" si="4">M6/U6</f>
        <v>#DIV/0!</v>
      </c>
      <c r="AG6" s="29" t="e">
        <f t="shared" ref="AG6:AG69" si="5">N6/U6</f>
        <v>#DIV/0!</v>
      </c>
      <c r="AH6" s="29" t="e">
        <f t="shared" ref="AH6:AH69" si="6">O6/U6</f>
        <v>#DIV/0!</v>
      </c>
      <c r="AI6" s="32" t="str">
        <f t="shared" si="0"/>
        <v>0</v>
      </c>
      <c r="AJ6" s="32" t="str">
        <f t="shared" ref="AJ6:AJ37" si="7">IFERROR((+(AG6/AG$103)*100),"0")</f>
        <v>0</v>
      </c>
      <c r="AK6" s="32" t="str">
        <f t="shared" ref="AK6:AK37" si="8">IFERROR((+(AH6/AH$103)*100),"0")</f>
        <v>0</v>
      </c>
      <c r="AL6" s="32" t="e">
        <f>((+AB6/AE6*'Response Factor Calculation'!$F$11)/'Response Factor Calculation'!$E$12)*100</f>
        <v>#DIV/0!</v>
      </c>
      <c r="AM6" s="32" t="e">
        <f>((+AD6/AE6*'Response Factor Calculation'!$F$11)/'Response Factor Calculation'!$C$11)*100</f>
        <v>#VALUE!</v>
      </c>
      <c r="AN6" s="32" t="e">
        <f t="shared" si="2"/>
        <v>#DIV/0!</v>
      </c>
      <c r="AO6" s="32"/>
      <c r="AP6" s="33"/>
    </row>
    <row r="7" spans="1:42" ht="15" thickBot="1" x14ac:dyDescent="0.35">
      <c r="A7" s="30">
        <v>3</v>
      </c>
      <c r="B7" s="7" t="s">
        <v>48</v>
      </c>
      <c r="C7" s="25">
        <v>16</v>
      </c>
      <c r="D7" s="25" t="s">
        <v>49</v>
      </c>
      <c r="E7" s="51">
        <v>0</v>
      </c>
      <c r="F7" s="51">
        <v>0</v>
      </c>
      <c r="G7" s="51">
        <v>90.26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31.215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26">
        <v>70</v>
      </c>
      <c r="W7" s="42">
        <v>600</v>
      </c>
      <c r="X7" s="42">
        <v>100</v>
      </c>
      <c r="Y7" s="27">
        <v>1000</v>
      </c>
      <c r="Z7" s="28">
        <f t="shared" si="3"/>
        <v>105.28571428571428</v>
      </c>
      <c r="AA7" s="27">
        <v>1</v>
      </c>
      <c r="AB7" s="29">
        <f>O7/'Response Factor Calculation'!$E$10/AA7*Z7*1000</f>
        <v>44.604356230623509</v>
      </c>
      <c r="AC7" s="29" t="e">
        <f>N7/'Response Factor Calculation'!$D$10*Z7/AA7*1000</f>
        <v>#VALUE!</v>
      </c>
      <c r="AD7" s="29" t="e">
        <f>M7/'Response Factor Calculation'!$C$10*Z7/AA7*1000</f>
        <v>#VALUE!</v>
      </c>
      <c r="AE7" s="29">
        <f>U7/'Response Factor Calculation'!$F$10*Z7/AA7*1000</f>
        <v>0</v>
      </c>
      <c r="AF7" s="29" t="e">
        <f t="shared" si="4"/>
        <v>#DIV/0!</v>
      </c>
      <c r="AG7" s="29" t="e">
        <f t="shared" si="5"/>
        <v>#DIV/0!</v>
      </c>
      <c r="AH7" s="29" t="e">
        <f t="shared" si="6"/>
        <v>#DIV/0!</v>
      </c>
      <c r="AI7" s="32" t="str">
        <f t="shared" si="0"/>
        <v>0</v>
      </c>
      <c r="AJ7" s="32" t="str">
        <f t="shared" si="7"/>
        <v>0</v>
      </c>
      <c r="AK7" s="32" t="str">
        <f t="shared" si="8"/>
        <v>0</v>
      </c>
      <c r="AL7" s="32" t="e">
        <f>((+AB7/AE7*'Response Factor Calculation'!$F$11)/'Response Factor Calculation'!$E$12)*100</f>
        <v>#DIV/0!</v>
      </c>
      <c r="AM7" s="32" t="e">
        <f>((+AD7/AE7*'Response Factor Calculation'!$F$11)/'Response Factor Calculation'!$C$11)*100</f>
        <v>#VALUE!</v>
      </c>
      <c r="AN7" s="32" t="e">
        <f t="shared" si="2"/>
        <v>#DIV/0!</v>
      </c>
      <c r="AO7" s="32"/>
      <c r="AP7" s="33"/>
    </row>
    <row r="8" spans="1:42" ht="15" thickBot="1" x14ac:dyDescent="0.35">
      <c r="A8" s="30">
        <v>4</v>
      </c>
      <c r="B8" s="7" t="s">
        <v>50</v>
      </c>
      <c r="C8" s="25">
        <v>16</v>
      </c>
      <c r="D8" s="25" t="s">
        <v>51</v>
      </c>
      <c r="E8" s="51">
        <v>0</v>
      </c>
      <c r="F8" s="51">
        <v>0</v>
      </c>
      <c r="G8" s="51">
        <v>77.209999999999994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33.151000000000003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26">
        <v>70</v>
      </c>
      <c r="W8" s="42">
        <v>600</v>
      </c>
      <c r="X8" s="42">
        <v>100</v>
      </c>
      <c r="Y8" s="27">
        <v>1000</v>
      </c>
      <c r="Z8" s="28">
        <f t="shared" si="3"/>
        <v>105.28571428571428</v>
      </c>
      <c r="AA8" s="27">
        <v>1</v>
      </c>
      <c r="AB8" s="29">
        <f>O8/'Response Factor Calculation'!$E$10/AA8*Z8*1000</f>
        <v>47.3707837065962</v>
      </c>
      <c r="AC8" s="29" t="e">
        <f>N8/'Response Factor Calculation'!$D$10*Z8/AA8*1000</f>
        <v>#VALUE!</v>
      </c>
      <c r="AD8" s="29" t="e">
        <f>M8/'Response Factor Calculation'!$C$10*Z8/AA8*1000</f>
        <v>#VALUE!</v>
      </c>
      <c r="AE8" s="29">
        <f>U8/'Response Factor Calculation'!$F$10*Z8/AA8*1000</f>
        <v>0</v>
      </c>
      <c r="AF8" s="29" t="e">
        <f t="shared" si="4"/>
        <v>#DIV/0!</v>
      </c>
      <c r="AG8" s="29" t="e">
        <f t="shared" si="5"/>
        <v>#DIV/0!</v>
      </c>
      <c r="AH8" s="29" t="e">
        <f t="shared" si="6"/>
        <v>#DIV/0!</v>
      </c>
      <c r="AI8" s="32" t="str">
        <f t="shared" si="0"/>
        <v>0</v>
      </c>
      <c r="AJ8" s="32" t="str">
        <f t="shared" si="7"/>
        <v>0</v>
      </c>
      <c r="AK8" s="32" t="str">
        <f t="shared" si="8"/>
        <v>0</v>
      </c>
      <c r="AL8" s="32" t="e">
        <f>((+AB8/AE8*'Response Factor Calculation'!$F$11)/'Response Factor Calculation'!$E$12)*100</f>
        <v>#DIV/0!</v>
      </c>
      <c r="AM8" s="32" t="e">
        <f>((+AD8/AE8*'Response Factor Calculation'!$F$11)/'Response Factor Calculation'!$C$11)*100</f>
        <v>#VALUE!</v>
      </c>
      <c r="AN8" s="32" t="e">
        <f t="shared" si="2"/>
        <v>#DIV/0!</v>
      </c>
      <c r="AO8" s="32"/>
      <c r="AP8" s="33"/>
    </row>
    <row r="9" spans="1:42" ht="15" thickBot="1" x14ac:dyDescent="0.35">
      <c r="A9" s="30">
        <v>5</v>
      </c>
      <c r="B9" s="7" t="s">
        <v>52</v>
      </c>
      <c r="C9" s="25">
        <v>16</v>
      </c>
      <c r="D9" s="25" t="s">
        <v>53</v>
      </c>
      <c r="E9" s="51">
        <v>87.71</v>
      </c>
      <c r="F9" s="51">
        <v>0</v>
      </c>
      <c r="G9" s="51">
        <v>1.1000000000000001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22.986000000000001</v>
      </c>
      <c r="N9" s="51">
        <v>0</v>
      </c>
      <c r="O9" s="51">
        <v>0.28899999999999998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26">
        <v>70</v>
      </c>
      <c r="W9" s="42">
        <v>600</v>
      </c>
      <c r="X9" s="42">
        <v>100</v>
      </c>
      <c r="Y9" s="27">
        <v>1000</v>
      </c>
      <c r="Z9" s="28">
        <f t="shared" si="3"/>
        <v>105.28571428571428</v>
      </c>
      <c r="AA9" s="27">
        <v>1</v>
      </c>
      <c r="AB9" s="29">
        <f>O9/'Response Factor Calculation'!$E$10/AA9*Z9*1000</f>
        <v>0.41296360565914442</v>
      </c>
      <c r="AC9" s="29" t="e">
        <f>N9/'Response Factor Calculation'!$D$10*Z9/AA9*1000</f>
        <v>#VALUE!</v>
      </c>
      <c r="AD9" s="29" t="e">
        <f>M9/'Response Factor Calculation'!$C$10*Z9/AA9*1000</f>
        <v>#VALUE!</v>
      </c>
      <c r="AE9" s="29">
        <f>U9/'Response Factor Calculation'!$F$10*Z9/AA9*1000</f>
        <v>0</v>
      </c>
      <c r="AF9" s="29" t="e">
        <f t="shared" si="4"/>
        <v>#DIV/0!</v>
      </c>
      <c r="AG9" s="29" t="e">
        <f t="shared" si="5"/>
        <v>#DIV/0!</v>
      </c>
      <c r="AH9" s="29" t="e">
        <f t="shared" si="6"/>
        <v>#DIV/0!</v>
      </c>
      <c r="AI9" s="32" t="str">
        <f t="shared" si="0"/>
        <v>0</v>
      </c>
      <c r="AJ9" s="32" t="str">
        <f t="shared" si="7"/>
        <v>0</v>
      </c>
      <c r="AK9" s="32" t="str">
        <f t="shared" si="8"/>
        <v>0</v>
      </c>
      <c r="AL9" s="32" t="e">
        <f>((+AB9/AE9*'Response Factor Calculation'!$F$11)/'Response Factor Calculation'!$E$12)*100</f>
        <v>#DIV/0!</v>
      </c>
      <c r="AM9" s="32" t="e">
        <f>((+AD9/AE9*'Response Factor Calculation'!$F$11)/'Response Factor Calculation'!$C$11)*100</f>
        <v>#VALUE!</v>
      </c>
      <c r="AN9" s="32" t="e">
        <f t="shared" si="2"/>
        <v>#DIV/0!</v>
      </c>
      <c r="AO9" s="32"/>
      <c r="AP9" s="33"/>
    </row>
    <row r="10" spans="1:42" ht="15" thickBot="1" x14ac:dyDescent="0.35">
      <c r="A10" s="30">
        <v>6</v>
      </c>
      <c r="B10" s="7" t="s">
        <v>54</v>
      </c>
      <c r="C10" s="25">
        <v>16</v>
      </c>
      <c r="D10" s="25" t="s">
        <v>55</v>
      </c>
      <c r="E10" s="51">
        <v>12.46</v>
      </c>
      <c r="F10" s="51">
        <v>0</v>
      </c>
      <c r="G10" s="51">
        <v>54.89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1.365</v>
      </c>
      <c r="N10" s="51">
        <v>0</v>
      </c>
      <c r="O10" s="51">
        <v>6.0149999999999997</v>
      </c>
      <c r="P10" s="51">
        <v>0</v>
      </c>
      <c r="Q10" s="51">
        <v>0</v>
      </c>
      <c r="R10" s="51">
        <v>0</v>
      </c>
      <c r="S10" s="51">
        <v>0</v>
      </c>
      <c r="T10" s="51">
        <v>0</v>
      </c>
      <c r="U10" s="51">
        <v>0</v>
      </c>
      <c r="V10" s="26">
        <v>70</v>
      </c>
      <c r="W10" s="42">
        <v>600</v>
      </c>
      <c r="X10" s="42">
        <v>100</v>
      </c>
      <c r="Y10" s="27">
        <v>1000</v>
      </c>
      <c r="Z10" s="28">
        <f t="shared" si="3"/>
        <v>105.28571428571428</v>
      </c>
      <c r="AA10" s="27">
        <v>1</v>
      </c>
      <c r="AB10" s="29">
        <f>O10/'Response Factor Calculation'!$E$10/AA10*Z10*1000</f>
        <v>8.5950729689956891</v>
      </c>
      <c r="AC10" s="29" t="e">
        <f>N10/'Response Factor Calculation'!$D$10*Z10/AA10*1000</f>
        <v>#VALUE!</v>
      </c>
      <c r="AD10" s="29" t="e">
        <f>M10/'Response Factor Calculation'!$C$10*Z10/AA10*1000</f>
        <v>#VALUE!</v>
      </c>
      <c r="AE10" s="29">
        <f>U10/'Response Factor Calculation'!$F$10*Z10/AA10*1000</f>
        <v>0</v>
      </c>
      <c r="AF10" s="29" t="e">
        <f t="shared" si="4"/>
        <v>#DIV/0!</v>
      </c>
      <c r="AG10" s="29" t="e">
        <f t="shared" si="5"/>
        <v>#DIV/0!</v>
      </c>
      <c r="AH10" s="29" t="e">
        <f t="shared" si="6"/>
        <v>#DIV/0!</v>
      </c>
      <c r="AI10" s="32" t="str">
        <f t="shared" si="0"/>
        <v>0</v>
      </c>
      <c r="AJ10" s="32" t="str">
        <f t="shared" si="7"/>
        <v>0</v>
      </c>
      <c r="AK10" s="32" t="str">
        <f t="shared" si="8"/>
        <v>0</v>
      </c>
      <c r="AL10" s="32" t="e">
        <f>((+AB10/AE10*'Response Factor Calculation'!$F$11)/'Response Factor Calculation'!$E$12)*100</f>
        <v>#DIV/0!</v>
      </c>
      <c r="AM10" s="32" t="e">
        <f>((+AD10/AE10*'Response Factor Calculation'!$F$11)/'Response Factor Calculation'!$C$11)*100</f>
        <v>#VALUE!</v>
      </c>
      <c r="AN10" s="32" t="e">
        <f t="shared" si="2"/>
        <v>#DIV/0!</v>
      </c>
      <c r="AO10" s="32"/>
      <c r="AP10" s="33"/>
    </row>
    <row r="11" spans="1:42" ht="15" thickBot="1" x14ac:dyDescent="0.35">
      <c r="A11" s="30">
        <v>7</v>
      </c>
      <c r="B11" s="7" t="s">
        <v>56</v>
      </c>
      <c r="C11" s="25">
        <v>16</v>
      </c>
      <c r="D11" s="25" t="s">
        <v>57</v>
      </c>
      <c r="E11" s="51">
        <v>0</v>
      </c>
      <c r="F11" s="51">
        <v>0</v>
      </c>
      <c r="G11" s="51">
        <v>85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13.436999999999999</v>
      </c>
      <c r="P11" s="51">
        <v>0</v>
      </c>
      <c r="Q11" s="51">
        <v>0</v>
      </c>
      <c r="R11" s="51">
        <v>0</v>
      </c>
      <c r="S11" s="51">
        <v>0</v>
      </c>
      <c r="T11" s="51">
        <v>0</v>
      </c>
      <c r="U11" s="51">
        <v>0</v>
      </c>
      <c r="V11" s="26">
        <v>70</v>
      </c>
      <c r="W11" s="42">
        <v>600</v>
      </c>
      <c r="X11" s="42">
        <v>100</v>
      </c>
      <c r="Y11" s="27">
        <v>1000</v>
      </c>
      <c r="Z11" s="28">
        <f t="shared" si="3"/>
        <v>105.28571428571428</v>
      </c>
      <c r="AA11" s="27">
        <v>1</v>
      </c>
      <c r="AB11" s="29">
        <f>O11/'Response Factor Calculation'!$E$10/AA11*Z11*1000</f>
        <v>19.200664253432265</v>
      </c>
      <c r="AC11" s="29" t="e">
        <f>N11/'Response Factor Calculation'!$D$10*Z11/AA11*1000</f>
        <v>#VALUE!</v>
      </c>
      <c r="AD11" s="29" t="e">
        <f>M11/'Response Factor Calculation'!$C$10*Z11/AA11*1000</f>
        <v>#VALUE!</v>
      </c>
      <c r="AE11" s="29">
        <f>U11/'Response Factor Calculation'!$F$10*Z11/AA11*1000</f>
        <v>0</v>
      </c>
      <c r="AF11" s="29" t="e">
        <f t="shared" si="4"/>
        <v>#DIV/0!</v>
      </c>
      <c r="AG11" s="29" t="e">
        <f t="shared" si="5"/>
        <v>#DIV/0!</v>
      </c>
      <c r="AH11" s="29" t="e">
        <f t="shared" si="6"/>
        <v>#DIV/0!</v>
      </c>
      <c r="AI11" s="32" t="str">
        <f t="shared" si="0"/>
        <v>0</v>
      </c>
      <c r="AJ11" s="32" t="str">
        <f t="shared" si="7"/>
        <v>0</v>
      </c>
      <c r="AK11" s="32" t="str">
        <f t="shared" si="8"/>
        <v>0</v>
      </c>
      <c r="AL11" s="32" t="e">
        <f>((+AB11/AE11*'Response Factor Calculation'!$F$11)/'Response Factor Calculation'!$E$12)*100</f>
        <v>#DIV/0!</v>
      </c>
      <c r="AM11" s="32" t="e">
        <f>((+AD11/AE11*'Response Factor Calculation'!$F$11)/'Response Factor Calculation'!$C$11)*100</f>
        <v>#VALUE!</v>
      </c>
      <c r="AN11" s="32" t="e">
        <f t="shared" si="2"/>
        <v>#DIV/0!</v>
      </c>
      <c r="AO11" s="32"/>
      <c r="AP11" s="33"/>
    </row>
    <row r="12" spans="1:42" ht="15" thickBot="1" x14ac:dyDescent="0.35">
      <c r="A12" s="30">
        <v>8</v>
      </c>
      <c r="B12" s="7" t="s">
        <v>58</v>
      </c>
      <c r="C12" s="25">
        <v>16</v>
      </c>
      <c r="D12" s="25" t="s">
        <v>59</v>
      </c>
      <c r="E12" s="51">
        <v>77.55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27.367000000000001</v>
      </c>
      <c r="N12" s="51">
        <v>0</v>
      </c>
      <c r="O12" s="51">
        <v>0</v>
      </c>
      <c r="P12" s="51">
        <v>0</v>
      </c>
      <c r="Q12" s="51">
        <v>0</v>
      </c>
      <c r="R12" s="51">
        <v>0</v>
      </c>
      <c r="S12" s="51">
        <v>0</v>
      </c>
      <c r="T12" s="51">
        <v>0</v>
      </c>
      <c r="U12" s="51">
        <v>0</v>
      </c>
      <c r="V12" s="26">
        <v>70</v>
      </c>
      <c r="W12" s="42">
        <v>600</v>
      </c>
      <c r="X12" s="42">
        <v>100</v>
      </c>
      <c r="Y12" s="27">
        <v>1000</v>
      </c>
      <c r="Z12" s="28">
        <f t="shared" si="3"/>
        <v>105.28571428571428</v>
      </c>
      <c r="AA12" s="27">
        <v>1</v>
      </c>
      <c r="AB12" s="29">
        <f>O12/'Response Factor Calculation'!$E$10/AA12*Z12*1000</f>
        <v>0</v>
      </c>
      <c r="AC12" s="29" t="e">
        <f>N12/'Response Factor Calculation'!$D$10*Z12/AA12*1000</f>
        <v>#VALUE!</v>
      </c>
      <c r="AD12" s="29" t="e">
        <f>M12/'Response Factor Calculation'!$C$10*Z12/AA12*1000</f>
        <v>#VALUE!</v>
      </c>
      <c r="AE12" s="29">
        <f>U12/'Response Factor Calculation'!$F$10*Z12/AA12*1000</f>
        <v>0</v>
      </c>
      <c r="AF12" s="29" t="e">
        <f t="shared" si="4"/>
        <v>#DIV/0!</v>
      </c>
      <c r="AG12" s="29" t="e">
        <f t="shared" si="5"/>
        <v>#DIV/0!</v>
      </c>
      <c r="AH12" s="29" t="e">
        <f t="shared" si="6"/>
        <v>#DIV/0!</v>
      </c>
      <c r="AI12" s="32" t="str">
        <f t="shared" si="0"/>
        <v>0</v>
      </c>
      <c r="AJ12" s="32" t="str">
        <f t="shared" si="7"/>
        <v>0</v>
      </c>
      <c r="AK12" s="32" t="str">
        <f t="shared" si="8"/>
        <v>0</v>
      </c>
      <c r="AL12" s="32" t="e">
        <f>((+AB12/AE12*'Response Factor Calculation'!$F$11)/'Response Factor Calculation'!$E$12)*100</f>
        <v>#DIV/0!</v>
      </c>
      <c r="AM12" s="32" t="e">
        <f>((+AD12/AE12*'Response Factor Calculation'!$F$11)/'Response Factor Calculation'!$C$11)*100</f>
        <v>#VALUE!</v>
      </c>
      <c r="AN12" s="32" t="e">
        <f t="shared" si="2"/>
        <v>#DIV/0!</v>
      </c>
      <c r="AO12" s="32"/>
      <c r="AP12" s="33"/>
    </row>
    <row r="13" spans="1:42" ht="15" thickBot="1" x14ac:dyDescent="0.35">
      <c r="A13" s="30">
        <v>9</v>
      </c>
      <c r="B13" s="7" t="s">
        <v>60</v>
      </c>
      <c r="C13" s="25">
        <v>16</v>
      </c>
      <c r="D13" s="25" t="s">
        <v>61</v>
      </c>
      <c r="E13" s="51">
        <v>0</v>
      </c>
      <c r="F13" s="51">
        <v>0</v>
      </c>
      <c r="G13" s="51">
        <v>78.040000000000006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25.683</v>
      </c>
      <c r="P13" s="51">
        <v>0</v>
      </c>
      <c r="Q13" s="51">
        <v>0</v>
      </c>
      <c r="R13" s="51">
        <v>0</v>
      </c>
      <c r="S13" s="51">
        <v>0</v>
      </c>
      <c r="T13" s="51">
        <v>0</v>
      </c>
      <c r="U13" s="51">
        <v>0</v>
      </c>
      <c r="V13" s="26">
        <v>70</v>
      </c>
      <c r="W13" s="42">
        <v>600</v>
      </c>
      <c r="X13" s="42">
        <v>100</v>
      </c>
      <c r="Y13" s="27">
        <v>1000</v>
      </c>
      <c r="Z13" s="28">
        <f t="shared" si="3"/>
        <v>105.28571428571428</v>
      </c>
      <c r="AA13" s="27">
        <v>1</v>
      </c>
      <c r="AB13" s="29">
        <f>O13/'Response Factor Calculation'!$E$10/AA13*Z13*1000</f>
        <v>36.699461190809025</v>
      </c>
      <c r="AC13" s="29" t="e">
        <f>N13/'Response Factor Calculation'!$D$10*Z13/AA13*1000</f>
        <v>#VALUE!</v>
      </c>
      <c r="AD13" s="29" t="e">
        <f>M13/'Response Factor Calculation'!$C$10*Z13/AA13*1000</f>
        <v>#VALUE!</v>
      </c>
      <c r="AE13" s="29">
        <f>U13/'Response Factor Calculation'!$F$10*Z13/AA13*1000</f>
        <v>0</v>
      </c>
      <c r="AF13" s="29" t="e">
        <f t="shared" si="4"/>
        <v>#DIV/0!</v>
      </c>
      <c r="AG13" s="29" t="e">
        <f t="shared" si="5"/>
        <v>#DIV/0!</v>
      </c>
      <c r="AH13" s="29" t="e">
        <f t="shared" si="6"/>
        <v>#DIV/0!</v>
      </c>
      <c r="AI13" s="32" t="str">
        <f t="shared" si="0"/>
        <v>0</v>
      </c>
      <c r="AJ13" s="32" t="str">
        <f t="shared" si="7"/>
        <v>0</v>
      </c>
      <c r="AK13" s="32" t="str">
        <f t="shared" si="8"/>
        <v>0</v>
      </c>
      <c r="AL13" s="32" t="e">
        <f>((+AB13/AE13*'Response Factor Calculation'!$F$11)/'Response Factor Calculation'!$E$12)*100</f>
        <v>#DIV/0!</v>
      </c>
      <c r="AM13" s="32" t="e">
        <f>((+AD13/AE13*'Response Factor Calculation'!$F$11)/'Response Factor Calculation'!$C$11)*100</f>
        <v>#VALUE!</v>
      </c>
      <c r="AN13" s="32" t="e">
        <f t="shared" si="2"/>
        <v>#DIV/0!</v>
      </c>
      <c r="AO13" s="32"/>
      <c r="AP13" s="33"/>
    </row>
    <row r="14" spans="1:42" ht="15" thickBot="1" x14ac:dyDescent="0.35">
      <c r="A14" s="30">
        <v>10</v>
      </c>
      <c r="B14" s="7" t="s">
        <v>62</v>
      </c>
      <c r="C14" s="25">
        <v>16</v>
      </c>
      <c r="D14" s="25" t="s">
        <v>63</v>
      </c>
      <c r="E14" s="51">
        <v>0</v>
      </c>
      <c r="F14" s="51">
        <v>0</v>
      </c>
      <c r="G14" s="51">
        <v>67.849999999999994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36.856999999999999</v>
      </c>
      <c r="P14" s="51">
        <v>0</v>
      </c>
      <c r="Q14" s="51">
        <v>0</v>
      </c>
      <c r="R14" s="51">
        <v>0</v>
      </c>
      <c r="S14" s="51">
        <v>0</v>
      </c>
      <c r="T14" s="51">
        <v>0</v>
      </c>
      <c r="U14" s="51">
        <v>0</v>
      </c>
      <c r="V14" s="26">
        <v>70</v>
      </c>
      <c r="W14" s="42">
        <v>600</v>
      </c>
      <c r="X14" s="42">
        <v>100</v>
      </c>
      <c r="Y14" s="27">
        <v>1000</v>
      </c>
      <c r="Z14" s="28">
        <f t="shared" si="3"/>
        <v>105.28571428571428</v>
      </c>
      <c r="AA14" s="27">
        <v>1</v>
      </c>
      <c r="AB14" s="29">
        <f>O14/'Response Factor Calculation'!$E$10/AA14*Z14*1000</f>
        <v>52.666434649754635</v>
      </c>
      <c r="AC14" s="29" t="e">
        <f>N14/'Response Factor Calculation'!$D$10*Z14/AA14*1000</f>
        <v>#VALUE!</v>
      </c>
      <c r="AD14" s="29" t="e">
        <f>M14/'Response Factor Calculation'!$C$10*Z14/AA14*1000</f>
        <v>#VALUE!</v>
      </c>
      <c r="AE14" s="29">
        <f>U14/'Response Factor Calculation'!$F$10*Z14/AA14*1000</f>
        <v>0</v>
      </c>
      <c r="AF14" s="29" t="e">
        <f t="shared" si="4"/>
        <v>#DIV/0!</v>
      </c>
      <c r="AG14" s="29" t="e">
        <f t="shared" si="5"/>
        <v>#DIV/0!</v>
      </c>
      <c r="AH14" s="29" t="e">
        <f t="shared" si="6"/>
        <v>#DIV/0!</v>
      </c>
      <c r="AI14" s="32" t="str">
        <f t="shared" si="0"/>
        <v>0</v>
      </c>
      <c r="AJ14" s="32" t="str">
        <f t="shared" si="7"/>
        <v>0</v>
      </c>
      <c r="AK14" s="32" t="str">
        <f t="shared" si="8"/>
        <v>0</v>
      </c>
      <c r="AL14" s="32" t="e">
        <f>((+AB14/AE14*'Response Factor Calculation'!$F$11)/'Response Factor Calculation'!$E$12)*100</f>
        <v>#DIV/0!</v>
      </c>
      <c r="AM14" s="32" t="e">
        <f>((+AD14/AE14*'Response Factor Calculation'!$F$11)/'Response Factor Calculation'!$C$11)*100</f>
        <v>#VALUE!</v>
      </c>
      <c r="AN14" s="32" t="e">
        <f t="shared" si="2"/>
        <v>#DIV/0!</v>
      </c>
      <c r="AO14" s="32"/>
      <c r="AP14" s="33"/>
    </row>
    <row r="15" spans="1:42" ht="15" thickBot="1" x14ac:dyDescent="0.35">
      <c r="A15" s="30">
        <v>11</v>
      </c>
      <c r="B15" s="7" t="s">
        <v>64</v>
      </c>
      <c r="C15" s="25">
        <v>16</v>
      </c>
      <c r="D15" s="25" t="s">
        <v>65</v>
      </c>
      <c r="E15" s="51">
        <v>0</v>
      </c>
      <c r="F15" s="51">
        <v>0</v>
      </c>
      <c r="G15" s="51">
        <v>88.55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29.616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26">
        <v>70</v>
      </c>
      <c r="W15" s="42">
        <v>600</v>
      </c>
      <c r="X15" s="42">
        <v>100</v>
      </c>
      <c r="Y15" s="27">
        <v>1000</v>
      </c>
      <c r="Z15" s="28">
        <f t="shared" si="3"/>
        <v>105.28571428571428</v>
      </c>
      <c r="AA15" s="27">
        <v>1</v>
      </c>
      <c r="AB15" s="29">
        <f>O15/'Response Factor Calculation'!$E$10/AA15*Z15*1000</f>
        <v>42.319481471284512</v>
      </c>
      <c r="AC15" s="29" t="e">
        <f>N15/'Response Factor Calculation'!$D$10*Z15/AA15*1000</f>
        <v>#VALUE!</v>
      </c>
      <c r="AD15" s="29" t="e">
        <f>M15/'Response Factor Calculation'!$C$10*Z15/AA15*1000</f>
        <v>#VALUE!</v>
      </c>
      <c r="AE15" s="29">
        <f>U15/'Response Factor Calculation'!$F$10*Z15/AA15*1000</f>
        <v>0</v>
      </c>
      <c r="AF15" s="29" t="e">
        <f t="shared" si="4"/>
        <v>#DIV/0!</v>
      </c>
      <c r="AG15" s="29" t="e">
        <f t="shared" si="5"/>
        <v>#DIV/0!</v>
      </c>
      <c r="AH15" s="29" t="e">
        <f t="shared" si="6"/>
        <v>#DIV/0!</v>
      </c>
      <c r="AI15" s="32" t="str">
        <f t="shared" si="0"/>
        <v>0</v>
      </c>
      <c r="AJ15" s="32" t="str">
        <f t="shared" si="7"/>
        <v>0</v>
      </c>
      <c r="AK15" s="32" t="str">
        <f t="shared" si="8"/>
        <v>0</v>
      </c>
      <c r="AL15" s="32" t="e">
        <f>((+AB15/AE15*'Response Factor Calculation'!$F$11)/'Response Factor Calculation'!$E$12)*100</f>
        <v>#DIV/0!</v>
      </c>
      <c r="AM15" s="32" t="e">
        <f>((+AD15/AE15*'Response Factor Calculation'!$F$11)/'Response Factor Calculation'!$C$11)*100</f>
        <v>#VALUE!</v>
      </c>
      <c r="AN15" s="32" t="e">
        <f t="shared" si="2"/>
        <v>#DIV/0!</v>
      </c>
      <c r="AO15" s="32"/>
      <c r="AP15" s="33"/>
    </row>
    <row r="16" spans="1:42" ht="15" thickBot="1" x14ac:dyDescent="0.35">
      <c r="A16" s="30">
        <v>12</v>
      </c>
      <c r="B16" s="7" t="s">
        <v>66</v>
      </c>
      <c r="C16" s="25">
        <v>16</v>
      </c>
      <c r="D16" s="25" t="s">
        <v>67</v>
      </c>
      <c r="E16" s="51">
        <v>0</v>
      </c>
      <c r="F16" s="51">
        <v>0</v>
      </c>
      <c r="G16" s="51">
        <v>86.8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19.131</v>
      </c>
      <c r="P16" s="51">
        <v>0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26">
        <v>70</v>
      </c>
      <c r="W16" s="42">
        <v>600</v>
      </c>
      <c r="X16" s="42">
        <v>100</v>
      </c>
      <c r="Y16" s="27">
        <v>1000</v>
      </c>
      <c r="Z16" s="28">
        <f t="shared" si="3"/>
        <v>105.28571428571428</v>
      </c>
      <c r="AA16" s="27">
        <v>1</v>
      </c>
      <c r="AB16" s="29">
        <f>O16/'Response Factor Calculation'!$E$10/AA16*Z16*1000</f>
        <v>27.33704754278579</v>
      </c>
      <c r="AC16" s="29" t="e">
        <f>N16/'Response Factor Calculation'!$D$10*Z16/AA16*1000</f>
        <v>#VALUE!</v>
      </c>
      <c r="AD16" s="29" t="e">
        <f>M16/'Response Factor Calculation'!$C$10*Z16/AA16*1000</f>
        <v>#VALUE!</v>
      </c>
      <c r="AE16" s="29">
        <f>U16/'Response Factor Calculation'!$F$10*Z16/AA16*1000</f>
        <v>0</v>
      </c>
      <c r="AF16" s="29" t="e">
        <f t="shared" si="4"/>
        <v>#DIV/0!</v>
      </c>
      <c r="AG16" s="29" t="e">
        <f t="shared" si="5"/>
        <v>#DIV/0!</v>
      </c>
      <c r="AH16" s="29" t="e">
        <f t="shared" si="6"/>
        <v>#DIV/0!</v>
      </c>
      <c r="AI16" s="32" t="str">
        <f t="shared" si="0"/>
        <v>0</v>
      </c>
      <c r="AJ16" s="32" t="str">
        <f t="shared" si="7"/>
        <v>0</v>
      </c>
      <c r="AK16" s="32" t="str">
        <f t="shared" si="8"/>
        <v>0</v>
      </c>
      <c r="AL16" s="32" t="e">
        <f>((+AB16/AE16*'Response Factor Calculation'!$F$11)/'Response Factor Calculation'!$E$12)*100</f>
        <v>#DIV/0!</v>
      </c>
      <c r="AM16" s="32" t="e">
        <f>((+AD16/AE16*'Response Factor Calculation'!$F$11)/'Response Factor Calculation'!$C$11)*100</f>
        <v>#VALUE!</v>
      </c>
      <c r="AN16" s="32" t="e">
        <f t="shared" si="2"/>
        <v>#DIV/0!</v>
      </c>
      <c r="AO16" s="32"/>
      <c r="AP16" s="33"/>
    </row>
    <row r="17" spans="1:42" ht="15" thickBot="1" x14ac:dyDescent="0.35">
      <c r="A17" s="30">
        <v>13</v>
      </c>
      <c r="B17" s="7" t="s">
        <v>68</v>
      </c>
      <c r="C17" s="25">
        <v>16</v>
      </c>
      <c r="D17" s="25" t="s">
        <v>69</v>
      </c>
      <c r="E17" s="51">
        <v>0</v>
      </c>
      <c r="F17" s="51">
        <v>0</v>
      </c>
      <c r="G17" s="51">
        <v>83.78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14.581</v>
      </c>
      <c r="P17" s="51">
        <v>0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26">
        <v>70</v>
      </c>
      <c r="W17" s="42">
        <v>600</v>
      </c>
      <c r="X17" s="42">
        <v>100</v>
      </c>
      <c r="Y17" s="27">
        <v>1000</v>
      </c>
      <c r="Z17" s="28">
        <f t="shared" si="3"/>
        <v>105.28571428571428</v>
      </c>
      <c r="AA17" s="27">
        <v>1</v>
      </c>
      <c r="AB17" s="29">
        <f>O17/'Response Factor Calculation'!$E$10/AA17*Z17*1000</f>
        <v>20.835371398325208</v>
      </c>
      <c r="AC17" s="29" t="e">
        <f>N17/'Response Factor Calculation'!$D$10*Z17/AA17*1000</f>
        <v>#VALUE!</v>
      </c>
      <c r="AD17" s="29" t="e">
        <f>M17/'Response Factor Calculation'!$C$10*Z17/AA17*1000</f>
        <v>#VALUE!</v>
      </c>
      <c r="AE17" s="29">
        <f>U17/'Response Factor Calculation'!$F$10*Z17/AA17*1000</f>
        <v>0</v>
      </c>
      <c r="AF17" s="29" t="e">
        <f t="shared" si="4"/>
        <v>#DIV/0!</v>
      </c>
      <c r="AG17" s="29" t="e">
        <f t="shared" si="5"/>
        <v>#DIV/0!</v>
      </c>
      <c r="AH17" s="29" t="e">
        <f t="shared" si="6"/>
        <v>#DIV/0!</v>
      </c>
      <c r="AI17" s="32" t="str">
        <f t="shared" si="0"/>
        <v>0</v>
      </c>
      <c r="AJ17" s="32" t="str">
        <f t="shared" si="7"/>
        <v>0</v>
      </c>
      <c r="AK17" s="32" t="str">
        <f t="shared" si="8"/>
        <v>0</v>
      </c>
      <c r="AL17" s="32" t="e">
        <f>((+AB17/AE17*'Response Factor Calculation'!$F$11)/'Response Factor Calculation'!$E$12)*100</f>
        <v>#DIV/0!</v>
      </c>
      <c r="AM17" s="32" t="e">
        <f>((+AD17/AE17*'Response Factor Calculation'!$F$11)/'Response Factor Calculation'!$C$11)*100</f>
        <v>#VALUE!</v>
      </c>
      <c r="AN17" s="32" t="e">
        <f t="shared" si="2"/>
        <v>#DIV/0!</v>
      </c>
      <c r="AO17" s="32"/>
      <c r="AP17" s="33"/>
    </row>
    <row r="18" spans="1:42" ht="15" thickBot="1" x14ac:dyDescent="0.35">
      <c r="A18" s="30">
        <v>14</v>
      </c>
      <c r="B18" s="7" t="s">
        <v>70</v>
      </c>
      <c r="C18" s="25">
        <v>16</v>
      </c>
      <c r="D18" s="25" t="s">
        <v>71</v>
      </c>
      <c r="E18" s="51">
        <v>32.94</v>
      </c>
      <c r="F18" s="51">
        <v>0</v>
      </c>
      <c r="G18" s="51">
        <v>4.63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4.8070000000000004</v>
      </c>
      <c r="N18" s="51">
        <v>0</v>
      </c>
      <c r="O18" s="51">
        <v>0.67500000000000004</v>
      </c>
      <c r="P18" s="51">
        <v>0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26">
        <v>70</v>
      </c>
      <c r="W18" s="42">
        <v>600</v>
      </c>
      <c r="X18" s="42">
        <v>100</v>
      </c>
      <c r="Y18" s="27">
        <v>1000</v>
      </c>
      <c r="Z18" s="28">
        <f t="shared" si="3"/>
        <v>105.28571428571428</v>
      </c>
      <c r="AA18" s="27">
        <v>1</v>
      </c>
      <c r="AB18" s="29">
        <f>O18/'Response Factor Calculation'!$E$10/AA18*Z18*1000</f>
        <v>0.96453437307931689</v>
      </c>
      <c r="AC18" s="29" t="e">
        <f>N18/'Response Factor Calculation'!$D$10*Z18/AA18*1000</f>
        <v>#VALUE!</v>
      </c>
      <c r="AD18" s="29" t="e">
        <f>M18/'Response Factor Calculation'!$C$10*Z18/AA18*1000</f>
        <v>#VALUE!</v>
      </c>
      <c r="AE18" s="29">
        <f>U18/'Response Factor Calculation'!$F$10*Z18/AA18*1000</f>
        <v>0</v>
      </c>
      <c r="AF18" s="29" t="e">
        <f t="shared" si="4"/>
        <v>#DIV/0!</v>
      </c>
      <c r="AG18" s="29" t="e">
        <f t="shared" si="5"/>
        <v>#DIV/0!</v>
      </c>
      <c r="AH18" s="29" t="e">
        <f t="shared" si="6"/>
        <v>#DIV/0!</v>
      </c>
      <c r="AI18" s="32" t="str">
        <f t="shared" si="0"/>
        <v>0</v>
      </c>
      <c r="AJ18" s="32" t="str">
        <f t="shared" si="7"/>
        <v>0</v>
      </c>
      <c r="AK18" s="32" t="str">
        <f t="shared" si="8"/>
        <v>0</v>
      </c>
      <c r="AL18" s="32" t="e">
        <f>((+AB18/AE18*'Response Factor Calculation'!$F$11)/'Response Factor Calculation'!$E$12)*100</f>
        <v>#DIV/0!</v>
      </c>
      <c r="AM18" s="32" t="e">
        <f>((+AD18/AE18*'Response Factor Calculation'!$F$11)/'Response Factor Calculation'!$C$11)*100</f>
        <v>#VALUE!</v>
      </c>
      <c r="AN18" s="32" t="e">
        <f t="shared" si="2"/>
        <v>#DIV/0!</v>
      </c>
      <c r="AO18" s="32"/>
      <c r="AP18" s="33"/>
    </row>
    <row r="19" spans="1:42" ht="15" thickBot="1" x14ac:dyDescent="0.35">
      <c r="A19" s="30">
        <v>15</v>
      </c>
      <c r="B19" s="7" t="s">
        <v>72</v>
      </c>
      <c r="C19" s="25">
        <v>16</v>
      </c>
      <c r="D19" s="25" t="s">
        <v>73</v>
      </c>
      <c r="E19" s="51">
        <v>54.52</v>
      </c>
      <c r="F19" s="51">
        <v>0</v>
      </c>
      <c r="G19" s="51">
        <v>24.17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5.3390000000000004</v>
      </c>
      <c r="N19" s="51">
        <v>0</v>
      </c>
      <c r="O19" s="51">
        <v>2.3660000000000001</v>
      </c>
      <c r="P19" s="51">
        <v>0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  <c r="V19" s="26">
        <v>70</v>
      </c>
      <c r="W19" s="42">
        <v>600</v>
      </c>
      <c r="X19" s="42">
        <v>100</v>
      </c>
      <c r="Y19" s="27">
        <v>1000</v>
      </c>
      <c r="Z19" s="28">
        <f t="shared" si="3"/>
        <v>105.28571428571428</v>
      </c>
      <c r="AA19" s="27">
        <v>1</v>
      </c>
      <c r="AB19" s="29">
        <f>O19/'Response Factor Calculation'!$E$10/AA19*Z19*1000</f>
        <v>3.3808715951195012</v>
      </c>
      <c r="AC19" s="29" t="e">
        <f>N19/'Response Factor Calculation'!$D$10*Z19/AA19*1000</f>
        <v>#VALUE!</v>
      </c>
      <c r="AD19" s="29" t="e">
        <f>M19/'Response Factor Calculation'!$C$10*Z19/AA19*1000</f>
        <v>#VALUE!</v>
      </c>
      <c r="AE19" s="29">
        <f>U19/'Response Factor Calculation'!$F$10*Z19/AA19*1000</f>
        <v>0</v>
      </c>
      <c r="AF19" s="29" t="e">
        <f t="shared" si="4"/>
        <v>#DIV/0!</v>
      </c>
      <c r="AG19" s="29" t="e">
        <f t="shared" si="5"/>
        <v>#DIV/0!</v>
      </c>
      <c r="AH19" s="29" t="e">
        <f t="shared" si="6"/>
        <v>#DIV/0!</v>
      </c>
      <c r="AI19" s="32" t="str">
        <f t="shared" si="0"/>
        <v>0</v>
      </c>
      <c r="AJ19" s="32" t="str">
        <f t="shared" si="7"/>
        <v>0</v>
      </c>
      <c r="AK19" s="32" t="str">
        <f t="shared" si="8"/>
        <v>0</v>
      </c>
      <c r="AL19" s="32" t="e">
        <f>((+AB19/AE19*'Response Factor Calculation'!$F$11)/'Response Factor Calculation'!$E$12)*100</f>
        <v>#DIV/0!</v>
      </c>
      <c r="AM19" s="32" t="e">
        <f>((+AD19/AE19*'Response Factor Calculation'!$F$11)/'Response Factor Calculation'!$C$11)*100</f>
        <v>#VALUE!</v>
      </c>
      <c r="AN19" s="32" t="e">
        <f t="shared" si="2"/>
        <v>#DIV/0!</v>
      </c>
      <c r="AO19" s="32"/>
      <c r="AP19" s="33"/>
    </row>
    <row r="20" spans="1:42" ht="15" thickBot="1" x14ac:dyDescent="0.35">
      <c r="A20" s="30">
        <v>16</v>
      </c>
      <c r="B20" s="7" t="s">
        <v>74</v>
      </c>
      <c r="C20" s="25">
        <v>16</v>
      </c>
      <c r="D20" s="25" t="s">
        <v>75</v>
      </c>
      <c r="E20" s="51">
        <v>0</v>
      </c>
      <c r="F20" s="51">
        <v>0</v>
      </c>
      <c r="G20" s="51">
        <v>94.64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35.69</v>
      </c>
      <c r="P20" s="51">
        <v>0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26">
        <v>70</v>
      </c>
      <c r="W20" s="42">
        <v>600</v>
      </c>
      <c r="X20" s="42">
        <v>100</v>
      </c>
      <c r="Y20" s="27">
        <v>1000</v>
      </c>
      <c r="Z20" s="28">
        <f t="shared" si="3"/>
        <v>105.28571428571428</v>
      </c>
      <c r="AA20" s="27">
        <v>1</v>
      </c>
      <c r="AB20" s="29">
        <f>O20/'Response Factor Calculation'!$E$10/AA20*Z20*1000</f>
        <v>50.998861889186387</v>
      </c>
      <c r="AC20" s="29" t="e">
        <f>N20/'Response Factor Calculation'!$D$10*Z20/AA20*1000</f>
        <v>#VALUE!</v>
      </c>
      <c r="AD20" s="29" t="e">
        <f>M20/'Response Factor Calculation'!$C$10*Z20/AA20*1000</f>
        <v>#VALUE!</v>
      </c>
      <c r="AE20" s="29">
        <f>U20/'Response Factor Calculation'!$F$10*Z20/AA20*1000</f>
        <v>0</v>
      </c>
      <c r="AF20" s="29" t="e">
        <f t="shared" si="4"/>
        <v>#DIV/0!</v>
      </c>
      <c r="AG20" s="29" t="e">
        <f t="shared" si="5"/>
        <v>#DIV/0!</v>
      </c>
      <c r="AH20" s="29" t="e">
        <f t="shared" si="6"/>
        <v>#DIV/0!</v>
      </c>
      <c r="AI20" s="32" t="str">
        <f t="shared" si="0"/>
        <v>0</v>
      </c>
      <c r="AJ20" s="32" t="str">
        <f t="shared" si="7"/>
        <v>0</v>
      </c>
      <c r="AK20" s="32" t="str">
        <f t="shared" si="8"/>
        <v>0</v>
      </c>
      <c r="AL20" s="32" t="e">
        <f>((+AB20/AE20*'Response Factor Calculation'!$F$11)/'Response Factor Calculation'!$E$12)*100</f>
        <v>#DIV/0!</v>
      </c>
      <c r="AM20" s="32" t="e">
        <f>((+AD20/AE20*'Response Factor Calculation'!$F$11)/'Response Factor Calculation'!$C$11)*100</f>
        <v>#VALUE!</v>
      </c>
      <c r="AN20" s="32" t="e">
        <f t="shared" si="2"/>
        <v>#DIV/0!</v>
      </c>
      <c r="AO20" s="32"/>
      <c r="AP20" s="33"/>
    </row>
    <row r="21" spans="1:42" ht="15" thickBot="1" x14ac:dyDescent="0.35">
      <c r="A21" s="30">
        <v>17</v>
      </c>
      <c r="B21" s="7" t="s">
        <v>76</v>
      </c>
      <c r="C21" s="25">
        <v>16</v>
      </c>
      <c r="D21" s="25" t="s">
        <v>77</v>
      </c>
      <c r="E21" s="51">
        <v>0</v>
      </c>
      <c r="F21" s="51">
        <v>0</v>
      </c>
      <c r="G21" s="51">
        <v>86.09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44.13</v>
      </c>
      <c r="P21" s="51">
        <v>0</v>
      </c>
      <c r="Q21" s="51">
        <v>0</v>
      </c>
      <c r="R21" s="51">
        <v>0</v>
      </c>
      <c r="S21" s="51">
        <v>0</v>
      </c>
      <c r="T21" s="51">
        <v>0</v>
      </c>
      <c r="U21" s="51">
        <v>0</v>
      </c>
      <c r="V21" s="26">
        <v>70</v>
      </c>
      <c r="W21" s="42">
        <v>600</v>
      </c>
      <c r="X21" s="42">
        <v>100</v>
      </c>
      <c r="Y21" s="27">
        <v>1000</v>
      </c>
      <c r="Z21" s="28">
        <f t="shared" si="3"/>
        <v>105.28571428571428</v>
      </c>
      <c r="AA21" s="27">
        <v>1</v>
      </c>
      <c r="AB21" s="29">
        <f>O21/'Response Factor Calculation'!$E$10/AA21*Z21*1000</f>
        <v>63.059113902207784</v>
      </c>
      <c r="AC21" s="29" t="e">
        <f>N21/'Response Factor Calculation'!$D$10*Z21/AA21*1000</f>
        <v>#VALUE!</v>
      </c>
      <c r="AD21" s="29" t="e">
        <f>M21/'Response Factor Calculation'!$C$10*Z21/AA21*1000</f>
        <v>#VALUE!</v>
      </c>
      <c r="AE21" s="29">
        <f>U21/'Response Factor Calculation'!$F$10*Z21/AA21*1000</f>
        <v>0</v>
      </c>
      <c r="AF21" s="29" t="e">
        <f t="shared" si="4"/>
        <v>#DIV/0!</v>
      </c>
      <c r="AG21" s="29" t="e">
        <f t="shared" si="5"/>
        <v>#DIV/0!</v>
      </c>
      <c r="AH21" s="29" t="e">
        <f t="shared" si="6"/>
        <v>#DIV/0!</v>
      </c>
      <c r="AI21" s="32" t="str">
        <f t="shared" si="0"/>
        <v>0</v>
      </c>
      <c r="AJ21" s="32" t="str">
        <f t="shared" si="7"/>
        <v>0</v>
      </c>
      <c r="AK21" s="32" t="str">
        <f t="shared" si="8"/>
        <v>0</v>
      </c>
      <c r="AL21" s="32" t="e">
        <f>((+AB21/AE21*'Response Factor Calculation'!$F$11)/'Response Factor Calculation'!$E$12)*100</f>
        <v>#DIV/0!</v>
      </c>
      <c r="AM21" s="32" t="e">
        <f>((+AD21/AE21*'Response Factor Calculation'!$F$11)/'Response Factor Calculation'!$C$11)*100</f>
        <v>#VALUE!</v>
      </c>
      <c r="AN21" s="32" t="e">
        <f t="shared" si="2"/>
        <v>#DIV/0!</v>
      </c>
      <c r="AO21" s="32"/>
      <c r="AP21" s="33"/>
    </row>
    <row r="22" spans="1:42" ht="15" thickBot="1" x14ac:dyDescent="0.35">
      <c r="A22" s="30">
        <v>18</v>
      </c>
      <c r="B22" s="7" t="s">
        <v>78</v>
      </c>
      <c r="C22" s="25">
        <v>16</v>
      </c>
      <c r="D22" s="25" t="s">
        <v>79</v>
      </c>
      <c r="E22" s="51">
        <v>0</v>
      </c>
      <c r="F22" s="51">
        <v>0</v>
      </c>
      <c r="G22" s="51">
        <v>80.91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23.812000000000001</v>
      </c>
      <c r="P22" s="51">
        <v>0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26">
        <v>70</v>
      </c>
      <c r="W22" s="42">
        <v>600</v>
      </c>
      <c r="X22" s="42">
        <v>100</v>
      </c>
      <c r="Y22" s="27">
        <v>1000</v>
      </c>
      <c r="Z22" s="28">
        <f t="shared" si="3"/>
        <v>105.28571428571428</v>
      </c>
      <c r="AA22" s="27">
        <v>1</v>
      </c>
      <c r="AB22" s="29">
        <f>O22/'Response Factor Calculation'!$E$10/AA22*Z22*1000</f>
        <v>34.025914802614352</v>
      </c>
      <c r="AC22" s="29" t="e">
        <f>N22/'Response Factor Calculation'!$D$10*Z22/AA22*1000</f>
        <v>#VALUE!</v>
      </c>
      <c r="AD22" s="29" t="e">
        <f>M22/'Response Factor Calculation'!$C$10*Z22/AA22*1000</f>
        <v>#VALUE!</v>
      </c>
      <c r="AE22" s="29">
        <f>U22/'Response Factor Calculation'!$F$10*Z22/AA22*1000</f>
        <v>0</v>
      </c>
      <c r="AF22" s="29" t="e">
        <f t="shared" si="4"/>
        <v>#DIV/0!</v>
      </c>
      <c r="AG22" s="29" t="e">
        <f t="shared" si="5"/>
        <v>#DIV/0!</v>
      </c>
      <c r="AH22" s="29" t="e">
        <f t="shared" si="6"/>
        <v>#DIV/0!</v>
      </c>
      <c r="AI22" s="32" t="str">
        <f t="shared" si="0"/>
        <v>0</v>
      </c>
      <c r="AJ22" s="32" t="str">
        <f t="shared" si="7"/>
        <v>0</v>
      </c>
      <c r="AK22" s="32" t="str">
        <f t="shared" si="8"/>
        <v>0</v>
      </c>
      <c r="AL22" s="32" t="e">
        <f>((+AB22/AE22*'Response Factor Calculation'!$F$11)/'Response Factor Calculation'!$E$12)*100</f>
        <v>#DIV/0!</v>
      </c>
      <c r="AM22" s="32" t="e">
        <f>((+AD22/AE22*'Response Factor Calculation'!$F$11)/'Response Factor Calculation'!$C$11)*100</f>
        <v>#VALUE!</v>
      </c>
      <c r="AN22" s="32" t="e">
        <f t="shared" si="2"/>
        <v>#DIV/0!</v>
      </c>
      <c r="AO22" s="32"/>
      <c r="AP22" s="33"/>
    </row>
    <row r="23" spans="1:42" ht="15" thickBot="1" x14ac:dyDescent="0.35">
      <c r="A23" s="30">
        <v>19</v>
      </c>
      <c r="B23" s="7" t="s">
        <v>80</v>
      </c>
      <c r="C23" s="25">
        <v>16</v>
      </c>
      <c r="D23" s="25" t="s">
        <v>81</v>
      </c>
      <c r="E23" s="51">
        <v>66.88</v>
      </c>
      <c r="F23" s="51">
        <v>0</v>
      </c>
      <c r="G23" s="51">
        <v>1.66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5.9189999999999996</v>
      </c>
      <c r="N23" s="51">
        <v>0</v>
      </c>
      <c r="O23" s="51">
        <v>0.14699999999999999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26">
        <v>70</v>
      </c>
      <c r="W23" s="42">
        <v>600</v>
      </c>
      <c r="X23" s="42">
        <v>100</v>
      </c>
      <c r="Y23" s="27">
        <v>1000</v>
      </c>
      <c r="Z23" s="28">
        <f t="shared" si="3"/>
        <v>105.28571428571428</v>
      </c>
      <c r="AA23" s="27">
        <v>1</v>
      </c>
      <c r="AB23" s="29">
        <f>O23/'Response Factor Calculation'!$E$10/AA23*Z23*1000</f>
        <v>0.21005415235949562</v>
      </c>
      <c r="AC23" s="29" t="e">
        <f>N23/'Response Factor Calculation'!$D$10*Z23/AA23*1000</f>
        <v>#VALUE!</v>
      </c>
      <c r="AD23" s="29" t="e">
        <f>M23/'Response Factor Calculation'!$C$10*Z23/AA23*1000</f>
        <v>#VALUE!</v>
      </c>
      <c r="AE23" s="29">
        <f>U23/'Response Factor Calculation'!$F$10*Z23/AA23*1000</f>
        <v>0</v>
      </c>
      <c r="AF23" s="29" t="e">
        <f t="shared" si="4"/>
        <v>#DIV/0!</v>
      </c>
      <c r="AG23" s="29" t="e">
        <f t="shared" si="5"/>
        <v>#DIV/0!</v>
      </c>
      <c r="AH23" s="29" t="e">
        <f t="shared" si="6"/>
        <v>#DIV/0!</v>
      </c>
      <c r="AI23" s="32" t="str">
        <f t="shared" si="0"/>
        <v>0</v>
      </c>
      <c r="AJ23" s="32" t="str">
        <f t="shared" si="7"/>
        <v>0</v>
      </c>
      <c r="AK23" s="32" t="str">
        <f t="shared" si="8"/>
        <v>0</v>
      </c>
      <c r="AL23" s="32" t="e">
        <f>((+AB23/AE23*'Response Factor Calculation'!$F$11)/'Response Factor Calculation'!$E$12)*100</f>
        <v>#DIV/0!</v>
      </c>
      <c r="AM23" s="32" t="e">
        <f>((+AD23/AE23*'Response Factor Calculation'!$F$11)/'Response Factor Calculation'!$C$11)*100</f>
        <v>#VALUE!</v>
      </c>
      <c r="AN23" s="32" t="e">
        <f t="shared" si="2"/>
        <v>#DIV/0!</v>
      </c>
      <c r="AO23" s="32"/>
      <c r="AP23" s="33"/>
    </row>
    <row r="24" spans="1:42" ht="15" thickBot="1" x14ac:dyDescent="0.35">
      <c r="A24" s="30">
        <v>20</v>
      </c>
      <c r="B24" s="7" t="s">
        <v>82</v>
      </c>
      <c r="C24" s="25">
        <v>16</v>
      </c>
      <c r="D24" s="25" t="s">
        <v>83</v>
      </c>
      <c r="E24" s="51">
        <v>76.650000000000006</v>
      </c>
      <c r="F24" s="51">
        <v>0</v>
      </c>
      <c r="G24" s="51">
        <v>10.18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11.618</v>
      </c>
      <c r="N24" s="51">
        <v>0</v>
      </c>
      <c r="O24" s="51">
        <v>1.5429999999999999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26">
        <v>70</v>
      </c>
      <c r="W24" s="42">
        <v>600</v>
      </c>
      <c r="X24" s="42">
        <v>100</v>
      </c>
      <c r="Y24" s="27">
        <v>1000</v>
      </c>
      <c r="Z24" s="28">
        <f t="shared" si="3"/>
        <v>105.28571428571428</v>
      </c>
      <c r="AA24" s="27">
        <v>1</v>
      </c>
      <c r="AB24" s="29">
        <f>O24/'Response Factor Calculation'!$E$10/AA24*Z24*1000</f>
        <v>2.2048541298687194</v>
      </c>
      <c r="AC24" s="29" t="e">
        <f>N24/'Response Factor Calculation'!$D$10*Z24/AA24*1000</f>
        <v>#VALUE!</v>
      </c>
      <c r="AD24" s="29" t="e">
        <f>M24/'Response Factor Calculation'!$C$10*Z24/AA24*1000</f>
        <v>#VALUE!</v>
      </c>
      <c r="AE24" s="29">
        <f>U24/'Response Factor Calculation'!$F$10*Z24/AA24*1000</f>
        <v>0</v>
      </c>
      <c r="AF24" s="29" t="e">
        <f t="shared" si="4"/>
        <v>#DIV/0!</v>
      </c>
      <c r="AG24" s="29" t="e">
        <f t="shared" si="5"/>
        <v>#DIV/0!</v>
      </c>
      <c r="AH24" s="29" t="e">
        <f t="shared" si="6"/>
        <v>#DIV/0!</v>
      </c>
      <c r="AI24" s="32" t="str">
        <f t="shared" si="0"/>
        <v>0</v>
      </c>
      <c r="AJ24" s="32" t="str">
        <f t="shared" si="7"/>
        <v>0</v>
      </c>
      <c r="AK24" s="32" t="str">
        <f t="shared" si="8"/>
        <v>0</v>
      </c>
      <c r="AL24" s="32" t="e">
        <f>((+AB24/AE24*'Response Factor Calculation'!$F$11)/'Response Factor Calculation'!$E$12)*100</f>
        <v>#DIV/0!</v>
      </c>
      <c r="AM24" s="32" t="e">
        <f>((+AD24/AE24*'Response Factor Calculation'!$F$11)/'Response Factor Calculation'!$C$11)*100</f>
        <v>#VALUE!</v>
      </c>
      <c r="AN24" s="32" t="e">
        <f t="shared" si="2"/>
        <v>#DIV/0!</v>
      </c>
      <c r="AO24" s="32"/>
      <c r="AP24" s="33"/>
    </row>
    <row r="25" spans="1:42" ht="15" thickBot="1" x14ac:dyDescent="0.35">
      <c r="A25" s="30">
        <v>21</v>
      </c>
      <c r="B25" s="7" t="s">
        <v>84</v>
      </c>
      <c r="C25" s="25">
        <v>16</v>
      </c>
      <c r="D25" s="25" t="s">
        <v>85</v>
      </c>
      <c r="E25" s="51">
        <v>51.75</v>
      </c>
      <c r="F25" s="51">
        <v>0</v>
      </c>
      <c r="G25" s="51">
        <v>5.62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5.8540000000000001</v>
      </c>
      <c r="N25" s="51">
        <v>0</v>
      </c>
      <c r="O25" s="51">
        <v>0.63500000000000001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26">
        <v>70</v>
      </c>
      <c r="W25" s="42">
        <v>600</v>
      </c>
      <c r="X25" s="42">
        <v>100</v>
      </c>
      <c r="Y25" s="27">
        <v>1000</v>
      </c>
      <c r="Z25" s="28">
        <f t="shared" si="3"/>
        <v>105.28571428571428</v>
      </c>
      <c r="AA25" s="27">
        <v>1</v>
      </c>
      <c r="AB25" s="29">
        <f>O25/'Response Factor Calculation'!$E$10/AA25*Z25*1000</f>
        <v>0.9073767806005425</v>
      </c>
      <c r="AC25" s="29" t="e">
        <f>N25/'Response Factor Calculation'!$D$10*Z25/AA25*1000</f>
        <v>#VALUE!</v>
      </c>
      <c r="AD25" s="29" t="e">
        <f>M25/'Response Factor Calculation'!$C$10*Z25/AA25*1000</f>
        <v>#VALUE!</v>
      </c>
      <c r="AE25" s="29">
        <f>U25/'Response Factor Calculation'!$F$10*Z25/AA25*1000</f>
        <v>0</v>
      </c>
      <c r="AF25" s="29" t="e">
        <f t="shared" si="4"/>
        <v>#DIV/0!</v>
      </c>
      <c r="AG25" s="29" t="e">
        <f t="shared" si="5"/>
        <v>#DIV/0!</v>
      </c>
      <c r="AH25" s="29" t="e">
        <f t="shared" si="6"/>
        <v>#DIV/0!</v>
      </c>
      <c r="AI25" s="32" t="str">
        <f t="shared" si="0"/>
        <v>0</v>
      </c>
      <c r="AJ25" s="32" t="str">
        <f t="shared" si="7"/>
        <v>0</v>
      </c>
      <c r="AK25" s="32" t="str">
        <f t="shared" si="8"/>
        <v>0</v>
      </c>
      <c r="AL25" s="32" t="e">
        <f>((+AB25/AE25*'Response Factor Calculation'!$F$11)/'Response Factor Calculation'!$E$12)*100</f>
        <v>#DIV/0!</v>
      </c>
      <c r="AM25" s="32" t="e">
        <f>((+AD25/AE25*'Response Factor Calculation'!$F$11)/'Response Factor Calculation'!$C$11)*100</f>
        <v>#VALUE!</v>
      </c>
      <c r="AN25" s="32" t="e">
        <f t="shared" si="2"/>
        <v>#DIV/0!</v>
      </c>
      <c r="AO25" s="32"/>
      <c r="AP25" s="33"/>
    </row>
    <row r="26" spans="1:42" ht="15" thickBot="1" x14ac:dyDescent="0.35">
      <c r="A26" s="30">
        <v>22</v>
      </c>
      <c r="B26" s="7" t="s">
        <v>86</v>
      </c>
      <c r="C26" s="25">
        <v>16</v>
      </c>
      <c r="D26" s="25" t="s">
        <v>87</v>
      </c>
      <c r="E26" s="51">
        <v>69.94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12.602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26">
        <v>70</v>
      </c>
      <c r="W26" s="42">
        <v>600</v>
      </c>
      <c r="X26" s="42">
        <v>100</v>
      </c>
      <c r="Y26" s="27">
        <v>1000</v>
      </c>
      <c r="Z26" s="28">
        <f t="shared" si="3"/>
        <v>105.28571428571428</v>
      </c>
      <c r="AA26" s="27">
        <v>1</v>
      </c>
      <c r="AB26" s="29">
        <f>O26/'Response Factor Calculation'!$E$10/AA26*Z26*1000</f>
        <v>0</v>
      </c>
      <c r="AC26" s="29" t="e">
        <f>N26/'Response Factor Calculation'!$D$10*Z26/AA26*1000</f>
        <v>#VALUE!</v>
      </c>
      <c r="AD26" s="29" t="e">
        <f>M26/'Response Factor Calculation'!$C$10*Z26/AA26*1000</f>
        <v>#VALUE!</v>
      </c>
      <c r="AE26" s="29">
        <f>U26/'Response Factor Calculation'!$F$10*Z26/AA26*1000</f>
        <v>0</v>
      </c>
      <c r="AF26" s="29" t="e">
        <f t="shared" si="4"/>
        <v>#DIV/0!</v>
      </c>
      <c r="AG26" s="29" t="e">
        <f t="shared" si="5"/>
        <v>#DIV/0!</v>
      </c>
      <c r="AH26" s="29" t="e">
        <f t="shared" si="6"/>
        <v>#DIV/0!</v>
      </c>
      <c r="AI26" s="32" t="str">
        <f t="shared" si="0"/>
        <v>0</v>
      </c>
      <c r="AJ26" s="32" t="str">
        <f t="shared" si="7"/>
        <v>0</v>
      </c>
      <c r="AK26" s="32" t="str">
        <f t="shared" si="8"/>
        <v>0</v>
      </c>
      <c r="AL26" s="32" t="e">
        <f>((+AB26/AE26*'Response Factor Calculation'!$F$11)/'Response Factor Calculation'!$E$12)*100</f>
        <v>#DIV/0!</v>
      </c>
      <c r="AM26" s="32" t="e">
        <f>((+AD26/AE26*'Response Factor Calculation'!$F$11)/'Response Factor Calculation'!$C$11)*100</f>
        <v>#VALUE!</v>
      </c>
      <c r="AN26" s="32" t="e">
        <f t="shared" si="2"/>
        <v>#DIV/0!</v>
      </c>
      <c r="AO26" s="32"/>
      <c r="AP26" s="33"/>
    </row>
    <row r="27" spans="1:42" ht="15" thickBot="1" x14ac:dyDescent="0.35">
      <c r="A27" s="30">
        <v>23</v>
      </c>
      <c r="B27" s="7" t="s">
        <v>88</v>
      </c>
      <c r="C27" s="25">
        <v>16</v>
      </c>
      <c r="D27" s="25" t="s">
        <v>89</v>
      </c>
      <c r="E27" s="51">
        <v>0</v>
      </c>
      <c r="F27" s="51">
        <v>0</v>
      </c>
      <c r="G27" s="51">
        <v>88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26.475000000000001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26">
        <v>70</v>
      </c>
      <c r="W27" s="42">
        <v>600</v>
      </c>
      <c r="X27" s="42">
        <v>100</v>
      </c>
      <c r="Y27" s="27">
        <v>1000</v>
      </c>
      <c r="Z27" s="28">
        <f t="shared" si="3"/>
        <v>105.28571428571428</v>
      </c>
      <c r="AA27" s="27">
        <v>1</v>
      </c>
      <c r="AB27" s="29">
        <f>O27/'Response Factor Calculation'!$E$10/AA27*Z27*1000</f>
        <v>37.831181521888759</v>
      </c>
      <c r="AC27" s="29" t="e">
        <f>N27/'Response Factor Calculation'!$D$10*Z27/AA27*1000</f>
        <v>#VALUE!</v>
      </c>
      <c r="AD27" s="29" t="e">
        <f>M27/'Response Factor Calculation'!$C$10*Z27/AA27*1000</f>
        <v>#VALUE!</v>
      </c>
      <c r="AE27" s="29">
        <f>U27/'Response Factor Calculation'!$F$10*Z27/AA27*1000</f>
        <v>0</v>
      </c>
      <c r="AF27" s="29" t="e">
        <f t="shared" si="4"/>
        <v>#DIV/0!</v>
      </c>
      <c r="AG27" s="29" t="e">
        <f t="shared" si="5"/>
        <v>#DIV/0!</v>
      </c>
      <c r="AH27" s="29" t="e">
        <f t="shared" si="6"/>
        <v>#DIV/0!</v>
      </c>
      <c r="AI27" s="32" t="str">
        <f t="shared" si="0"/>
        <v>0</v>
      </c>
      <c r="AJ27" s="32" t="str">
        <f t="shared" si="7"/>
        <v>0</v>
      </c>
      <c r="AK27" s="32" t="str">
        <f t="shared" si="8"/>
        <v>0</v>
      </c>
      <c r="AL27" s="32" t="e">
        <f>((+AB27/AE27*'Response Factor Calculation'!$F$11)/'Response Factor Calculation'!$E$12)*100</f>
        <v>#DIV/0!</v>
      </c>
      <c r="AM27" s="32" t="e">
        <f>((+AD27/AE27*'Response Factor Calculation'!$F$11)/'Response Factor Calculation'!$C$11)*100</f>
        <v>#VALUE!</v>
      </c>
      <c r="AN27" s="32" t="e">
        <f t="shared" si="2"/>
        <v>#DIV/0!</v>
      </c>
      <c r="AO27" s="32"/>
      <c r="AP27" s="33"/>
    </row>
    <row r="28" spans="1:42" ht="15" thickBot="1" x14ac:dyDescent="0.35">
      <c r="A28" s="30">
        <v>24</v>
      </c>
      <c r="B28" s="7" t="s">
        <v>90</v>
      </c>
      <c r="C28" s="25">
        <v>16</v>
      </c>
      <c r="D28" s="25" t="s">
        <v>91</v>
      </c>
      <c r="E28" s="51">
        <v>0</v>
      </c>
      <c r="F28" s="51">
        <v>0</v>
      </c>
      <c r="G28" s="51">
        <v>82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8.9990000000000006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26">
        <v>70</v>
      </c>
      <c r="W28" s="42">
        <v>600</v>
      </c>
      <c r="X28" s="42">
        <v>100</v>
      </c>
      <c r="Y28" s="27">
        <v>1000</v>
      </c>
      <c r="Z28" s="28">
        <f t="shared" si="3"/>
        <v>105.28571428571428</v>
      </c>
      <c r="AA28" s="27">
        <v>1</v>
      </c>
      <c r="AB28" s="29">
        <f>O28/'Response Factor Calculation'!$E$10/AA28*Z28*1000</f>
        <v>12.859029367912255</v>
      </c>
      <c r="AC28" s="29" t="e">
        <f>N28/'Response Factor Calculation'!$D$10*Z28/AA28*1000</f>
        <v>#VALUE!</v>
      </c>
      <c r="AD28" s="29" t="e">
        <f>M28/'Response Factor Calculation'!$C$10*Z28/AA28*1000</f>
        <v>#VALUE!</v>
      </c>
      <c r="AE28" s="29">
        <f>U28/'Response Factor Calculation'!$F$10*Z28/AA28*1000</f>
        <v>0</v>
      </c>
      <c r="AF28" s="29" t="e">
        <f t="shared" si="4"/>
        <v>#DIV/0!</v>
      </c>
      <c r="AG28" s="29" t="e">
        <f t="shared" si="5"/>
        <v>#DIV/0!</v>
      </c>
      <c r="AH28" s="29" t="e">
        <f t="shared" si="6"/>
        <v>#DIV/0!</v>
      </c>
      <c r="AI28" s="32" t="str">
        <f t="shared" si="0"/>
        <v>0</v>
      </c>
      <c r="AJ28" s="32" t="str">
        <f t="shared" si="7"/>
        <v>0</v>
      </c>
      <c r="AK28" s="32" t="str">
        <f t="shared" si="8"/>
        <v>0</v>
      </c>
      <c r="AL28" s="32" t="e">
        <f>((+AB28/AE28*'Response Factor Calculation'!$F$11)/'Response Factor Calculation'!$E$12)*100</f>
        <v>#DIV/0!</v>
      </c>
      <c r="AM28" s="32" t="e">
        <f>((+AD28/AE28*'Response Factor Calculation'!$F$11)/'Response Factor Calculation'!$C$11)*100</f>
        <v>#VALUE!</v>
      </c>
      <c r="AN28" s="32" t="e">
        <f t="shared" si="2"/>
        <v>#DIV/0!</v>
      </c>
      <c r="AO28" s="32"/>
      <c r="AP28" s="33"/>
    </row>
    <row r="29" spans="1:42" ht="15" thickBot="1" x14ac:dyDescent="0.35">
      <c r="A29" s="30">
        <v>25</v>
      </c>
      <c r="B29" s="7" t="s">
        <v>92</v>
      </c>
      <c r="C29" s="25">
        <v>16</v>
      </c>
      <c r="D29" s="25" t="s">
        <v>93</v>
      </c>
      <c r="E29" s="51">
        <v>82.2</v>
      </c>
      <c r="F29" s="51">
        <v>0</v>
      </c>
      <c r="G29" s="51">
        <v>0.93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19.358000000000001</v>
      </c>
      <c r="N29" s="51">
        <v>0</v>
      </c>
      <c r="O29" s="51">
        <v>0.22</v>
      </c>
      <c r="P29" s="51">
        <v>0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26">
        <v>70</v>
      </c>
      <c r="W29" s="42">
        <v>600</v>
      </c>
      <c r="X29" s="42">
        <v>100</v>
      </c>
      <c r="Y29" s="27">
        <v>1000</v>
      </c>
      <c r="Z29" s="28">
        <f t="shared" si="3"/>
        <v>105.28571428571428</v>
      </c>
      <c r="AA29" s="27">
        <v>1</v>
      </c>
      <c r="AB29" s="29">
        <f>O29/'Response Factor Calculation'!$E$10/AA29*Z29*1000</f>
        <v>0.3143667586332588</v>
      </c>
      <c r="AC29" s="29" t="e">
        <f>N29/'Response Factor Calculation'!$D$10*Z29/AA29*1000</f>
        <v>#VALUE!</v>
      </c>
      <c r="AD29" s="29" t="e">
        <f>M29/'Response Factor Calculation'!$C$10*Z29/AA29*1000</f>
        <v>#VALUE!</v>
      </c>
      <c r="AE29" s="29">
        <f>U29/'Response Factor Calculation'!$F$10*Z29/AA29*1000</f>
        <v>0</v>
      </c>
      <c r="AF29" s="29" t="e">
        <f t="shared" si="4"/>
        <v>#DIV/0!</v>
      </c>
      <c r="AG29" s="29" t="e">
        <f t="shared" si="5"/>
        <v>#DIV/0!</v>
      </c>
      <c r="AH29" s="29" t="e">
        <f t="shared" si="6"/>
        <v>#DIV/0!</v>
      </c>
      <c r="AI29" s="32" t="str">
        <f t="shared" si="0"/>
        <v>0</v>
      </c>
      <c r="AJ29" s="32" t="str">
        <f t="shared" si="7"/>
        <v>0</v>
      </c>
      <c r="AK29" s="32" t="str">
        <f t="shared" si="8"/>
        <v>0</v>
      </c>
      <c r="AL29" s="32" t="e">
        <f>((+AB29/AE29*'Response Factor Calculation'!$F$11)/'Response Factor Calculation'!$E$12)*100</f>
        <v>#DIV/0!</v>
      </c>
      <c r="AM29" s="32" t="e">
        <f>((+AD29/AE29*'Response Factor Calculation'!$F$11)/'Response Factor Calculation'!$C$11)*100</f>
        <v>#VALUE!</v>
      </c>
      <c r="AN29" s="32" t="e">
        <f t="shared" si="2"/>
        <v>#DIV/0!</v>
      </c>
      <c r="AO29" s="32"/>
      <c r="AP29" s="33"/>
    </row>
    <row r="30" spans="1:42" ht="15" thickBot="1" x14ac:dyDescent="0.35">
      <c r="A30" s="30">
        <v>26</v>
      </c>
      <c r="B30" s="7" t="s">
        <v>94</v>
      </c>
      <c r="C30" s="25">
        <v>16</v>
      </c>
      <c r="D30" s="25" t="s">
        <v>95</v>
      </c>
      <c r="E30" s="51">
        <v>19</v>
      </c>
      <c r="F30" s="51">
        <v>0</v>
      </c>
      <c r="G30" s="51">
        <v>64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2.4820000000000002</v>
      </c>
      <c r="N30" s="51">
        <v>0</v>
      </c>
      <c r="O30" s="51">
        <v>8.298</v>
      </c>
      <c r="P30" s="51">
        <v>0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26">
        <v>70</v>
      </c>
      <c r="W30" s="42">
        <v>600</v>
      </c>
      <c r="X30" s="42">
        <v>100</v>
      </c>
      <c r="Y30" s="27">
        <v>1000</v>
      </c>
      <c r="Z30" s="28">
        <f t="shared" si="3"/>
        <v>105.28571428571428</v>
      </c>
      <c r="AA30" s="27">
        <v>1</v>
      </c>
      <c r="AB30" s="29">
        <f>O30/'Response Factor Calculation'!$E$10/AA30*Z30*1000</f>
        <v>11.857342559721735</v>
      </c>
      <c r="AC30" s="29" t="e">
        <f>N30/'Response Factor Calculation'!$D$10*Z30/AA30*1000</f>
        <v>#VALUE!</v>
      </c>
      <c r="AD30" s="29" t="e">
        <f>M30/'Response Factor Calculation'!$C$10*Z30/AA30*1000</f>
        <v>#VALUE!</v>
      </c>
      <c r="AE30" s="29">
        <f>U30/'Response Factor Calculation'!$F$10*Z30/AA30*1000</f>
        <v>0</v>
      </c>
      <c r="AF30" s="29" t="e">
        <f t="shared" si="4"/>
        <v>#DIV/0!</v>
      </c>
      <c r="AG30" s="29" t="e">
        <f t="shared" si="5"/>
        <v>#DIV/0!</v>
      </c>
      <c r="AH30" s="29" t="e">
        <f t="shared" si="6"/>
        <v>#DIV/0!</v>
      </c>
      <c r="AI30" s="32" t="str">
        <f t="shared" si="0"/>
        <v>0</v>
      </c>
      <c r="AJ30" s="32" t="str">
        <f t="shared" si="7"/>
        <v>0</v>
      </c>
      <c r="AK30" s="32" t="str">
        <f t="shared" si="8"/>
        <v>0</v>
      </c>
      <c r="AL30" s="32" t="e">
        <f>((+AB30/AE30*'Response Factor Calculation'!$F$11)/'Response Factor Calculation'!$E$12)*100</f>
        <v>#DIV/0!</v>
      </c>
      <c r="AM30" s="32" t="e">
        <f>((+AD30/AE30*'Response Factor Calculation'!$F$11)/'Response Factor Calculation'!$C$11)*100</f>
        <v>#VALUE!</v>
      </c>
      <c r="AN30" s="32" t="e">
        <f t="shared" si="2"/>
        <v>#DIV/0!</v>
      </c>
      <c r="AO30" s="32"/>
      <c r="AP30" s="33"/>
    </row>
    <row r="31" spans="1:42" ht="15" thickBot="1" x14ac:dyDescent="0.35">
      <c r="A31" s="30">
        <v>27</v>
      </c>
      <c r="B31" s="7" t="s">
        <v>96</v>
      </c>
      <c r="C31" s="25">
        <v>16</v>
      </c>
      <c r="D31" s="25" t="s">
        <v>97</v>
      </c>
      <c r="E31" s="51">
        <v>12.4</v>
      </c>
      <c r="F31" s="51">
        <v>0</v>
      </c>
      <c r="G31" s="51">
        <v>66.569999999999993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2.0670000000000002</v>
      </c>
      <c r="N31" s="51">
        <v>0</v>
      </c>
      <c r="O31" s="51">
        <v>11.092000000000001</v>
      </c>
      <c r="P31" s="51">
        <v>0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26">
        <v>70</v>
      </c>
      <c r="W31" s="42">
        <v>600</v>
      </c>
      <c r="X31" s="42">
        <v>100</v>
      </c>
      <c r="Y31" s="27">
        <v>1000</v>
      </c>
      <c r="Z31" s="28">
        <f t="shared" si="3"/>
        <v>105.28571428571428</v>
      </c>
      <c r="AA31" s="27">
        <v>1</v>
      </c>
      <c r="AB31" s="29">
        <f>O31/'Response Factor Calculation'!$E$10/AA31*Z31*1000</f>
        <v>15.849800394364122</v>
      </c>
      <c r="AC31" s="29" t="e">
        <f>N31/'Response Factor Calculation'!$D$10*Z31/AA31*1000</f>
        <v>#VALUE!</v>
      </c>
      <c r="AD31" s="29" t="e">
        <f>M31/'Response Factor Calculation'!$C$10*Z31/AA31*1000</f>
        <v>#VALUE!</v>
      </c>
      <c r="AE31" s="29">
        <f>U31/'Response Factor Calculation'!$F$10*Z31/AA31*1000</f>
        <v>0</v>
      </c>
      <c r="AF31" s="29" t="e">
        <f t="shared" si="4"/>
        <v>#DIV/0!</v>
      </c>
      <c r="AG31" s="29" t="e">
        <f t="shared" si="5"/>
        <v>#DIV/0!</v>
      </c>
      <c r="AH31" s="29" t="e">
        <f t="shared" si="6"/>
        <v>#DIV/0!</v>
      </c>
      <c r="AI31" s="32" t="str">
        <f t="shared" si="0"/>
        <v>0</v>
      </c>
      <c r="AJ31" s="32" t="str">
        <f t="shared" si="7"/>
        <v>0</v>
      </c>
      <c r="AK31" s="32" t="str">
        <f t="shared" si="8"/>
        <v>0</v>
      </c>
      <c r="AL31" s="32" t="e">
        <f>((+AB31/AE31*'Response Factor Calculation'!$F$11)/'Response Factor Calculation'!$E$12)*100</f>
        <v>#DIV/0!</v>
      </c>
      <c r="AM31" s="32" t="e">
        <f>((+AD31/AE31*'Response Factor Calculation'!$F$11)/'Response Factor Calculation'!$C$11)*100</f>
        <v>#VALUE!</v>
      </c>
      <c r="AN31" s="32" t="e">
        <f t="shared" si="2"/>
        <v>#DIV/0!</v>
      </c>
      <c r="AO31" s="32"/>
      <c r="AP31" s="33"/>
    </row>
    <row r="32" spans="1:42" ht="15" thickBot="1" x14ac:dyDescent="0.35">
      <c r="A32" s="30">
        <v>28</v>
      </c>
      <c r="B32" s="7" t="s">
        <v>98</v>
      </c>
      <c r="C32" s="25">
        <v>16</v>
      </c>
      <c r="D32" s="25" t="s">
        <v>99</v>
      </c>
      <c r="E32" s="51">
        <v>0</v>
      </c>
      <c r="F32" s="51">
        <v>0</v>
      </c>
      <c r="G32" s="51">
        <v>81.55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11.233000000000001</v>
      </c>
      <c r="P32" s="51">
        <v>0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26">
        <v>70</v>
      </c>
      <c r="W32" s="42">
        <v>600</v>
      </c>
      <c r="X32" s="42">
        <v>100</v>
      </c>
      <c r="Y32" s="27">
        <v>1000</v>
      </c>
      <c r="Z32" s="28">
        <f t="shared" si="3"/>
        <v>105.28571428571428</v>
      </c>
      <c r="AA32" s="27">
        <v>1</v>
      </c>
      <c r="AB32" s="29">
        <f>O32/'Response Factor Calculation'!$E$10/AA32*Z32*1000</f>
        <v>16.051280907851801</v>
      </c>
      <c r="AC32" s="29" t="e">
        <f>N32/'Response Factor Calculation'!$D$10*Z32/AA32*1000</f>
        <v>#VALUE!</v>
      </c>
      <c r="AD32" s="29" t="e">
        <f>M32/'Response Factor Calculation'!$C$10*Z32/AA32*1000</f>
        <v>#VALUE!</v>
      </c>
      <c r="AE32" s="29">
        <f>U32/'Response Factor Calculation'!$F$10*Z32/AA32*1000</f>
        <v>0</v>
      </c>
      <c r="AF32" s="29" t="e">
        <f t="shared" si="4"/>
        <v>#DIV/0!</v>
      </c>
      <c r="AG32" s="29" t="e">
        <f t="shared" si="5"/>
        <v>#DIV/0!</v>
      </c>
      <c r="AH32" s="29" t="e">
        <f t="shared" si="6"/>
        <v>#DIV/0!</v>
      </c>
      <c r="AI32" s="32" t="str">
        <f t="shared" si="0"/>
        <v>0</v>
      </c>
      <c r="AJ32" s="32" t="str">
        <f t="shared" si="7"/>
        <v>0</v>
      </c>
      <c r="AK32" s="32" t="str">
        <f t="shared" si="8"/>
        <v>0</v>
      </c>
      <c r="AL32" s="32" t="e">
        <f>((+AB32/AE32*'Response Factor Calculation'!$F$11)/'Response Factor Calculation'!$E$12)*100</f>
        <v>#DIV/0!</v>
      </c>
      <c r="AM32" s="32" t="e">
        <f>((+AD32/AE32*'Response Factor Calculation'!$F$11)/'Response Factor Calculation'!$C$11)*100</f>
        <v>#VALUE!</v>
      </c>
      <c r="AN32" s="32" t="e">
        <f t="shared" si="2"/>
        <v>#DIV/0!</v>
      </c>
      <c r="AO32" s="32"/>
      <c r="AP32" s="33"/>
    </row>
    <row r="33" spans="1:42" ht="15" thickBot="1" x14ac:dyDescent="0.35">
      <c r="A33" s="30">
        <v>29</v>
      </c>
      <c r="B33" s="7" t="s">
        <v>100</v>
      </c>
      <c r="C33" s="25">
        <v>16</v>
      </c>
      <c r="D33" s="25" t="s">
        <v>101</v>
      </c>
      <c r="E33" s="51">
        <v>0</v>
      </c>
      <c r="F33" s="51">
        <v>0</v>
      </c>
      <c r="G33" s="51">
        <v>84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14.776</v>
      </c>
      <c r="P33" s="51">
        <v>0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26">
        <v>70</v>
      </c>
      <c r="W33" s="42">
        <v>600</v>
      </c>
      <c r="X33" s="42">
        <v>100</v>
      </c>
      <c r="Y33" s="27">
        <v>1000</v>
      </c>
      <c r="Z33" s="28">
        <f t="shared" si="3"/>
        <v>105.28571428571428</v>
      </c>
      <c r="AA33" s="27">
        <v>1</v>
      </c>
      <c r="AB33" s="29">
        <f>O33/'Response Factor Calculation'!$E$10/AA33*Z33*1000</f>
        <v>21.114014661659233</v>
      </c>
      <c r="AC33" s="29" t="e">
        <f>N33/'Response Factor Calculation'!$D$10*Z33/AA33*1000</f>
        <v>#VALUE!</v>
      </c>
      <c r="AD33" s="29" t="e">
        <f>M33/'Response Factor Calculation'!$C$10*Z33/AA33*1000</f>
        <v>#VALUE!</v>
      </c>
      <c r="AE33" s="29">
        <f>U33/'Response Factor Calculation'!$F$10*Z33/AA33*1000</f>
        <v>0</v>
      </c>
      <c r="AF33" s="29" t="e">
        <f t="shared" si="4"/>
        <v>#DIV/0!</v>
      </c>
      <c r="AG33" s="29" t="e">
        <f t="shared" si="5"/>
        <v>#DIV/0!</v>
      </c>
      <c r="AH33" s="29" t="e">
        <f t="shared" si="6"/>
        <v>#DIV/0!</v>
      </c>
      <c r="AI33" s="32" t="str">
        <f t="shared" si="0"/>
        <v>0</v>
      </c>
      <c r="AJ33" s="32" t="str">
        <f t="shared" si="7"/>
        <v>0</v>
      </c>
      <c r="AK33" s="32" t="str">
        <f t="shared" si="8"/>
        <v>0</v>
      </c>
      <c r="AL33" s="32" t="e">
        <f>((+AB33/AE33*'Response Factor Calculation'!$F$11)/'Response Factor Calculation'!$E$12)*100</f>
        <v>#DIV/0!</v>
      </c>
      <c r="AM33" s="32" t="e">
        <f>((+AD33/AE33*'Response Factor Calculation'!$F$11)/'Response Factor Calculation'!$C$11)*100</f>
        <v>#VALUE!</v>
      </c>
      <c r="AN33" s="32" t="e">
        <f t="shared" si="2"/>
        <v>#DIV/0!</v>
      </c>
      <c r="AO33" s="32"/>
      <c r="AP33" s="33"/>
    </row>
    <row r="34" spans="1:42" ht="15" thickBot="1" x14ac:dyDescent="0.35">
      <c r="A34" s="30">
        <v>30</v>
      </c>
      <c r="B34" s="7" t="s">
        <v>102</v>
      </c>
      <c r="C34" s="25">
        <v>16</v>
      </c>
      <c r="D34" s="25" t="s">
        <v>103</v>
      </c>
      <c r="E34" s="51">
        <v>76.47</v>
      </c>
      <c r="F34" s="51">
        <v>0</v>
      </c>
      <c r="G34" s="51">
        <v>7.95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16.667999999999999</v>
      </c>
      <c r="N34" s="51">
        <v>0</v>
      </c>
      <c r="O34" s="51">
        <v>1.734</v>
      </c>
      <c r="P34" s="51">
        <v>0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26">
        <v>70</v>
      </c>
      <c r="W34" s="42">
        <v>600</v>
      </c>
      <c r="X34" s="42">
        <v>100</v>
      </c>
      <c r="Y34" s="27">
        <v>1000</v>
      </c>
      <c r="Z34" s="28">
        <f t="shared" si="3"/>
        <v>105.28571428571428</v>
      </c>
      <c r="AA34" s="27">
        <v>1</v>
      </c>
      <c r="AB34" s="29">
        <f>O34/'Response Factor Calculation'!$E$10/AA34*Z34*1000</f>
        <v>2.4777816339548671</v>
      </c>
      <c r="AC34" s="29" t="e">
        <f>N34/'Response Factor Calculation'!$D$10*Z34/AA34*1000</f>
        <v>#VALUE!</v>
      </c>
      <c r="AD34" s="29" t="e">
        <f>M34/'Response Factor Calculation'!$C$10*Z34/AA34*1000</f>
        <v>#VALUE!</v>
      </c>
      <c r="AE34" s="29">
        <f>U34/'Response Factor Calculation'!$F$10*Z34/AA34*1000</f>
        <v>0</v>
      </c>
      <c r="AF34" s="29" t="e">
        <f t="shared" si="4"/>
        <v>#DIV/0!</v>
      </c>
      <c r="AG34" s="29" t="e">
        <f t="shared" si="5"/>
        <v>#DIV/0!</v>
      </c>
      <c r="AH34" s="29" t="e">
        <f t="shared" si="6"/>
        <v>#DIV/0!</v>
      </c>
      <c r="AI34" s="32" t="str">
        <f t="shared" si="0"/>
        <v>0</v>
      </c>
      <c r="AJ34" s="32" t="str">
        <f t="shared" si="7"/>
        <v>0</v>
      </c>
      <c r="AK34" s="32" t="str">
        <f t="shared" si="8"/>
        <v>0</v>
      </c>
      <c r="AL34" s="32" t="e">
        <f>((+AB34/AE34*'Response Factor Calculation'!$F$11)/'Response Factor Calculation'!$E$12)*100</f>
        <v>#DIV/0!</v>
      </c>
      <c r="AM34" s="32" t="e">
        <f>((+AD34/AE34*'Response Factor Calculation'!$F$11)/'Response Factor Calculation'!$C$11)*100</f>
        <v>#VALUE!</v>
      </c>
      <c r="AN34" s="32" t="e">
        <f t="shared" si="2"/>
        <v>#DIV/0!</v>
      </c>
      <c r="AO34" s="32"/>
      <c r="AP34" s="33"/>
    </row>
    <row r="35" spans="1:42" ht="15" thickBot="1" x14ac:dyDescent="0.35">
      <c r="A35" s="30">
        <v>31</v>
      </c>
      <c r="B35" s="7" t="s">
        <v>104</v>
      </c>
      <c r="C35" s="25">
        <v>16</v>
      </c>
      <c r="D35" s="25" t="s">
        <v>105</v>
      </c>
      <c r="E35" s="51">
        <v>62.76</v>
      </c>
      <c r="F35" s="51">
        <v>0</v>
      </c>
      <c r="G35" s="51">
        <v>14.44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11.48</v>
      </c>
      <c r="N35" s="51">
        <v>0</v>
      </c>
      <c r="O35" s="51">
        <v>2.641</v>
      </c>
      <c r="P35" s="51">
        <v>0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26">
        <v>70</v>
      </c>
      <c r="W35" s="42">
        <v>600</v>
      </c>
      <c r="X35" s="42">
        <v>100</v>
      </c>
      <c r="Y35" s="27">
        <v>1000</v>
      </c>
      <c r="Z35" s="28">
        <f t="shared" si="3"/>
        <v>105.28571428571428</v>
      </c>
      <c r="AA35" s="27">
        <v>1</v>
      </c>
      <c r="AB35" s="29">
        <f>O35/'Response Factor Calculation'!$E$10/AA35*Z35*1000</f>
        <v>3.773830043411075</v>
      </c>
      <c r="AC35" s="29" t="e">
        <f>N35/'Response Factor Calculation'!$D$10*Z35/AA35*1000</f>
        <v>#VALUE!</v>
      </c>
      <c r="AD35" s="29" t="e">
        <f>M35/'Response Factor Calculation'!$C$10*Z35/AA35*1000</f>
        <v>#VALUE!</v>
      </c>
      <c r="AE35" s="29">
        <f>U35/'Response Factor Calculation'!$F$10*Z35/AA35*1000</f>
        <v>0</v>
      </c>
      <c r="AF35" s="29" t="e">
        <f t="shared" si="4"/>
        <v>#DIV/0!</v>
      </c>
      <c r="AG35" s="29" t="e">
        <f t="shared" si="5"/>
        <v>#DIV/0!</v>
      </c>
      <c r="AH35" s="29" t="e">
        <f t="shared" si="6"/>
        <v>#DIV/0!</v>
      </c>
      <c r="AI35" s="32" t="str">
        <f t="shared" si="0"/>
        <v>0</v>
      </c>
      <c r="AJ35" s="32" t="str">
        <f t="shared" si="7"/>
        <v>0</v>
      </c>
      <c r="AK35" s="32" t="str">
        <f t="shared" si="8"/>
        <v>0</v>
      </c>
      <c r="AL35" s="32" t="e">
        <f>((+AB35/AE35*'Response Factor Calculation'!$F$11)/'Response Factor Calculation'!$E$12)*100</f>
        <v>#DIV/0!</v>
      </c>
      <c r="AM35" s="32" t="e">
        <f>((+AD35/AE35*'Response Factor Calculation'!$F$11)/'Response Factor Calculation'!$C$11)*100</f>
        <v>#VALUE!</v>
      </c>
      <c r="AN35" s="32" t="e">
        <f t="shared" si="2"/>
        <v>#DIV/0!</v>
      </c>
      <c r="AO35" s="32"/>
      <c r="AP35" s="33"/>
    </row>
    <row r="36" spans="1:42" ht="15" thickBot="1" x14ac:dyDescent="0.35">
      <c r="A36" s="30">
        <v>32</v>
      </c>
      <c r="B36" s="7" t="s">
        <v>106</v>
      </c>
      <c r="C36" s="25">
        <v>16</v>
      </c>
      <c r="D36" s="25" t="s">
        <v>107</v>
      </c>
      <c r="E36" s="51">
        <v>46.68</v>
      </c>
      <c r="F36" s="51">
        <v>0</v>
      </c>
      <c r="G36" s="51">
        <v>23.82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9.2910000000000004</v>
      </c>
      <c r="N36" s="51">
        <v>0</v>
      </c>
      <c r="O36" s="51">
        <v>4.742</v>
      </c>
      <c r="P36" s="51">
        <v>0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26">
        <v>70</v>
      </c>
      <c r="W36" s="42">
        <v>600</v>
      </c>
      <c r="X36" s="42">
        <v>100</v>
      </c>
      <c r="Y36" s="27">
        <v>1000</v>
      </c>
      <c r="Z36" s="28">
        <f t="shared" si="3"/>
        <v>105.28571428571428</v>
      </c>
      <c r="AA36" s="27">
        <v>1</v>
      </c>
      <c r="AB36" s="29">
        <f>O36/'Response Factor Calculation'!$E$10/AA36*Z36*1000</f>
        <v>6.7760325883586967</v>
      </c>
      <c r="AC36" s="29" t="e">
        <f>N36/'Response Factor Calculation'!$D$10*Z36/AA36*1000</f>
        <v>#VALUE!</v>
      </c>
      <c r="AD36" s="29" t="e">
        <f>M36/'Response Factor Calculation'!$C$10*Z36/AA36*1000</f>
        <v>#VALUE!</v>
      </c>
      <c r="AE36" s="29">
        <f>U36/'Response Factor Calculation'!$F$10*Z36/AA36*1000</f>
        <v>0</v>
      </c>
      <c r="AF36" s="29" t="e">
        <f t="shared" si="4"/>
        <v>#DIV/0!</v>
      </c>
      <c r="AG36" s="29" t="e">
        <f t="shared" si="5"/>
        <v>#DIV/0!</v>
      </c>
      <c r="AH36" s="29" t="e">
        <f t="shared" si="6"/>
        <v>#DIV/0!</v>
      </c>
      <c r="AI36" s="32" t="str">
        <f t="shared" si="0"/>
        <v>0</v>
      </c>
      <c r="AJ36" s="32" t="str">
        <f t="shared" si="7"/>
        <v>0</v>
      </c>
      <c r="AK36" s="32" t="str">
        <f t="shared" si="8"/>
        <v>0</v>
      </c>
      <c r="AL36" s="32" t="e">
        <f>((+AB36/AE36*'Response Factor Calculation'!$F$11)/'Response Factor Calculation'!$E$12)*100</f>
        <v>#DIV/0!</v>
      </c>
      <c r="AM36" s="32" t="e">
        <f>((+AD36/AE36*'Response Factor Calculation'!$F$11)/'Response Factor Calculation'!$C$11)*100</f>
        <v>#VALUE!</v>
      </c>
      <c r="AN36" s="32" t="e">
        <f t="shared" si="2"/>
        <v>#DIV/0!</v>
      </c>
      <c r="AO36" s="32"/>
      <c r="AP36" s="33"/>
    </row>
    <row r="37" spans="1:42" ht="15" thickBot="1" x14ac:dyDescent="0.35">
      <c r="A37" s="30">
        <v>33</v>
      </c>
      <c r="B37" s="7" t="s">
        <v>108</v>
      </c>
      <c r="C37" s="25">
        <v>16</v>
      </c>
      <c r="D37" s="25" t="s">
        <v>109</v>
      </c>
      <c r="E37" s="51">
        <v>0</v>
      </c>
      <c r="F37" s="51">
        <v>0</v>
      </c>
      <c r="G37" s="51">
        <v>84.68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30.983000000000001</v>
      </c>
      <c r="P37" s="51">
        <v>0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26">
        <v>70</v>
      </c>
      <c r="W37" s="42">
        <v>600</v>
      </c>
      <c r="X37" s="42">
        <v>100</v>
      </c>
      <c r="Y37" s="27">
        <v>1000</v>
      </c>
      <c r="Z37" s="28">
        <f t="shared" si="3"/>
        <v>105.28571428571428</v>
      </c>
      <c r="AA37" s="27">
        <v>1</v>
      </c>
      <c r="AB37" s="29">
        <f>O37/'Response Factor Calculation'!$E$10/AA37*Z37*1000</f>
        <v>44.272842194246628</v>
      </c>
      <c r="AC37" s="29" t="e">
        <f>N37/'Response Factor Calculation'!$D$10*Z37/AA37*1000</f>
        <v>#VALUE!</v>
      </c>
      <c r="AD37" s="29" t="e">
        <f>M37/'Response Factor Calculation'!$C$10*Z37/AA37*1000</f>
        <v>#VALUE!</v>
      </c>
      <c r="AE37" s="29">
        <f>U37/'Response Factor Calculation'!$F$10*Z37/AA37*1000</f>
        <v>0</v>
      </c>
      <c r="AF37" s="29" t="e">
        <f t="shared" si="4"/>
        <v>#DIV/0!</v>
      </c>
      <c r="AG37" s="29" t="e">
        <f t="shared" si="5"/>
        <v>#DIV/0!</v>
      </c>
      <c r="AH37" s="29" t="e">
        <f t="shared" si="6"/>
        <v>#DIV/0!</v>
      </c>
      <c r="AI37" s="32" t="str">
        <f t="shared" ref="AI37:AI68" si="9">IFERROR((+(AF37/AF$103)*100),"0")</f>
        <v>0</v>
      </c>
      <c r="AJ37" s="32" t="str">
        <f t="shared" si="7"/>
        <v>0</v>
      </c>
      <c r="AK37" s="32" t="str">
        <f t="shared" si="8"/>
        <v>0</v>
      </c>
      <c r="AL37" s="32" t="e">
        <f>((+AB37/AE37*'Response Factor Calculation'!$F$11)/'Response Factor Calculation'!$E$12)*100</f>
        <v>#DIV/0!</v>
      </c>
      <c r="AM37" s="32" t="e">
        <f>((+AD37/AE37*'Response Factor Calculation'!$F$11)/'Response Factor Calculation'!$C$11)*100</f>
        <v>#VALUE!</v>
      </c>
      <c r="AN37" s="32" t="e">
        <f t="shared" ref="AN37:AN68" si="10">+AL37+AM37</f>
        <v>#DIV/0!</v>
      </c>
      <c r="AO37" s="32"/>
      <c r="AP37" s="33"/>
    </row>
    <row r="38" spans="1:42" ht="15" thickBot="1" x14ac:dyDescent="0.35">
      <c r="A38" s="30">
        <v>34</v>
      </c>
      <c r="B38" s="7" t="s">
        <v>110</v>
      </c>
      <c r="C38" s="25">
        <v>16</v>
      </c>
      <c r="D38" s="25" t="s">
        <v>111</v>
      </c>
      <c r="E38" s="51">
        <v>74.72</v>
      </c>
      <c r="F38" s="51">
        <v>0</v>
      </c>
      <c r="G38" s="51">
        <v>15.81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16.332000000000001</v>
      </c>
      <c r="N38" s="51">
        <v>0</v>
      </c>
      <c r="O38" s="51">
        <v>3.456</v>
      </c>
      <c r="P38" s="51">
        <v>0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26">
        <v>70</v>
      </c>
      <c r="W38" s="42">
        <v>600</v>
      </c>
      <c r="X38" s="42">
        <v>100</v>
      </c>
      <c r="Y38" s="27">
        <v>1000</v>
      </c>
      <c r="Z38" s="28">
        <f t="shared" si="3"/>
        <v>105.28571428571428</v>
      </c>
      <c r="AA38" s="27">
        <v>1</v>
      </c>
      <c r="AB38" s="29">
        <f>O38/'Response Factor Calculation'!$E$10/AA38*Z38*1000</f>
        <v>4.938415990166102</v>
      </c>
      <c r="AC38" s="29" t="e">
        <f>N38/'Response Factor Calculation'!$D$10*Z38/AA38*1000</f>
        <v>#VALUE!</v>
      </c>
      <c r="AD38" s="29" t="e">
        <f>M38/'Response Factor Calculation'!$C$10*Z38/AA38*1000</f>
        <v>#VALUE!</v>
      </c>
      <c r="AE38" s="29">
        <f>U38/'Response Factor Calculation'!$F$10*Z38/AA38*1000</f>
        <v>0</v>
      </c>
      <c r="AF38" s="29" t="e">
        <f t="shared" si="4"/>
        <v>#DIV/0!</v>
      </c>
      <c r="AG38" s="29" t="e">
        <f t="shared" si="5"/>
        <v>#DIV/0!</v>
      </c>
      <c r="AH38" s="29" t="e">
        <f t="shared" si="6"/>
        <v>#DIV/0!</v>
      </c>
      <c r="AI38" s="32" t="str">
        <f t="shared" si="9"/>
        <v>0</v>
      </c>
      <c r="AJ38" s="32" t="str">
        <f t="shared" ref="AJ38:AJ69" si="11">IFERROR((+(AG38/AG$103)*100),"0")</f>
        <v>0</v>
      </c>
      <c r="AK38" s="32" t="str">
        <f t="shared" ref="AK38:AK69" si="12">IFERROR((+(AH38/AH$103)*100),"0")</f>
        <v>0</v>
      </c>
      <c r="AL38" s="32" t="e">
        <f>((+AB38/AE38*'Response Factor Calculation'!$F$11)/'Response Factor Calculation'!$E$12)*100</f>
        <v>#DIV/0!</v>
      </c>
      <c r="AM38" s="32" t="e">
        <f>((+AD38/AE38*'Response Factor Calculation'!$F$11)/'Response Factor Calculation'!$C$11)*100</f>
        <v>#VALUE!</v>
      </c>
      <c r="AN38" s="32" t="e">
        <f t="shared" si="10"/>
        <v>#DIV/0!</v>
      </c>
      <c r="AO38" s="32"/>
      <c r="AP38" s="33"/>
    </row>
    <row r="39" spans="1:42" ht="15" thickBot="1" x14ac:dyDescent="0.35">
      <c r="A39" s="30">
        <v>35</v>
      </c>
      <c r="B39" s="7" t="s">
        <v>112</v>
      </c>
      <c r="C39" s="25">
        <v>16</v>
      </c>
      <c r="D39" s="25" t="s">
        <v>113</v>
      </c>
      <c r="E39" s="51">
        <v>3</v>
      </c>
      <c r="F39" s="51">
        <v>0</v>
      </c>
      <c r="G39" s="51">
        <v>64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0.40400000000000003</v>
      </c>
      <c r="N39" s="51">
        <v>0</v>
      </c>
      <c r="O39" s="51">
        <v>7.4790000000000001</v>
      </c>
      <c r="P39" s="51">
        <v>0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26">
        <v>70</v>
      </c>
      <c r="W39" s="42">
        <v>600</v>
      </c>
      <c r="X39" s="42">
        <v>100</v>
      </c>
      <c r="Y39" s="27">
        <v>1000</v>
      </c>
      <c r="Z39" s="28">
        <f t="shared" si="3"/>
        <v>105.28571428571428</v>
      </c>
      <c r="AA39" s="27">
        <v>1</v>
      </c>
      <c r="AB39" s="29">
        <f>O39/'Response Factor Calculation'!$E$10/AA39*Z39*1000</f>
        <v>10.68704085371883</v>
      </c>
      <c r="AC39" s="29" t="e">
        <f>N39/'Response Factor Calculation'!$D$10*Z39/AA39*1000</f>
        <v>#VALUE!</v>
      </c>
      <c r="AD39" s="29" t="e">
        <f>M39/'Response Factor Calculation'!$C$10*Z39/AA39*1000</f>
        <v>#VALUE!</v>
      </c>
      <c r="AE39" s="29">
        <f>U39/'Response Factor Calculation'!$F$10*Z39/AA39*1000</f>
        <v>0</v>
      </c>
      <c r="AF39" s="29" t="e">
        <f t="shared" si="4"/>
        <v>#DIV/0!</v>
      </c>
      <c r="AG39" s="29" t="e">
        <f t="shared" si="5"/>
        <v>#DIV/0!</v>
      </c>
      <c r="AH39" s="29" t="e">
        <f t="shared" si="6"/>
        <v>#DIV/0!</v>
      </c>
      <c r="AI39" s="32" t="str">
        <f t="shared" si="9"/>
        <v>0</v>
      </c>
      <c r="AJ39" s="32" t="str">
        <f t="shared" si="11"/>
        <v>0</v>
      </c>
      <c r="AK39" s="32" t="str">
        <f t="shared" si="12"/>
        <v>0</v>
      </c>
      <c r="AL39" s="32" t="e">
        <f>((+AB39/AE39*'Response Factor Calculation'!$F$11)/'Response Factor Calculation'!$E$12)*100</f>
        <v>#DIV/0!</v>
      </c>
      <c r="AM39" s="32" t="e">
        <f>((+AD39/AE39*'Response Factor Calculation'!$F$11)/'Response Factor Calculation'!$C$11)*100</f>
        <v>#VALUE!</v>
      </c>
      <c r="AN39" s="32" t="e">
        <f t="shared" si="10"/>
        <v>#DIV/0!</v>
      </c>
      <c r="AO39" s="32"/>
      <c r="AP39" s="33"/>
    </row>
    <row r="40" spans="1:42" ht="15" thickBot="1" x14ac:dyDescent="0.35">
      <c r="A40" s="30">
        <v>36</v>
      </c>
      <c r="B40" s="7" t="s">
        <v>114</v>
      </c>
      <c r="C40" s="25">
        <v>16</v>
      </c>
      <c r="D40" s="25" t="s">
        <v>115</v>
      </c>
      <c r="E40" s="51">
        <v>0</v>
      </c>
      <c r="F40" s="51">
        <v>0</v>
      </c>
      <c r="G40" s="51">
        <v>87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38.816000000000003</v>
      </c>
      <c r="P40" s="51">
        <v>0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26">
        <v>70</v>
      </c>
      <c r="W40" s="42">
        <v>600</v>
      </c>
      <c r="X40" s="42">
        <v>100</v>
      </c>
      <c r="Y40" s="27">
        <v>1000</v>
      </c>
      <c r="Z40" s="28">
        <f t="shared" si="3"/>
        <v>105.28571428571428</v>
      </c>
      <c r="AA40" s="27">
        <v>1</v>
      </c>
      <c r="AB40" s="29">
        <f>O40/'Response Factor Calculation'!$E$10/AA40*Z40*1000</f>
        <v>55.46572774140261</v>
      </c>
      <c r="AC40" s="29" t="e">
        <f>N40/'Response Factor Calculation'!$D$10*Z40/AA40*1000</f>
        <v>#VALUE!</v>
      </c>
      <c r="AD40" s="29" t="e">
        <f>M40/'Response Factor Calculation'!$C$10*Z40/AA40*1000</f>
        <v>#VALUE!</v>
      </c>
      <c r="AE40" s="29">
        <f>U40/'Response Factor Calculation'!$F$10*Z40/AA40*1000</f>
        <v>0</v>
      </c>
      <c r="AF40" s="29" t="e">
        <f t="shared" si="4"/>
        <v>#DIV/0!</v>
      </c>
      <c r="AG40" s="29" t="e">
        <f t="shared" si="5"/>
        <v>#DIV/0!</v>
      </c>
      <c r="AH40" s="29" t="e">
        <f t="shared" si="6"/>
        <v>#DIV/0!</v>
      </c>
      <c r="AI40" s="32" t="str">
        <f t="shared" si="9"/>
        <v>0</v>
      </c>
      <c r="AJ40" s="32" t="str">
        <f t="shared" si="11"/>
        <v>0</v>
      </c>
      <c r="AK40" s="32" t="str">
        <f t="shared" si="12"/>
        <v>0</v>
      </c>
      <c r="AL40" s="32" t="e">
        <f>((+AB40/AE40*'Response Factor Calculation'!$F$11)/'Response Factor Calculation'!$E$12)*100</f>
        <v>#DIV/0!</v>
      </c>
      <c r="AM40" s="32" t="e">
        <f>((+AD40/AE40*'Response Factor Calculation'!$F$11)/'Response Factor Calculation'!$C$11)*100</f>
        <v>#VALUE!</v>
      </c>
      <c r="AN40" s="32" t="e">
        <f t="shared" si="10"/>
        <v>#DIV/0!</v>
      </c>
      <c r="AO40" s="32"/>
      <c r="AP40" s="33"/>
    </row>
    <row r="41" spans="1:42" ht="15" thickBot="1" x14ac:dyDescent="0.35">
      <c r="A41" s="30">
        <v>37</v>
      </c>
      <c r="B41" s="7" t="s">
        <v>116</v>
      </c>
      <c r="C41" s="25">
        <v>16</v>
      </c>
      <c r="D41" s="25" t="s">
        <v>117</v>
      </c>
      <c r="E41" s="51">
        <v>0</v>
      </c>
      <c r="F41" s="51">
        <v>0</v>
      </c>
      <c r="G41" s="51">
        <v>83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25.202000000000002</v>
      </c>
      <c r="P41" s="51">
        <v>0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26">
        <v>70</v>
      </c>
      <c r="W41" s="42">
        <v>600</v>
      </c>
      <c r="X41" s="42">
        <v>100</v>
      </c>
      <c r="Y41" s="27">
        <v>1000</v>
      </c>
      <c r="Z41" s="28">
        <f t="shared" si="3"/>
        <v>105.28571428571428</v>
      </c>
      <c r="AA41" s="27">
        <v>1</v>
      </c>
      <c r="AB41" s="29">
        <f>O41/'Response Factor Calculation'!$E$10/AA41*Z41*1000</f>
        <v>36.012141141251767</v>
      </c>
      <c r="AC41" s="29" t="e">
        <f>N41/'Response Factor Calculation'!$D$10*Z41/AA41*1000</f>
        <v>#VALUE!</v>
      </c>
      <c r="AD41" s="29" t="e">
        <f>M41/'Response Factor Calculation'!$C$10*Z41/AA41*1000</f>
        <v>#VALUE!</v>
      </c>
      <c r="AE41" s="29">
        <f>U41/'Response Factor Calculation'!$F$10*Z41/AA41*1000</f>
        <v>0</v>
      </c>
      <c r="AF41" s="29" t="e">
        <f t="shared" si="4"/>
        <v>#DIV/0!</v>
      </c>
      <c r="AG41" s="29" t="e">
        <f t="shared" si="5"/>
        <v>#DIV/0!</v>
      </c>
      <c r="AH41" s="29" t="e">
        <f t="shared" si="6"/>
        <v>#DIV/0!</v>
      </c>
      <c r="AI41" s="32" t="str">
        <f t="shared" si="9"/>
        <v>0</v>
      </c>
      <c r="AJ41" s="32" t="str">
        <f t="shared" si="11"/>
        <v>0</v>
      </c>
      <c r="AK41" s="32" t="str">
        <f t="shared" si="12"/>
        <v>0</v>
      </c>
      <c r="AL41" s="32" t="e">
        <f>((+AB41/AE41*'Response Factor Calculation'!$F$11)/'Response Factor Calculation'!$E$12)*100</f>
        <v>#DIV/0!</v>
      </c>
      <c r="AM41" s="32" t="e">
        <f>((+AD41/AE41*'Response Factor Calculation'!$F$11)/'Response Factor Calculation'!$C$11)*100</f>
        <v>#VALUE!</v>
      </c>
      <c r="AN41" s="32" t="e">
        <f t="shared" si="10"/>
        <v>#DIV/0!</v>
      </c>
      <c r="AO41" s="32"/>
      <c r="AP41" s="33"/>
    </row>
    <row r="42" spans="1:42" ht="15" thickBot="1" x14ac:dyDescent="0.35">
      <c r="A42" s="30">
        <v>38</v>
      </c>
      <c r="B42" s="7" t="s">
        <v>118</v>
      </c>
      <c r="C42" s="25">
        <v>16</v>
      </c>
      <c r="D42" s="25" t="s">
        <v>119</v>
      </c>
      <c r="E42" s="51">
        <v>0</v>
      </c>
      <c r="F42" s="51">
        <v>0</v>
      </c>
      <c r="G42" s="51">
        <v>64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27.15</v>
      </c>
      <c r="P42" s="51">
        <v>0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26">
        <v>70</v>
      </c>
      <c r="W42" s="42">
        <v>600</v>
      </c>
      <c r="X42" s="42">
        <v>100</v>
      </c>
      <c r="Y42" s="27">
        <v>1000</v>
      </c>
      <c r="Z42" s="28">
        <f t="shared" si="3"/>
        <v>105.28571428571428</v>
      </c>
      <c r="AA42" s="27">
        <v>1</v>
      </c>
      <c r="AB42" s="29">
        <f>O42/'Response Factor Calculation'!$E$10/AA42*Z42*1000</f>
        <v>38.795715894968076</v>
      </c>
      <c r="AC42" s="29" t="e">
        <f>N42/'Response Factor Calculation'!$D$10*Z42/AA42*1000</f>
        <v>#VALUE!</v>
      </c>
      <c r="AD42" s="29" t="e">
        <f>M42/'Response Factor Calculation'!$C$10*Z42/AA42*1000</f>
        <v>#VALUE!</v>
      </c>
      <c r="AE42" s="29">
        <f>U42/'Response Factor Calculation'!$F$10*Z42/AA42*1000</f>
        <v>0</v>
      </c>
      <c r="AF42" s="29" t="e">
        <f t="shared" si="4"/>
        <v>#DIV/0!</v>
      </c>
      <c r="AG42" s="29" t="e">
        <f t="shared" si="5"/>
        <v>#DIV/0!</v>
      </c>
      <c r="AH42" s="29" t="e">
        <f t="shared" si="6"/>
        <v>#DIV/0!</v>
      </c>
      <c r="AI42" s="32" t="str">
        <f t="shared" si="9"/>
        <v>0</v>
      </c>
      <c r="AJ42" s="32" t="str">
        <f t="shared" si="11"/>
        <v>0</v>
      </c>
      <c r="AK42" s="32" t="str">
        <f t="shared" si="12"/>
        <v>0</v>
      </c>
      <c r="AL42" s="32" t="e">
        <f>((+AB42/AE42*'Response Factor Calculation'!$F$11)/'Response Factor Calculation'!$E$12)*100</f>
        <v>#DIV/0!</v>
      </c>
      <c r="AM42" s="32" t="e">
        <f>((+AD42/AE42*'Response Factor Calculation'!$F$11)/'Response Factor Calculation'!$C$11)*100</f>
        <v>#VALUE!</v>
      </c>
      <c r="AN42" s="32" t="e">
        <f t="shared" si="10"/>
        <v>#DIV/0!</v>
      </c>
      <c r="AO42" s="32"/>
      <c r="AP42" s="33"/>
    </row>
    <row r="43" spans="1:42" ht="15" thickBot="1" x14ac:dyDescent="0.35">
      <c r="A43" s="30">
        <v>39</v>
      </c>
      <c r="B43" s="7" t="s">
        <v>120</v>
      </c>
      <c r="C43" s="25">
        <v>16</v>
      </c>
      <c r="D43" s="25" t="s">
        <v>121</v>
      </c>
      <c r="E43" s="51">
        <v>23</v>
      </c>
      <c r="F43" s="51">
        <v>0</v>
      </c>
      <c r="G43" s="51">
        <v>65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9.2479999999999993</v>
      </c>
      <c r="N43" s="51">
        <v>0</v>
      </c>
      <c r="O43" s="51">
        <v>25.905000000000001</v>
      </c>
      <c r="P43" s="51">
        <v>0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26">
        <v>70</v>
      </c>
      <c r="W43" s="42">
        <v>600</v>
      </c>
      <c r="X43" s="42">
        <v>100</v>
      </c>
      <c r="Y43" s="27">
        <v>1000</v>
      </c>
      <c r="Z43" s="28">
        <f t="shared" si="3"/>
        <v>105.28571428571428</v>
      </c>
      <c r="AA43" s="27">
        <v>1</v>
      </c>
      <c r="AB43" s="29">
        <f>O43/'Response Factor Calculation'!$E$10/AA43*Z43*1000</f>
        <v>37.016685829066226</v>
      </c>
      <c r="AC43" s="29" t="e">
        <f>N43/'Response Factor Calculation'!$D$10*Z43/AA43*1000</f>
        <v>#VALUE!</v>
      </c>
      <c r="AD43" s="29" t="e">
        <f>M43/'Response Factor Calculation'!$C$10*Z43/AA43*1000</f>
        <v>#VALUE!</v>
      </c>
      <c r="AE43" s="29">
        <f>U43/'Response Factor Calculation'!$F$10*Z43/AA43*1000</f>
        <v>0</v>
      </c>
      <c r="AF43" s="29" t="e">
        <f t="shared" si="4"/>
        <v>#DIV/0!</v>
      </c>
      <c r="AG43" s="29" t="e">
        <f t="shared" si="5"/>
        <v>#DIV/0!</v>
      </c>
      <c r="AH43" s="29" t="e">
        <f t="shared" si="6"/>
        <v>#DIV/0!</v>
      </c>
      <c r="AI43" s="32" t="str">
        <f t="shared" si="9"/>
        <v>0</v>
      </c>
      <c r="AJ43" s="32" t="str">
        <f t="shared" si="11"/>
        <v>0</v>
      </c>
      <c r="AK43" s="32" t="str">
        <f t="shared" si="12"/>
        <v>0</v>
      </c>
      <c r="AL43" s="32" t="e">
        <f>((+AB43/AE43*'Response Factor Calculation'!$F$11)/'Response Factor Calculation'!$E$12)*100</f>
        <v>#DIV/0!</v>
      </c>
      <c r="AM43" s="32" t="e">
        <f>((+AD43/AE43*'Response Factor Calculation'!$F$11)/'Response Factor Calculation'!$C$11)*100</f>
        <v>#VALUE!</v>
      </c>
      <c r="AN43" s="32" t="e">
        <f t="shared" si="10"/>
        <v>#DIV/0!</v>
      </c>
      <c r="AO43" s="32"/>
      <c r="AP43" s="33"/>
    </row>
    <row r="44" spans="1:42" ht="15" thickBot="1" x14ac:dyDescent="0.35">
      <c r="A44" s="35">
        <v>40</v>
      </c>
      <c r="B44" s="7" t="s">
        <v>122</v>
      </c>
      <c r="C44" s="25">
        <v>16</v>
      </c>
      <c r="D44" s="25" t="s">
        <v>123</v>
      </c>
      <c r="E44" s="51">
        <v>0</v>
      </c>
      <c r="F44" s="51">
        <v>0</v>
      </c>
      <c r="G44" s="51">
        <v>93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50.475999999999999</v>
      </c>
      <c r="P44" s="51">
        <v>0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26">
        <v>70</v>
      </c>
      <c r="W44" s="42">
        <v>600</v>
      </c>
      <c r="X44" s="42">
        <v>100</v>
      </c>
      <c r="Y44" s="27">
        <v>1000</v>
      </c>
      <c r="Z44" s="28">
        <f t="shared" si="3"/>
        <v>105.28571428571428</v>
      </c>
      <c r="AA44" s="27">
        <v>1</v>
      </c>
      <c r="AB44" s="29">
        <f>O44/'Response Factor Calculation'!$E$10/AA44*Z44*1000</f>
        <v>72.127165948965327</v>
      </c>
      <c r="AC44" s="29" t="e">
        <f>N44/'Response Factor Calculation'!$D$10*Z44/AA44*1000</f>
        <v>#VALUE!</v>
      </c>
      <c r="AD44" s="29" t="e">
        <f>M44/'Response Factor Calculation'!$C$10*Z44/AA44*1000</f>
        <v>#VALUE!</v>
      </c>
      <c r="AE44" s="29">
        <f>U44/'Response Factor Calculation'!$F$10*Z44/AA44*1000</f>
        <v>0</v>
      </c>
      <c r="AF44" s="29" t="e">
        <f t="shared" si="4"/>
        <v>#DIV/0!</v>
      </c>
      <c r="AG44" s="29" t="e">
        <f t="shared" si="5"/>
        <v>#DIV/0!</v>
      </c>
      <c r="AH44" s="29" t="e">
        <f t="shared" si="6"/>
        <v>#DIV/0!</v>
      </c>
      <c r="AI44" s="32" t="str">
        <f t="shared" si="9"/>
        <v>0</v>
      </c>
      <c r="AJ44" s="32" t="str">
        <f t="shared" si="11"/>
        <v>0</v>
      </c>
      <c r="AK44" s="32" t="str">
        <f t="shared" si="12"/>
        <v>0</v>
      </c>
      <c r="AL44" s="32" t="e">
        <f>((+AB44/AE44*'Response Factor Calculation'!$F$11)/'Response Factor Calculation'!$E$12)*100</f>
        <v>#DIV/0!</v>
      </c>
      <c r="AM44" s="32" t="e">
        <f>((+AD44/AE44*'Response Factor Calculation'!$F$11)/'Response Factor Calculation'!$C$11)*100</f>
        <v>#VALUE!</v>
      </c>
      <c r="AN44" s="32" t="e">
        <f t="shared" si="10"/>
        <v>#DIV/0!</v>
      </c>
      <c r="AO44" s="32"/>
      <c r="AP44" s="33"/>
    </row>
    <row r="45" spans="1:42" ht="15" thickBot="1" x14ac:dyDescent="0.35">
      <c r="A45" s="7">
        <v>41</v>
      </c>
      <c r="B45" s="7" t="s">
        <v>124</v>
      </c>
      <c r="C45" s="25">
        <v>16</v>
      </c>
      <c r="D45" s="25" t="s">
        <v>125</v>
      </c>
      <c r="E45" s="51">
        <v>2.15</v>
      </c>
      <c r="F45" s="51">
        <v>0</v>
      </c>
      <c r="G45" s="51">
        <v>25.3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0.63800000000000001</v>
      </c>
      <c r="N45" s="51">
        <v>0</v>
      </c>
      <c r="O45" s="51">
        <v>7.5030000000000001</v>
      </c>
      <c r="P45" s="51">
        <v>0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26">
        <v>70</v>
      </c>
      <c r="W45" s="42">
        <v>600</v>
      </c>
      <c r="X45" s="42">
        <v>100</v>
      </c>
      <c r="Y45" s="27">
        <v>1000</v>
      </c>
      <c r="Z45" s="28">
        <f t="shared" si="3"/>
        <v>105.28571428571428</v>
      </c>
      <c r="AA45" s="27">
        <v>1</v>
      </c>
      <c r="AB45" s="29">
        <f>O45/'Response Factor Calculation'!$E$10/AA45*Z45*1000</f>
        <v>10.721335409206093</v>
      </c>
      <c r="AC45" s="29" t="e">
        <f>N45/'Response Factor Calculation'!$D$10*Z45/AA45*1000</f>
        <v>#VALUE!</v>
      </c>
      <c r="AD45" s="29" t="e">
        <f>M45/'Response Factor Calculation'!$C$10*Z45/AA45*1000</f>
        <v>#VALUE!</v>
      </c>
      <c r="AE45" s="29">
        <f>U45/'Response Factor Calculation'!$F$10*Z45/AA45*1000</f>
        <v>0</v>
      </c>
      <c r="AF45" s="29" t="e">
        <f t="shared" si="4"/>
        <v>#DIV/0!</v>
      </c>
      <c r="AG45" s="29" t="e">
        <f t="shared" si="5"/>
        <v>#DIV/0!</v>
      </c>
      <c r="AH45" s="29" t="e">
        <f t="shared" si="6"/>
        <v>#DIV/0!</v>
      </c>
      <c r="AI45" s="32" t="str">
        <f t="shared" si="9"/>
        <v>0</v>
      </c>
      <c r="AJ45" s="32" t="str">
        <f t="shared" si="11"/>
        <v>0</v>
      </c>
      <c r="AK45" s="32" t="str">
        <f t="shared" si="12"/>
        <v>0</v>
      </c>
      <c r="AL45" s="32" t="e">
        <f>((+AB45/AE45*'Response Factor Calculation'!$F$11)/'Response Factor Calculation'!$E$12)*100</f>
        <v>#DIV/0!</v>
      </c>
      <c r="AM45" s="32" t="e">
        <f>((+AD45/AE45*'Response Factor Calculation'!$F$11)/'Response Factor Calculation'!$C$11)*100</f>
        <v>#VALUE!</v>
      </c>
      <c r="AN45" s="32" t="e">
        <f t="shared" si="10"/>
        <v>#DIV/0!</v>
      </c>
      <c r="AO45" s="32"/>
      <c r="AP45" s="33"/>
    </row>
    <row r="46" spans="1:42" ht="15" thickBot="1" x14ac:dyDescent="0.35">
      <c r="A46" s="7">
        <v>42</v>
      </c>
      <c r="B46" s="7" t="s">
        <v>126</v>
      </c>
      <c r="C46" s="25">
        <v>16</v>
      </c>
      <c r="D46" s="25" t="s">
        <v>127</v>
      </c>
      <c r="E46" s="51">
        <v>0</v>
      </c>
      <c r="F46" s="51">
        <v>0</v>
      </c>
      <c r="G46" s="51">
        <v>84.11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25.457999999999998</v>
      </c>
      <c r="P46" s="51">
        <v>0</v>
      </c>
      <c r="Q46" s="51">
        <v>0</v>
      </c>
      <c r="R46" s="51">
        <v>0</v>
      </c>
      <c r="S46" s="51">
        <v>0</v>
      </c>
      <c r="T46" s="51">
        <v>0</v>
      </c>
      <c r="U46" s="51">
        <v>0</v>
      </c>
      <c r="V46" s="26">
        <v>70</v>
      </c>
      <c r="W46" s="42">
        <v>600</v>
      </c>
      <c r="X46" s="42">
        <v>100</v>
      </c>
      <c r="Y46" s="27">
        <v>1000</v>
      </c>
      <c r="Z46" s="28">
        <f t="shared" si="3"/>
        <v>105.28571428571428</v>
      </c>
      <c r="AA46" s="27">
        <v>1</v>
      </c>
      <c r="AB46" s="29">
        <f>O46/'Response Factor Calculation'!$E$10/AA46*Z46*1000</f>
        <v>36.377949733115919</v>
      </c>
      <c r="AC46" s="29" t="e">
        <f>N46/'Response Factor Calculation'!$D$10*Z46/AA46*1000</f>
        <v>#VALUE!</v>
      </c>
      <c r="AD46" s="29" t="e">
        <f>M46/'Response Factor Calculation'!$C$10*Z46/AA46*1000</f>
        <v>#VALUE!</v>
      </c>
      <c r="AE46" s="29">
        <f>U46/'Response Factor Calculation'!$F$10*Z46/AA46*1000</f>
        <v>0</v>
      </c>
      <c r="AF46" s="29" t="e">
        <f t="shared" si="4"/>
        <v>#DIV/0!</v>
      </c>
      <c r="AG46" s="29" t="e">
        <f t="shared" si="5"/>
        <v>#DIV/0!</v>
      </c>
      <c r="AH46" s="29" t="e">
        <f t="shared" si="6"/>
        <v>#DIV/0!</v>
      </c>
      <c r="AI46" s="32" t="str">
        <f t="shared" si="9"/>
        <v>0</v>
      </c>
      <c r="AJ46" s="32" t="str">
        <f t="shared" si="11"/>
        <v>0</v>
      </c>
      <c r="AK46" s="32" t="str">
        <f t="shared" si="12"/>
        <v>0</v>
      </c>
      <c r="AL46" s="32" t="e">
        <f>((+AB46/AE46*'Response Factor Calculation'!$F$11)/'Response Factor Calculation'!$E$12)*100</f>
        <v>#DIV/0!</v>
      </c>
      <c r="AM46" s="32" t="e">
        <f>((+AD46/AE46*'Response Factor Calculation'!$F$11)/'Response Factor Calculation'!$C$11)*100</f>
        <v>#VALUE!</v>
      </c>
      <c r="AN46" s="32" t="e">
        <f t="shared" si="10"/>
        <v>#DIV/0!</v>
      </c>
      <c r="AO46" s="32"/>
      <c r="AP46" s="33"/>
    </row>
    <row r="47" spans="1:42" ht="15" thickBot="1" x14ac:dyDescent="0.35">
      <c r="A47" s="7">
        <v>43</v>
      </c>
      <c r="B47" s="7" t="s">
        <v>128</v>
      </c>
      <c r="C47" s="25">
        <v>16</v>
      </c>
      <c r="D47" s="25" t="s">
        <v>129</v>
      </c>
      <c r="E47" s="51">
        <v>94</v>
      </c>
      <c r="F47" s="51">
        <v>0</v>
      </c>
      <c r="G47" s="51">
        <v>6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25.399000000000001</v>
      </c>
      <c r="N47" s="51">
        <v>0</v>
      </c>
      <c r="O47" s="51">
        <v>0</v>
      </c>
      <c r="P47" s="51">
        <v>0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26">
        <v>70</v>
      </c>
      <c r="W47" s="42">
        <v>600</v>
      </c>
      <c r="X47" s="42">
        <v>100</v>
      </c>
      <c r="Y47" s="27">
        <v>1000</v>
      </c>
      <c r="Z47" s="28">
        <f t="shared" si="3"/>
        <v>105.28571428571428</v>
      </c>
      <c r="AA47" s="27">
        <v>1</v>
      </c>
      <c r="AB47" s="29">
        <f>O47/'Response Factor Calculation'!$E$10/AA47*Z47*1000</f>
        <v>0</v>
      </c>
      <c r="AC47" s="29" t="e">
        <f>N47/'Response Factor Calculation'!$D$10*Z47/AA47*1000</f>
        <v>#VALUE!</v>
      </c>
      <c r="AD47" s="29" t="e">
        <f>M47/'Response Factor Calculation'!$C$10*Z47/AA47*1000</f>
        <v>#VALUE!</v>
      </c>
      <c r="AE47" s="29">
        <f>U47/'Response Factor Calculation'!$F$10*Z47/AA47*1000</f>
        <v>0</v>
      </c>
      <c r="AF47" s="29" t="e">
        <f t="shared" si="4"/>
        <v>#DIV/0!</v>
      </c>
      <c r="AG47" s="29" t="e">
        <f t="shared" si="5"/>
        <v>#DIV/0!</v>
      </c>
      <c r="AH47" s="29" t="e">
        <f t="shared" si="6"/>
        <v>#DIV/0!</v>
      </c>
      <c r="AI47" s="32" t="str">
        <f t="shared" si="9"/>
        <v>0</v>
      </c>
      <c r="AJ47" s="32" t="str">
        <f t="shared" si="11"/>
        <v>0</v>
      </c>
      <c r="AK47" s="32" t="str">
        <f t="shared" si="12"/>
        <v>0</v>
      </c>
      <c r="AL47" s="32" t="e">
        <f>((+AB47/AE47*'Response Factor Calculation'!$F$11)/'Response Factor Calculation'!$E$12)*100</f>
        <v>#DIV/0!</v>
      </c>
      <c r="AM47" s="32" t="e">
        <f>((+AD47/AE47*'Response Factor Calculation'!$F$11)/'Response Factor Calculation'!$C$11)*100</f>
        <v>#VALUE!</v>
      </c>
      <c r="AN47" s="32" t="e">
        <f t="shared" si="10"/>
        <v>#DIV/0!</v>
      </c>
      <c r="AO47" s="32"/>
      <c r="AP47" s="33"/>
    </row>
    <row r="48" spans="1:42" ht="15" thickBot="1" x14ac:dyDescent="0.35">
      <c r="A48" s="7">
        <v>44</v>
      </c>
      <c r="B48" s="7" t="s">
        <v>130</v>
      </c>
      <c r="C48" s="25">
        <v>16</v>
      </c>
      <c r="D48" s="25" t="s">
        <v>131</v>
      </c>
      <c r="E48" s="51">
        <v>44.37</v>
      </c>
      <c r="F48" s="51">
        <v>0</v>
      </c>
      <c r="G48" s="51">
        <v>15.37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1.2929999999999999</v>
      </c>
      <c r="N48" s="51">
        <v>0</v>
      </c>
      <c r="O48" s="51">
        <v>0.44800000000000001</v>
      </c>
      <c r="P48" s="51">
        <v>0</v>
      </c>
      <c r="Q48" s="51">
        <v>0</v>
      </c>
      <c r="R48" s="51">
        <v>0</v>
      </c>
      <c r="S48" s="51">
        <v>0</v>
      </c>
      <c r="T48" s="51">
        <v>0</v>
      </c>
      <c r="U48" s="51">
        <v>0</v>
      </c>
      <c r="V48" s="26">
        <v>70</v>
      </c>
      <c r="W48" s="42">
        <v>600</v>
      </c>
      <c r="X48" s="42">
        <v>100</v>
      </c>
      <c r="Y48" s="27">
        <v>1000</v>
      </c>
      <c r="Z48" s="28">
        <f t="shared" si="3"/>
        <v>105.28571428571428</v>
      </c>
      <c r="AA48" s="27">
        <v>1</v>
      </c>
      <c r="AB48" s="29">
        <f>O48/'Response Factor Calculation'!$E$10/AA48*Z48*1000</f>
        <v>0.64016503576227246</v>
      </c>
      <c r="AC48" s="29" t="e">
        <f>N48/'Response Factor Calculation'!$D$10*Z48/AA48*1000</f>
        <v>#VALUE!</v>
      </c>
      <c r="AD48" s="29" t="e">
        <f>M48/'Response Factor Calculation'!$C$10*Z48/AA48*1000</f>
        <v>#VALUE!</v>
      </c>
      <c r="AE48" s="29">
        <f>U48/'Response Factor Calculation'!$F$10*Z48/AA48*1000</f>
        <v>0</v>
      </c>
      <c r="AF48" s="29" t="e">
        <f t="shared" si="4"/>
        <v>#DIV/0!</v>
      </c>
      <c r="AG48" s="29" t="e">
        <f t="shared" si="5"/>
        <v>#DIV/0!</v>
      </c>
      <c r="AH48" s="29" t="e">
        <f t="shared" si="6"/>
        <v>#DIV/0!</v>
      </c>
      <c r="AI48" s="32" t="str">
        <f t="shared" si="9"/>
        <v>0</v>
      </c>
      <c r="AJ48" s="32" t="str">
        <f t="shared" si="11"/>
        <v>0</v>
      </c>
      <c r="AK48" s="32" t="str">
        <f t="shared" si="12"/>
        <v>0</v>
      </c>
      <c r="AL48" s="32" t="e">
        <f>((+AB48/AE48*'Response Factor Calculation'!$F$11)/'Response Factor Calculation'!$E$12)*100</f>
        <v>#DIV/0!</v>
      </c>
      <c r="AM48" s="32" t="e">
        <f>((+AD48/AE48*'Response Factor Calculation'!$F$11)/'Response Factor Calculation'!$C$11)*100</f>
        <v>#VALUE!</v>
      </c>
      <c r="AN48" s="32" t="e">
        <f t="shared" si="10"/>
        <v>#DIV/0!</v>
      </c>
      <c r="AO48" s="32"/>
      <c r="AP48" s="33"/>
    </row>
    <row r="49" spans="1:42" ht="15" thickBot="1" x14ac:dyDescent="0.35">
      <c r="A49" s="7">
        <v>45</v>
      </c>
      <c r="B49" s="7" t="s">
        <v>132</v>
      </c>
      <c r="C49" s="25">
        <v>16</v>
      </c>
      <c r="D49" s="25" t="s">
        <v>133</v>
      </c>
      <c r="E49" s="51">
        <v>0</v>
      </c>
      <c r="F49" s="51">
        <v>0</v>
      </c>
      <c r="G49" s="51">
        <v>76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6.7030000000000003</v>
      </c>
      <c r="P49" s="51">
        <v>0</v>
      </c>
      <c r="Q49" s="51">
        <v>0</v>
      </c>
      <c r="R49" s="51">
        <v>0</v>
      </c>
      <c r="S49" s="51">
        <v>0</v>
      </c>
      <c r="T49" s="51">
        <v>0</v>
      </c>
      <c r="U49" s="51">
        <v>0</v>
      </c>
      <c r="V49" s="26">
        <v>70</v>
      </c>
      <c r="W49" s="42">
        <v>600</v>
      </c>
      <c r="X49" s="42">
        <v>100</v>
      </c>
      <c r="Y49" s="27">
        <v>1000</v>
      </c>
      <c r="Z49" s="28">
        <f t="shared" si="3"/>
        <v>105.28571428571428</v>
      </c>
      <c r="AA49" s="27">
        <v>1</v>
      </c>
      <c r="AB49" s="29">
        <f>O49/'Response Factor Calculation'!$E$10/AA49*Z49*1000</f>
        <v>9.5781835596306077</v>
      </c>
      <c r="AC49" s="29" t="e">
        <f>N49/'Response Factor Calculation'!$D$10*Z49/AA49*1000</f>
        <v>#VALUE!</v>
      </c>
      <c r="AD49" s="29" t="e">
        <f>M49/'Response Factor Calculation'!$C$10*Z49/AA49*1000</f>
        <v>#VALUE!</v>
      </c>
      <c r="AE49" s="29">
        <f>U49/'Response Factor Calculation'!$F$10*Z49/AA49*1000</f>
        <v>0</v>
      </c>
      <c r="AF49" s="29" t="e">
        <f t="shared" si="4"/>
        <v>#DIV/0!</v>
      </c>
      <c r="AG49" s="29" t="e">
        <f t="shared" si="5"/>
        <v>#DIV/0!</v>
      </c>
      <c r="AH49" s="29" t="e">
        <f t="shared" si="6"/>
        <v>#DIV/0!</v>
      </c>
      <c r="AI49" s="32" t="str">
        <f t="shared" si="9"/>
        <v>0</v>
      </c>
      <c r="AJ49" s="32" t="str">
        <f t="shared" si="11"/>
        <v>0</v>
      </c>
      <c r="AK49" s="32" t="str">
        <f t="shared" si="12"/>
        <v>0</v>
      </c>
      <c r="AL49" s="32" t="e">
        <f>((+AB49/AE49*'Response Factor Calculation'!$F$11)/'Response Factor Calculation'!$E$12)*100</f>
        <v>#DIV/0!</v>
      </c>
      <c r="AM49" s="32" t="e">
        <f>((+AD49/AE49*'Response Factor Calculation'!$F$11)/'Response Factor Calculation'!$C$11)*100</f>
        <v>#VALUE!</v>
      </c>
      <c r="AN49" s="32" t="e">
        <f t="shared" si="10"/>
        <v>#DIV/0!</v>
      </c>
      <c r="AO49" s="32"/>
      <c r="AP49" s="33"/>
    </row>
    <row r="50" spans="1:42" ht="15" thickBot="1" x14ac:dyDescent="0.35">
      <c r="A50" s="7">
        <v>46</v>
      </c>
      <c r="B50" s="7" t="s">
        <v>134</v>
      </c>
      <c r="C50" s="25">
        <v>16</v>
      </c>
      <c r="D50" s="25" t="s">
        <v>135</v>
      </c>
      <c r="E50" s="51">
        <v>31.69</v>
      </c>
      <c r="F50" s="51">
        <v>0</v>
      </c>
      <c r="G50" s="51">
        <v>7.45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1.0129999999999999</v>
      </c>
      <c r="N50" s="51">
        <v>0</v>
      </c>
      <c r="O50" s="51">
        <v>0.23799999999999999</v>
      </c>
      <c r="P50" s="51">
        <v>0</v>
      </c>
      <c r="Q50" s="51">
        <v>0</v>
      </c>
      <c r="R50" s="51">
        <v>0</v>
      </c>
      <c r="S50" s="51">
        <v>0</v>
      </c>
      <c r="T50" s="51">
        <v>0</v>
      </c>
      <c r="U50" s="51">
        <v>0</v>
      </c>
      <c r="V50" s="26">
        <v>70</v>
      </c>
      <c r="W50" s="42">
        <v>600</v>
      </c>
      <c r="X50" s="42">
        <v>100</v>
      </c>
      <c r="Y50" s="27">
        <v>1000</v>
      </c>
      <c r="Z50" s="28">
        <f t="shared" si="3"/>
        <v>105.28571428571428</v>
      </c>
      <c r="AA50" s="27">
        <v>1</v>
      </c>
      <c r="AB50" s="29">
        <f>O50/'Response Factor Calculation'!$E$10/AA50*Z50*1000</f>
        <v>0.34008767524870726</v>
      </c>
      <c r="AC50" s="29" t="e">
        <f>N50/'Response Factor Calculation'!$D$10*Z50/AA50*1000</f>
        <v>#VALUE!</v>
      </c>
      <c r="AD50" s="29" t="e">
        <f>M50/'Response Factor Calculation'!$C$10*Z50/AA50*1000</f>
        <v>#VALUE!</v>
      </c>
      <c r="AE50" s="29">
        <f>U50/'Response Factor Calculation'!$F$10*Z50/AA50*1000</f>
        <v>0</v>
      </c>
      <c r="AF50" s="29" t="e">
        <f t="shared" si="4"/>
        <v>#DIV/0!</v>
      </c>
      <c r="AG50" s="29" t="e">
        <f t="shared" si="5"/>
        <v>#DIV/0!</v>
      </c>
      <c r="AH50" s="29" t="e">
        <f t="shared" si="6"/>
        <v>#DIV/0!</v>
      </c>
      <c r="AI50" s="32" t="str">
        <f t="shared" si="9"/>
        <v>0</v>
      </c>
      <c r="AJ50" s="32" t="str">
        <f t="shared" si="11"/>
        <v>0</v>
      </c>
      <c r="AK50" s="32" t="str">
        <f t="shared" si="12"/>
        <v>0</v>
      </c>
      <c r="AL50" s="32" t="e">
        <f>((+AB50/AE50*'Response Factor Calculation'!$F$11)/'Response Factor Calculation'!$E$12)*100</f>
        <v>#DIV/0!</v>
      </c>
      <c r="AM50" s="32" t="e">
        <f>((+AD50/AE50*'Response Factor Calculation'!$F$11)/'Response Factor Calculation'!$C$11)*100</f>
        <v>#VALUE!</v>
      </c>
      <c r="AN50" s="32" t="e">
        <f t="shared" si="10"/>
        <v>#DIV/0!</v>
      </c>
      <c r="AO50" s="32"/>
      <c r="AP50" s="33"/>
    </row>
    <row r="51" spans="1:42" ht="15" thickBot="1" x14ac:dyDescent="0.35">
      <c r="A51" s="7">
        <v>47</v>
      </c>
      <c r="B51" s="7" t="s">
        <v>136</v>
      </c>
      <c r="C51" s="25">
        <v>16</v>
      </c>
      <c r="D51" s="25" t="s">
        <v>137</v>
      </c>
      <c r="E51" s="51">
        <v>11.48</v>
      </c>
      <c r="F51" s="51">
        <v>0</v>
      </c>
      <c r="G51" s="51">
        <v>6.56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1.125</v>
      </c>
      <c r="N51" s="51">
        <v>0</v>
      </c>
      <c r="O51" s="51">
        <v>0.64200000000000002</v>
      </c>
      <c r="P51" s="51">
        <v>0</v>
      </c>
      <c r="Q51" s="51">
        <v>0</v>
      </c>
      <c r="R51" s="51">
        <v>0</v>
      </c>
      <c r="S51" s="51">
        <v>0</v>
      </c>
      <c r="T51" s="51">
        <v>0</v>
      </c>
      <c r="U51" s="51">
        <v>0</v>
      </c>
      <c r="V51" s="26">
        <v>70</v>
      </c>
      <c r="W51" s="42">
        <v>600</v>
      </c>
      <c r="X51" s="42">
        <v>100</v>
      </c>
      <c r="Y51" s="27">
        <v>1000</v>
      </c>
      <c r="Z51" s="28">
        <f t="shared" si="3"/>
        <v>105.28571428571428</v>
      </c>
      <c r="AA51" s="27">
        <v>1</v>
      </c>
      <c r="AB51" s="29">
        <f>O51/'Response Factor Calculation'!$E$10/AA51*Z51*1000</f>
        <v>0.9173793592843279</v>
      </c>
      <c r="AC51" s="29" t="e">
        <f>N51/'Response Factor Calculation'!$D$10*Z51/AA51*1000</f>
        <v>#VALUE!</v>
      </c>
      <c r="AD51" s="29" t="e">
        <f>M51/'Response Factor Calculation'!$C$10*Z51/AA51*1000</f>
        <v>#VALUE!</v>
      </c>
      <c r="AE51" s="29">
        <f>U51/'Response Factor Calculation'!$F$10*Z51/AA51*1000</f>
        <v>0</v>
      </c>
      <c r="AF51" s="29" t="e">
        <f t="shared" si="4"/>
        <v>#DIV/0!</v>
      </c>
      <c r="AG51" s="29" t="e">
        <f t="shared" si="5"/>
        <v>#DIV/0!</v>
      </c>
      <c r="AH51" s="29" t="e">
        <f t="shared" si="6"/>
        <v>#DIV/0!</v>
      </c>
      <c r="AI51" s="32" t="str">
        <f t="shared" si="9"/>
        <v>0</v>
      </c>
      <c r="AJ51" s="32" t="str">
        <f t="shared" si="11"/>
        <v>0</v>
      </c>
      <c r="AK51" s="32" t="str">
        <f t="shared" si="12"/>
        <v>0</v>
      </c>
      <c r="AL51" s="32" t="e">
        <f>((+AB51/AE51*'Response Factor Calculation'!$F$11)/'Response Factor Calculation'!$E$12)*100</f>
        <v>#DIV/0!</v>
      </c>
      <c r="AM51" s="32" t="e">
        <f>((+AD51/AE51*'Response Factor Calculation'!$F$11)/'Response Factor Calculation'!$C$11)*100</f>
        <v>#VALUE!</v>
      </c>
      <c r="AN51" s="32" t="e">
        <f t="shared" si="10"/>
        <v>#DIV/0!</v>
      </c>
      <c r="AO51" s="32"/>
      <c r="AP51" s="33"/>
    </row>
    <row r="52" spans="1:42" ht="15" thickBot="1" x14ac:dyDescent="0.35">
      <c r="A52" s="7">
        <v>48</v>
      </c>
      <c r="B52" s="7" t="s">
        <v>138</v>
      </c>
      <c r="C52" s="25">
        <v>16</v>
      </c>
      <c r="D52" s="25" t="s">
        <v>139</v>
      </c>
      <c r="E52" s="51" t="s">
        <v>140</v>
      </c>
      <c r="F52" s="51">
        <v>0</v>
      </c>
      <c r="G52" s="51">
        <v>55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0.496</v>
      </c>
      <c r="N52" s="51">
        <v>0</v>
      </c>
      <c r="O52" s="51">
        <v>0</v>
      </c>
      <c r="P52" s="51">
        <v>0</v>
      </c>
      <c r="Q52" s="51">
        <v>0</v>
      </c>
      <c r="R52" s="51">
        <v>0</v>
      </c>
      <c r="S52" s="51">
        <v>0</v>
      </c>
      <c r="T52" s="51">
        <v>0</v>
      </c>
      <c r="U52" s="51">
        <v>0</v>
      </c>
      <c r="V52" s="26">
        <v>70</v>
      </c>
      <c r="W52" s="42">
        <v>600</v>
      </c>
      <c r="X52" s="42">
        <v>100</v>
      </c>
      <c r="Y52" s="27">
        <v>1000</v>
      </c>
      <c r="Z52" s="28">
        <f t="shared" si="3"/>
        <v>105.28571428571428</v>
      </c>
      <c r="AA52" s="27">
        <v>1</v>
      </c>
      <c r="AB52" s="29">
        <f>O52/'Response Factor Calculation'!$E$10/AA52*Z52*1000</f>
        <v>0</v>
      </c>
      <c r="AC52" s="29" t="e">
        <f>N52/'Response Factor Calculation'!$D$10*Z52/AA52*1000</f>
        <v>#VALUE!</v>
      </c>
      <c r="AD52" s="29" t="e">
        <f>M52/'Response Factor Calculation'!$C$10*Z52/AA52*1000</f>
        <v>#VALUE!</v>
      </c>
      <c r="AE52" s="29">
        <f>U52/'Response Factor Calculation'!$F$10*Z52/AA52*1000</f>
        <v>0</v>
      </c>
      <c r="AF52" s="29" t="e">
        <f t="shared" si="4"/>
        <v>#DIV/0!</v>
      </c>
      <c r="AG52" s="29" t="e">
        <f t="shared" si="5"/>
        <v>#DIV/0!</v>
      </c>
      <c r="AH52" s="29" t="e">
        <f t="shared" si="6"/>
        <v>#DIV/0!</v>
      </c>
      <c r="AI52" s="32" t="str">
        <f t="shared" si="9"/>
        <v>0</v>
      </c>
      <c r="AJ52" s="32" t="str">
        <f t="shared" si="11"/>
        <v>0</v>
      </c>
      <c r="AK52" s="32" t="str">
        <f t="shared" si="12"/>
        <v>0</v>
      </c>
      <c r="AL52" s="32" t="e">
        <f>((+AB52/AE52*'Response Factor Calculation'!$F$11)/'Response Factor Calculation'!$E$12)*100</f>
        <v>#DIV/0!</v>
      </c>
      <c r="AM52" s="32" t="e">
        <f>((+AD52/AE52*'Response Factor Calculation'!$F$11)/'Response Factor Calculation'!$C$11)*100</f>
        <v>#VALUE!</v>
      </c>
      <c r="AN52" s="32" t="e">
        <f t="shared" si="10"/>
        <v>#DIV/0!</v>
      </c>
      <c r="AO52" s="32"/>
      <c r="AP52" s="33"/>
    </row>
    <row r="53" spans="1:42" ht="15" thickBot="1" x14ac:dyDescent="0.35">
      <c r="A53" s="7">
        <v>49</v>
      </c>
      <c r="B53" s="7" t="s">
        <v>141</v>
      </c>
      <c r="C53" s="25">
        <v>16</v>
      </c>
      <c r="D53" s="25" t="s">
        <v>142</v>
      </c>
      <c r="E53" s="51">
        <v>0</v>
      </c>
      <c r="F53" s="51">
        <v>0</v>
      </c>
      <c r="G53" s="51">
        <v>77.17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20.254999999999999</v>
      </c>
      <c r="P53" s="51">
        <v>0</v>
      </c>
      <c r="Q53" s="51">
        <v>0</v>
      </c>
      <c r="R53" s="51">
        <v>0</v>
      </c>
      <c r="S53" s="51">
        <v>0</v>
      </c>
      <c r="T53" s="51">
        <v>0</v>
      </c>
      <c r="U53" s="51">
        <v>0</v>
      </c>
      <c r="V53" s="26">
        <v>70</v>
      </c>
      <c r="W53" s="42">
        <v>600</v>
      </c>
      <c r="X53" s="42">
        <v>100</v>
      </c>
      <c r="Y53" s="27">
        <v>1000</v>
      </c>
      <c r="Z53" s="28">
        <f t="shared" si="3"/>
        <v>105.28571428571428</v>
      </c>
      <c r="AA53" s="27">
        <v>1</v>
      </c>
      <c r="AB53" s="29">
        <f>O53/'Response Factor Calculation'!$E$10/AA53*Z53*1000</f>
        <v>28.943175891439349</v>
      </c>
      <c r="AC53" s="29" t="e">
        <f>N53/'Response Factor Calculation'!$D$10*Z53/AA53*1000</f>
        <v>#VALUE!</v>
      </c>
      <c r="AD53" s="29" t="e">
        <f>M53/'Response Factor Calculation'!$C$10*Z53/AA53*1000</f>
        <v>#VALUE!</v>
      </c>
      <c r="AE53" s="29">
        <f>U53/'Response Factor Calculation'!$F$10*Z53/AA53*1000</f>
        <v>0</v>
      </c>
      <c r="AF53" s="29" t="e">
        <f t="shared" si="4"/>
        <v>#DIV/0!</v>
      </c>
      <c r="AG53" s="29" t="e">
        <f t="shared" si="5"/>
        <v>#DIV/0!</v>
      </c>
      <c r="AH53" s="29" t="e">
        <f t="shared" si="6"/>
        <v>#DIV/0!</v>
      </c>
      <c r="AI53" s="32" t="str">
        <f t="shared" si="9"/>
        <v>0</v>
      </c>
      <c r="AJ53" s="32" t="str">
        <f t="shared" si="11"/>
        <v>0</v>
      </c>
      <c r="AK53" s="32" t="str">
        <f t="shared" si="12"/>
        <v>0</v>
      </c>
      <c r="AL53" s="32" t="e">
        <f>((+AB53/AE53*'Response Factor Calculation'!$F$11)/'Response Factor Calculation'!$E$12)*100</f>
        <v>#DIV/0!</v>
      </c>
      <c r="AM53" s="32" t="e">
        <f>((+AD53/AE53*'Response Factor Calculation'!$F$11)/'Response Factor Calculation'!$C$11)*100</f>
        <v>#VALUE!</v>
      </c>
      <c r="AN53" s="32" t="e">
        <f t="shared" si="10"/>
        <v>#DIV/0!</v>
      </c>
      <c r="AO53" s="32"/>
      <c r="AP53" s="33"/>
    </row>
    <row r="54" spans="1:42" ht="15" thickBot="1" x14ac:dyDescent="0.35">
      <c r="A54" s="7">
        <v>50</v>
      </c>
      <c r="B54" s="7" t="s">
        <v>143</v>
      </c>
      <c r="C54" s="25">
        <v>16</v>
      </c>
      <c r="D54" s="25" t="s">
        <v>144</v>
      </c>
      <c r="E54" s="51">
        <v>5.2</v>
      </c>
      <c r="F54" s="51">
        <v>0</v>
      </c>
      <c r="G54" s="51">
        <v>82.42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1.2829999999999999</v>
      </c>
      <c r="N54" s="51">
        <v>0</v>
      </c>
      <c r="O54" s="51">
        <v>20.341999999999999</v>
      </c>
      <c r="P54" s="51">
        <v>0</v>
      </c>
      <c r="Q54" s="51">
        <v>0</v>
      </c>
      <c r="R54" s="51">
        <v>0</v>
      </c>
      <c r="S54" s="51">
        <v>0</v>
      </c>
      <c r="T54" s="51">
        <v>0</v>
      </c>
      <c r="U54" s="51">
        <v>0</v>
      </c>
      <c r="V54" s="26">
        <v>70</v>
      </c>
      <c r="W54" s="42">
        <v>600</v>
      </c>
      <c r="X54" s="42">
        <v>100</v>
      </c>
      <c r="Y54" s="27">
        <v>1000</v>
      </c>
      <c r="Z54" s="28">
        <f t="shared" si="3"/>
        <v>105.28571428571428</v>
      </c>
      <c r="AA54" s="27">
        <v>1</v>
      </c>
      <c r="AB54" s="29">
        <f>O54/'Response Factor Calculation'!$E$10/AA54*Z54*1000</f>
        <v>29.067493655080685</v>
      </c>
      <c r="AC54" s="29" t="e">
        <f>N54/'Response Factor Calculation'!$D$10*Z54/AA54*1000</f>
        <v>#VALUE!</v>
      </c>
      <c r="AD54" s="29" t="e">
        <f>M54/'Response Factor Calculation'!$C$10*Z54/AA54*1000</f>
        <v>#VALUE!</v>
      </c>
      <c r="AE54" s="29">
        <f>U54/'Response Factor Calculation'!$F$10*Z54/AA54*1000</f>
        <v>0</v>
      </c>
      <c r="AF54" s="29" t="e">
        <f t="shared" si="4"/>
        <v>#DIV/0!</v>
      </c>
      <c r="AG54" s="29" t="e">
        <f t="shared" si="5"/>
        <v>#DIV/0!</v>
      </c>
      <c r="AH54" s="29" t="e">
        <f t="shared" si="6"/>
        <v>#DIV/0!</v>
      </c>
      <c r="AI54" s="32" t="str">
        <f t="shared" si="9"/>
        <v>0</v>
      </c>
      <c r="AJ54" s="32" t="str">
        <f t="shared" si="11"/>
        <v>0</v>
      </c>
      <c r="AK54" s="32" t="str">
        <f t="shared" si="12"/>
        <v>0</v>
      </c>
      <c r="AL54" s="32" t="e">
        <f>((+AB54/AE54*'Response Factor Calculation'!$F$11)/'Response Factor Calculation'!$E$12)*100</f>
        <v>#DIV/0!</v>
      </c>
      <c r="AM54" s="32" t="e">
        <f>((+AD54/AE54*'Response Factor Calculation'!$F$11)/'Response Factor Calculation'!$C$11)*100</f>
        <v>#VALUE!</v>
      </c>
      <c r="AN54" s="32" t="e">
        <f t="shared" si="10"/>
        <v>#DIV/0!</v>
      </c>
      <c r="AO54" s="32"/>
      <c r="AP54" s="33"/>
    </row>
    <row r="55" spans="1:42" ht="15" thickBot="1" x14ac:dyDescent="0.35">
      <c r="A55" s="7">
        <v>51</v>
      </c>
      <c r="B55" s="7" t="s">
        <v>145</v>
      </c>
      <c r="C55" s="25">
        <v>16</v>
      </c>
      <c r="D55" s="25" t="s">
        <v>146</v>
      </c>
      <c r="E55" s="51">
        <v>0</v>
      </c>
      <c r="F55" s="51">
        <v>0</v>
      </c>
      <c r="G55" s="51">
        <v>55.44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18.012</v>
      </c>
      <c r="P55" s="51">
        <v>0</v>
      </c>
      <c r="Q55" s="51">
        <v>0</v>
      </c>
      <c r="R55" s="51">
        <v>0</v>
      </c>
      <c r="S55" s="51">
        <v>0</v>
      </c>
      <c r="T55" s="51">
        <v>0</v>
      </c>
      <c r="U55" s="51">
        <v>0</v>
      </c>
      <c r="V55" s="26">
        <v>70</v>
      </c>
      <c r="W55" s="42">
        <v>600</v>
      </c>
      <c r="X55" s="42">
        <v>100</v>
      </c>
      <c r="Y55" s="27">
        <v>1000</v>
      </c>
      <c r="Z55" s="28">
        <f t="shared" si="3"/>
        <v>105.28571428571428</v>
      </c>
      <c r="AA55" s="27">
        <v>1</v>
      </c>
      <c r="AB55" s="29">
        <f>O55/'Response Factor Calculation'!$E$10/AA55*Z55*1000</f>
        <v>25.738063893192077</v>
      </c>
      <c r="AC55" s="29" t="e">
        <f>N55/'Response Factor Calculation'!$D$10*Z55/AA55*1000</f>
        <v>#VALUE!</v>
      </c>
      <c r="AD55" s="29" t="e">
        <f>M55/'Response Factor Calculation'!$C$10*Z55/AA55*1000</f>
        <v>#VALUE!</v>
      </c>
      <c r="AE55" s="29">
        <f>U55/'Response Factor Calculation'!$F$10*Z55/AA55*1000</f>
        <v>0</v>
      </c>
      <c r="AF55" s="29" t="e">
        <f t="shared" si="4"/>
        <v>#DIV/0!</v>
      </c>
      <c r="AG55" s="29" t="e">
        <f t="shared" si="5"/>
        <v>#DIV/0!</v>
      </c>
      <c r="AH55" s="29" t="e">
        <f t="shared" si="6"/>
        <v>#DIV/0!</v>
      </c>
      <c r="AI55" s="32" t="str">
        <f t="shared" si="9"/>
        <v>0</v>
      </c>
      <c r="AJ55" s="32" t="str">
        <f t="shared" si="11"/>
        <v>0</v>
      </c>
      <c r="AK55" s="32" t="str">
        <f t="shared" si="12"/>
        <v>0</v>
      </c>
      <c r="AL55" s="32" t="e">
        <f>((+AB55/AE55*'Response Factor Calculation'!$F$11)/'Response Factor Calculation'!$E$12)*100</f>
        <v>#DIV/0!</v>
      </c>
      <c r="AM55" s="32" t="e">
        <f>((+AD55/AE55*'Response Factor Calculation'!$F$11)/'Response Factor Calculation'!$C$11)*100</f>
        <v>#VALUE!</v>
      </c>
      <c r="AN55" s="32" t="e">
        <f t="shared" si="10"/>
        <v>#DIV/0!</v>
      </c>
      <c r="AO55" s="32"/>
      <c r="AP55" s="33"/>
    </row>
    <row r="56" spans="1:42" ht="15" thickBot="1" x14ac:dyDescent="0.35">
      <c r="A56" s="7">
        <v>52</v>
      </c>
      <c r="B56" s="7" t="s">
        <v>147</v>
      </c>
      <c r="C56" s="25">
        <v>16</v>
      </c>
      <c r="D56" s="25" t="s">
        <v>148</v>
      </c>
      <c r="E56" s="51">
        <v>84.43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9.0109999999999992</v>
      </c>
      <c r="N56" s="51">
        <v>0</v>
      </c>
      <c r="O56" s="51">
        <v>0</v>
      </c>
      <c r="P56" s="51">
        <v>0</v>
      </c>
      <c r="Q56" s="51">
        <v>0</v>
      </c>
      <c r="R56" s="51">
        <v>0</v>
      </c>
      <c r="S56" s="51">
        <v>0</v>
      </c>
      <c r="T56" s="51">
        <v>0</v>
      </c>
      <c r="U56" s="51">
        <v>0</v>
      </c>
      <c r="V56" s="26">
        <v>70</v>
      </c>
      <c r="W56" s="42">
        <v>600</v>
      </c>
      <c r="X56" s="42">
        <v>100</v>
      </c>
      <c r="Y56" s="27">
        <v>1000</v>
      </c>
      <c r="Z56" s="28">
        <f t="shared" si="3"/>
        <v>105.28571428571428</v>
      </c>
      <c r="AA56" s="27">
        <v>1</v>
      </c>
      <c r="AB56" s="29">
        <f>O56/'Response Factor Calculation'!$E$10/AA56*Z56*1000</f>
        <v>0</v>
      </c>
      <c r="AC56" s="29" t="e">
        <f>N56/'Response Factor Calculation'!$D$10*Z56/AA56*1000</f>
        <v>#VALUE!</v>
      </c>
      <c r="AD56" s="29" t="e">
        <f>M56/'Response Factor Calculation'!$C$10*Z56/AA56*1000</f>
        <v>#VALUE!</v>
      </c>
      <c r="AE56" s="29">
        <f>U56/'Response Factor Calculation'!$F$10*Z56/AA56*1000</f>
        <v>0</v>
      </c>
      <c r="AF56" s="29" t="e">
        <f t="shared" si="4"/>
        <v>#DIV/0!</v>
      </c>
      <c r="AG56" s="29" t="e">
        <f t="shared" si="5"/>
        <v>#DIV/0!</v>
      </c>
      <c r="AH56" s="29" t="e">
        <f t="shared" si="6"/>
        <v>#DIV/0!</v>
      </c>
      <c r="AI56" s="32" t="str">
        <f t="shared" si="9"/>
        <v>0</v>
      </c>
      <c r="AJ56" s="32" t="str">
        <f t="shared" si="11"/>
        <v>0</v>
      </c>
      <c r="AK56" s="32" t="str">
        <f t="shared" si="12"/>
        <v>0</v>
      </c>
      <c r="AL56" s="32" t="e">
        <f>((+AB56/AE56*'Response Factor Calculation'!$F$11)/'Response Factor Calculation'!$E$12)*100</f>
        <v>#DIV/0!</v>
      </c>
      <c r="AM56" s="32" t="e">
        <f>((+AD56/AE56*'Response Factor Calculation'!$F$11)/'Response Factor Calculation'!$C$11)*100</f>
        <v>#VALUE!</v>
      </c>
      <c r="AN56" s="32" t="e">
        <f t="shared" si="10"/>
        <v>#DIV/0!</v>
      </c>
      <c r="AO56" s="32"/>
      <c r="AP56" s="33"/>
    </row>
    <row r="57" spans="1:42" ht="15" thickBot="1" x14ac:dyDescent="0.35">
      <c r="A57" s="7">
        <v>53</v>
      </c>
      <c r="B57" s="7" t="s">
        <v>149</v>
      </c>
      <c r="C57" s="25">
        <v>16</v>
      </c>
      <c r="D57" s="25" t="s">
        <v>150</v>
      </c>
      <c r="E57" s="51">
        <v>69.61</v>
      </c>
      <c r="F57" s="51">
        <v>0</v>
      </c>
      <c r="G57" s="51">
        <v>15.71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8.8320000000000007</v>
      </c>
      <c r="N57" s="51">
        <v>0</v>
      </c>
      <c r="O57" s="51">
        <v>1.9930000000000001</v>
      </c>
      <c r="P57" s="51">
        <v>0</v>
      </c>
      <c r="Q57" s="51">
        <v>0</v>
      </c>
      <c r="R57" s="51">
        <v>0</v>
      </c>
      <c r="S57" s="51">
        <v>0</v>
      </c>
      <c r="T57" s="51">
        <v>0</v>
      </c>
      <c r="U57" s="51">
        <v>0</v>
      </c>
      <c r="V57" s="26">
        <v>70</v>
      </c>
      <c r="W57" s="42">
        <v>600</v>
      </c>
      <c r="X57" s="42">
        <v>100</v>
      </c>
      <c r="Y57" s="27">
        <v>1000</v>
      </c>
      <c r="Z57" s="28">
        <f t="shared" si="3"/>
        <v>105.28571428571428</v>
      </c>
      <c r="AA57" s="27">
        <v>1</v>
      </c>
      <c r="AB57" s="29">
        <f>O57/'Response Factor Calculation'!$E$10/AA57*Z57*1000</f>
        <v>2.8478770452549313</v>
      </c>
      <c r="AC57" s="29" t="e">
        <f>N57/'Response Factor Calculation'!$D$10*Z57/AA57*1000</f>
        <v>#VALUE!</v>
      </c>
      <c r="AD57" s="29" t="e">
        <f>M57/'Response Factor Calculation'!$C$10*Z57/AA57*1000</f>
        <v>#VALUE!</v>
      </c>
      <c r="AE57" s="29">
        <f>U57/'Response Factor Calculation'!$F$10*Z57/AA57*1000</f>
        <v>0</v>
      </c>
      <c r="AF57" s="29" t="e">
        <f t="shared" si="4"/>
        <v>#DIV/0!</v>
      </c>
      <c r="AG57" s="29" t="e">
        <f t="shared" si="5"/>
        <v>#DIV/0!</v>
      </c>
      <c r="AH57" s="29" t="e">
        <f t="shared" si="6"/>
        <v>#DIV/0!</v>
      </c>
      <c r="AI57" s="32" t="str">
        <f t="shared" si="9"/>
        <v>0</v>
      </c>
      <c r="AJ57" s="32" t="str">
        <f t="shared" si="11"/>
        <v>0</v>
      </c>
      <c r="AK57" s="32" t="str">
        <f t="shared" si="12"/>
        <v>0</v>
      </c>
      <c r="AL57" s="32" t="e">
        <f>((+AB57/AE57*'Response Factor Calculation'!$F$11)/'Response Factor Calculation'!$E$12)*100</f>
        <v>#DIV/0!</v>
      </c>
      <c r="AM57" s="32" t="e">
        <f>((+AD57/AE57*'Response Factor Calculation'!$F$11)/'Response Factor Calculation'!$C$11)*100</f>
        <v>#VALUE!</v>
      </c>
      <c r="AN57" s="32" t="e">
        <f t="shared" si="10"/>
        <v>#DIV/0!</v>
      </c>
      <c r="AO57" s="32"/>
      <c r="AP57" s="33"/>
    </row>
    <row r="58" spans="1:42" ht="15" thickBot="1" x14ac:dyDescent="0.35">
      <c r="A58" s="7">
        <v>54</v>
      </c>
      <c r="B58" s="7" t="s">
        <v>151</v>
      </c>
      <c r="C58" s="25">
        <v>16</v>
      </c>
      <c r="D58" s="25" t="s">
        <v>152</v>
      </c>
      <c r="E58" s="51">
        <v>74.92</v>
      </c>
      <c r="F58" s="51">
        <v>0</v>
      </c>
      <c r="G58" s="51">
        <v>9.7200000000000006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21.96</v>
      </c>
      <c r="N58" s="51">
        <v>0</v>
      </c>
      <c r="O58" s="51">
        <v>2.8479999999999999</v>
      </c>
      <c r="P58" s="51">
        <v>0</v>
      </c>
      <c r="Q58" s="51">
        <v>0</v>
      </c>
      <c r="R58" s="51">
        <v>0</v>
      </c>
      <c r="S58" s="51">
        <v>0</v>
      </c>
      <c r="T58" s="51">
        <v>0</v>
      </c>
      <c r="U58" s="51">
        <v>0</v>
      </c>
      <c r="V58" s="26">
        <v>70</v>
      </c>
      <c r="W58" s="42">
        <v>600</v>
      </c>
      <c r="X58" s="42">
        <v>100</v>
      </c>
      <c r="Y58" s="27">
        <v>1000</v>
      </c>
      <c r="Z58" s="28">
        <f t="shared" si="3"/>
        <v>105.28571428571428</v>
      </c>
      <c r="AA58" s="27">
        <v>1</v>
      </c>
      <c r="AB58" s="29">
        <f>O58/'Response Factor Calculation'!$E$10/AA58*Z58*1000</f>
        <v>4.0696205844887317</v>
      </c>
      <c r="AC58" s="29" t="e">
        <f>N58/'Response Factor Calculation'!$D$10*Z58/AA58*1000</f>
        <v>#VALUE!</v>
      </c>
      <c r="AD58" s="29" t="e">
        <f>M58/'Response Factor Calculation'!$C$10*Z58/AA58*1000</f>
        <v>#VALUE!</v>
      </c>
      <c r="AE58" s="29">
        <f>U58/'Response Factor Calculation'!$F$10*Z58/AA58*1000</f>
        <v>0</v>
      </c>
      <c r="AF58" s="29" t="e">
        <f t="shared" si="4"/>
        <v>#DIV/0!</v>
      </c>
      <c r="AG58" s="29" t="e">
        <f t="shared" si="5"/>
        <v>#DIV/0!</v>
      </c>
      <c r="AH58" s="29" t="e">
        <f t="shared" si="6"/>
        <v>#DIV/0!</v>
      </c>
      <c r="AI58" s="32" t="str">
        <f t="shared" si="9"/>
        <v>0</v>
      </c>
      <c r="AJ58" s="32" t="str">
        <f t="shared" si="11"/>
        <v>0</v>
      </c>
      <c r="AK58" s="32" t="str">
        <f t="shared" si="12"/>
        <v>0</v>
      </c>
      <c r="AL58" s="32" t="e">
        <f>((+AB58/AE58*'Response Factor Calculation'!$F$11)/'Response Factor Calculation'!$E$12)*100</f>
        <v>#DIV/0!</v>
      </c>
      <c r="AM58" s="32" t="e">
        <f>((+AD58/AE58*'Response Factor Calculation'!$F$11)/'Response Factor Calculation'!$C$11)*100</f>
        <v>#VALUE!</v>
      </c>
      <c r="AN58" s="32" t="e">
        <f t="shared" si="10"/>
        <v>#DIV/0!</v>
      </c>
      <c r="AO58" s="32"/>
      <c r="AP58" s="33"/>
    </row>
    <row r="59" spans="1:42" ht="15" thickBot="1" x14ac:dyDescent="0.35">
      <c r="A59" s="7">
        <v>55</v>
      </c>
      <c r="B59" s="7" t="s">
        <v>153</v>
      </c>
      <c r="C59" s="25">
        <v>16</v>
      </c>
      <c r="D59" s="25" t="s">
        <v>154</v>
      </c>
      <c r="E59" s="51">
        <v>80.92</v>
      </c>
      <c r="F59" s="51">
        <v>0</v>
      </c>
      <c r="G59" s="51">
        <v>7.28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12.583</v>
      </c>
      <c r="N59" s="51">
        <v>0</v>
      </c>
      <c r="O59" s="51">
        <v>1.133</v>
      </c>
      <c r="P59" s="51">
        <v>0</v>
      </c>
      <c r="Q59" s="51">
        <v>0</v>
      </c>
      <c r="R59" s="51">
        <v>0</v>
      </c>
      <c r="S59" s="51">
        <v>0</v>
      </c>
      <c r="T59" s="51">
        <v>0</v>
      </c>
      <c r="U59" s="51">
        <v>0</v>
      </c>
      <c r="V59" s="26">
        <v>70</v>
      </c>
      <c r="W59" s="42">
        <v>600</v>
      </c>
      <c r="X59" s="42">
        <v>100</v>
      </c>
      <c r="Y59" s="27">
        <v>1000</v>
      </c>
      <c r="Z59" s="28">
        <f t="shared" si="3"/>
        <v>105.28571428571428</v>
      </c>
      <c r="AA59" s="27">
        <v>1</v>
      </c>
      <c r="AB59" s="29">
        <f>O59/'Response Factor Calculation'!$E$10/AA59*Z59*1000</f>
        <v>1.6189888069612828</v>
      </c>
      <c r="AC59" s="29" t="e">
        <f>N59/'Response Factor Calculation'!$D$10*Z59/AA59*1000</f>
        <v>#VALUE!</v>
      </c>
      <c r="AD59" s="29" t="e">
        <f>M59/'Response Factor Calculation'!$C$10*Z59/AA59*1000</f>
        <v>#VALUE!</v>
      </c>
      <c r="AE59" s="29">
        <f>U59/'Response Factor Calculation'!$F$10*Z59/AA59*1000</f>
        <v>0</v>
      </c>
      <c r="AF59" s="29" t="e">
        <f t="shared" si="4"/>
        <v>#DIV/0!</v>
      </c>
      <c r="AG59" s="29" t="e">
        <f t="shared" si="5"/>
        <v>#DIV/0!</v>
      </c>
      <c r="AH59" s="29" t="e">
        <f t="shared" si="6"/>
        <v>#DIV/0!</v>
      </c>
      <c r="AI59" s="32" t="str">
        <f t="shared" si="9"/>
        <v>0</v>
      </c>
      <c r="AJ59" s="32" t="str">
        <f t="shared" si="11"/>
        <v>0</v>
      </c>
      <c r="AK59" s="32" t="str">
        <f t="shared" si="12"/>
        <v>0</v>
      </c>
      <c r="AL59" s="32" t="e">
        <f>((+AB59/AE59*'Response Factor Calculation'!$F$11)/'Response Factor Calculation'!$E$12)*100</f>
        <v>#DIV/0!</v>
      </c>
      <c r="AM59" s="32" t="e">
        <f>((+AD59/AE59*'Response Factor Calculation'!$F$11)/'Response Factor Calculation'!$C$11)*100</f>
        <v>#VALUE!</v>
      </c>
      <c r="AN59" s="32" t="e">
        <f t="shared" si="10"/>
        <v>#DIV/0!</v>
      </c>
      <c r="AO59" s="32"/>
      <c r="AP59" s="33"/>
    </row>
    <row r="60" spans="1:42" ht="15" thickBot="1" x14ac:dyDescent="0.35">
      <c r="A60" s="7">
        <v>56</v>
      </c>
      <c r="B60" s="7" t="s">
        <v>155</v>
      </c>
      <c r="C60" s="25">
        <v>16</v>
      </c>
      <c r="D60" s="25" t="s">
        <v>156</v>
      </c>
      <c r="E60" s="51">
        <v>0</v>
      </c>
      <c r="F60" s="51">
        <v>0</v>
      </c>
      <c r="G60" s="51">
        <v>87.08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33.264000000000003</v>
      </c>
      <c r="P60" s="51">
        <v>0</v>
      </c>
      <c r="Q60" s="51">
        <v>0</v>
      </c>
      <c r="R60" s="51">
        <v>0</v>
      </c>
      <c r="S60" s="51">
        <v>0</v>
      </c>
      <c r="T60" s="51">
        <v>0</v>
      </c>
      <c r="U60" s="51">
        <v>0</v>
      </c>
      <c r="V60" s="26">
        <v>70</v>
      </c>
      <c r="W60" s="42">
        <v>600</v>
      </c>
      <c r="X60" s="42">
        <v>100</v>
      </c>
      <c r="Y60" s="27">
        <v>1000</v>
      </c>
      <c r="Z60" s="28">
        <f t="shared" si="3"/>
        <v>105.28571428571428</v>
      </c>
      <c r="AA60" s="27">
        <v>1</v>
      </c>
      <c r="AB60" s="29">
        <f>O60/'Response Factor Calculation'!$E$10/AA60*Z60*1000</f>
        <v>47.532253905348732</v>
      </c>
      <c r="AC60" s="29" t="e">
        <f>N60/'Response Factor Calculation'!$D$10*Z60/AA60*1000</f>
        <v>#VALUE!</v>
      </c>
      <c r="AD60" s="29" t="e">
        <f>M60/'Response Factor Calculation'!$C$10*Z60/AA60*1000</f>
        <v>#VALUE!</v>
      </c>
      <c r="AE60" s="29">
        <f>U60/'Response Factor Calculation'!$F$10*Z60/AA60*1000</f>
        <v>0</v>
      </c>
      <c r="AF60" s="29" t="e">
        <f t="shared" si="4"/>
        <v>#DIV/0!</v>
      </c>
      <c r="AG60" s="29" t="e">
        <f t="shared" si="5"/>
        <v>#DIV/0!</v>
      </c>
      <c r="AH60" s="29" t="e">
        <f t="shared" si="6"/>
        <v>#DIV/0!</v>
      </c>
      <c r="AI60" s="32" t="str">
        <f t="shared" si="9"/>
        <v>0</v>
      </c>
      <c r="AJ60" s="32" t="str">
        <f t="shared" si="11"/>
        <v>0</v>
      </c>
      <c r="AK60" s="32" t="str">
        <f t="shared" si="12"/>
        <v>0</v>
      </c>
      <c r="AL60" s="32" t="e">
        <f>((+AB60/AE60*'Response Factor Calculation'!$F$11)/'Response Factor Calculation'!$E$12)*100</f>
        <v>#DIV/0!</v>
      </c>
      <c r="AM60" s="32" t="e">
        <f>((+AD60/AE60*'Response Factor Calculation'!$F$11)/'Response Factor Calculation'!$C$11)*100</f>
        <v>#VALUE!</v>
      </c>
      <c r="AN60" s="32" t="e">
        <f t="shared" si="10"/>
        <v>#DIV/0!</v>
      </c>
      <c r="AO60" s="32"/>
      <c r="AP60" s="33"/>
    </row>
    <row r="61" spans="1:42" ht="15" thickBot="1" x14ac:dyDescent="0.35">
      <c r="A61" s="7">
        <v>57</v>
      </c>
      <c r="B61" s="7" t="s">
        <v>157</v>
      </c>
      <c r="C61" s="25">
        <v>16</v>
      </c>
      <c r="D61" s="25" t="s">
        <v>158</v>
      </c>
      <c r="E61" s="51">
        <v>79.239999999999995</v>
      </c>
      <c r="F61" s="51">
        <v>0</v>
      </c>
      <c r="G61" s="51">
        <v>0.93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7.4820000000000002</v>
      </c>
      <c r="N61" s="51">
        <v>0</v>
      </c>
      <c r="O61" s="51">
        <v>8.7999999999999995E-2</v>
      </c>
      <c r="P61" s="51">
        <v>0</v>
      </c>
      <c r="Q61" s="51">
        <v>0</v>
      </c>
      <c r="R61" s="51">
        <v>0</v>
      </c>
      <c r="S61" s="51">
        <v>0</v>
      </c>
      <c r="T61" s="51">
        <v>0</v>
      </c>
      <c r="U61" s="51">
        <v>0</v>
      </c>
      <c r="V61" s="26">
        <v>70</v>
      </c>
      <c r="W61" s="42">
        <v>600</v>
      </c>
      <c r="X61" s="42">
        <v>100</v>
      </c>
      <c r="Y61" s="27">
        <v>1000</v>
      </c>
      <c r="Z61" s="28">
        <f t="shared" si="3"/>
        <v>105.28571428571428</v>
      </c>
      <c r="AA61" s="27">
        <v>1</v>
      </c>
      <c r="AB61" s="29">
        <f>O61/'Response Factor Calculation'!$E$10/AA61*Z61*1000</f>
        <v>0.12574670345330352</v>
      </c>
      <c r="AC61" s="29" t="e">
        <f>N61/'Response Factor Calculation'!$D$10*Z61/AA61*1000</f>
        <v>#VALUE!</v>
      </c>
      <c r="AD61" s="29" t="e">
        <f>M61/'Response Factor Calculation'!$C$10*Z61/AA61*1000</f>
        <v>#VALUE!</v>
      </c>
      <c r="AE61" s="29">
        <f>U61/'Response Factor Calculation'!$F$10*Z61/AA61*1000</f>
        <v>0</v>
      </c>
      <c r="AF61" s="29" t="e">
        <f t="shared" si="4"/>
        <v>#DIV/0!</v>
      </c>
      <c r="AG61" s="29" t="e">
        <f t="shared" si="5"/>
        <v>#DIV/0!</v>
      </c>
      <c r="AH61" s="29" t="e">
        <f t="shared" si="6"/>
        <v>#DIV/0!</v>
      </c>
      <c r="AI61" s="32" t="str">
        <f t="shared" si="9"/>
        <v>0</v>
      </c>
      <c r="AJ61" s="32" t="str">
        <f t="shared" si="11"/>
        <v>0</v>
      </c>
      <c r="AK61" s="32" t="str">
        <f t="shared" si="12"/>
        <v>0</v>
      </c>
      <c r="AL61" s="32" t="e">
        <f>((+AB61/AE61*'Response Factor Calculation'!$F$11)/'Response Factor Calculation'!$E$12)*100</f>
        <v>#DIV/0!</v>
      </c>
      <c r="AM61" s="32" t="e">
        <f>((+AD61/AE61*'Response Factor Calculation'!$F$11)/'Response Factor Calculation'!$C$11)*100</f>
        <v>#VALUE!</v>
      </c>
      <c r="AN61" s="32" t="e">
        <f t="shared" si="10"/>
        <v>#DIV/0!</v>
      </c>
      <c r="AO61" s="32"/>
      <c r="AP61" s="33"/>
    </row>
    <row r="62" spans="1:42" ht="15" thickBot="1" x14ac:dyDescent="0.35">
      <c r="A62" s="7">
        <v>58</v>
      </c>
      <c r="B62" s="7" t="s">
        <v>159</v>
      </c>
      <c r="C62" s="25">
        <v>16</v>
      </c>
      <c r="D62" s="25" t="s">
        <v>160</v>
      </c>
      <c r="E62" s="51">
        <v>45.29</v>
      </c>
      <c r="F62" s="51">
        <v>0</v>
      </c>
      <c r="G62" s="51">
        <v>36.020000000000003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5.3010000000000002</v>
      </c>
      <c r="N62" s="51">
        <v>0</v>
      </c>
      <c r="O62" s="51">
        <v>4.2160000000000002</v>
      </c>
      <c r="P62" s="51">
        <v>0</v>
      </c>
      <c r="Q62" s="51">
        <v>0</v>
      </c>
      <c r="R62" s="51">
        <v>0</v>
      </c>
      <c r="S62" s="51">
        <v>0</v>
      </c>
      <c r="T62" s="51">
        <v>0</v>
      </c>
      <c r="U62" s="51">
        <v>0</v>
      </c>
      <c r="V62" s="26">
        <v>70</v>
      </c>
      <c r="W62" s="42">
        <v>600</v>
      </c>
      <c r="X62" s="42">
        <v>100</v>
      </c>
      <c r="Y62" s="27">
        <v>1000</v>
      </c>
      <c r="Z62" s="28">
        <f t="shared" si="3"/>
        <v>105.28571428571428</v>
      </c>
      <c r="AA62" s="27">
        <v>1</v>
      </c>
      <c r="AB62" s="29">
        <f>O62/'Response Factor Calculation'!$E$10/AA62*Z62*1000</f>
        <v>6.0244102472628134</v>
      </c>
      <c r="AC62" s="29" t="e">
        <f>N62/'Response Factor Calculation'!$D$10*Z62/AA62*1000</f>
        <v>#VALUE!</v>
      </c>
      <c r="AD62" s="29" t="e">
        <f>M62/'Response Factor Calculation'!$C$10*Z62/AA62*1000</f>
        <v>#VALUE!</v>
      </c>
      <c r="AE62" s="29">
        <f>U62/'Response Factor Calculation'!$F$10*Z62/AA62*1000</f>
        <v>0</v>
      </c>
      <c r="AF62" s="29" t="e">
        <f t="shared" si="4"/>
        <v>#DIV/0!</v>
      </c>
      <c r="AG62" s="29" t="e">
        <f t="shared" si="5"/>
        <v>#DIV/0!</v>
      </c>
      <c r="AH62" s="29" t="e">
        <f t="shared" si="6"/>
        <v>#DIV/0!</v>
      </c>
      <c r="AI62" s="32" t="str">
        <f t="shared" si="9"/>
        <v>0</v>
      </c>
      <c r="AJ62" s="32" t="str">
        <f t="shared" si="11"/>
        <v>0</v>
      </c>
      <c r="AK62" s="32" t="str">
        <f t="shared" si="12"/>
        <v>0</v>
      </c>
      <c r="AL62" s="32" t="e">
        <f>((+AB62/AE62*'Response Factor Calculation'!$F$11)/'Response Factor Calculation'!$E$12)*100</f>
        <v>#DIV/0!</v>
      </c>
      <c r="AM62" s="32" t="e">
        <f>((+AD62/AE62*'Response Factor Calculation'!$F$11)/'Response Factor Calculation'!$C$11)*100</f>
        <v>#VALUE!</v>
      </c>
      <c r="AN62" s="32" t="e">
        <f t="shared" si="10"/>
        <v>#DIV/0!</v>
      </c>
      <c r="AO62" s="32"/>
      <c r="AP62" s="33"/>
    </row>
    <row r="63" spans="1:42" ht="15" thickBot="1" x14ac:dyDescent="0.35">
      <c r="A63" s="7">
        <v>59</v>
      </c>
      <c r="B63" s="7" t="s">
        <v>161</v>
      </c>
      <c r="C63" s="25">
        <v>16</v>
      </c>
      <c r="D63" s="25" t="s">
        <v>162</v>
      </c>
      <c r="E63" s="51">
        <v>39.44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8.1140000000000008</v>
      </c>
      <c r="N63" s="51">
        <v>0</v>
      </c>
      <c r="O63" s="51">
        <v>0</v>
      </c>
      <c r="P63" s="51">
        <v>0</v>
      </c>
      <c r="Q63" s="51">
        <v>0</v>
      </c>
      <c r="R63" s="51">
        <v>0</v>
      </c>
      <c r="S63" s="51">
        <v>0</v>
      </c>
      <c r="T63" s="51">
        <v>0</v>
      </c>
      <c r="U63" s="51">
        <v>0</v>
      </c>
      <c r="V63" s="26">
        <v>70</v>
      </c>
      <c r="W63" s="42">
        <v>600</v>
      </c>
      <c r="X63" s="42">
        <v>100</v>
      </c>
      <c r="Y63" s="27">
        <v>1000</v>
      </c>
      <c r="Z63" s="28">
        <f t="shared" si="3"/>
        <v>105.28571428571428</v>
      </c>
      <c r="AA63" s="27">
        <v>1</v>
      </c>
      <c r="AB63" s="29">
        <f>O63/'Response Factor Calculation'!$E$10/AA63*Z63*1000</f>
        <v>0</v>
      </c>
      <c r="AC63" s="29" t="e">
        <f>N63/'Response Factor Calculation'!$D$10*Z63/AA63*1000</f>
        <v>#VALUE!</v>
      </c>
      <c r="AD63" s="29" t="e">
        <f>M63/'Response Factor Calculation'!$C$10*Z63/AA63*1000</f>
        <v>#VALUE!</v>
      </c>
      <c r="AE63" s="29">
        <f>U63/'Response Factor Calculation'!$F$10*Z63/AA63*1000</f>
        <v>0</v>
      </c>
      <c r="AF63" s="29" t="e">
        <f t="shared" si="4"/>
        <v>#DIV/0!</v>
      </c>
      <c r="AG63" s="29" t="e">
        <f t="shared" si="5"/>
        <v>#DIV/0!</v>
      </c>
      <c r="AH63" s="29" t="e">
        <f t="shared" si="6"/>
        <v>#DIV/0!</v>
      </c>
      <c r="AI63" s="32" t="str">
        <f t="shared" si="9"/>
        <v>0</v>
      </c>
      <c r="AJ63" s="32" t="str">
        <f t="shared" si="11"/>
        <v>0</v>
      </c>
      <c r="AK63" s="32" t="str">
        <f t="shared" si="12"/>
        <v>0</v>
      </c>
      <c r="AL63" s="32" t="e">
        <f>((+AB63/AE63*'Response Factor Calculation'!$F$11)/'Response Factor Calculation'!$E$12)*100</f>
        <v>#DIV/0!</v>
      </c>
      <c r="AM63" s="32" t="e">
        <f>((+AD63/AE63*'Response Factor Calculation'!$F$11)/'Response Factor Calculation'!$C$11)*100</f>
        <v>#VALUE!</v>
      </c>
      <c r="AN63" s="32" t="e">
        <f t="shared" si="10"/>
        <v>#DIV/0!</v>
      </c>
      <c r="AO63" s="32"/>
      <c r="AP63" s="33"/>
    </row>
    <row r="64" spans="1:42" ht="15" thickBot="1" x14ac:dyDescent="0.35">
      <c r="A64" s="7">
        <v>60</v>
      </c>
      <c r="B64" s="7" t="s">
        <v>163</v>
      </c>
      <c r="C64" s="25">
        <v>16</v>
      </c>
      <c r="D64" s="25" t="s">
        <v>164</v>
      </c>
      <c r="E64" s="51">
        <v>87.58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9.1300000000000008</v>
      </c>
      <c r="N64" s="51">
        <v>0</v>
      </c>
      <c r="O64" s="51">
        <v>0</v>
      </c>
      <c r="P64" s="51">
        <v>0</v>
      </c>
      <c r="Q64" s="51">
        <v>0</v>
      </c>
      <c r="R64" s="51">
        <v>0</v>
      </c>
      <c r="S64" s="51">
        <v>0</v>
      </c>
      <c r="T64" s="51">
        <v>0</v>
      </c>
      <c r="U64" s="51">
        <v>0</v>
      </c>
      <c r="V64" s="26">
        <v>70</v>
      </c>
      <c r="W64" s="42">
        <v>600</v>
      </c>
      <c r="X64" s="42">
        <v>100</v>
      </c>
      <c r="Y64" s="27">
        <v>1000</v>
      </c>
      <c r="Z64" s="28">
        <f t="shared" si="3"/>
        <v>105.28571428571428</v>
      </c>
      <c r="AA64" s="27">
        <v>1</v>
      </c>
      <c r="AB64" s="29">
        <f>O64/'Response Factor Calculation'!$E$10/AA64*Z64*1000</f>
        <v>0</v>
      </c>
      <c r="AC64" s="29" t="e">
        <f>N64/'Response Factor Calculation'!$D$10*Z64/AA64*1000</f>
        <v>#VALUE!</v>
      </c>
      <c r="AD64" s="29" t="e">
        <f>M64/'Response Factor Calculation'!$C$10*Z64/AA64*1000</f>
        <v>#VALUE!</v>
      </c>
      <c r="AE64" s="29">
        <f>U64/'Response Factor Calculation'!$F$10*Z64/AA64*1000</f>
        <v>0</v>
      </c>
      <c r="AF64" s="29" t="e">
        <f t="shared" si="4"/>
        <v>#DIV/0!</v>
      </c>
      <c r="AG64" s="29" t="e">
        <f t="shared" si="5"/>
        <v>#DIV/0!</v>
      </c>
      <c r="AH64" s="29" t="e">
        <f t="shared" si="6"/>
        <v>#DIV/0!</v>
      </c>
      <c r="AI64" s="32" t="str">
        <f t="shared" si="9"/>
        <v>0</v>
      </c>
      <c r="AJ64" s="32" t="str">
        <f t="shared" si="11"/>
        <v>0</v>
      </c>
      <c r="AK64" s="32" t="str">
        <f t="shared" si="12"/>
        <v>0</v>
      </c>
      <c r="AL64" s="32" t="e">
        <f>((+AB64/AE64*'Response Factor Calculation'!$F$11)/'Response Factor Calculation'!$E$12)*100</f>
        <v>#DIV/0!</v>
      </c>
      <c r="AM64" s="32" t="e">
        <f>((+AD64/AE64*'Response Factor Calculation'!$F$11)/'Response Factor Calculation'!$C$11)*100</f>
        <v>#VALUE!</v>
      </c>
      <c r="AN64" s="32" t="e">
        <f t="shared" si="10"/>
        <v>#DIV/0!</v>
      </c>
      <c r="AO64" s="32"/>
      <c r="AP64" s="33"/>
    </row>
    <row r="65" spans="1:42" ht="15" thickBot="1" x14ac:dyDescent="0.35">
      <c r="A65" s="7">
        <v>61</v>
      </c>
      <c r="B65" s="7" t="s">
        <v>165</v>
      </c>
      <c r="C65" s="25">
        <v>16</v>
      </c>
      <c r="D65" s="25" t="s">
        <v>166</v>
      </c>
      <c r="E65" s="51">
        <v>77.25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9.7989999999999995</v>
      </c>
      <c r="N65" s="51">
        <v>0</v>
      </c>
      <c r="O65" s="51">
        <v>0</v>
      </c>
      <c r="P65" s="51">
        <v>0</v>
      </c>
      <c r="Q65" s="51">
        <v>0</v>
      </c>
      <c r="R65" s="51">
        <v>0</v>
      </c>
      <c r="S65" s="51">
        <v>0</v>
      </c>
      <c r="T65" s="51">
        <v>0</v>
      </c>
      <c r="U65" s="51">
        <v>0</v>
      </c>
      <c r="V65" s="26">
        <v>70</v>
      </c>
      <c r="W65" s="42">
        <v>600</v>
      </c>
      <c r="X65" s="42">
        <v>100</v>
      </c>
      <c r="Y65" s="27">
        <v>1000</v>
      </c>
      <c r="Z65" s="28">
        <f t="shared" si="3"/>
        <v>105.28571428571428</v>
      </c>
      <c r="AA65" s="27">
        <v>1</v>
      </c>
      <c r="AB65" s="29">
        <f>O65/'Response Factor Calculation'!$E$10/AA65*Z65*1000</f>
        <v>0</v>
      </c>
      <c r="AC65" s="29" t="e">
        <f>N65/'Response Factor Calculation'!$D$10*Z65/AA65*1000</f>
        <v>#VALUE!</v>
      </c>
      <c r="AD65" s="29" t="e">
        <f>M65/'Response Factor Calculation'!$C$10*Z65/AA65*1000</f>
        <v>#VALUE!</v>
      </c>
      <c r="AE65" s="29">
        <f>U65/'Response Factor Calculation'!$F$10*Z65/AA65*1000</f>
        <v>0</v>
      </c>
      <c r="AF65" s="29" t="e">
        <f t="shared" si="4"/>
        <v>#DIV/0!</v>
      </c>
      <c r="AG65" s="29" t="e">
        <f t="shared" si="5"/>
        <v>#DIV/0!</v>
      </c>
      <c r="AH65" s="29" t="e">
        <f t="shared" si="6"/>
        <v>#DIV/0!</v>
      </c>
      <c r="AI65" s="32" t="str">
        <f t="shared" si="9"/>
        <v>0</v>
      </c>
      <c r="AJ65" s="32" t="str">
        <f t="shared" si="11"/>
        <v>0</v>
      </c>
      <c r="AK65" s="32" t="str">
        <f t="shared" si="12"/>
        <v>0</v>
      </c>
      <c r="AL65" s="32" t="e">
        <f>((+AB65/AE65*'Response Factor Calculation'!$F$11)/'Response Factor Calculation'!$E$12)*100</f>
        <v>#DIV/0!</v>
      </c>
      <c r="AM65" s="32" t="e">
        <f>((+AD65/AE65*'Response Factor Calculation'!$F$11)/'Response Factor Calculation'!$C$11)*100</f>
        <v>#VALUE!</v>
      </c>
      <c r="AN65" s="32" t="e">
        <f t="shared" si="10"/>
        <v>#DIV/0!</v>
      </c>
      <c r="AO65" s="32"/>
      <c r="AP65" s="33"/>
    </row>
    <row r="66" spans="1:42" ht="15" thickBot="1" x14ac:dyDescent="0.35">
      <c r="A66" s="7">
        <v>62</v>
      </c>
      <c r="B66" s="7" t="s">
        <v>167</v>
      </c>
      <c r="C66" s="25">
        <v>16</v>
      </c>
      <c r="D66" s="25" t="s">
        <v>168</v>
      </c>
      <c r="E66" s="51">
        <v>72</v>
      </c>
      <c r="F66" s="51">
        <v>0</v>
      </c>
      <c r="G66" s="51">
        <v>11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8.6950000000000003</v>
      </c>
      <c r="N66" s="51">
        <v>0</v>
      </c>
      <c r="O66" s="51">
        <v>1.3029999999999999</v>
      </c>
      <c r="P66" s="51">
        <v>0</v>
      </c>
      <c r="Q66" s="51">
        <v>0</v>
      </c>
      <c r="R66" s="51">
        <v>0</v>
      </c>
      <c r="S66" s="51">
        <v>0</v>
      </c>
      <c r="T66" s="51">
        <v>0</v>
      </c>
      <c r="U66" s="51">
        <v>0</v>
      </c>
      <c r="V66" s="26">
        <v>70</v>
      </c>
      <c r="W66" s="42">
        <v>600</v>
      </c>
      <c r="X66" s="42">
        <v>100</v>
      </c>
      <c r="Y66" s="27">
        <v>1000</v>
      </c>
      <c r="Z66" s="28">
        <f t="shared" si="3"/>
        <v>105.28571428571428</v>
      </c>
      <c r="AA66" s="27">
        <v>1</v>
      </c>
      <c r="AB66" s="29">
        <f>O66/'Response Factor Calculation'!$E$10/AA66*Z66*1000</f>
        <v>1.8619085749960738</v>
      </c>
      <c r="AC66" s="29" t="e">
        <f>N66/'Response Factor Calculation'!$D$10*Z66/AA66*1000</f>
        <v>#VALUE!</v>
      </c>
      <c r="AD66" s="29" t="e">
        <f>M66/'Response Factor Calculation'!$C$10*Z66/AA66*1000</f>
        <v>#VALUE!</v>
      </c>
      <c r="AE66" s="29">
        <f>U66/'Response Factor Calculation'!$F$10*Z66/AA66*1000</f>
        <v>0</v>
      </c>
      <c r="AF66" s="29" t="e">
        <f t="shared" si="4"/>
        <v>#DIV/0!</v>
      </c>
      <c r="AG66" s="29" t="e">
        <f t="shared" si="5"/>
        <v>#DIV/0!</v>
      </c>
      <c r="AH66" s="29" t="e">
        <f t="shared" si="6"/>
        <v>#DIV/0!</v>
      </c>
      <c r="AI66" s="32" t="str">
        <f t="shared" si="9"/>
        <v>0</v>
      </c>
      <c r="AJ66" s="32" t="str">
        <f t="shared" si="11"/>
        <v>0</v>
      </c>
      <c r="AK66" s="32" t="str">
        <f t="shared" si="12"/>
        <v>0</v>
      </c>
      <c r="AL66" s="32" t="e">
        <f>((+AB66/AE66*'Response Factor Calculation'!$F$11)/'Response Factor Calculation'!$E$12)*100</f>
        <v>#DIV/0!</v>
      </c>
      <c r="AM66" s="32" t="e">
        <f>((+AD66/AE66*'Response Factor Calculation'!$F$11)/'Response Factor Calculation'!$C$11)*100</f>
        <v>#VALUE!</v>
      </c>
      <c r="AN66" s="32" t="e">
        <f t="shared" si="10"/>
        <v>#DIV/0!</v>
      </c>
      <c r="AO66" s="32"/>
      <c r="AP66" s="33"/>
    </row>
    <row r="67" spans="1:42" ht="15" thickBot="1" x14ac:dyDescent="0.35">
      <c r="A67" s="7">
        <v>63</v>
      </c>
      <c r="B67" s="7" t="s">
        <v>169</v>
      </c>
      <c r="C67" s="25">
        <v>16</v>
      </c>
      <c r="D67" s="25" t="s">
        <v>170</v>
      </c>
      <c r="E67" s="51">
        <v>25.06</v>
      </c>
      <c r="F67" s="51">
        <v>0</v>
      </c>
      <c r="G67" s="51">
        <v>14.72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6.2549999999999999</v>
      </c>
      <c r="N67" s="51">
        <v>0</v>
      </c>
      <c r="O67" s="51">
        <v>3.673</v>
      </c>
      <c r="P67" s="51">
        <v>0</v>
      </c>
      <c r="Q67" s="51">
        <v>0</v>
      </c>
      <c r="R67" s="51">
        <v>0</v>
      </c>
      <c r="S67" s="51">
        <v>0</v>
      </c>
      <c r="T67" s="51">
        <v>0</v>
      </c>
      <c r="U67" s="51">
        <v>0</v>
      </c>
      <c r="V67" s="26">
        <v>70</v>
      </c>
      <c r="W67" s="42">
        <v>600</v>
      </c>
      <c r="X67" s="42">
        <v>100</v>
      </c>
      <c r="Y67" s="27">
        <v>1000</v>
      </c>
      <c r="Z67" s="28">
        <f t="shared" si="3"/>
        <v>105.28571428571428</v>
      </c>
      <c r="AA67" s="27">
        <v>1</v>
      </c>
      <c r="AB67" s="29">
        <f>O67/'Response Factor Calculation'!$E$10/AA67*Z67*1000</f>
        <v>5.248495929363453</v>
      </c>
      <c r="AC67" s="29" t="e">
        <f>N67/'Response Factor Calculation'!$D$10*Z67/AA67*1000</f>
        <v>#VALUE!</v>
      </c>
      <c r="AD67" s="29" t="e">
        <f>M67/'Response Factor Calculation'!$C$10*Z67/AA67*1000</f>
        <v>#VALUE!</v>
      </c>
      <c r="AE67" s="29">
        <f>U67/'Response Factor Calculation'!$F$10*Z67/AA67*1000</f>
        <v>0</v>
      </c>
      <c r="AF67" s="29" t="e">
        <f t="shared" si="4"/>
        <v>#DIV/0!</v>
      </c>
      <c r="AG67" s="29" t="e">
        <f t="shared" si="5"/>
        <v>#DIV/0!</v>
      </c>
      <c r="AH67" s="29" t="e">
        <f t="shared" si="6"/>
        <v>#DIV/0!</v>
      </c>
      <c r="AI67" s="32" t="str">
        <f t="shared" si="9"/>
        <v>0</v>
      </c>
      <c r="AJ67" s="32" t="str">
        <f t="shared" si="11"/>
        <v>0</v>
      </c>
      <c r="AK67" s="32" t="str">
        <f t="shared" si="12"/>
        <v>0</v>
      </c>
      <c r="AL67" s="32" t="e">
        <f>((+AB67/AE67*'Response Factor Calculation'!$F$11)/'Response Factor Calculation'!$E$12)*100</f>
        <v>#DIV/0!</v>
      </c>
      <c r="AM67" s="32" t="e">
        <f>((+AD67/AE67*'Response Factor Calculation'!$F$11)/'Response Factor Calculation'!$C$11)*100</f>
        <v>#VALUE!</v>
      </c>
      <c r="AN67" s="32" t="e">
        <f t="shared" si="10"/>
        <v>#DIV/0!</v>
      </c>
      <c r="AO67" s="32"/>
      <c r="AP67" s="33"/>
    </row>
    <row r="68" spans="1:42" ht="15" thickBot="1" x14ac:dyDescent="0.35">
      <c r="A68" s="7">
        <v>64</v>
      </c>
      <c r="B68" s="7" t="s">
        <v>171</v>
      </c>
      <c r="C68" s="25">
        <v>16</v>
      </c>
      <c r="D68" s="25" t="s">
        <v>172</v>
      </c>
      <c r="E68" s="51">
        <v>0</v>
      </c>
      <c r="F68" s="51">
        <v>0</v>
      </c>
      <c r="G68" s="51">
        <v>79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29.074999999999999</v>
      </c>
      <c r="P68" s="51">
        <v>0</v>
      </c>
      <c r="Q68" s="51">
        <v>0</v>
      </c>
      <c r="R68" s="51">
        <v>0</v>
      </c>
      <c r="S68" s="51">
        <v>0</v>
      </c>
      <c r="T68" s="51">
        <v>0</v>
      </c>
      <c r="U68" s="51">
        <v>0</v>
      </c>
      <c r="V68" s="26">
        <v>70</v>
      </c>
      <c r="W68" s="42">
        <v>600</v>
      </c>
      <c r="X68" s="42">
        <v>100</v>
      </c>
      <c r="Y68" s="27">
        <v>1000</v>
      </c>
      <c r="Z68" s="28">
        <f t="shared" si="3"/>
        <v>105.28571428571428</v>
      </c>
      <c r="AA68" s="27">
        <v>1</v>
      </c>
      <c r="AB68" s="29">
        <f>O68/'Response Factor Calculation'!$E$10/AA68*Z68*1000</f>
        <v>41.546425033009086</v>
      </c>
      <c r="AC68" s="29" t="e">
        <f>N68/'Response Factor Calculation'!$D$10*Z68/AA68*1000</f>
        <v>#VALUE!</v>
      </c>
      <c r="AD68" s="29" t="e">
        <f>M68/'Response Factor Calculation'!$C$10*Z68/AA68*1000</f>
        <v>#VALUE!</v>
      </c>
      <c r="AE68" s="29">
        <f>U68/'Response Factor Calculation'!$F$10*Z68/AA68*1000</f>
        <v>0</v>
      </c>
      <c r="AF68" s="29" t="e">
        <f t="shared" si="4"/>
        <v>#DIV/0!</v>
      </c>
      <c r="AG68" s="29" t="e">
        <f t="shared" si="5"/>
        <v>#DIV/0!</v>
      </c>
      <c r="AH68" s="29" t="e">
        <f t="shared" si="6"/>
        <v>#DIV/0!</v>
      </c>
      <c r="AI68" s="32" t="str">
        <f t="shared" si="9"/>
        <v>0</v>
      </c>
      <c r="AJ68" s="32" t="str">
        <f t="shared" si="11"/>
        <v>0</v>
      </c>
      <c r="AK68" s="32" t="str">
        <f t="shared" si="12"/>
        <v>0</v>
      </c>
      <c r="AL68" s="32" t="e">
        <f>((+AB68/AE68*'Response Factor Calculation'!$F$11)/'Response Factor Calculation'!$E$12)*100</f>
        <v>#DIV/0!</v>
      </c>
      <c r="AM68" s="32" t="e">
        <f>((+AD68/AE68*'Response Factor Calculation'!$F$11)/'Response Factor Calculation'!$C$11)*100</f>
        <v>#VALUE!</v>
      </c>
      <c r="AN68" s="32" t="e">
        <f t="shared" si="10"/>
        <v>#DIV/0!</v>
      </c>
      <c r="AO68" s="32"/>
      <c r="AP68" s="33"/>
    </row>
    <row r="69" spans="1:42" ht="15" thickBot="1" x14ac:dyDescent="0.35">
      <c r="A69" s="7">
        <v>65</v>
      </c>
      <c r="B69" s="7" t="s">
        <v>173</v>
      </c>
      <c r="C69" s="25">
        <v>16</v>
      </c>
      <c r="D69" s="25" t="s">
        <v>174</v>
      </c>
      <c r="E69" s="51">
        <v>2.67</v>
      </c>
      <c r="F69" s="51">
        <v>0</v>
      </c>
      <c r="G69" s="51">
        <v>74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0.40899999999999997</v>
      </c>
      <c r="N69" s="51">
        <v>0</v>
      </c>
      <c r="O69" s="51">
        <v>0.78700000000000003</v>
      </c>
      <c r="P69" s="51">
        <v>0</v>
      </c>
      <c r="Q69" s="51">
        <v>0</v>
      </c>
      <c r="R69" s="51">
        <v>0</v>
      </c>
      <c r="S69" s="51">
        <v>0</v>
      </c>
      <c r="T69" s="51">
        <v>0</v>
      </c>
      <c r="U69" s="51">
        <v>0</v>
      </c>
      <c r="V69" s="26">
        <v>70</v>
      </c>
      <c r="W69" s="42">
        <v>600</v>
      </c>
      <c r="X69" s="42">
        <v>100</v>
      </c>
      <c r="Y69" s="27">
        <v>1000</v>
      </c>
      <c r="Z69" s="28">
        <f t="shared" si="3"/>
        <v>105.28571428571428</v>
      </c>
      <c r="AA69" s="27">
        <v>1</v>
      </c>
      <c r="AB69" s="29">
        <f>O69/'Response Factor Calculation'!$E$10/AA69*Z69*1000</f>
        <v>1.124575632019885</v>
      </c>
      <c r="AC69" s="29" t="e">
        <f>N69/'Response Factor Calculation'!$D$10*Z69/AA69*1000</f>
        <v>#VALUE!</v>
      </c>
      <c r="AD69" s="29" t="e">
        <f>M69/'Response Factor Calculation'!$C$10*Z69/AA69*1000</f>
        <v>#VALUE!</v>
      </c>
      <c r="AE69" s="29">
        <f>U69/'Response Factor Calculation'!$F$10*Z69/AA69*1000</f>
        <v>0</v>
      </c>
      <c r="AF69" s="29" t="e">
        <f t="shared" si="4"/>
        <v>#DIV/0!</v>
      </c>
      <c r="AG69" s="29" t="e">
        <f t="shared" si="5"/>
        <v>#DIV/0!</v>
      </c>
      <c r="AH69" s="29" t="e">
        <f t="shared" si="6"/>
        <v>#DIV/0!</v>
      </c>
      <c r="AI69" s="32" t="str">
        <f t="shared" ref="AI69:AI100" si="13">IFERROR((+(AF69/AF$103)*100),"0")</f>
        <v>0</v>
      </c>
      <c r="AJ69" s="32" t="str">
        <f t="shared" si="11"/>
        <v>0</v>
      </c>
      <c r="AK69" s="32" t="str">
        <f t="shared" si="12"/>
        <v>0</v>
      </c>
      <c r="AL69" s="32" t="e">
        <f>((+AB69/AE69*'Response Factor Calculation'!$F$11)/'Response Factor Calculation'!$E$12)*100</f>
        <v>#DIV/0!</v>
      </c>
      <c r="AM69" s="32" t="e">
        <f>((+AD69/AE69*'Response Factor Calculation'!$F$11)/'Response Factor Calculation'!$C$11)*100</f>
        <v>#VALUE!</v>
      </c>
      <c r="AN69" s="32" t="e">
        <f t="shared" ref="AN69:AN100" si="14">+AL69+AM69</f>
        <v>#DIV/0!</v>
      </c>
      <c r="AO69" s="32"/>
      <c r="AP69" s="33"/>
    </row>
    <row r="70" spans="1:42" ht="15" thickBot="1" x14ac:dyDescent="0.35">
      <c r="A70" s="7">
        <v>66</v>
      </c>
      <c r="B70" s="7" t="s">
        <v>175</v>
      </c>
      <c r="C70" s="25">
        <v>16</v>
      </c>
      <c r="D70" s="25" t="s">
        <v>176</v>
      </c>
      <c r="E70" s="51">
        <v>5.13</v>
      </c>
      <c r="F70" s="51">
        <v>0</v>
      </c>
      <c r="G70" s="51">
        <v>24.94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51">
        <v>0.54</v>
      </c>
      <c r="N70" s="51">
        <v>0</v>
      </c>
      <c r="O70" s="51">
        <v>2.621</v>
      </c>
      <c r="P70" s="51">
        <v>0</v>
      </c>
      <c r="Q70" s="51">
        <v>0</v>
      </c>
      <c r="R70" s="51">
        <v>0</v>
      </c>
      <c r="S70" s="51">
        <v>0</v>
      </c>
      <c r="T70" s="51">
        <v>0</v>
      </c>
      <c r="U70" s="51">
        <v>0</v>
      </c>
      <c r="V70" s="26">
        <v>70</v>
      </c>
      <c r="W70" s="42">
        <v>600</v>
      </c>
      <c r="X70" s="42">
        <v>100</v>
      </c>
      <c r="Y70" s="27">
        <v>1000</v>
      </c>
      <c r="Z70" s="28">
        <f t="shared" ref="Z70:Z100" si="15">(((V70+W70)/V70)*((Y70+X70)/X70))</f>
        <v>105.28571428571428</v>
      </c>
      <c r="AA70" s="27">
        <v>1</v>
      </c>
      <c r="AB70" s="29">
        <f>O70/'Response Factor Calculation'!$E$10/AA70*Z70*1000</f>
        <v>3.7452512471716872</v>
      </c>
      <c r="AC70" s="29" t="e">
        <f>N70/'Response Factor Calculation'!$D$10*Z70/AA70*1000</f>
        <v>#VALUE!</v>
      </c>
      <c r="AD70" s="29" t="e">
        <f>M70/'Response Factor Calculation'!$C$10*Z70/AA70*1000</f>
        <v>#VALUE!</v>
      </c>
      <c r="AE70" s="29">
        <f>U70/'Response Factor Calculation'!$F$10*Z70/AA70*1000</f>
        <v>0</v>
      </c>
      <c r="AF70" s="29" t="e">
        <f t="shared" ref="AF70:AF100" si="16">M70/U70</f>
        <v>#DIV/0!</v>
      </c>
      <c r="AG70" s="29" t="e">
        <f t="shared" ref="AG70:AG100" si="17">N70/U70</f>
        <v>#DIV/0!</v>
      </c>
      <c r="AH70" s="29" t="e">
        <f t="shared" ref="AH70:AH100" si="18">O70/U70</f>
        <v>#DIV/0!</v>
      </c>
      <c r="AI70" s="32" t="str">
        <f t="shared" si="13"/>
        <v>0</v>
      </c>
      <c r="AJ70" s="32" t="str">
        <f t="shared" ref="AJ70:AJ100" si="19">IFERROR((+(AG70/AG$103)*100),"0")</f>
        <v>0</v>
      </c>
      <c r="AK70" s="32" t="str">
        <f t="shared" ref="AK70:AK100" si="20">IFERROR((+(AH70/AH$103)*100),"0")</f>
        <v>0</v>
      </c>
      <c r="AL70" s="32" t="e">
        <f>((+AB70/AE70*'Response Factor Calculation'!$F$11)/'Response Factor Calculation'!$E$12)*100</f>
        <v>#DIV/0!</v>
      </c>
      <c r="AM70" s="32" t="e">
        <f>((+AD70/AE70*'Response Factor Calculation'!$F$11)/'Response Factor Calculation'!$C$11)*100</f>
        <v>#VALUE!</v>
      </c>
      <c r="AN70" s="32" t="e">
        <f t="shared" si="14"/>
        <v>#DIV/0!</v>
      </c>
      <c r="AO70" s="32"/>
      <c r="AP70" s="33"/>
    </row>
    <row r="71" spans="1:42" ht="15" thickBot="1" x14ac:dyDescent="0.35">
      <c r="A71" s="7">
        <v>67</v>
      </c>
      <c r="B71" s="7" t="s">
        <v>177</v>
      </c>
      <c r="C71" s="25">
        <v>16</v>
      </c>
      <c r="D71" s="25" t="s">
        <v>178</v>
      </c>
      <c r="E71" s="51">
        <v>2.93</v>
      </c>
      <c r="F71" s="51">
        <v>0</v>
      </c>
      <c r="G71" s="51">
        <v>77.42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1.1160000000000001</v>
      </c>
      <c r="N71" s="51">
        <v>0</v>
      </c>
      <c r="O71" s="51">
        <v>29.481999999999999</v>
      </c>
      <c r="P71" s="51">
        <v>0</v>
      </c>
      <c r="Q71" s="51">
        <v>0</v>
      </c>
      <c r="R71" s="51">
        <v>0</v>
      </c>
      <c r="S71" s="51">
        <v>0</v>
      </c>
      <c r="T71" s="51">
        <v>0</v>
      </c>
      <c r="U71" s="51">
        <v>0</v>
      </c>
      <c r="V71" s="26">
        <v>70</v>
      </c>
      <c r="W71" s="42">
        <v>600</v>
      </c>
      <c r="X71" s="42">
        <v>100</v>
      </c>
      <c r="Y71" s="27">
        <v>1000</v>
      </c>
      <c r="Z71" s="28">
        <f t="shared" si="15"/>
        <v>105.28571428571428</v>
      </c>
      <c r="AA71" s="27">
        <v>1</v>
      </c>
      <c r="AB71" s="29">
        <f>O71/'Response Factor Calculation'!$E$10/AA71*Z71*1000</f>
        <v>42.128003536480612</v>
      </c>
      <c r="AC71" s="29" t="e">
        <f>N71/'Response Factor Calculation'!$D$10*Z71/AA71*1000</f>
        <v>#VALUE!</v>
      </c>
      <c r="AD71" s="29" t="e">
        <f>M71/'Response Factor Calculation'!$C$10*Z71/AA71*1000</f>
        <v>#VALUE!</v>
      </c>
      <c r="AE71" s="29">
        <f>U71/'Response Factor Calculation'!$F$10*Z71/AA71*1000</f>
        <v>0</v>
      </c>
      <c r="AF71" s="29" t="e">
        <f t="shared" si="16"/>
        <v>#DIV/0!</v>
      </c>
      <c r="AG71" s="29" t="e">
        <f t="shared" si="17"/>
        <v>#DIV/0!</v>
      </c>
      <c r="AH71" s="29" t="e">
        <f t="shared" si="18"/>
        <v>#DIV/0!</v>
      </c>
      <c r="AI71" s="32" t="str">
        <f t="shared" si="13"/>
        <v>0</v>
      </c>
      <c r="AJ71" s="32" t="str">
        <f t="shared" si="19"/>
        <v>0</v>
      </c>
      <c r="AK71" s="32" t="str">
        <f t="shared" si="20"/>
        <v>0</v>
      </c>
      <c r="AL71" s="32" t="e">
        <f>((+AB71/AE71*'Response Factor Calculation'!$F$11)/'Response Factor Calculation'!$E$12)*100</f>
        <v>#DIV/0!</v>
      </c>
      <c r="AM71" s="32" t="e">
        <f>((+AD71/AE71*'Response Factor Calculation'!$F$11)/'Response Factor Calculation'!$C$11)*100</f>
        <v>#VALUE!</v>
      </c>
      <c r="AN71" s="32" t="e">
        <f t="shared" si="14"/>
        <v>#DIV/0!</v>
      </c>
      <c r="AO71" s="32"/>
      <c r="AP71" s="33"/>
    </row>
    <row r="72" spans="1:42" ht="15" thickBot="1" x14ac:dyDescent="0.35">
      <c r="A72" s="7">
        <v>68</v>
      </c>
      <c r="B72" s="7" t="s">
        <v>179</v>
      </c>
      <c r="C72" s="25">
        <v>16</v>
      </c>
      <c r="D72" s="25" t="s">
        <v>180</v>
      </c>
      <c r="E72" s="51">
        <v>0</v>
      </c>
      <c r="F72" s="51">
        <v>0</v>
      </c>
      <c r="G72" s="51">
        <v>84.7</v>
      </c>
      <c r="H72" s="51">
        <v>0</v>
      </c>
      <c r="I72" s="51">
        <v>0</v>
      </c>
      <c r="J72" s="51">
        <v>0</v>
      </c>
      <c r="K72" s="51">
        <v>0</v>
      </c>
      <c r="L72" s="51">
        <v>0</v>
      </c>
      <c r="M72" s="51">
        <v>0</v>
      </c>
      <c r="N72" s="51">
        <v>0</v>
      </c>
      <c r="O72" s="51">
        <v>14.845000000000001</v>
      </c>
      <c r="P72" s="51">
        <v>0</v>
      </c>
      <c r="Q72" s="51">
        <v>0</v>
      </c>
      <c r="R72" s="51">
        <v>0</v>
      </c>
      <c r="S72" s="51">
        <v>0</v>
      </c>
      <c r="T72" s="51">
        <v>0</v>
      </c>
      <c r="U72" s="51">
        <v>0</v>
      </c>
      <c r="V72" s="26">
        <v>70</v>
      </c>
      <c r="W72" s="42">
        <v>600</v>
      </c>
      <c r="X72" s="42">
        <v>100</v>
      </c>
      <c r="Y72" s="27">
        <v>1000</v>
      </c>
      <c r="Z72" s="28">
        <f t="shared" si="15"/>
        <v>105.28571428571428</v>
      </c>
      <c r="AA72" s="27">
        <v>1</v>
      </c>
      <c r="AB72" s="29">
        <f>O72/'Response Factor Calculation'!$E$10/AA72*Z72*1000</f>
        <v>21.212611508685121</v>
      </c>
      <c r="AC72" s="29" t="e">
        <f>N72/'Response Factor Calculation'!$D$10*Z72/AA72*1000</f>
        <v>#VALUE!</v>
      </c>
      <c r="AD72" s="29" t="e">
        <f>M72/'Response Factor Calculation'!$C$10*Z72/AA72*1000</f>
        <v>#VALUE!</v>
      </c>
      <c r="AE72" s="29">
        <f>U72/'Response Factor Calculation'!$F$10*Z72/AA72*1000</f>
        <v>0</v>
      </c>
      <c r="AF72" s="29" t="e">
        <f t="shared" si="16"/>
        <v>#DIV/0!</v>
      </c>
      <c r="AG72" s="29" t="e">
        <f t="shared" si="17"/>
        <v>#DIV/0!</v>
      </c>
      <c r="AH72" s="29" t="e">
        <f t="shared" si="18"/>
        <v>#DIV/0!</v>
      </c>
      <c r="AI72" s="32" t="str">
        <f t="shared" si="13"/>
        <v>0</v>
      </c>
      <c r="AJ72" s="32" t="str">
        <f t="shared" si="19"/>
        <v>0</v>
      </c>
      <c r="AK72" s="32" t="str">
        <f t="shared" si="20"/>
        <v>0</v>
      </c>
      <c r="AL72" s="32" t="e">
        <f>((+AB72/AE72*'Response Factor Calculation'!$F$11)/'Response Factor Calculation'!$E$12)*100</f>
        <v>#DIV/0!</v>
      </c>
      <c r="AM72" s="32" t="e">
        <f>((+AD72/AE72*'Response Factor Calculation'!$F$11)/'Response Factor Calculation'!$C$11)*100</f>
        <v>#VALUE!</v>
      </c>
      <c r="AN72" s="32" t="e">
        <f t="shared" si="14"/>
        <v>#DIV/0!</v>
      </c>
      <c r="AO72" s="32"/>
      <c r="AP72" s="33"/>
    </row>
    <row r="73" spans="1:42" ht="15" thickBot="1" x14ac:dyDescent="0.35">
      <c r="A73" s="7">
        <v>69</v>
      </c>
      <c r="B73" s="7" t="s">
        <v>181</v>
      </c>
      <c r="C73" s="25">
        <v>16</v>
      </c>
      <c r="D73" s="25" t="s">
        <v>182</v>
      </c>
      <c r="E73" s="51">
        <v>8.69</v>
      </c>
      <c r="F73" s="51">
        <v>0</v>
      </c>
      <c r="G73" s="51">
        <v>82.02</v>
      </c>
      <c r="H73" s="51">
        <v>0</v>
      </c>
      <c r="I73" s="51">
        <v>0</v>
      </c>
      <c r="J73" s="51">
        <v>0</v>
      </c>
      <c r="K73" s="51">
        <v>0</v>
      </c>
      <c r="L73" s="51">
        <v>0</v>
      </c>
      <c r="M73" s="51">
        <v>4.3879999999999999</v>
      </c>
      <c r="N73" s="51">
        <v>0</v>
      </c>
      <c r="O73" s="51">
        <v>41.393999999999998</v>
      </c>
      <c r="P73" s="51">
        <v>0</v>
      </c>
      <c r="Q73" s="51">
        <v>0</v>
      </c>
      <c r="R73" s="51">
        <v>0</v>
      </c>
      <c r="S73" s="51">
        <v>0</v>
      </c>
      <c r="T73" s="51">
        <v>0</v>
      </c>
      <c r="U73" s="51">
        <v>0</v>
      </c>
      <c r="V73" s="26">
        <v>70</v>
      </c>
      <c r="W73" s="42">
        <v>600</v>
      </c>
      <c r="X73" s="42">
        <v>100</v>
      </c>
      <c r="Y73" s="27">
        <v>1000</v>
      </c>
      <c r="Z73" s="28">
        <f t="shared" si="15"/>
        <v>105.28571428571428</v>
      </c>
      <c r="AA73" s="27">
        <v>1</v>
      </c>
      <c r="AB73" s="29">
        <f>O73/'Response Factor Calculation'!$E$10/AA73*Z73*1000</f>
        <v>59.149534576659605</v>
      </c>
      <c r="AC73" s="29" t="e">
        <f>N73/'Response Factor Calculation'!$D$10*Z73/AA73*1000</f>
        <v>#VALUE!</v>
      </c>
      <c r="AD73" s="29" t="e">
        <f>M73/'Response Factor Calculation'!$C$10*Z73/AA73*1000</f>
        <v>#VALUE!</v>
      </c>
      <c r="AE73" s="29">
        <f>U73/'Response Factor Calculation'!$F$10*Z73/AA73*1000</f>
        <v>0</v>
      </c>
      <c r="AF73" s="29" t="e">
        <f t="shared" si="16"/>
        <v>#DIV/0!</v>
      </c>
      <c r="AG73" s="29" t="e">
        <f t="shared" si="17"/>
        <v>#DIV/0!</v>
      </c>
      <c r="AH73" s="29" t="e">
        <f t="shared" si="18"/>
        <v>#DIV/0!</v>
      </c>
      <c r="AI73" s="32" t="str">
        <f t="shared" si="13"/>
        <v>0</v>
      </c>
      <c r="AJ73" s="32" t="str">
        <f t="shared" si="19"/>
        <v>0</v>
      </c>
      <c r="AK73" s="32" t="str">
        <f t="shared" si="20"/>
        <v>0</v>
      </c>
      <c r="AL73" s="32" t="e">
        <f>((+AB73/AE73*'Response Factor Calculation'!$F$11)/'Response Factor Calculation'!$E$12)*100</f>
        <v>#DIV/0!</v>
      </c>
      <c r="AM73" s="32" t="e">
        <f>((+AD73/AE73*'Response Factor Calculation'!$F$11)/'Response Factor Calculation'!$C$11)*100</f>
        <v>#VALUE!</v>
      </c>
      <c r="AN73" s="32" t="e">
        <f t="shared" si="14"/>
        <v>#DIV/0!</v>
      </c>
      <c r="AO73" s="32"/>
      <c r="AP73" s="33"/>
    </row>
    <row r="74" spans="1:42" ht="15" thickBot="1" x14ac:dyDescent="0.35">
      <c r="A74" s="7">
        <v>70</v>
      </c>
      <c r="B74" s="7" t="s">
        <v>183</v>
      </c>
      <c r="C74" s="25">
        <v>16</v>
      </c>
      <c r="D74" s="25" t="s">
        <v>184</v>
      </c>
      <c r="E74" s="51">
        <v>0</v>
      </c>
      <c r="F74" s="51">
        <v>0</v>
      </c>
      <c r="G74" s="51">
        <v>66.12</v>
      </c>
      <c r="H74" s="51">
        <v>0</v>
      </c>
      <c r="I74" s="51">
        <v>0</v>
      </c>
      <c r="J74" s="51">
        <v>0</v>
      </c>
      <c r="K74" s="51">
        <v>0</v>
      </c>
      <c r="L74" s="51">
        <v>0</v>
      </c>
      <c r="M74" s="51">
        <v>0</v>
      </c>
      <c r="N74" s="51">
        <v>0</v>
      </c>
      <c r="O74" s="51">
        <v>26.704999999999998</v>
      </c>
      <c r="P74" s="51">
        <v>0</v>
      </c>
      <c r="Q74" s="51">
        <v>0</v>
      </c>
      <c r="R74" s="51">
        <v>0</v>
      </c>
      <c r="S74" s="51">
        <v>0</v>
      </c>
      <c r="T74" s="51">
        <v>0</v>
      </c>
      <c r="U74" s="51">
        <v>0</v>
      </c>
      <c r="V74" s="26">
        <v>70</v>
      </c>
      <c r="W74" s="42">
        <v>600</v>
      </c>
      <c r="X74" s="42">
        <v>100</v>
      </c>
      <c r="Y74" s="27">
        <v>1000</v>
      </c>
      <c r="Z74" s="28">
        <f t="shared" si="15"/>
        <v>105.28571428571428</v>
      </c>
      <c r="AA74" s="27">
        <v>1</v>
      </c>
      <c r="AB74" s="29">
        <f>O74/'Response Factor Calculation'!$E$10/AA74*Z74*1000</f>
        <v>38.159837678641708</v>
      </c>
      <c r="AC74" s="29" t="e">
        <f>N74/'Response Factor Calculation'!$D$10*Z74/AA74*1000</f>
        <v>#VALUE!</v>
      </c>
      <c r="AD74" s="29" t="e">
        <f>M74/'Response Factor Calculation'!$C$10*Z74/AA74*1000</f>
        <v>#VALUE!</v>
      </c>
      <c r="AE74" s="29">
        <f>U74/'Response Factor Calculation'!$F$10*Z74/AA74*1000</f>
        <v>0</v>
      </c>
      <c r="AF74" s="29" t="e">
        <f t="shared" si="16"/>
        <v>#DIV/0!</v>
      </c>
      <c r="AG74" s="29" t="e">
        <f t="shared" si="17"/>
        <v>#DIV/0!</v>
      </c>
      <c r="AH74" s="29" t="e">
        <f t="shared" si="18"/>
        <v>#DIV/0!</v>
      </c>
      <c r="AI74" s="32" t="str">
        <f t="shared" si="13"/>
        <v>0</v>
      </c>
      <c r="AJ74" s="32" t="str">
        <f t="shared" si="19"/>
        <v>0</v>
      </c>
      <c r="AK74" s="32" t="str">
        <f t="shared" si="20"/>
        <v>0</v>
      </c>
      <c r="AL74" s="32" t="e">
        <f>((+AB74/AE74*'Response Factor Calculation'!$F$11)/'Response Factor Calculation'!$E$12)*100</f>
        <v>#DIV/0!</v>
      </c>
      <c r="AM74" s="32" t="e">
        <f>((+AD74/AE74*'Response Factor Calculation'!$F$11)/'Response Factor Calculation'!$C$11)*100</f>
        <v>#VALUE!</v>
      </c>
      <c r="AN74" s="32" t="e">
        <f t="shared" si="14"/>
        <v>#DIV/0!</v>
      </c>
      <c r="AO74" s="32"/>
      <c r="AP74" s="33"/>
    </row>
    <row r="75" spans="1:42" ht="15" thickBot="1" x14ac:dyDescent="0.35">
      <c r="A75" s="7">
        <v>71</v>
      </c>
      <c r="B75" s="7" t="s">
        <v>185</v>
      </c>
      <c r="C75" s="25">
        <v>16</v>
      </c>
      <c r="D75" s="25" t="s">
        <v>186</v>
      </c>
      <c r="E75" s="51">
        <v>21.9</v>
      </c>
      <c r="F75" s="51">
        <v>0</v>
      </c>
      <c r="G75" s="51">
        <v>42.95</v>
      </c>
      <c r="H75" s="51">
        <v>0</v>
      </c>
      <c r="I75" s="51">
        <v>0</v>
      </c>
      <c r="J75" s="51">
        <v>0</v>
      </c>
      <c r="K75" s="51">
        <v>0</v>
      </c>
      <c r="L75" s="51">
        <v>0</v>
      </c>
      <c r="M75" s="51">
        <v>1.8180000000000001</v>
      </c>
      <c r="N75" s="51">
        <v>0</v>
      </c>
      <c r="O75" s="51">
        <v>3.5670000000000002</v>
      </c>
      <c r="P75" s="51">
        <v>0</v>
      </c>
      <c r="Q75" s="51">
        <v>0</v>
      </c>
      <c r="R75" s="51">
        <v>0</v>
      </c>
      <c r="S75" s="51">
        <v>0</v>
      </c>
      <c r="T75" s="51">
        <v>0</v>
      </c>
      <c r="U75" s="51">
        <v>0</v>
      </c>
      <c r="V75" s="26">
        <v>70</v>
      </c>
      <c r="W75" s="42">
        <v>600</v>
      </c>
      <c r="X75" s="42">
        <v>100</v>
      </c>
      <c r="Y75" s="27">
        <v>1000</v>
      </c>
      <c r="Z75" s="28">
        <f t="shared" si="15"/>
        <v>105.28571428571428</v>
      </c>
      <c r="AA75" s="27">
        <v>1</v>
      </c>
      <c r="AB75" s="29">
        <f>O75/'Response Factor Calculation'!$E$10/AA75*Z75*1000</f>
        <v>5.0970283092947009</v>
      </c>
      <c r="AC75" s="29" t="e">
        <f>N75/'Response Factor Calculation'!$D$10*Z75/AA75*1000</f>
        <v>#VALUE!</v>
      </c>
      <c r="AD75" s="29" t="e">
        <f>M75/'Response Factor Calculation'!$C$10*Z75/AA75*1000</f>
        <v>#VALUE!</v>
      </c>
      <c r="AE75" s="29">
        <f>U75/'Response Factor Calculation'!$F$10*Z75/AA75*1000</f>
        <v>0</v>
      </c>
      <c r="AF75" s="29" t="e">
        <f t="shared" si="16"/>
        <v>#DIV/0!</v>
      </c>
      <c r="AG75" s="29" t="e">
        <f t="shared" si="17"/>
        <v>#DIV/0!</v>
      </c>
      <c r="AH75" s="29" t="e">
        <f t="shared" si="18"/>
        <v>#DIV/0!</v>
      </c>
      <c r="AI75" s="32" t="str">
        <f t="shared" si="13"/>
        <v>0</v>
      </c>
      <c r="AJ75" s="32" t="str">
        <f t="shared" si="19"/>
        <v>0</v>
      </c>
      <c r="AK75" s="32" t="str">
        <f t="shared" si="20"/>
        <v>0</v>
      </c>
      <c r="AL75" s="32" t="e">
        <f>((+AB75/AE75*'Response Factor Calculation'!$F$11)/'Response Factor Calculation'!$E$12)*100</f>
        <v>#DIV/0!</v>
      </c>
      <c r="AM75" s="32" t="e">
        <f>((+AD75/AE75*'Response Factor Calculation'!$F$11)/'Response Factor Calculation'!$C$11)*100</f>
        <v>#VALUE!</v>
      </c>
      <c r="AN75" s="32" t="e">
        <f t="shared" si="14"/>
        <v>#DIV/0!</v>
      </c>
      <c r="AO75" s="32"/>
      <c r="AP75" s="33"/>
    </row>
    <row r="76" spans="1:42" ht="15" thickBot="1" x14ac:dyDescent="0.35">
      <c r="A76" s="7">
        <v>72</v>
      </c>
      <c r="B76" s="7" t="s">
        <v>187</v>
      </c>
      <c r="C76" s="25">
        <v>16</v>
      </c>
      <c r="D76" s="25" t="s">
        <v>188</v>
      </c>
      <c r="E76" s="51">
        <v>47.14</v>
      </c>
      <c r="F76" s="51">
        <v>0</v>
      </c>
      <c r="G76" s="51">
        <v>29.52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12.352</v>
      </c>
      <c r="N76" s="51">
        <v>0</v>
      </c>
      <c r="O76" s="51">
        <v>7.734</v>
      </c>
      <c r="P76" s="51">
        <v>0</v>
      </c>
      <c r="Q76" s="51">
        <v>0</v>
      </c>
      <c r="R76" s="51">
        <v>0</v>
      </c>
      <c r="S76" s="51">
        <v>0</v>
      </c>
      <c r="T76" s="51">
        <v>0</v>
      </c>
      <c r="U76" s="51">
        <v>0</v>
      </c>
      <c r="V76" s="26">
        <v>70</v>
      </c>
      <c r="W76" s="42">
        <v>600</v>
      </c>
      <c r="X76" s="42">
        <v>100</v>
      </c>
      <c r="Y76" s="27">
        <v>1000</v>
      </c>
      <c r="Z76" s="28">
        <f t="shared" si="15"/>
        <v>105.28571428571428</v>
      </c>
      <c r="AA76" s="27">
        <v>1</v>
      </c>
      <c r="AB76" s="29">
        <f>O76/'Response Factor Calculation'!$E$10/AA76*Z76*1000</f>
        <v>11.051420505771015</v>
      </c>
      <c r="AC76" s="29" t="e">
        <f>N76/'Response Factor Calculation'!$D$10*Z76/AA76*1000</f>
        <v>#VALUE!</v>
      </c>
      <c r="AD76" s="29" t="e">
        <f>M76/'Response Factor Calculation'!$C$10*Z76/AA76*1000</f>
        <v>#VALUE!</v>
      </c>
      <c r="AE76" s="29">
        <f>U76/'Response Factor Calculation'!$F$10*Z76/AA76*1000</f>
        <v>0</v>
      </c>
      <c r="AF76" s="29" t="e">
        <f t="shared" si="16"/>
        <v>#DIV/0!</v>
      </c>
      <c r="AG76" s="29" t="e">
        <f t="shared" si="17"/>
        <v>#DIV/0!</v>
      </c>
      <c r="AH76" s="29" t="e">
        <f t="shared" si="18"/>
        <v>#DIV/0!</v>
      </c>
      <c r="AI76" s="32" t="str">
        <f t="shared" si="13"/>
        <v>0</v>
      </c>
      <c r="AJ76" s="32" t="str">
        <f t="shared" si="19"/>
        <v>0</v>
      </c>
      <c r="AK76" s="32" t="str">
        <f t="shared" si="20"/>
        <v>0</v>
      </c>
      <c r="AL76" s="32" t="e">
        <f>((+AB76/AE76*'Response Factor Calculation'!$F$11)/'Response Factor Calculation'!$E$12)*100</f>
        <v>#DIV/0!</v>
      </c>
      <c r="AM76" s="32" t="e">
        <f>((+AD76/AE76*'Response Factor Calculation'!$F$11)/'Response Factor Calculation'!$C$11)*100</f>
        <v>#VALUE!</v>
      </c>
      <c r="AN76" s="32" t="e">
        <f t="shared" si="14"/>
        <v>#DIV/0!</v>
      </c>
      <c r="AO76" s="32"/>
      <c r="AP76" s="33"/>
    </row>
    <row r="77" spans="1:42" ht="15" thickBot="1" x14ac:dyDescent="0.35">
      <c r="A77" s="7">
        <v>73</v>
      </c>
      <c r="B77" s="7" t="s">
        <v>189</v>
      </c>
      <c r="C77" s="25">
        <v>16</v>
      </c>
      <c r="D77" s="25" t="s">
        <v>190</v>
      </c>
      <c r="E77" s="25">
        <v>77.37</v>
      </c>
      <c r="F77" s="25">
        <v>0</v>
      </c>
      <c r="G77" s="25">
        <v>5.56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16</v>
      </c>
      <c r="N77" s="25">
        <v>0</v>
      </c>
      <c r="O77" s="25">
        <v>1.1499999999999999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6">
        <v>70</v>
      </c>
      <c r="W77" s="42">
        <v>600</v>
      </c>
      <c r="X77" s="42">
        <v>100</v>
      </c>
      <c r="Y77" s="27">
        <v>1000</v>
      </c>
      <c r="Z77" s="28">
        <f t="shared" si="15"/>
        <v>105.28571428571428</v>
      </c>
      <c r="AA77" s="27">
        <v>1</v>
      </c>
      <c r="AB77" s="29">
        <f>O77/'Response Factor Calculation'!$E$10/AA77*Z77*1000</f>
        <v>1.6432807837647618</v>
      </c>
      <c r="AC77" s="29" t="e">
        <f>N77/'Response Factor Calculation'!$D$10*Z77/AA77*1000</f>
        <v>#VALUE!</v>
      </c>
      <c r="AD77" s="29" t="e">
        <f>M77/'Response Factor Calculation'!$C$10*Z77/AA77*1000</f>
        <v>#VALUE!</v>
      </c>
      <c r="AE77" s="29">
        <f>U77/'Response Factor Calculation'!$F$10*Z77/AA77*1000</f>
        <v>0</v>
      </c>
      <c r="AF77" s="29" t="e">
        <f t="shared" si="16"/>
        <v>#DIV/0!</v>
      </c>
      <c r="AG77" s="29" t="e">
        <f t="shared" si="17"/>
        <v>#DIV/0!</v>
      </c>
      <c r="AH77" s="29" t="e">
        <f t="shared" si="18"/>
        <v>#DIV/0!</v>
      </c>
      <c r="AI77" s="32" t="str">
        <f t="shared" si="13"/>
        <v>0</v>
      </c>
      <c r="AJ77" s="32" t="str">
        <f t="shared" si="19"/>
        <v>0</v>
      </c>
      <c r="AK77" s="32" t="str">
        <f t="shared" si="20"/>
        <v>0</v>
      </c>
      <c r="AL77" s="32" t="e">
        <f>((+AB77/AE77*'Response Factor Calculation'!$F$11)/'Response Factor Calculation'!$E$12)*100</f>
        <v>#DIV/0!</v>
      </c>
      <c r="AM77" s="32" t="e">
        <f>((+AD77/AE77*'Response Factor Calculation'!$F$11)/'Response Factor Calculation'!$C$11)*100</f>
        <v>#VALUE!</v>
      </c>
      <c r="AN77" s="32" t="e">
        <f t="shared" si="14"/>
        <v>#DIV/0!</v>
      </c>
      <c r="AO77" s="32"/>
      <c r="AP77" s="33"/>
    </row>
    <row r="78" spans="1:42" ht="15" thickBot="1" x14ac:dyDescent="0.35">
      <c r="A78" s="7">
        <v>74</v>
      </c>
      <c r="B78" s="7" t="s">
        <v>191</v>
      </c>
      <c r="C78" s="25">
        <v>16</v>
      </c>
      <c r="D78" s="25" t="s">
        <v>192</v>
      </c>
      <c r="E78" s="25">
        <v>0</v>
      </c>
      <c r="F78" s="25">
        <v>0</v>
      </c>
      <c r="G78" s="25">
        <v>85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20.271000000000001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6">
        <v>70</v>
      </c>
      <c r="W78" s="42">
        <v>600</v>
      </c>
      <c r="X78" s="42">
        <v>100</v>
      </c>
      <c r="Y78" s="27">
        <v>1000</v>
      </c>
      <c r="Z78" s="28">
        <f t="shared" si="15"/>
        <v>105.28571428571428</v>
      </c>
      <c r="AA78" s="27">
        <v>1</v>
      </c>
      <c r="AB78" s="29">
        <f>O78/'Response Factor Calculation'!$E$10/AA78*Z78*1000</f>
        <v>28.966038928430862</v>
      </c>
      <c r="AC78" s="29" t="e">
        <f>N78/'Response Factor Calculation'!$D$10*Z78/AA78*1000</f>
        <v>#VALUE!</v>
      </c>
      <c r="AD78" s="29" t="e">
        <f>M78/'Response Factor Calculation'!$C$10*Z78/AA78*1000</f>
        <v>#VALUE!</v>
      </c>
      <c r="AE78" s="29">
        <f>U78/'Response Factor Calculation'!$F$10*Z78/AA78*1000</f>
        <v>0</v>
      </c>
      <c r="AF78" s="29" t="e">
        <f t="shared" si="16"/>
        <v>#DIV/0!</v>
      </c>
      <c r="AG78" s="29" t="e">
        <f t="shared" si="17"/>
        <v>#DIV/0!</v>
      </c>
      <c r="AH78" s="29" t="e">
        <f t="shared" si="18"/>
        <v>#DIV/0!</v>
      </c>
      <c r="AI78" s="32" t="str">
        <f t="shared" si="13"/>
        <v>0</v>
      </c>
      <c r="AJ78" s="32" t="str">
        <f t="shared" si="19"/>
        <v>0</v>
      </c>
      <c r="AK78" s="32" t="str">
        <f t="shared" si="20"/>
        <v>0</v>
      </c>
      <c r="AL78" s="32" t="e">
        <f>((+AB78/AE78*'Response Factor Calculation'!$F$11)/'Response Factor Calculation'!$E$12)*100</f>
        <v>#DIV/0!</v>
      </c>
      <c r="AM78" s="32" t="e">
        <f>((+AD78/AE78*'Response Factor Calculation'!$F$11)/'Response Factor Calculation'!$C$11)*100</f>
        <v>#VALUE!</v>
      </c>
      <c r="AN78" s="32" t="e">
        <f t="shared" si="14"/>
        <v>#DIV/0!</v>
      </c>
      <c r="AO78" s="32"/>
      <c r="AP78" s="33"/>
    </row>
    <row r="79" spans="1:42" ht="15" thickBot="1" x14ac:dyDescent="0.35">
      <c r="A79" s="7">
        <v>75</v>
      </c>
      <c r="B79" s="7" t="s">
        <v>193</v>
      </c>
      <c r="C79" s="25">
        <v>16</v>
      </c>
      <c r="D79" s="25" t="s">
        <v>194</v>
      </c>
      <c r="E79" s="25">
        <v>0</v>
      </c>
      <c r="F79" s="25">
        <v>0</v>
      </c>
      <c r="G79" s="25">
        <v>83.35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13.727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6">
        <v>70</v>
      </c>
      <c r="W79" s="42">
        <v>600</v>
      </c>
      <c r="X79" s="42">
        <v>100</v>
      </c>
      <c r="Y79" s="27">
        <v>1000</v>
      </c>
      <c r="Z79" s="28">
        <f t="shared" si="15"/>
        <v>105.28571428571428</v>
      </c>
      <c r="AA79" s="27">
        <v>1</v>
      </c>
      <c r="AB79" s="29">
        <f>O79/'Response Factor Calculation'!$E$10/AA79*Z79*1000</f>
        <v>19.615056798903378</v>
      </c>
      <c r="AC79" s="29" t="e">
        <f>N79/'Response Factor Calculation'!$D$10*Z79/AA79*1000</f>
        <v>#VALUE!</v>
      </c>
      <c r="AD79" s="29" t="e">
        <f>M79/'Response Factor Calculation'!$C$10*Z79/AA79*1000</f>
        <v>#VALUE!</v>
      </c>
      <c r="AE79" s="29">
        <f>U79/'Response Factor Calculation'!$F$10*Z79/AA79*1000</f>
        <v>0</v>
      </c>
      <c r="AF79" s="29" t="e">
        <f t="shared" si="16"/>
        <v>#DIV/0!</v>
      </c>
      <c r="AG79" s="29" t="e">
        <f t="shared" si="17"/>
        <v>#DIV/0!</v>
      </c>
      <c r="AH79" s="29" t="e">
        <f t="shared" si="18"/>
        <v>#DIV/0!</v>
      </c>
      <c r="AI79" s="32" t="str">
        <f t="shared" si="13"/>
        <v>0</v>
      </c>
      <c r="AJ79" s="32" t="str">
        <f t="shared" si="19"/>
        <v>0</v>
      </c>
      <c r="AK79" s="32" t="str">
        <f t="shared" si="20"/>
        <v>0</v>
      </c>
      <c r="AL79" s="32" t="e">
        <f>((+AB79/AE79*'Response Factor Calculation'!$F$11)/'Response Factor Calculation'!$E$12)*100</f>
        <v>#DIV/0!</v>
      </c>
      <c r="AM79" s="32" t="e">
        <f>((+AD79/AE79*'Response Factor Calculation'!$F$11)/'Response Factor Calculation'!$C$11)*100</f>
        <v>#VALUE!</v>
      </c>
      <c r="AN79" s="32" t="e">
        <f t="shared" si="14"/>
        <v>#DIV/0!</v>
      </c>
      <c r="AO79" s="32"/>
      <c r="AP79" s="33"/>
    </row>
    <row r="80" spans="1:42" ht="15" thickBot="1" x14ac:dyDescent="0.35">
      <c r="A80" s="7">
        <v>76</v>
      </c>
      <c r="B80" s="7" t="s">
        <v>195</v>
      </c>
      <c r="C80" s="25">
        <v>16</v>
      </c>
      <c r="D80" s="25" t="s">
        <v>196</v>
      </c>
      <c r="E80" s="25">
        <v>0</v>
      </c>
      <c r="F80" s="25">
        <v>0</v>
      </c>
      <c r="G80" s="25">
        <v>78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11.923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6">
        <v>70</v>
      </c>
      <c r="W80" s="42">
        <v>600</v>
      </c>
      <c r="X80" s="42">
        <v>100</v>
      </c>
      <c r="Y80" s="27">
        <v>1000</v>
      </c>
      <c r="Z80" s="28">
        <f t="shared" si="15"/>
        <v>105.28571428571428</v>
      </c>
      <c r="AA80" s="27">
        <v>1</v>
      </c>
      <c r="AB80" s="29">
        <f>O80/'Response Factor Calculation'!$E$10/AA80*Z80*1000</f>
        <v>17.037249378110655</v>
      </c>
      <c r="AC80" s="29" t="e">
        <f>N80/'Response Factor Calculation'!$D$10*Z80/AA80*1000</f>
        <v>#VALUE!</v>
      </c>
      <c r="AD80" s="29" t="e">
        <f>M80/'Response Factor Calculation'!$C$10*Z80/AA80*1000</f>
        <v>#VALUE!</v>
      </c>
      <c r="AE80" s="29">
        <f>U80/'Response Factor Calculation'!$F$10*Z80/AA80*1000</f>
        <v>0</v>
      </c>
      <c r="AF80" s="29" t="e">
        <f t="shared" si="16"/>
        <v>#DIV/0!</v>
      </c>
      <c r="AG80" s="29" t="e">
        <f t="shared" si="17"/>
        <v>#DIV/0!</v>
      </c>
      <c r="AH80" s="29" t="e">
        <f t="shared" si="18"/>
        <v>#DIV/0!</v>
      </c>
      <c r="AI80" s="32" t="str">
        <f t="shared" si="13"/>
        <v>0</v>
      </c>
      <c r="AJ80" s="32" t="str">
        <f t="shared" si="19"/>
        <v>0</v>
      </c>
      <c r="AK80" s="32" t="str">
        <f t="shared" si="20"/>
        <v>0</v>
      </c>
      <c r="AL80" s="32" t="e">
        <f>((+AB80/AE80*'Response Factor Calculation'!$F$11)/'Response Factor Calculation'!$E$12)*100</f>
        <v>#DIV/0!</v>
      </c>
      <c r="AM80" s="32" t="e">
        <f>((+AD80/AE80*'Response Factor Calculation'!$F$11)/'Response Factor Calculation'!$C$11)*100</f>
        <v>#VALUE!</v>
      </c>
      <c r="AN80" s="32" t="e">
        <f t="shared" si="14"/>
        <v>#DIV/0!</v>
      </c>
      <c r="AO80" s="32"/>
      <c r="AP80" s="33"/>
    </row>
    <row r="81" spans="1:42" ht="15" thickBot="1" x14ac:dyDescent="0.35">
      <c r="A81" s="7">
        <v>77</v>
      </c>
      <c r="B81" s="7" t="s">
        <v>197</v>
      </c>
      <c r="C81" s="25">
        <v>16</v>
      </c>
      <c r="D81" s="25" t="s">
        <v>198</v>
      </c>
      <c r="E81" s="25">
        <v>27.76</v>
      </c>
      <c r="F81" s="25">
        <v>0</v>
      </c>
      <c r="G81" s="25">
        <v>38.770000000000003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3.41</v>
      </c>
      <c r="N81" s="25">
        <v>0</v>
      </c>
      <c r="O81" s="25">
        <v>4.7619999999999996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6">
        <v>70</v>
      </c>
      <c r="W81" s="42">
        <v>600</v>
      </c>
      <c r="X81" s="42">
        <v>100</v>
      </c>
      <c r="Y81" s="27">
        <v>1000</v>
      </c>
      <c r="Z81" s="28">
        <f t="shared" si="15"/>
        <v>105.28571428571428</v>
      </c>
      <c r="AA81" s="27">
        <v>1</v>
      </c>
      <c r="AB81" s="29">
        <f>O81/'Response Factor Calculation'!$E$10/AA81*Z81*1000</f>
        <v>6.8046113845980818</v>
      </c>
      <c r="AC81" s="29" t="e">
        <f>N81/'Response Factor Calculation'!$D$10*Z81/AA81*1000</f>
        <v>#VALUE!</v>
      </c>
      <c r="AD81" s="29" t="e">
        <f>M81/'Response Factor Calculation'!$C$10*Z81/AA81*1000</f>
        <v>#VALUE!</v>
      </c>
      <c r="AE81" s="29">
        <f>U81/'Response Factor Calculation'!$F$10*Z81/AA81*1000</f>
        <v>0</v>
      </c>
      <c r="AF81" s="29" t="e">
        <f t="shared" si="16"/>
        <v>#DIV/0!</v>
      </c>
      <c r="AG81" s="29" t="e">
        <f t="shared" si="17"/>
        <v>#DIV/0!</v>
      </c>
      <c r="AH81" s="29" t="e">
        <f t="shared" si="18"/>
        <v>#DIV/0!</v>
      </c>
      <c r="AI81" s="32" t="str">
        <f t="shared" si="13"/>
        <v>0</v>
      </c>
      <c r="AJ81" s="32" t="str">
        <f t="shared" si="19"/>
        <v>0</v>
      </c>
      <c r="AK81" s="32" t="str">
        <f t="shared" si="20"/>
        <v>0</v>
      </c>
      <c r="AL81" s="32" t="e">
        <f>((+AB81/AE81*'Response Factor Calculation'!$F$11)/'Response Factor Calculation'!$E$12)*100</f>
        <v>#DIV/0!</v>
      </c>
      <c r="AM81" s="32" t="e">
        <f>((+AD81/AE81*'Response Factor Calculation'!$F$11)/'Response Factor Calculation'!$C$11)*100</f>
        <v>#VALUE!</v>
      </c>
      <c r="AN81" s="32" t="e">
        <f t="shared" si="14"/>
        <v>#DIV/0!</v>
      </c>
      <c r="AO81" s="32"/>
      <c r="AP81" s="33"/>
    </row>
    <row r="82" spans="1:42" ht="15" thickBot="1" x14ac:dyDescent="0.35">
      <c r="A82" s="7">
        <v>78</v>
      </c>
      <c r="B82" s="7" t="s">
        <v>199</v>
      </c>
      <c r="C82" s="25">
        <v>16</v>
      </c>
      <c r="D82" s="25" t="s">
        <v>200</v>
      </c>
      <c r="E82" s="25">
        <v>41.81</v>
      </c>
      <c r="F82" s="25">
        <v>0</v>
      </c>
      <c r="G82" s="25">
        <v>23.72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6.694</v>
      </c>
      <c r="N82" s="25">
        <v>0</v>
      </c>
      <c r="O82" s="25">
        <v>3.798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6">
        <v>70</v>
      </c>
      <c r="W82" s="42">
        <v>600</v>
      </c>
      <c r="X82" s="42">
        <v>100</v>
      </c>
      <c r="Y82" s="27">
        <v>1000</v>
      </c>
      <c r="Z82" s="28">
        <f t="shared" si="15"/>
        <v>105.28571428571428</v>
      </c>
      <c r="AA82" s="27">
        <v>1</v>
      </c>
      <c r="AB82" s="29">
        <f>O82/'Response Factor Calculation'!$E$10/AA82*Z82*1000</f>
        <v>5.4271134058596218</v>
      </c>
      <c r="AC82" s="29" t="e">
        <f>N82/'Response Factor Calculation'!$D$10*Z82/AA82*1000</f>
        <v>#VALUE!</v>
      </c>
      <c r="AD82" s="29" t="e">
        <f>M82/'Response Factor Calculation'!$C$10*Z82/AA82*1000</f>
        <v>#VALUE!</v>
      </c>
      <c r="AE82" s="29">
        <f>U82/'Response Factor Calculation'!$F$10*Z82/AA82*1000</f>
        <v>0</v>
      </c>
      <c r="AF82" s="29" t="e">
        <f t="shared" si="16"/>
        <v>#DIV/0!</v>
      </c>
      <c r="AG82" s="29" t="e">
        <f t="shared" si="17"/>
        <v>#DIV/0!</v>
      </c>
      <c r="AH82" s="29" t="e">
        <f t="shared" si="18"/>
        <v>#DIV/0!</v>
      </c>
      <c r="AI82" s="32" t="str">
        <f t="shared" si="13"/>
        <v>0</v>
      </c>
      <c r="AJ82" s="32" t="str">
        <f t="shared" si="19"/>
        <v>0</v>
      </c>
      <c r="AK82" s="32" t="str">
        <f t="shared" si="20"/>
        <v>0</v>
      </c>
      <c r="AL82" s="32" t="e">
        <f>((+AB82/AE82*'Response Factor Calculation'!$F$11)/'Response Factor Calculation'!$E$12)*100</f>
        <v>#DIV/0!</v>
      </c>
      <c r="AM82" s="32" t="e">
        <f>((+AD82/AE82*'Response Factor Calculation'!$F$11)/'Response Factor Calculation'!$C$11)*100</f>
        <v>#VALUE!</v>
      </c>
      <c r="AN82" s="32" t="e">
        <f t="shared" si="14"/>
        <v>#DIV/0!</v>
      </c>
      <c r="AO82" s="32"/>
      <c r="AP82" s="33"/>
    </row>
    <row r="83" spans="1:42" ht="15" thickBot="1" x14ac:dyDescent="0.35">
      <c r="A83" s="7">
        <v>79</v>
      </c>
      <c r="B83" s="7" t="s">
        <v>201</v>
      </c>
      <c r="C83" s="25">
        <v>16</v>
      </c>
      <c r="D83" s="25" t="s">
        <v>202</v>
      </c>
      <c r="E83" s="25">
        <v>16.670000000000002</v>
      </c>
      <c r="F83" s="25">
        <v>0</v>
      </c>
      <c r="G83" s="25">
        <v>75.010000000000005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6.67</v>
      </c>
      <c r="N83" s="25">
        <v>0</v>
      </c>
      <c r="O83" s="25">
        <v>30.01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6">
        <v>70</v>
      </c>
      <c r="W83" s="42">
        <v>600</v>
      </c>
      <c r="X83" s="42">
        <v>100</v>
      </c>
      <c r="Y83" s="27">
        <v>1000</v>
      </c>
      <c r="Z83" s="28">
        <f t="shared" si="15"/>
        <v>105.28571428571428</v>
      </c>
      <c r="AA83" s="27">
        <v>1</v>
      </c>
      <c r="AB83" s="29">
        <f>O83/'Response Factor Calculation'!$E$10/AA83*Z83*1000</f>
        <v>42.88248375720044</v>
      </c>
      <c r="AC83" s="29" t="e">
        <f>N83/'Response Factor Calculation'!$D$10*Z83/AA83*1000</f>
        <v>#VALUE!</v>
      </c>
      <c r="AD83" s="29" t="e">
        <f>M83/'Response Factor Calculation'!$C$10*Z83/AA83*1000</f>
        <v>#VALUE!</v>
      </c>
      <c r="AE83" s="29">
        <f>U83/'Response Factor Calculation'!$F$10*Z83/AA83*1000</f>
        <v>0</v>
      </c>
      <c r="AF83" s="29" t="e">
        <f t="shared" si="16"/>
        <v>#DIV/0!</v>
      </c>
      <c r="AG83" s="29" t="e">
        <f t="shared" si="17"/>
        <v>#DIV/0!</v>
      </c>
      <c r="AH83" s="29" t="e">
        <f t="shared" si="18"/>
        <v>#DIV/0!</v>
      </c>
      <c r="AI83" s="32" t="str">
        <f t="shared" si="13"/>
        <v>0</v>
      </c>
      <c r="AJ83" s="32" t="str">
        <f t="shared" si="19"/>
        <v>0</v>
      </c>
      <c r="AK83" s="32" t="str">
        <f t="shared" si="20"/>
        <v>0</v>
      </c>
      <c r="AL83" s="32" t="e">
        <f>((+AB83/AE83*'Response Factor Calculation'!$F$11)/'Response Factor Calculation'!$E$12)*100</f>
        <v>#DIV/0!</v>
      </c>
      <c r="AM83" s="32" t="e">
        <f>((+AD83/AE83*'Response Factor Calculation'!$F$11)/'Response Factor Calculation'!$C$11)*100</f>
        <v>#VALUE!</v>
      </c>
      <c r="AN83" s="32" t="e">
        <f t="shared" si="14"/>
        <v>#DIV/0!</v>
      </c>
      <c r="AO83" s="32"/>
      <c r="AP83" s="33"/>
    </row>
    <row r="84" spans="1:42" ht="15" thickBot="1" x14ac:dyDescent="0.35">
      <c r="A84" s="7">
        <v>80</v>
      </c>
      <c r="B84" s="7" t="s">
        <v>203</v>
      </c>
      <c r="C84" s="25">
        <v>16</v>
      </c>
      <c r="D84" s="25" t="s">
        <v>204</v>
      </c>
      <c r="E84" s="25">
        <v>83.21</v>
      </c>
      <c r="F84" s="25">
        <v>0</v>
      </c>
      <c r="G84" s="25">
        <v>5.0599999999999996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10.97</v>
      </c>
      <c r="N84" s="25">
        <v>0</v>
      </c>
      <c r="O84" s="25">
        <v>0.66700000000000004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6">
        <v>70</v>
      </c>
      <c r="W84" s="42">
        <v>600</v>
      </c>
      <c r="X84" s="42">
        <v>100</v>
      </c>
      <c r="Y84" s="27">
        <v>1000</v>
      </c>
      <c r="Z84" s="28">
        <f t="shared" si="15"/>
        <v>105.28571428571428</v>
      </c>
      <c r="AA84" s="27">
        <v>1</v>
      </c>
      <c r="AB84" s="29">
        <f>O84/'Response Factor Calculation'!$E$10/AA84*Z84*1000</f>
        <v>0.95310285458356181</v>
      </c>
      <c r="AC84" s="29" t="e">
        <f>N84/'Response Factor Calculation'!$D$10*Z84/AA84*1000</f>
        <v>#VALUE!</v>
      </c>
      <c r="AD84" s="29" t="e">
        <f>M84/'Response Factor Calculation'!$C$10*Z84/AA84*1000</f>
        <v>#VALUE!</v>
      </c>
      <c r="AE84" s="29">
        <f>U84/'Response Factor Calculation'!$F$10*Z84/AA84*1000</f>
        <v>0</v>
      </c>
      <c r="AF84" s="29" t="e">
        <f t="shared" si="16"/>
        <v>#DIV/0!</v>
      </c>
      <c r="AG84" s="29" t="e">
        <f t="shared" si="17"/>
        <v>#DIV/0!</v>
      </c>
      <c r="AH84" s="29" t="e">
        <f t="shared" si="18"/>
        <v>#DIV/0!</v>
      </c>
      <c r="AI84" s="32" t="str">
        <f t="shared" si="13"/>
        <v>0</v>
      </c>
      <c r="AJ84" s="32" t="str">
        <f t="shared" si="19"/>
        <v>0</v>
      </c>
      <c r="AK84" s="32" t="str">
        <f t="shared" si="20"/>
        <v>0</v>
      </c>
      <c r="AL84" s="32" t="e">
        <f>((+AB84/AE84*'Response Factor Calculation'!$F$11)/'Response Factor Calculation'!$E$12)*100</f>
        <v>#DIV/0!</v>
      </c>
      <c r="AM84" s="32" t="e">
        <f>((+AD84/AE84*'Response Factor Calculation'!$F$11)/'Response Factor Calculation'!$C$11)*100</f>
        <v>#VALUE!</v>
      </c>
      <c r="AN84" s="32" t="e">
        <f t="shared" si="14"/>
        <v>#DIV/0!</v>
      </c>
      <c r="AO84" s="32"/>
      <c r="AP84" s="33"/>
    </row>
    <row r="85" spans="1:42" ht="15" thickBot="1" x14ac:dyDescent="0.35">
      <c r="A85" s="7">
        <v>81</v>
      </c>
      <c r="B85" s="7" t="s">
        <v>205</v>
      </c>
      <c r="C85" s="25">
        <v>16</v>
      </c>
      <c r="D85" s="25" t="s">
        <v>206</v>
      </c>
      <c r="E85" s="25">
        <v>3.4</v>
      </c>
      <c r="F85" s="25">
        <v>0</v>
      </c>
      <c r="G85" s="25">
        <v>80.349999999999994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1.534</v>
      </c>
      <c r="N85" s="25">
        <v>0</v>
      </c>
      <c r="O85" s="25">
        <v>36.268000000000001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26">
        <v>70</v>
      </c>
      <c r="W85" s="42">
        <v>600</v>
      </c>
      <c r="X85" s="42">
        <v>100</v>
      </c>
      <c r="Y85" s="27">
        <v>1000</v>
      </c>
      <c r="Z85" s="28">
        <f t="shared" si="15"/>
        <v>105.28571428571428</v>
      </c>
      <c r="AA85" s="27">
        <v>1</v>
      </c>
      <c r="AB85" s="29">
        <f>O85/'Response Factor Calculation'!$E$10/AA85*Z85*1000</f>
        <v>51.824789100504674</v>
      </c>
      <c r="AC85" s="29" t="e">
        <f>N85/'Response Factor Calculation'!$D$10*Z85/AA85*1000</f>
        <v>#VALUE!</v>
      </c>
      <c r="AD85" s="29" t="e">
        <f>M85/'Response Factor Calculation'!$C$10*Z85/AA85*1000</f>
        <v>#VALUE!</v>
      </c>
      <c r="AE85" s="29">
        <f>U85/'Response Factor Calculation'!$F$10*Z85/AA85*1000</f>
        <v>0</v>
      </c>
      <c r="AF85" s="29" t="e">
        <f t="shared" si="16"/>
        <v>#DIV/0!</v>
      </c>
      <c r="AG85" s="29" t="e">
        <f t="shared" si="17"/>
        <v>#DIV/0!</v>
      </c>
      <c r="AH85" s="29" t="e">
        <f t="shared" si="18"/>
        <v>#DIV/0!</v>
      </c>
      <c r="AI85" s="32" t="str">
        <f t="shared" si="13"/>
        <v>0</v>
      </c>
      <c r="AJ85" s="32" t="str">
        <f t="shared" si="19"/>
        <v>0</v>
      </c>
      <c r="AK85" s="32" t="str">
        <f t="shared" si="20"/>
        <v>0</v>
      </c>
      <c r="AL85" s="32" t="e">
        <f>((+AB85/AE85*'Response Factor Calculation'!$F$11)/'Response Factor Calculation'!$E$12)*100</f>
        <v>#DIV/0!</v>
      </c>
      <c r="AM85" s="32" t="e">
        <f>((+AD85/AE85*'Response Factor Calculation'!$F$11)/'Response Factor Calculation'!$C$11)*100</f>
        <v>#VALUE!</v>
      </c>
      <c r="AN85" s="32" t="e">
        <f t="shared" si="14"/>
        <v>#DIV/0!</v>
      </c>
      <c r="AO85" s="32"/>
      <c r="AP85" s="33"/>
    </row>
    <row r="86" spans="1:42" ht="15" thickBot="1" x14ac:dyDescent="0.35">
      <c r="A86" s="7">
        <v>82</v>
      </c>
      <c r="B86" s="7" t="s">
        <v>207</v>
      </c>
      <c r="C86" s="25">
        <v>16</v>
      </c>
      <c r="D86" s="25" t="s">
        <v>208</v>
      </c>
      <c r="E86" s="25">
        <v>9.67</v>
      </c>
      <c r="F86" s="25">
        <v>0</v>
      </c>
      <c r="G86" s="25">
        <v>68.38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3.4990000000000001</v>
      </c>
      <c r="N86" s="25">
        <v>0</v>
      </c>
      <c r="O86" s="25">
        <v>24.74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6">
        <v>70</v>
      </c>
      <c r="W86" s="42">
        <v>600</v>
      </c>
      <c r="X86" s="42">
        <v>100</v>
      </c>
      <c r="Y86" s="27">
        <v>1000</v>
      </c>
      <c r="Z86" s="28">
        <f t="shared" si="15"/>
        <v>105.28571428571428</v>
      </c>
      <c r="AA86" s="27">
        <v>1</v>
      </c>
      <c r="AB86" s="29">
        <f>O86/'Response Factor Calculation'!$E$10/AA86*Z86*1000</f>
        <v>35.351970948121917</v>
      </c>
      <c r="AC86" s="29" t="e">
        <f>N86/'Response Factor Calculation'!$D$10*Z86/AA86*1000</f>
        <v>#VALUE!</v>
      </c>
      <c r="AD86" s="29" t="e">
        <f>M86/'Response Factor Calculation'!$C$10*Z86/AA86*1000</f>
        <v>#VALUE!</v>
      </c>
      <c r="AE86" s="29">
        <f>U86/'Response Factor Calculation'!$F$10*Z86/AA86*1000</f>
        <v>0</v>
      </c>
      <c r="AF86" s="29" t="e">
        <f t="shared" si="16"/>
        <v>#DIV/0!</v>
      </c>
      <c r="AG86" s="29" t="e">
        <f t="shared" si="17"/>
        <v>#DIV/0!</v>
      </c>
      <c r="AH86" s="29" t="e">
        <f t="shared" si="18"/>
        <v>#DIV/0!</v>
      </c>
      <c r="AI86" s="32" t="str">
        <f t="shared" si="13"/>
        <v>0</v>
      </c>
      <c r="AJ86" s="32" t="str">
        <f t="shared" si="19"/>
        <v>0</v>
      </c>
      <c r="AK86" s="32" t="str">
        <f t="shared" si="20"/>
        <v>0</v>
      </c>
      <c r="AL86" s="32" t="e">
        <f>((+AB86/AE86*'Response Factor Calculation'!$F$11)/'Response Factor Calculation'!$E$12)*100</f>
        <v>#DIV/0!</v>
      </c>
      <c r="AM86" s="32" t="e">
        <f>((+AD86/AE86*'Response Factor Calculation'!$F$11)/'Response Factor Calculation'!$C$11)*100</f>
        <v>#VALUE!</v>
      </c>
      <c r="AN86" s="32" t="e">
        <f t="shared" si="14"/>
        <v>#DIV/0!</v>
      </c>
      <c r="AO86" s="32"/>
      <c r="AP86" s="33"/>
    </row>
    <row r="87" spans="1:42" ht="15" thickBot="1" x14ac:dyDescent="0.35">
      <c r="A87" s="7">
        <v>83</v>
      </c>
      <c r="B87" s="7" t="s">
        <v>209</v>
      </c>
      <c r="C87" s="7">
        <v>16</v>
      </c>
      <c r="D87" s="7" t="s">
        <v>210</v>
      </c>
      <c r="E87" s="7">
        <v>6.42</v>
      </c>
      <c r="F87" s="7">
        <v>0</v>
      </c>
      <c r="G87" s="7">
        <v>80.349999999999994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1.2869999999999999</v>
      </c>
      <c r="N87" s="7">
        <v>0</v>
      </c>
      <c r="O87" s="7">
        <v>16.113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55">
        <v>0</v>
      </c>
      <c r="V87" s="26">
        <v>70</v>
      </c>
      <c r="W87" s="42">
        <v>600</v>
      </c>
      <c r="X87" s="42">
        <v>100</v>
      </c>
      <c r="Y87" s="27">
        <v>1000</v>
      </c>
      <c r="Z87" s="28">
        <f t="shared" si="15"/>
        <v>105.28571428571428</v>
      </c>
      <c r="AA87" s="27">
        <v>1</v>
      </c>
      <c r="AB87" s="29">
        <f>O87/'Response Factor Calculation'!$E$10/AA87*Z87*1000</f>
        <v>23.024507190262266</v>
      </c>
      <c r="AC87" s="29" t="e">
        <f>N87/'Response Factor Calculation'!$D$10*Z87/AA87*1000</f>
        <v>#VALUE!</v>
      </c>
      <c r="AD87" s="29" t="e">
        <f>M87/'Response Factor Calculation'!$C$10*Z87/AA87*1000</f>
        <v>#VALUE!</v>
      </c>
      <c r="AE87" s="29">
        <f>U87/'Response Factor Calculation'!$F$10*Z87/AA87*1000</f>
        <v>0</v>
      </c>
      <c r="AF87" s="29" t="e">
        <f t="shared" si="16"/>
        <v>#DIV/0!</v>
      </c>
      <c r="AG87" s="29" t="e">
        <f t="shared" si="17"/>
        <v>#DIV/0!</v>
      </c>
      <c r="AH87" s="29" t="e">
        <f t="shared" si="18"/>
        <v>#DIV/0!</v>
      </c>
      <c r="AI87" s="32" t="str">
        <f t="shared" si="13"/>
        <v>0</v>
      </c>
      <c r="AJ87" s="32" t="str">
        <f t="shared" si="19"/>
        <v>0</v>
      </c>
      <c r="AK87" s="32" t="str">
        <f t="shared" si="20"/>
        <v>0</v>
      </c>
      <c r="AL87" s="32" t="e">
        <f>((+AB87/AE87*'Response Factor Calculation'!$F$11)/'Response Factor Calculation'!$E$12)*100</f>
        <v>#DIV/0!</v>
      </c>
      <c r="AM87" s="32" t="e">
        <f>((+AD87/AE87*'Response Factor Calculation'!$F$11)/'Response Factor Calculation'!$C$11)*100</f>
        <v>#VALUE!</v>
      </c>
      <c r="AN87" s="32" t="e">
        <f t="shared" si="14"/>
        <v>#DIV/0!</v>
      </c>
      <c r="AO87" s="32"/>
      <c r="AP87" s="33"/>
    </row>
    <row r="88" spans="1:42" ht="15" thickBot="1" x14ac:dyDescent="0.35">
      <c r="A88" s="7">
        <v>84</v>
      </c>
      <c r="B88" s="7" t="s">
        <v>211</v>
      </c>
      <c r="C88" s="25">
        <v>16</v>
      </c>
      <c r="D88" s="25" t="s">
        <v>212</v>
      </c>
      <c r="E88" s="25">
        <v>0</v>
      </c>
      <c r="F88" s="25">
        <v>0</v>
      </c>
      <c r="G88" s="25">
        <v>86.89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28.178000000000001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6">
        <v>70</v>
      </c>
      <c r="W88" s="42">
        <v>600</v>
      </c>
      <c r="X88" s="42">
        <v>100</v>
      </c>
      <c r="Y88" s="27">
        <v>1000</v>
      </c>
      <c r="Z88" s="28">
        <f t="shared" si="15"/>
        <v>105.28571428571428</v>
      </c>
      <c r="AA88" s="27">
        <v>1</v>
      </c>
      <c r="AB88" s="29">
        <f>O88/'Response Factor Calculation'!$E$10/AA88*Z88*1000</f>
        <v>40.264666021672568</v>
      </c>
      <c r="AC88" s="29" t="e">
        <f>N88/'Response Factor Calculation'!$D$10*Z88/AA88*1000</f>
        <v>#VALUE!</v>
      </c>
      <c r="AD88" s="29" t="e">
        <f>M88/'Response Factor Calculation'!$C$10*Z88/AA88*1000</f>
        <v>#VALUE!</v>
      </c>
      <c r="AE88" s="29">
        <f>U88/'Response Factor Calculation'!$F$10*Z88/AA88*1000</f>
        <v>0</v>
      </c>
      <c r="AF88" s="29" t="e">
        <f t="shared" si="16"/>
        <v>#DIV/0!</v>
      </c>
      <c r="AG88" s="29" t="e">
        <f t="shared" si="17"/>
        <v>#DIV/0!</v>
      </c>
      <c r="AH88" s="29" t="e">
        <f t="shared" si="18"/>
        <v>#DIV/0!</v>
      </c>
      <c r="AI88" s="32" t="str">
        <f t="shared" si="13"/>
        <v>0</v>
      </c>
      <c r="AJ88" s="32" t="str">
        <f t="shared" si="19"/>
        <v>0</v>
      </c>
      <c r="AK88" s="32" t="str">
        <f t="shared" si="20"/>
        <v>0</v>
      </c>
      <c r="AL88" s="32" t="e">
        <f>((+AB88/AE88*'Response Factor Calculation'!$F$11)/'Response Factor Calculation'!$E$12)*100</f>
        <v>#DIV/0!</v>
      </c>
      <c r="AM88" s="32" t="e">
        <f>((+AD88/AE88*'Response Factor Calculation'!$F$11)/'Response Factor Calculation'!$C$11)*100</f>
        <v>#VALUE!</v>
      </c>
      <c r="AN88" s="32" t="e">
        <f t="shared" si="14"/>
        <v>#DIV/0!</v>
      </c>
      <c r="AO88" s="32"/>
      <c r="AP88" s="33"/>
    </row>
    <row r="89" spans="1:42" ht="15" thickBot="1" x14ac:dyDescent="0.35">
      <c r="A89" s="7">
        <v>85</v>
      </c>
      <c r="B89" s="7" t="s">
        <v>213</v>
      </c>
      <c r="C89" s="25">
        <v>16</v>
      </c>
      <c r="D89" s="25" t="s">
        <v>214</v>
      </c>
      <c r="E89" s="25">
        <v>0</v>
      </c>
      <c r="F89" s="25">
        <v>0</v>
      </c>
      <c r="G89" s="25">
        <v>72.81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13.621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6">
        <v>70</v>
      </c>
      <c r="W89" s="42">
        <v>600</v>
      </c>
      <c r="X89" s="42">
        <v>100</v>
      </c>
      <c r="Y89" s="27">
        <v>1000</v>
      </c>
      <c r="Z89" s="28">
        <f t="shared" si="15"/>
        <v>105.28571428571428</v>
      </c>
      <c r="AA89" s="27">
        <v>1</v>
      </c>
      <c r="AB89" s="29">
        <f>O89/'Response Factor Calculation'!$E$10/AA89*Z89*1000</f>
        <v>19.463589178834628</v>
      </c>
      <c r="AC89" s="29" t="e">
        <f>N89/'Response Factor Calculation'!$D$10*Z89/AA89*1000</f>
        <v>#VALUE!</v>
      </c>
      <c r="AD89" s="29" t="e">
        <f>M89/'Response Factor Calculation'!$C$10*Z89/AA89*1000</f>
        <v>#VALUE!</v>
      </c>
      <c r="AE89" s="29">
        <f>U89/'Response Factor Calculation'!$F$10*Z89/AA89*1000</f>
        <v>0</v>
      </c>
      <c r="AF89" s="29" t="e">
        <f t="shared" si="16"/>
        <v>#DIV/0!</v>
      </c>
      <c r="AG89" s="29" t="e">
        <f t="shared" si="17"/>
        <v>#DIV/0!</v>
      </c>
      <c r="AH89" s="29" t="e">
        <f t="shared" si="18"/>
        <v>#DIV/0!</v>
      </c>
      <c r="AI89" s="32" t="str">
        <f t="shared" si="13"/>
        <v>0</v>
      </c>
      <c r="AJ89" s="32" t="str">
        <f t="shared" si="19"/>
        <v>0</v>
      </c>
      <c r="AK89" s="32" t="str">
        <f t="shared" si="20"/>
        <v>0</v>
      </c>
      <c r="AL89" s="32" t="e">
        <f>((+AB89/AE89*'Response Factor Calculation'!$F$11)/'Response Factor Calculation'!$E$12)*100</f>
        <v>#DIV/0!</v>
      </c>
      <c r="AM89" s="32" t="e">
        <f>((+AD89/AE89*'Response Factor Calculation'!$F$11)/'Response Factor Calculation'!$C$11)*100</f>
        <v>#VALUE!</v>
      </c>
      <c r="AN89" s="32" t="e">
        <f t="shared" si="14"/>
        <v>#DIV/0!</v>
      </c>
      <c r="AO89" s="32"/>
      <c r="AP89" s="33"/>
    </row>
    <row r="90" spans="1:42" ht="15" thickBot="1" x14ac:dyDescent="0.35">
      <c r="A90" s="7">
        <v>86</v>
      </c>
      <c r="B90" s="7" t="s">
        <v>215</v>
      </c>
      <c r="C90" s="25">
        <v>16</v>
      </c>
      <c r="D90" s="25" t="s">
        <v>216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6">
        <v>70</v>
      </c>
      <c r="W90" s="42">
        <v>600</v>
      </c>
      <c r="X90" s="42">
        <v>100</v>
      </c>
      <c r="Y90" s="27">
        <v>1000</v>
      </c>
      <c r="Z90" s="28">
        <f t="shared" si="15"/>
        <v>105.28571428571428</v>
      </c>
      <c r="AA90" s="27">
        <v>1</v>
      </c>
      <c r="AB90" s="29">
        <f>O90/'Response Factor Calculation'!$E$10/AA90*Z90*1000</f>
        <v>0</v>
      </c>
      <c r="AC90" s="29" t="e">
        <f>N90/'Response Factor Calculation'!$D$10*Z90/AA90*1000</f>
        <v>#VALUE!</v>
      </c>
      <c r="AD90" s="29" t="e">
        <f>M90/'Response Factor Calculation'!$C$10*Z90/AA90*1000</f>
        <v>#VALUE!</v>
      </c>
      <c r="AE90" s="29">
        <f>U90/'Response Factor Calculation'!$F$10*Z90/AA90*1000</f>
        <v>0</v>
      </c>
      <c r="AF90" s="29" t="e">
        <f t="shared" si="16"/>
        <v>#DIV/0!</v>
      </c>
      <c r="AG90" s="29" t="e">
        <f t="shared" si="17"/>
        <v>#DIV/0!</v>
      </c>
      <c r="AH90" s="29" t="e">
        <f t="shared" si="18"/>
        <v>#DIV/0!</v>
      </c>
      <c r="AI90" s="32" t="str">
        <f t="shared" si="13"/>
        <v>0</v>
      </c>
      <c r="AJ90" s="32" t="str">
        <f t="shared" si="19"/>
        <v>0</v>
      </c>
      <c r="AK90" s="32" t="str">
        <f t="shared" si="20"/>
        <v>0</v>
      </c>
      <c r="AL90" s="32" t="e">
        <f>((+AB90/AE90*'Response Factor Calculation'!$F$11)/'Response Factor Calculation'!$E$12)*100</f>
        <v>#DIV/0!</v>
      </c>
      <c r="AM90" s="32" t="e">
        <f>((+AD90/AE90*'Response Factor Calculation'!$F$11)/'Response Factor Calculation'!$C$11)*100</f>
        <v>#VALUE!</v>
      </c>
      <c r="AN90" s="32" t="e">
        <f t="shared" si="14"/>
        <v>#DIV/0!</v>
      </c>
      <c r="AO90" s="32"/>
      <c r="AP90" s="33"/>
    </row>
    <row r="91" spans="1:42" ht="15" thickBot="1" x14ac:dyDescent="0.35">
      <c r="A91" s="7">
        <v>87</v>
      </c>
      <c r="B91" s="7" t="s">
        <v>217</v>
      </c>
      <c r="C91" s="25">
        <v>16</v>
      </c>
      <c r="D91" s="25" t="s">
        <v>218</v>
      </c>
      <c r="E91" s="25">
        <v>0</v>
      </c>
      <c r="F91" s="25">
        <v>0</v>
      </c>
      <c r="G91" s="25">
        <v>56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4.05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6">
        <v>70</v>
      </c>
      <c r="W91" s="42">
        <v>600</v>
      </c>
      <c r="X91" s="42">
        <v>100</v>
      </c>
      <c r="Y91" s="27">
        <v>1000</v>
      </c>
      <c r="Z91" s="28">
        <f t="shared" si="15"/>
        <v>105.28571428571428</v>
      </c>
      <c r="AA91" s="27">
        <v>1</v>
      </c>
      <c r="AB91" s="29">
        <f>O91/'Response Factor Calculation'!$E$10/AA91*Z91*1000</f>
        <v>5.7872062384758998</v>
      </c>
      <c r="AC91" s="29" t="e">
        <f>N91/'Response Factor Calculation'!$D$10*Z91/AA91*1000</f>
        <v>#VALUE!</v>
      </c>
      <c r="AD91" s="29" t="e">
        <f>M91/'Response Factor Calculation'!$C$10*Z91/AA91*1000</f>
        <v>#VALUE!</v>
      </c>
      <c r="AE91" s="29">
        <f>U91/'Response Factor Calculation'!$F$10*Z91/AA91*1000</f>
        <v>0</v>
      </c>
      <c r="AF91" s="29" t="e">
        <f t="shared" si="16"/>
        <v>#DIV/0!</v>
      </c>
      <c r="AG91" s="29" t="e">
        <f t="shared" si="17"/>
        <v>#DIV/0!</v>
      </c>
      <c r="AH91" s="29" t="e">
        <f t="shared" si="18"/>
        <v>#DIV/0!</v>
      </c>
      <c r="AI91" s="32" t="str">
        <f t="shared" si="13"/>
        <v>0</v>
      </c>
      <c r="AJ91" s="32" t="str">
        <f t="shared" si="19"/>
        <v>0</v>
      </c>
      <c r="AK91" s="32" t="str">
        <f t="shared" si="20"/>
        <v>0</v>
      </c>
      <c r="AL91" s="32" t="e">
        <f>((+AB91/AE91*'Response Factor Calculation'!$F$11)/'Response Factor Calculation'!$E$12)*100</f>
        <v>#DIV/0!</v>
      </c>
      <c r="AM91" s="32" t="e">
        <f>((+AD91/AE91*'Response Factor Calculation'!$F$11)/'Response Factor Calculation'!$C$11)*100</f>
        <v>#VALUE!</v>
      </c>
      <c r="AN91" s="32" t="e">
        <f t="shared" si="14"/>
        <v>#DIV/0!</v>
      </c>
      <c r="AO91" s="32"/>
      <c r="AP91" s="33"/>
    </row>
    <row r="92" spans="1:42" ht="15" thickBot="1" x14ac:dyDescent="0.35">
      <c r="A92" s="7">
        <v>88</v>
      </c>
      <c r="B92" s="7" t="s">
        <v>219</v>
      </c>
      <c r="C92" s="25">
        <v>16</v>
      </c>
      <c r="D92" s="25" t="s">
        <v>220</v>
      </c>
      <c r="E92" s="25">
        <v>62.83</v>
      </c>
      <c r="F92" s="25">
        <v>0</v>
      </c>
      <c r="G92" s="25">
        <v>27.24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29.97</v>
      </c>
      <c r="N92" s="25">
        <v>0</v>
      </c>
      <c r="O92" s="25">
        <v>12.994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6">
        <v>70</v>
      </c>
      <c r="W92" s="42">
        <v>600</v>
      </c>
      <c r="X92" s="42">
        <v>100</v>
      </c>
      <c r="Y92" s="27">
        <v>1000</v>
      </c>
      <c r="Z92" s="28">
        <f t="shared" si="15"/>
        <v>105.28571428571428</v>
      </c>
      <c r="AA92" s="27">
        <v>1</v>
      </c>
      <c r="AB92" s="29">
        <f>O92/'Response Factor Calculation'!$E$10/AA92*Z92*1000</f>
        <v>18.567643916729839</v>
      </c>
      <c r="AC92" s="29" t="e">
        <f>N92/'Response Factor Calculation'!$D$10*Z92/AA92*1000</f>
        <v>#VALUE!</v>
      </c>
      <c r="AD92" s="29" t="e">
        <f>M92/'Response Factor Calculation'!$C$10*Z92/AA92*1000</f>
        <v>#VALUE!</v>
      </c>
      <c r="AE92" s="29">
        <f>U92/'Response Factor Calculation'!$F$10*Z92/AA92*1000</f>
        <v>0</v>
      </c>
      <c r="AF92" s="29" t="e">
        <f t="shared" si="16"/>
        <v>#DIV/0!</v>
      </c>
      <c r="AG92" s="29" t="e">
        <f t="shared" si="17"/>
        <v>#DIV/0!</v>
      </c>
      <c r="AH92" s="29" t="e">
        <f t="shared" si="18"/>
        <v>#DIV/0!</v>
      </c>
      <c r="AI92" s="32" t="str">
        <f t="shared" si="13"/>
        <v>0</v>
      </c>
      <c r="AJ92" s="32" t="str">
        <f t="shared" si="19"/>
        <v>0</v>
      </c>
      <c r="AK92" s="32" t="str">
        <f t="shared" si="20"/>
        <v>0</v>
      </c>
      <c r="AL92" s="32" t="e">
        <f>((+AB92/AE92*'Response Factor Calculation'!$F$11)/'Response Factor Calculation'!$E$12)*100</f>
        <v>#DIV/0!</v>
      </c>
      <c r="AM92" s="32" t="e">
        <f>((+AD92/AE92*'Response Factor Calculation'!$F$11)/'Response Factor Calculation'!$C$11)*100</f>
        <v>#VALUE!</v>
      </c>
      <c r="AN92" s="32" t="e">
        <f t="shared" si="14"/>
        <v>#DIV/0!</v>
      </c>
      <c r="AO92" s="32"/>
      <c r="AP92" s="33"/>
    </row>
    <row r="93" spans="1:42" ht="15" thickBot="1" x14ac:dyDescent="0.35">
      <c r="A93" s="7">
        <v>89</v>
      </c>
      <c r="B93" s="7" t="s">
        <v>221</v>
      </c>
      <c r="C93" s="25">
        <v>16</v>
      </c>
      <c r="D93" s="25" t="s">
        <v>222</v>
      </c>
      <c r="E93" s="25">
        <v>19.18</v>
      </c>
      <c r="F93" s="25">
        <v>0</v>
      </c>
      <c r="G93" s="25">
        <v>67.08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5.35</v>
      </c>
      <c r="N93" s="25">
        <v>0</v>
      </c>
      <c r="O93" s="25">
        <v>18.715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6">
        <v>70</v>
      </c>
      <c r="W93" s="42">
        <v>600</v>
      </c>
      <c r="X93" s="42">
        <v>100</v>
      </c>
      <c r="Y93" s="27">
        <v>1000</v>
      </c>
      <c r="Z93" s="28">
        <f t="shared" si="15"/>
        <v>105.28571428571428</v>
      </c>
      <c r="AA93" s="27">
        <v>1</v>
      </c>
      <c r="AB93" s="29">
        <f>O93/'Response Factor Calculation'!$E$10/AA93*Z93*1000</f>
        <v>26.742608581006539</v>
      </c>
      <c r="AC93" s="29" t="e">
        <f>N93/'Response Factor Calculation'!$D$10*Z93/AA93*1000</f>
        <v>#VALUE!</v>
      </c>
      <c r="AD93" s="29" t="e">
        <f>M93/'Response Factor Calculation'!$C$10*Z93/AA93*1000</f>
        <v>#VALUE!</v>
      </c>
      <c r="AE93" s="29">
        <f>U93/'Response Factor Calculation'!$F$10*Z93/AA93*1000</f>
        <v>0</v>
      </c>
      <c r="AF93" s="29" t="e">
        <f t="shared" si="16"/>
        <v>#DIV/0!</v>
      </c>
      <c r="AG93" s="29" t="e">
        <f t="shared" si="17"/>
        <v>#DIV/0!</v>
      </c>
      <c r="AH93" s="29" t="e">
        <f t="shared" si="18"/>
        <v>#DIV/0!</v>
      </c>
      <c r="AI93" s="32" t="str">
        <f t="shared" si="13"/>
        <v>0</v>
      </c>
      <c r="AJ93" s="32" t="str">
        <f t="shared" si="19"/>
        <v>0</v>
      </c>
      <c r="AK93" s="32" t="str">
        <f t="shared" si="20"/>
        <v>0</v>
      </c>
      <c r="AL93" s="32" t="e">
        <f>((+AB93/AE93*'Response Factor Calculation'!$F$11)/'Response Factor Calculation'!$E$12)*100</f>
        <v>#DIV/0!</v>
      </c>
      <c r="AM93" s="32" t="e">
        <f>((+AD93/AE93*'Response Factor Calculation'!$F$11)/'Response Factor Calculation'!$C$11)*100</f>
        <v>#VALUE!</v>
      </c>
      <c r="AN93" s="32" t="e">
        <f t="shared" si="14"/>
        <v>#DIV/0!</v>
      </c>
      <c r="AO93" s="32"/>
      <c r="AP93" s="33"/>
    </row>
    <row r="94" spans="1:42" ht="15" thickBot="1" x14ac:dyDescent="0.35">
      <c r="A94" s="7">
        <v>90</v>
      </c>
      <c r="B94" s="7" t="s">
        <v>223</v>
      </c>
      <c r="C94" s="25">
        <v>16</v>
      </c>
      <c r="D94" s="25" t="s">
        <v>224</v>
      </c>
      <c r="E94" s="25">
        <v>74.78</v>
      </c>
      <c r="F94" s="25">
        <v>0</v>
      </c>
      <c r="G94" s="25">
        <v>12.62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33.582000000000001</v>
      </c>
      <c r="N94" s="25">
        <v>0</v>
      </c>
      <c r="O94" s="25">
        <v>5.6680000000000001</v>
      </c>
      <c r="P94" s="25">
        <v>0</v>
      </c>
      <c r="Q94" s="25">
        <v>0</v>
      </c>
      <c r="R94" s="25">
        <v>0</v>
      </c>
      <c r="S94" s="25">
        <v>0</v>
      </c>
      <c r="T94" s="25">
        <v>0</v>
      </c>
      <c r="U94" s="25">
        <v>0</v>
      </c>
      <c r="V94" s="26">
        <v>70</v>
      </c>
      <c r="W94" s="42">
        <v>600</v>
      </c>
      <c r="X94" s="42">
        <v>100</v>
      </c>
      <c r="Y94" s="27">
        <v>1000</v>
      </c>
      <c r="Z94" s="28">
        <f t="shared" si="15"/>
        <v>105.28571428571428</v>
      </c>
      <c r="AA94" s="27">
        <v>1</v>
      </c>
      <c r="AB94" s="29">
        <f>O94/'Response Factor Calculation'!$E$10/AA94*Z94*1000</f>
        <v>8.0992308542423217</v>
      </c>
      <c r="AC94" s="29" t="e">
        <f>N94/'Response Factor Calculation'!$D$10*Z94/AA94*1000</f>
        <v>#VALUE!</v>
      </c>
      <c r="AD94" s="29" t="e">
        <f>M94/'Response Factor Calculation'!$C$10*Z94/AA94*1000</f>
        <v>#VALUE!</v>
      </c>
      <c r="AE94" s="29">
        <f>U94/'Response Factor Calculation'!$F$10*Z94/AA94*1000</f>
        <v>0</v>
      </c>
      <c r="AF94" s="29" t="e">
        <f t="shared" si="16"/>
        <v>#DIV/0!</v>
      </c>
      <c r="AG94" s="29" t="e">
        <f t="shared" si="17"/>
        <v>#DIV/0!</v>
      </c>
      <c r="AH94" s="29" t="e">
        <f t="shared" si="18"/>
        <v>#DIV/0!</v>
      </c>
      <c r="AI94" s="32" t="str">
        <f t="shared" si="13"/>
        <v>0</v>
      </c>
      <c r="AJ94" s="32" t="str">
        <f t="shared" si="19"/>
        <v>0</v>
      </c>
      <c r="AK94" s="32" t="str">
        <f t="shared" si="20"/>
        <v>0</v>
      </c>
      <c r="AL94" s="32" t="e">
        <f>((+AB94/AE94*'Response Factor Calculation'!$F$11)/'Response Factor Calculation'!$E$12)*100</f>
        <v>#DIV/0!</v>
      </c>
      <c r="AM94" s="32" t="e">
        <f>((+AD94/AE94*'Response Factor Calculation'!$F$11)/'Response Factor Calculation'!$C$11)*100</f>
        <v>#VALUE!</v>
      </c>
      <c r="AN94" s="32" t="e">
        <f t="shared" si="14"/>
        <v>#DIV/0!</v>
      </c>
      <c r="AO94" s="32"/>
      <c r="AP94" s="33"/>
    </row>
    <row r="95" spans="1:42" ht="15" thickBot="1" x14ac:dyDescent="0.35">
      <c r="A95" s="7">
        <v>91</v>
      </c>
      <c r="B95" s="7" t="s">
        <v>225</v>
      </c>
      <c r="C95" s="25">
        <v>16</v>
      </c>
      <c r="D95" s="25" t="s">
        <v>226</v>
      </c>
      <c r="E95" s="25">
        <v>76.8</v>
      </c>
      <c r="F95" s="25">
        <v>0</v>
      </c>
      <c r="G95" s="25">
        <v>5.35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15.645</v>
      </c>
      <c r="N95" s="25">
        <v>0</v>
      </c>
      <c r="O95" s="25">
        <v>1.089</v>
      </c>
      <c r="P95" s="25">
        <v>0</v>
      </c>
      <c r="Q95" s="25">
        <v>0</v>
      </c>
      <c r="R95" s="25">
        <v>0</v>
      </c>
      <c r="S95" s="25">
        <v>0</v>
      </c>
      <c r="T95" s="25">
        <v>0</v>
      </c>
      <c r="U95" s="25">
        <v>0</v>
      </c>
      <c r="V95" s="26">
        <v>70</v>
      </c>
      <c r="W95" s="42">
        <v>600</v>
      </c>
      <c r="X95" s="42">
        <v>100</v>
      </c>
      <c r="Y95" s="27">
        <v>1000</v>
      </c>
      <c r="Z95" s="28">
        <f t="shared" si="15"/>
        <v>105.28571428571428</v>
      </c>
      <c r="AA95" s="27">
        <v>1</v>
      </c>
      <c r="AB95" s="29">
        <f>O95/'Response Factor Calculation'!$E$10/AA95*Z95*1000</f>
        <v>1.5561154552346308</v>
      </c>
      <c r="AC95" s="29" t="e">
        <f>N95/'Response Factor Calculation'!$D$10*Z95/AA95*1000</f>
        <v>#VALUE!</v>
      </c>
      <c r="AD95" s="29" t="e">
        <f>M95/'Response Factor Calculation'!$C$10*Z95/AA95*1000</f>
        <v>#VALUE!</v>
      </c>
      <c r="AE95" s="29">
        <f>U95/'Response Factor Calculation'!$F$10*Z95/AA95*1000</f>
        <v>0</v>
      </c>
      <c r="AF95" s="29" t="e">
        <f t="shared" si="16"/>
        <v>#DIV/0!</v>
      </c>
      <c r="AG95" s="29" t="e">
        <f t="shared" si="17"/>
        <v>#DIV/0!</v>
      </c>
      <c r="AH95" s="29" t="e">
        <f t="shared" si="18"/>
        <v>#DIV/0!</v>
      </c>
      <c r="AI95" s="32" t="str">
        <f t="shared" si="13"/>
        <v>0</v>
      </c>
      <c r="AJ95" s="32" t="str">
        <f t="shared" si="19"/>
        <v>0</v>
      </c>
      <c r="AK95" s="32" t="str">
        <f t="shared" si="20"/>
        <v>0</v>
      </c>
      <c r="AL95" s="32" t="e">
        <f>((+AB95/AE95*'Response Factor Calculation'!$F$11)/'Response Factor Calculation'!$E$12)*100</f>
        <v>#DIV/0!</v>
      </c>
      <c r="AM95" s="32" t="e">
        <f>((+AD95/AE95*'Response Factor Calculation'!$F$11)/'Response Factor Calculation'!$C$11)*100</f>
        <v>#VALUE!</v>
      </c>
      <c r="AN95" s="32" t="e">
        <f t="shared" si="14"/>
        <v>#DIV/0!</v>
      </c>
      <c r="AO95" s="32"/>
      <c r="AP95" s="33"/>
    </row>
    <row r="96" spans="1:42" ht="15" thickBot="1" x14ac:dyDescent="0.35">
      <c r="A96" s="7">
        <v>92</v>
      </c>
      <c r="B96" s="7" t="s">
        <v>227</v>
      </c>
      <c r="C96" s="25">
        <v>16</v>
      </c>
      <c r="D96" s="25" t="s">
        <v>228</v>
      </c>
      <c r="E96" s="25">
        <v>36.770000000000003</v>
      </c>
      <c r="F96" s="25">
        <v>0</v>
      </c>
      <c r="G96" s="25">
        <v>26.71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5.0330000000000004</v>
      </c>
      <c r="N96" s="25">
        <v>0</v>
      </c>
      <c r="O96" s="25">
        <v>3.6560000000000001</v>
      </c>
      <c r="P96" s="25">
        <v>0</v>
      </c>
      <c r="Q96" s="25">
        <v>0</v>
      </c>
      <c r="R96" s="25">
        <v>0</v>
      </c>
      <c r="S96" s="25">
        <v>0</v>
      </c>
      <c r="T96" s="25">
        <v>0</v>
      </c>
      <c r="U96" s="25">
        <v>0</v>
      </c>
      <c r="V96" s="26">
        <v>70</v>
      </c>
      <c r="W96" s="42">
        <v>600</v>
      </c>
      <c r="X96" s="42">
        <v>100</v>
      </c>
      <c r="Y96" s="27">
        <v>1000</v>
      </c>
      <c r="Z96" s="28">
        <f t="shared" si="15"/>
        <v>105.28571428571428</v>
      </c>
      <c r="AA96" s="27">
        <v>1</v>
      </c>
      <c r="AB96" s="29">
        <f>O96/'Response Factor Calculation'!$E$10/AA96*Z96*1000</f>
        <v>5.2242039525599742</v>
      </c>
      <c r="AC96" s="29" t="e">
        <f>N96/'Response Factor Calculation'!$D$10*Z96/AA96*1000</f>
        <v>#VALUE!</v>
      </c>
      <c r="AD96" s="29" t="e">
        <f>M96/'Response Factor Calculation'!$C$10*Z96/AA96*1000</f>
        <v>#VALUE!</v>
      </c>
      <c r="AE96" s="29">
        <f>U96/'Response Factor Calculation'!$F$10*Z96/AA96*1000</f>
        <v>0</v>
      </c>
      <c r="AF96" s="29" t="e">
        <f t="shared" si="16"/>
        <v>#DIV/0!</v>
      </c>
      <c r="AG96" s="29" t="e">
        <f t="shared" si="17"/>
        <v>#DIV/0!</v>
      </c>
      <c r="AH96" s="29" t="e">
        <f t="shared" si="18"/>
        <v>#DIV/0!</v>
      </c>
      <c r="AI96" s="32" t="str">
        <f t="shared" si="13"/>
        <v>0</v>
      </c>
      <c r="AJ96" s="32" t="str">
        <f t="shared" si="19"/>
        <v>0</v>
      </c>
      <c r="AK96" s="32" t="str">
        <f t="shared" si="20"/>
        <v>0</v>
      </c>
      <c r="AL96" s="32" t="e">
        <f>((+AB96/AE96*'Response Factor Calculation'!$F$11)/'Response Factor Calculation'!$E$12)*100</f>
        <v>#DIV/0!</v>
      </c>
      <c r="AM96" s="32" t="e">
        <f>((+AD96/AE96*'Response Factor Calculation'!$F$11)/'Response Factor Calculation'!$C$11)*100</f>
        <v>#VALUE!</v>
      </c>
      <c r="AN96" s="32" t="e">
        <f t="shared" si="14"/>
        <v>#DIV/0!</v>
      </c>
      <c r="AO96" s="32"/>
      <c r="AP96" s="33"/>
    </row>
    <row r="97" spans="1:42" ht="15" thickBot="1" x14ac:dyDescent="0.35">
      <c r="A97" s="7">
        <v>93</v>
      </c>
      <c r="B97" s="7" t="s">
        <v>229</v>
      </c>
      <c r="C97" s="25">
        <v>16</v>
      </c>
      <c r="D97" s="25" t="s">
        <v>230</v>
      </c>
      <c r="E97" s="25">
        <v>87.65</v>
      </c>
      <c r="F97" s="25">
        <v>0</v>
      </c>
      <c r="G97" s="25">
        <v>2.91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22.905999999999999</v>
      </c>
      <c r="N97" s="25">
        <v>0</v>
      </c>
      <c r="O97" s="25">
        <v>0.76</v>
      </c>
      <c r="P97" s="25">
        <v>0</v>
      </c>
      <c r="Q97" s="25">
        <v>0</v>
      </c>
      <c r="R97" s="25">
        <v>0</v>
      </c>
      <c r="S97" s="25">
        <v>0</v>
      </c>
      <c r="T97" s="25">
        <v>0</v>
      </c>
      <c r="U97" s="25">
        <v>0</v>
      </c>
      <c r="V97" s="26">
        <v>70</v>
      </c>
      <c r="W97" s="42">
        <v>600</v>
      </c>
      <c r="X97" s="42">
        <v>100</v>
      </c>
      <c r="Y97" s="27">
        <v>1000</v>
      </c>
      <c r="Z97" s="28">
        <f t="shared" si="15"/>
        <v>105.28571428571428</v>
      </c>
      <c r="AA97" s="27">
        <v>1</v>
      </c>
      <c r="AB97" s="29">
        <f>O97/'Response Factor Calculation'!$E$10/AA97*Z97*1000</f>
        <v>1.085994257096712</v>
      </c>
      <c r="AC97" s="29" t="e">
        <f>N97/'Response Factor Calculation'!$D$10*Z97/AA97*1000</f>
        <v>#VALUE!</v>
      </c>
      <c r="AD97" s="29" t="e">
        <f>M97/'Response Factor Calculation'!$C$10*Z97/AA97*1000</f>
        <v>#VALUE!</v>
      </c>
      <c r="AE97" s="29">
        <f>U97/'Response Factor Calculation'!$F$10*Z97/AA97*1000</f>
        <v>0</v>
      </c>
      <c r="AF97" s="29" t="e">
        <f t="shared" si="16"/>
        <v>#DIV/0!</v>
      </c>
      <c r="AG97" s="29" t="e">
        <f t="shared" si="17"/>
        <v>#DIV/0!</v>
      </c>
      <c r="AH97" s="29" t="e">
        <f t="shared" si="18"/>
        <v>#DIV/0!</v>
      </c>
      <c r="AI97" s="32" t="str">
        <f t="shared" si="13"/>
        <v>0</v>
      </c>
      <c r="AJ97" s="32" t="str">
        <f t="shared" si="19"/>
        <v>0</v>
      </c>
      <c r="AK97" s="32" t="str">
        <f t="shared" si="20"/>
        <v>0</v>
      </c>
      <c r="AL97" s="32" t="e">
        <f>((+AB97/AE97*'Response Factor Calculation'!$F$11)/'Response Factor Calculation'!$E$12)*100</f>
        <v>#DIV/0!</v>
      </c>
      <c r="AM97" s="32" t="e">
        <f>((+AD97/AE97*'Response Factor Calculation'!$F$11)/'Response Factor Calculation'!$C$11)*100</f>
        <v>#VALUE!</v>
      </c>
      <c r="AN97" s="32" t="e">
        <f t="shared" si="14"/>
        <v>#DIV/0!</v>
      </c>
      <c r="AO97" s="32"/>
      <c r="AP97" s="33"/>
    </row>
    <row r="98" spans="1:42" ht="15" thickBot="1" x14ac:dyDescent="0.35">
      <c r="A98" s="7">
        <v>94</v>
      </c>
      <c r="B98" s="7" t="s">
        <v>231</v>
      </c>
      <c r="C98" s="25">
        <v>16</v>
      </c>
      <c r="D98" s="25" t="s">
        <v>232</v>
      </c>
      <c r="E98" s="25">
        <v>77.709999999999994</v>
      </c>
      <c r="F98" s="25">
        <v>0</v>
      </c>
      <c r="G98" s="25">
        <v>6.06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24.648</v>
      </c>
      <c r="N98" s="25">
        <v>0</v>
      </c>
      <c r="O98" s="25">
        <v>1.9239999999999999</v>
      </c>
      <c r="P98" s="25">
        <v>0</v>
      </c>
      <c r="Q98" s="25">
        <v>0</v>
      </c>
      <c r="R98" s="25">
        <v>0</v>
      </c>
      <c r="S98" s="25">
        <v>0</v>
      </c>
      <c r="T98" s="25">
        <v>0</v>
      </c>
      <c r="U98" s="25">
        <v>0</v>
      </c>
      <c r="V98" s="26">
        <v>70</v>
      </c>
      <c r="W98" s="42">
        <v>600</v>
      </c>
      <c r="X98" s="42">
        <v>100</v>
      </c>
      <c r="Y98" s="27">
        <v>1000</v>
      </c>
      <c r="Z98" s="28">
        <f t="shared" si="15"/>
        <v>105.28571428571428</v>
      </c>
      <c r="AA98" s="27">
        <v>1</v>
      </c>
      <c r="AB98" s="29">
        <f>O98/'Response Factor Calculation'!$E$10/AA98*Z98*1000</f>
        <v>2.7492801982290449</v>
      </c>
      <c r="AC98" s="29" t="e">
        <f>N98/'Response Factor Calculation'!$D$10*Z98/AA98*1000</f>
        <v>#VALUE!</v>
      </c>
      <c r="AD98" s="29" t="e">
        <f>M98/'Response Factor Calculation'!$C$10*Z98/AA98*1000</f>
        <v>#VALUE!</v>
      </c>
      <c r="AE98" s="29">
        <f>U98/'Response Factor Calculation'!$F$10*Z98/AA98*1000</f>
        <v>0</v>
      </c>
      <c r="AF98" s="29" t="e">
        <f t="shared" si="16"/>
        <v>#DIV/0!</v>
      </c>
      <c r="AG98" s="29" t="e">
        <f t="shared" si="17"/>
        <v>#DIV/0!</v>
      </c>
      <c r="AH98" s="29" t="e">
        <f t="shared" si="18"/>
        <v>#DIV/0!</v>
      </c>
      <c r="AI98" s="32" t="str">
        <f t="shared" si="13"/>
        <v>0</v>
      </c>
      <c r="AJ98" s="32" t="str">
        <f t="shared" si="19"/>
        <v>0</v>
      </c>
      <c r="AK98" s="32" t="str">
        <f t="shared" si="20"/>
        <v>0</v>
      </c>
      <c r="AL98" s="32" t="e">
        <f>((+AB98/AE98*'Response Factor Calculation'!$F$11)/'Response Factor Calculation'!$E$12)*100</f>
        <v>#DIV/0!</v>
      </c>
      <c r="AM98" s="32" t="e">
        <f>((+AD98/AE98*'Response Factor Calculation'!$F$11)/'Response Factor Calculation'!$C$11)*100</f>
        <v>#VALUE!</v>
      </c>
      <c r="AN98" s="32" t="e">
        <f t="shared" si="14"/>
        <v>#DIV/0!</v>
      </c>
      <c r="AO98" s="32"/>
      <c r="AP98" s="33"/>
    </row>
    <row r="99" spans="1:42" ht="15" thickBot="1" x14ac:dyDescent="0.35">
      <c r="A99" s="7">
        <v>95</v>
      </c>
      <c r="B99" s="7" t="s">
        <v>233</v>
      </c>
      <c r="C99" s="25">
        <v>16</v>
      </c>
      <c r="D99" s="25" t="s">
        <v>234</v>
      </c>
      <c r="E99" s="25">
        <v>77.28</v>
      </c>
      <c r="F99" s="25">
        <v>0</v>
      </c>
      <c r="G99" s="25">
        <v>15.63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12.433</v>
      </c>
      <c r="N99" s="25">
        <v>0</v>
      </c>
      <c r="O99" s="25">
        <v>2.5150000000000001</v>
      </c>
      <c r="P99" s="25">
        <v>0</v>
      </c>
      <c r="Q99" s="25">
        <v>0</v>
      </c>
      <c r="R99" s="25">
        <v>0</v>
      </c>
      <c r="S99" s="25">
        <v>0</v>
      </c>
      <c r="T99" s="25">
        <v>0</v>
      </c>
      <c r="U99" s="25">
        <v>0</v>
      </c>
      <c r="V99" s="26">
        <v>70</v>
      </c>
      <c r="W99" s="42">
        <v>600</v>
      </c>
      <c r="X99" s="42">
        <v>100</v>
      </c>
      <c r="Y99" s="27">
        <v>1000</v>
      </c>
      <c r="Z99" s="28">
        <f t="shared" si="15"/>
        <v>105.28571428571428</v>
      </c>
      <c r="AA99" s="27">
        <v>1</v>
      </c>
      <c r="AB99" s="29">
        <f>O99/'Response Factor Calculation'!$E$10/AA99*Z99*1000</f>
        <v>3.5937836271029355</v>
      </c>
      <c r="AC99" s="29" t="e">
        <f>N99/'Response Factor Calculation'!$D$10*Z99/AA99*1000</f>
        <v>#VALUE!</v>
      </c>
      <c r="AD99" s="29" t="e">
        <f>M99/'Response Factor Calculation'!$C$10*Z99/AA99*1000</f>
        <v>#VALUE!</v>
      </c>
      <c r="AE99" s="29">
        <f>U99/'Response Factor Calculation'!$F$10*Z99/AA99*1000</f>
        <v>0</v>
      </c>
      <c r="AF99" s="29" t="e">
        <f t="shared" si="16"/>
        <v>#DIV/0!</v>
      </c>
      <c r="AG99" s="29" t="e">
        <f t="shared" si="17"/>
        <v>#DIV/0!</v>
      </c>
      <c r="AH99" s="29" t="e">
        <f t="shared" si="18"/>
        <v>#DIV/0!</v>
      </c>
      <c r="AI99" s="32" t="str">
        <f t="shared" si="13"/>
        <v>0</v>
      </c>
      <c r="AJ99" s="32" t="str">
        <f t="shared" si="19"/>
        <v>0</v>
      </c>
      <c r="AK99" s="32" t="str">
        <f t="shared" si="20"/>
        <v>0</v>
      </c>
      <c r="AL99" s="32" t="e">
        <f>((+AB99/AE99*'Response Factor Calculation'!$F$11)/'Response Factor Calculation'!$E$12)*100</f>
        <v>#DIV/0!</v>
      </c>
      <c r="AM99" s="32" t="e">
        <f>((+AD99/AE99*'Response Factor Calculation'!$F$11)/'Response Factor Calculation'!$C$11)*100</f>
        <v>#VALUE!</v>
      </c>
      <c r="AN99" s="32" t="e">
        <f t="shared" si="14"/>
        <v>#DIV/0!</v>
      </c>
      <c r="AO99" s="32"/>
      <c r="AP99" s="33"/>
    </row>
    <row r="100" spans="1:42" x14ac:dyDescent="0.3">
      <c r="A100" s="7">
        <v>96</v>
      </c>
      <c r="B100" s="7" t="s">
        <v>235</v>
      </c>
      <c r="C100" s="25">
        <v>16</v>
      </c>
      <c r="D100" s="25" t="s">
        <v>236</v>
      </c>
      <c r="E100" s="25">
        <v>0</v>
      </c>
      <c r="F100" s="25">
        <v>0</v>
      </c>
      <c r="G100" s="25">
        <v>58.98</v>
      </c>
      <c r="H100" s="25">
        <v>0</v>
      </c>
      <c r="I100" s="25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6.5019999999999998</v>
      </c>
      <c r="P100" s="25">
        <v>0</v>
      </c>
      <c r="Q100" s="25">
        <v>0</v>
      </c>
      <c r="R100" s="25">
        <v>0</v>
      </c>
      <c r="S100" s="25">
        <v>0</v>
      </c>
      <c r="T100" s="25">
        <v>0</v>
      </c>
      <c r="U100" s="25">
        <v>0</v>
      </c>
      <c r="V100" s="26">
        <v>70</v>
      </c>
      <c r="W100" s="42">
        <v>600</v>
      </c>
      <c r="X100" s="42">
        <v>100</v>
      </c>
      <c r="Y100" s="27">
        <v>1000</v>
      </c>
      <c r="Z100" s="28">
        <f t="shared" si="15"/>
        <v>105.28571428571428</v>
      </c>
      <c r="AA100" s="27">
        <v>1</v>
      </c>
      <c r="AB100" s="29">
        <f>O100/'Response Factor Calculation'!$E$10/AA100*Z100*1000</f>
        <v>9.2909666574247645</v>
      </c>
      <c r="AC100" s="29" t="e">
        <f>N100/'Response Factor Calculation'!$D$10*Z100/AA100*1000</f>
        <v>#VALUE!</v>
      </c>
      <c r="AD100" s="29" t="e">
        <f>M100/'Response Factor Calculation'!$C$10*Z100/AA100*1000</f>
        <v>#VALUE!</v>
      </c>
      <c r="AE100" s="29">
        <f>U100/'Response Factor Calculation'!$F$10*Z100/AA100*1000</f>
        <v>0</v>
      </c>
      <c r="AF100" s="29" t="e">
        <f t="shared" si="16"/>
        <v>#DIV/0!</v>
      </c>
      <c r="AG100" s="29" t="e">
        <f t="shared" si="17"/>
        <v>#DIV/0!</v>
      </c>
      <c r="AH100" s="29" t="e">
        <f t="shared" si="18"/>
        <v>#DIV/0!</v>
      </c>
      <c r="AI100" s="32" t="str">
        <f t="shared" si="13"/>
        <v>0</v>
      </c>
      <c r="AJ100" s="32" t="str">
        <f t="shared" si="19"/>
        <v>0</v>
      </c>
      <c r="AK100" s="32" t="str">
        <f t="shared" si="20"/>
        <v>0</v>
      </c>
      <c r="AL100" s="32" t="e">
        <f>((+AB100/AE100*'Response Factor Calculation'!$F$11)/'Response Factor Calculation'!$E$12)*100</f>
        <v>#DIV/0!</v>
      </c>
      <c r="AM100" s="32" t="e">
        <f>((+AD100/AE100*'Response Factor Calculation'!$F$11)/'Response Factor Calculation'!$C$11)*100</f>
        <v>#VALUE!</v>
      </c>
      <c r="AN100" s="32" t="e">
        <f t="shared" si="14"/>
        <v>#DIV/0!</v>
      </c>
      <c r="AO100" s="32"/>
      <c r="AP100" s="33"/>
    </row>
    <row r="101" spans="1:42" x14ac:dyDescent="0.3">
      <c r="V101" s="34"/>
      <c r="W101" s="34"/>
      <c r="X101" s="34"/>
      <c r="Y101" s="34"/>
      <c r="AA101" s="34"/>
      <c r="AB101" s="41"/>
      <c r="AC101" s="41"/>
      <c r="AD101" s="41"/>
      <c r="AE101" s="41"/>
      <c r="AF101" s="41"/>
      <c r="AG101" s="41"/>
      <c r="AH101" s="41"/>
      <c r="AI101" s="52"/>
      <c r="AJ101" s="52"/>
      <c r="AK101" s="52"/>
      <c r="AL101" s="52"/>
      <c r="AM101" s="52"/>
      <c r="AN101" s="52"/>
      <c r="AO101" s="52"/>
      <c r="AP101" s="52"/>
    </row>
    <row r="102" spans="1:42" x14ac:dyDescent="0.3">
      <c r="V102" s="34"/>
      <c r="W102" s="34"/>
      <c r="X102" s="34"/>
      <c r="Y102" s="34"/>
      <c r="AA102" s="34"/>
      <c r="AB102" s="41"/>
      <c r="AC102" s="41"/>
      <c r="AD102" s="41"/>
      <c r="AE102" s="41"/>
      <c r="AF102" s="41"/>
      <c r="AG102" s="41"/>
      <c r="AH102" s="41"/>
      <c r="AI102" s="52"/>
      <c r="AJ102" s="52"/>
      <c r="AK102" s="52"/>
      <c r="AL102" s="52"/>
      <c r="AM102" s="52"/>
      <c r="AN102" s="52"/>
      <c r="AO102" s="52"/>
      <c r="AP102" s="52"/>
    </row>
    <row r="103" spans="1:42" ht="15" thickBot="1" x14ac:dyDescent="0.35">
      <c r="A103" s="48"/>
      <c r="B103" s="48"/>
      <c r="AF103" s="41" t="e">
        <f>MAX(AF5:AF100)</f>
        <v>#DIV/0!</v>
      </c>
      <c r="AG103" s="41" t="e">
        <f t="shared" ref="AG103:AH103" si="21">MAX(AG5:AG100)</f>
        <v>#DIV/0!</v>
      </c>
      <c r="AH103" s="41" t="e">
        <f t="shared" si="21"/>
        <v>#DIV/0!</v>
      </c>
      <c r="AP103"/>
    </row>
    <row r="104" spans="1:42" x14ac:dyDescent="0.3">
      <c r="A104" s="53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54"/>
      <c r="AP104"/>
    </row>
    <row r="105" spans="1:42" x14ac:dyDescent="0.3">
      <c r="A105" s="30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55"/>
    </row>
    <row r="106" spans="1:42" x14ac:dyDescent="0.3">
      <c r="A106" s="30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55"/>
    </row>
    <row r="107" spans="1:42" x14ac:dyDescent="0.3">
      <c r="A107" s="30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55"/>
    </row>
    <row r="108" spans="1:42" x14ac:dyDescent="0.3">
      <c r="A108" s="30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55"/>
    </row>
    <row r="109" spans="1:42" x14ac:dyDescent="0.3">
      <c r="A109" s="30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55"/>
    </row>
    <row r="110" spans="1:42" x14ac:dyDescent="0.3">
      <c r="A110" s="30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55"/>
    </row>
    <row r="111" spans="1:42" x14ac:dyDescent="0.3">
      <c r="A111" s="30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55"/>
    </row>
    <row r="112" spans="1:42" x14ac:dyDescent="0.3">
      <c r="A112" s="30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55"/>
    </row>
    <row r="113" spans="1:21" x14ac:dyDescent="0.3">
      <c r="A113" s="30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55"/>
    </row>
    <row r="114" spans="1:21" x14ac:dyDescent="0.3">
      <c r="A114" s="30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55"/>
    </row>
    <row r="115" spans="1:21" ht="15" thickBot="1" x14ac:dyDescent="0.35">
      <c r="A115" s="56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8"/>
    </row>
    <row r="118" spans="1:21" x14ac:dyDescent="0.3">
      <c r="B118" s="4" t="s">
        <v>237</v>
      </c>
    </row>
  </sheetData>
  <sortState xmlns:xlrd2="http://schemas.microsoft.com/office/spreadsheetml/2017/richdata2" ref="D117:U211">
    <sortCondition ref="D116"/>
  </sortState>
  <phoneticPr fontId="1" type="noConversion"/>
  <conditionalFormatting sqref="E5:E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86 E88:E10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9 E12:E18 E20:E22 E24 E26:E27 E29 E34 E37 E40 E42:E47 E53:E54 E58 E60 E68 E71 E73 E75:E77 E82 E84:E86 E92 E94 E97:E98 E101:E102 E88:E9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E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8:E5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:E7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8:E8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5:E9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9:E10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4:E1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8 G20:G22 G24 G26:G27 G29 G34 G37 G40 G42:G47 G53:G54 G58 G60 G68 G71 G73 G75:G77 G82 G84:G86 G92 G94 G97:G98 G88:G9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6 G88:G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9 G12:G18 G20:G22 G24 G26:G27 G29 G34 G37 G40 G42:G47 G53:G54 G58 G60 G68 G71 G73 G75:G77 G82 G84:G86 G92 G94 G97:G98 G101:G102 G88:G9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9 G12:G18 G20:G22 G24 G26:G27 G29 G34 G37 G40 G42:G4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1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G3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6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:G7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:G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G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:G11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8"/>
  <sheetViews>
    <sheetView workbookViewId="0">
      <selection activeCell="E13" sqref="E13"/>
    </sheetView>
  </sheetViews>
  <sheetFormatPr defaultRowHeight="14.4" x14ac:dyDescent="0.3"/>
  <cols>
    <col min="1" max="1" width="12.88671875" customWidth="1"/>
    <col min="2" max="2" width="20.109375" style="4" customWidth="1"/>
    <col min="3" max="3" width="12" style="4" bestFit="1" customWidth="1"/>
    <col min="4" max="4" width="12.109375" style="4" customWidth="1"/>
    <col min="5" max="15" width="9.109375" style="4"/>
  </cols>
  <sheetData>
    <row r="1" spans="1:15" ht="28.5" customHeight="1" x14ac:dyDescent="0.3">
      <c r="B1" s="3" t="s">
        <v>238</v>
      </c>
    </row>
    <row r="2" spans="1:15" s="2" customFormat="1" ht="58.5" customHeight="1" x14ac:dyDescent="0.3">
      <c r="B2" s="5" t="s">
        <v>239</v>
      </c>
      <c r="C2" s="5" t="s">
        <v>240</v>
      </c>
      <c r="D2" s="5" t="s">
        <v>241</v>
      </c>
      <c r="E2" s="5" t="s">
        <v>242</v>
      </c>
      <c r="F2" s="5" t="s">
        <v>243</v>
      </c>
      <c r="G2" s="5" t="s">
        <v>244</v>
      </c>
      <c r="H2" s="5" t="s">
        <v>245</v>
      </c>
      <c r="I2" s="5" t="s">
        <v>246</v>
      </c>
      <c r="J2" s="5" t="s">
        <v>247</v>
      </c>
      <c r="K2" s="5" t="s">
        <v>248</v>
      </c>
      <c r="L2" s="5" t="s">
        <v>249</v>
      </c>
      <c r="M2" s="5" t="s">
        <v>250</v>
      </c>
      <c r="N2" s="5" t="s">
        <v>251</v>
      </c>
      <c r="O2" s="6"/>
    </row>
    <row r="3" spans="1:15" x14ac:dyDescent="0.3">
      <c r="B3" s="7">
        <v>0.25</v>
      </c>
      <c r="C3" s="7">
        <v>0.505</v>
      </c>
      <c r="D3" s="7">
        <v>0.5</v>
      </c>
      <c r="E3" s="7">
        <v>0.52</v>
      </c>
      <c r="F3" s="7">
        <v>0.498</v>
      </c>
      <c r="G3" s="8">
        <f>+B3*C3/1000</f>
        <v>1.2625000000000001E-4</v>
      </c>
      <c r="H3" s="9">
        <f>+B3*D3/1000</f>
        <v>1.25E-4</v>
      </c>
      <c r="I3" s="9">
        <f>+B3*E3/1000</f>
        <v>1.3000000000000002E-4</v>
      </c>
      <c r="J3" s="9">
        <f>+B3*F3/1000</f>
        <v>1.2449999999999999E-4</v>
      </c>
      <c r="K3" s="4">
        <v>7.7220000000000004</v>
      </c>
      <c r="L3" s="7">
        <v>1</v>
      </c>
      <c r="M3" s="4">
        <v>5.5279999999999996</v>
      </c>
      <c r="N3" s="4">
        <v>2.407</v>
      </c>
    </row>
    <row r="4" spans="1:15" x14ac:dyDescent="0.3">
      <c r="B4" s="7">
        <v>0.5</v>
      </c>
      <c r="C4" s="7">
        <v>0.505</v>
      </c>
      <c r="D4" s="7">
        <v>0.5</v>
      </c>
      <c r="E4" s="7">
        <v>0.52</v>
      </c>
      <c r="F4" s="7">
        <v>0.498</v>
      </c>
      <c r="G4" s="8">
        <f t="shared" ref="G4:G6" si="0">+B4*C4/1000</f>
        <v>2.5250000000000001E-4</v>
      </c>
      <c r="H4" s="9">
        <f t="shared" ref="H4:H6" si="1">+B4*D4/1000</f>
        <v>2.5000000000000001E-4</v>
      </c>
      <c r="I4" s="9">
        <f t="shared" ref="I4:I6" si="2">+B4*E4/1000</f>
        <v>2.6000000000000003E-4</v>
      </c>
      <c r="J4" s="9">
        <f t="shared" ref="J4:J6" si="3">+B4*F4/1000</f>
        <v>2.4899999999999998E-4</v>
      </c>
      <c r="K4" s="4">
        <v>15.523999999999999</v>
      </c>
      <c r="L4" s="7">
        <v>4</v>
      </c>
      <c r="M4" s="4">
        <v>11.286</v>
      </c>
      <c r="N4" s="4">
        <v>5.41</v>
      </c>
    </row>
    <row r="5" spans="1:15" x14ac:dyDescent="0.3">
      <c r="B5" s="7">
        <v>0.75</v>
      </c>
      <c r="C5" s="7">
        <v>0.505</v>
      </c>
      <c r="D5" s="7">
        <v>0.5</v>
      </c>
      <c r="E5" s="7">
        <v>0.52</v>
      </c>
      <c r="F5" s="7">
        <v>0.498</v>
      </c>
      <c r="G5" s="8">
        <f t="shared" si="0"/>
        <v>3.7875000000000002E-4</v>
      </c>
      <c r="H5" s="9">
        <f t="shared" si="1"/>
        <v>3.7500000000000001E-4</v>
      </c>
      <c r="I5" s="9">
        <f t="shared" si="2"/>
        <v>3.8999999999999999E-4</v>
      </c>
      <c r="J5" s="9">
        <f t="shared" si="3"/>
        <v>3.7350000000000003E-4</v>
      </c>
      <c r="K5" s="4">
        <v>23.443000000000001</v>
      </c>
      <c r="L5" s="7">
        <v>9</v>
      </c>
      <c r="M5" s="4">
        <v>16.887</v>
      </c>
      <c r="N5" s="4">
        <v>7.9610000000000003</v>
      </c>
    </row>
    <row r="6" spans="1:15" x14ac:dyDescent="0.3">
      <c r="B6" s="7">
        <v>1</v>
      </c>
      <c r="C6" s="7">
        <v>0.505</v>
      </c>
      <c r="D6" s="7">
        <v>0.5</v>
      </c>
      <c r="E6" s="7">
        <v>0.52</v>
      </c>
      <c r="F6" s="7">
        <v>0.498</v>
      </c>
      <c r="G6" s="8">
        <f t="shared" si="0"/>
        <v>5.0500000000000002E-4</v>
      </c>
      <c r="H6" s="9">
        <f t="shared" si="1"/>
        <v>5.0000000000000001E-4</v>
      </c>
      <c r="I6" s="9">
        <f t="shared" si="2"/>
        <v>5.2000000000000006E-4</v>
      </c>
      <c r="J6" s="9">
        <f t="shared" si="3"/>
        <v>4.9799999999999996E-4</v>
      </c>
      <c r="K6" s="4">
        <v>31.193000000000001</v>
      </c>
      <c r="L6" s="7">
        <v>14</v>
      </c>
      <c r="M6" s="4">
        <v>22.69</v>
      </c>
      <c r="N6" s="4">
        <v>10.462999999999999</v>
      </c>
    </row>
    <row r="8" spans="1:15" x14ac:dyDescent="0.3">
      <c r="A8" s="4"/>
      <c r="B8" s="10" t="s">
        <v>252</v>
      </c>
    </row>
    <row r="9" spans="1:15" x14ac:dyDescent="0.3">
      <c r="C9" s="10" t="s">
        <v>10</v>
      </c>
      <c r="D9" s="10" t="s">
        <v>253</v>
      </c>
      <c r="E9" s="10" t="s">
        <v>254</v>
      </c>
      <c r="F9" s="10" t="s">
        <v>23</v>
      </c>
      <c r="G9" s="10" t="s">
        <v>255</v>
      </c>
      <c r="I9" s="49" t="s">
        <v>256</v>
      </c>
    </row>
    <row r="10" spans="1:15" x14ac:dyDescent="0.3">
      <c r="A10" s="59" t="s">
        <v>257</v>
      </c>
      <c r="B10" s="59"/>
      <c r="C10" s="44" t="s">
        <v>14</v>
      </c>
      <c r="D10" s="44" t="s">
        <v>14</v>
      </c>
      <c r="E10" s="44">
        <v>73681</v>
      </c>
      <c r="F10" s="43">
        <v>21461</v>
      </c>
      <c r="G10" t="s">
        <v>258</v>
      </c>
      <c r="I10" s="48" t="s">
        <v>259</v>
      </c>
    </row>
    <row r="11" spans="1:15" x14ac:dyDescent="0.3">
      <c r="A11" s="60" t="s">
        <v>260</v>
      </c>
      <c r="B11" s="60"/>
      <c r="C11" s="45" t="s">
        <v>14</v>
      </c>
      <c r="D11" s="45" t="s">
        <v>14</v>
      </c>
      <c r="E11" s="46"/>
      <c r="F11" s="45">
        <v>3.6280000000000001</v>
      </c>
      <c r="G11" t="s">
        <v>261</v>
      </c>
      <c r="I11" s="48" t="s">
        <v>262</v>
      </c>
    </row>
    <row r="12" spans="1:15" x14ac:dyDescent="0.3">
      <c r="A12" s="1"/>
      <c r="B12" s="31" t="s">
        <v>263</v>
      </c>
      <c r="C12" s="46"/>
      <c r="D12" s="46"/>
      <c r="E12" s="47">
        <v>5.883</v>
      </c>
      <c r="F12" s="46"/>
      <c r="G12" t="s">
        <v>261</v>
      </c>
      <c r="I12" s="48" t="s">
        <v>264</v>
      </c>
    </row>
    <row r="13" spans="1:15" x14ac:dyDescent="0.3">
      <c r="G13"/>
    </row>
    <row r="14" spans="1:15" x14ac:dyDescent="0.3">
      <c r="E14" s="4" t="s">
        <v>265</v>
      </c>
      <c r="F14" s="4" t="s">
        <v>266</v>
      </c>
    </row>
    <row r="15" spans="1:15" ht="37.5" customHeight="1" x14ac:dyDescent="0.3"/>
    <row r="16" spans="1:15" x14ac:dyDescent="0.3">
      <c r="A16" s="4"/>
      <c r="B16" s="10" t="s">
        <v>267</v>
      </c>
      <c r="I16" s="4" t="s">
        <v>14</v>
      </c>
    </row>
    <row r="17" spans="1:17" x14ac:dyDescent="0.3">
      <c r="A17" s="4"/>
      <c r="B17" s="10"/>
      <c r="C17" s="10" t="s">
        <v>268</v>
      </c>
      <c r="D17" s="10" t="s">
        <v>253</v>
      </c>
      <c r="E17" s="10" t="s">
        <v>254</v>
      </c>
      <c r="F17" s="10" t="s">
        <v>23</v>
      </c>
      <c r="G17" s="10" t="s">
        <v>255</v>
      </c>
    </row>
    <row r="18" spans="1:17" x14ac:dyDescent="0.3">
      <c r="A18" s="4"/>
      <c r="B18" s="31" t="s">
        <v>269</v>
      </c>
      <c r="C18" s="43" t="e">
        <f t="shared" ref="C18:D18" si="4">C21*(1/((C20*C19)/1000))</f>
        <v>#VALUE!</v>
      </c>
      <c r="D18" s="43" t="e">
        <f t="shared" si="4"/>
        <v>#VALUE!</v>
      </c>
      <c r="E18" s="43">
        <f>E21*(1/((E20*E19)/1000))</f>
        <v>45353.61216730038</v>
      </c>
      <c r="F18" s="43">
        <f>F21*(1/((F20*F19)/1000))</f>
        <v>20746.428571428569</v>
      </c>
      <c r="G18" s="48" t="s">
        <v>258</v>
      </c>
    </row>
    <row r="19" spans="1:17" ht="18" customHeight="1" x14ac:dyDescent="0.3">
      <c r="A19" s="4"/>
      <c r="B19" s="31" t="s">
        <v>270</v>
      </c>
      <c r="C19" s="43"/>
      <c r="D19" s="43"/>
      <c r="E19" s="43">
        <v>0.25</v>
      </c>
      <c r="F19" s="43">
        <v>0.5</v>
      </c>
      <c r="G19" s="48" t="s">
        <v>271</v>
      </c>
    </row>
    <row r="20" spans="1:17" x14ac:dyDescent="0.3">
      <c r="A20" s="4"/>
      <c r="B20" s="31" t="s">
        <v>7</v>
      </c>
      <c r="C20" s="43"/>
      <c r="D20" s="43"/>
      <c r="E20" s="43">
        <v>1.052</v>
      </c>
      <c r="F20" s="43">
        <v>1.1200000000000001</v>
      </c>
      <c r="G20" s="48" t="s">
        <v>18</v>
      </c>
    </row>
    <row r="21" spans="1:17" x14ac:dyDescent="0.3">
      <c r="A21" s="4"/>
      <c r="B21" s="31" t="s">
        <v>272</v>
      </c>
      <c r="C21" s="43" t="s">
        <v>14</v>
      </c>
      <c r="D21" s="43" t="s">
        <v>14</v>
      </c>
      <c r="E21" s="43">
        <v>11.928000000000001</v>
      </c>
      <c r="F21" s="43">
        <v>11.618</v>
      </c>
      <c r="G21" s="48" t="s">
        <v>17</v>
      </c>
      <c r="Q21" s="4"/>
    </row>
    <row r="22" spans="1:17" x14ac:dyDescent="0.3">
      <c r="A22" s="4"/>
      <c r="Q22" s="4"/>
    </row>
    <row r="23" spans="1:17" x14ac:dyDescent="0.3">
      <c r="A23" s="4"/>
      <c r="B23" s="10" t="s">
        <v>273</v>
      </c>
      <c r="Q23" s="4"/>
    </row>
    <row r="24" spans="1:17" x14ac:dyDescent="0.3">
      <c r="A24" s="4"/>
      <c r="C24" s="10" t="s">
        <v>268</v>
      </c>
      <c r="D24" s="10" t="s">
        <v>253</v>
      </c>
      <c r="E24" s="10" t="s">
        <v>254</v>
      </c>
      <c r="F24" s="10" t="s">
        <v>23</v>
      </c>
      <c r="G24" s="10" t="s">
        <v>255</v>
      </c>
      <c r="Q24" s="4"/>
    </row>
    <row r="25" spans="1:17" x14ac:dyDescent="0.3">
      <c r="A25" s="4"/>
      <c r="B25" s="31" t="s">
        <v>269</v>
      </c>
      <c r="C25" s="50"/>
      <c r="D25" s="50"/>
      <c r="E25" s="50"/>
      <c r="F25" s="50"/>
      <c r="G25" t="s">
        <v>258</v>
      </c>
      <c r="Q25" s="4"/>
    </row>
    <row r="26" spans="1:17" x14ac:dyDescent="0.3">
      <c r="A26" s="4"/>
      <c r="Q26" s="4"/>
    </row>
    <row r="27" spans="1:17" x14ac:dyDescent="0.3">
      <c r="A27" s="4"/>
      <c r="Q27" s="4"/>
    </row>
    <row r="28" spans="1:17" x14ac:dyDescent="0.3">
      <c r="A28" s="4"/>
      <c r="Q28" s="4"/>
    </row>
    <row r="29" spans="1:17" x14ac:dyDescent="0.3">
      <c r="A29" s="4"/>
      <c r="Q29" s="4"/>
    </row>
    <row r="30" spans="1:17" x14ac:dyDescent="0.3">
      <c r="A30" s="4"/>
    </row>
    <row r="31" spans="1:17" x14ac:dyDescent="0.3">
      <c r="A31" s="4"/>
    </row>
    <row r="32" spans="1:17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</sheetData>
  <mergeCells count="2">
    <mergeCell ref="A10:B10"/>
    <mergeCell ref="A11:B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274</v>
      </c>
    </row>
    <row r="3" spans="1:1" x14ac:dyDescent="0.3">
      <c r="A3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5536-8E25-406C-BDB3-6EE21159AAF1}">
  <dimension ref="D2:O146"/>
  <sheetViews>
    <sheetView topLeftCell="B1" workbookViewId="0">
      <selection activeCell="N153" sqref="N153"/>
    </sheetView>
  </sheetViews>
  <sheetFormatPr defaultRowHeight="14.4" x14ac:dyDescent="0.3"/>
  <sheetData>
    <row r="2" spans="4:15" x14ac:dyDescent="0.3">
      <c r="D2" t="s">
        <v>276</v>
      </c>
      <c r="E2" t="s">
        <v>277</v>
      </c>
      <c r="F2" t="s">
        <v>278</v>
      </c>
      <c r="G2" t="s">
        <v>279</v>
      </c>
      <c r="H2" t="s">
        <v>280</v>
      </c>
    </row>
    <row r="3" spans="4:15" x14ac:dyDescent="0.3">
      <c r="D3" s="1" t="s">
        <v>281</v>
      </c>
      <c r="E3" s="25">
        <v>7.01</v>
      </c>
      <c r="F3" s="25">
        <v>19.123999999999999</v>
      </c>
      <c r="G3">
        <v>0.24893449092344119</v>
      </c>
      <c r="H3">
        <v>3.01878453038674</v>
      </c>
      <c r="N3" t="s">
        <v>282</v>
      </c>
      <c r="O3" t="s">
        <v>283</v>
      </c>
    </row>
    <row r="4" spans="4:15" x14ac:dyDescent="0.3">
      <c r="D4" s="1" t="s">
        <v>284</v>
      </c>
      <c r="E4" s="25">
        <v>5.47</v>
      </c>
      <c r="F4" s="25">
        <v>18.934000000000001</v>
      </c>
      <c r="G4">
        <v>0.18864586683821166</v>
      </c>
      <c r="H4">
        <v>3.045030556449019</v>
      </c>
      <c r="N4" t="s">
        <v>285</v>
      </c>
      <c r="O4" t="s">
        <v>286</v>
      </c>
    </row>
    <row r="5" spans="4:15" x14ac:dyDescent="0.3">
      <c r="D5" s="1" t="s">
        <v>287</v>
      </c>
      <c r="E5" s="25">
        <v>10.25</v>
      </c>
      <c r="F5" s="25">
        <v>17.923999999999999</v>
      </c>
      <c r="G5">
        <v>0.36634962282715644</v>
      </c>
      <c r="H5">
        <v>2.9393243686454573</v>
      </c>
      <c r="N5" t="s">
        <v>288</v>
      </c>
      <c r="O5" t="s">
        <v>289</v>
      </c>
    </row>
    <row r="6" spans="4:15" x14ac:dyDescent="0.3">
      <c r="D6" s="1" t="s">
        <v>290</v>
      </c>
      <c r="E6" s="25">
        <v>3.24</v>
      </c>
      <c r="F6" s="25">
        <v>16.913</v>
      </c>
      <c r="G6">
        <v>0.11910622988070442</v>
      </c>
      <c r="H6">
        <v>3.2026131414504833</v>
      </c>
    </row>
    <row r="7" spans="4:15" x14ac:dyDescent="0.3">
      <c r="D7" s="1" t="s">
        <v>291</v>
      </c>
      <c r="E7" s="25">
        <v>0</v>
      </c>
      <c r="F7" s="25">
        <v>17.917999999999999</v>
      </c>
      <c r="G7">
        <v>0</v>
      </c>
      <c r="H7">
        <v>3.1933701657458564</v>
      </c>
    </row>
    <row r="8" spans="4:15" x14ac:dyDescent="0.3">
      <c r="D8" s="1" t="s">
        <v>292</v>
      </c>
      <c r="E8" s="25">
        <v>11.19</v>
      </c>
      <c r="F8" s="25">
        <v>16.690999999999999</v>
      </c>
      <c r="G8">
        <v>0.44845090145282684</v>
      </c>
      <c r="H8">
        <v>2.9215823560301066</v>
      </c>
    </row>
    <row r="9" spans="4:15" x14ac:dyDescent="0.3">
      <c r="D9" s="1" t="s">
        <v>293</v>
      </c>
      <c r="E9" s="25">
        <v>11.29</v>
      </c>
      <c r="F9" s="25">
        <v>15.646000000000001</v>
      </c>
      <c r="G9">
        <v>0.41165788995823499</v>
      </c>
      <c r="H9">
        <v>2.8411113128745238</v>
      </c>
    </row>
    <row r="10" spans="4:15" x14ac:dyDescent="0.3">
      <c r="D10" s="1" t="s">
        <v>294</v>
      </c>
      <c r="E10" s="25">
        <v>8.84</v>
      </c>
      <c r="F10" s="25">
        <v>17.317</v>
      </c>
      <c r="G10">
        <v>0.33207614942528735</v>
      </c>
      <c r="H10">
        <v>3.110093390804598</v>
      </c>
    </row>
    <row r="11" spans="4:15" x14ac:dyDescent="0.3">
      <c r="D11" s="1" t="s">
        <v>295</v>
      </c>
      <c r="E11" s="25">
        <v>9.6</v>
      </c>
      <c r="F11" s="25">
        <v>18.117000000000001</v>
      </c>
      <c r="G11">
        <v>0.3024272576511382</v>
      </c>
      <c r="H11">
        <v>2.7313432835820897</v>
      </c>
    </row>
    <row r="12" spans="4:15" x14ac:dyDescent="0.3">
      <c r="D12" s="1" t="s">
        <v>296</v>
      </c>
      <c r="E12" s="25">
        <v>9.4600000000000009</v>
      </c>
      <c r="F12" s="25">
        <v>18.044</v>
      </c>
      <c r="G12">
        <v>0.32200522835614331</v>
      </c>
      <c r="H12">
        <v>2.7747193602952485</v>
      </c>
    </row>
    <row r="13" spans="4:15" x14ac:dyDescent="0.3">
      <c r="D13" s="1" t="s">
        <v>297</v>
      </c>
      <c r="E13" s="25">
        <v>8.44</v>
      </c>
      <c r="F13" s="25">
        <v>18.045999999999999</v>
      </c>
      <c r="G13">
        <v>0.29595615464375646</v>
      </c>
      <c r="H13">
        <v>2.6730854688194339</v>
      </c>
    </row>
    <row r="14" spans="4:15" x14ac:dyDescent="0.3">
      <c r="D14" s="1" t="s">
        <v>298</v>
      </c>
      <c r="E14" s="25">
        <v>8.83</v>
      </c>
      <c r="F14" s="25">
        <v>17.588999999999999</v>
      </c>
      <c r="G14">
        <v>0.30510624801776087</v>
      </c>
      <c r="H14">
        <v>2.7892483349191246</v>
      </c>
    </row>
    <row r="15" spans="4:15" x14ac:dyDescent="0.3">
      <c r="D15" s="1" t="s">
        <v>299</v>
      </c>
      <c r="E15" s="25">
        <v>0</v>
      </c>
      <c r="F15" s="25">
        <v>17.167999999999999</v>
      </c>
      <c r="G15">
        <v>0</v>
      </c>
      <c r="H15">
        <v>3.030003529827038</v>
      </c>
    </row>
    <row r="16" spans="4:15" x14ac:dyDescent="0.3">
      <c r="D16" s="1" t="s">
        <v>300</v>
      </c>
      <c r="E16" s="25">
        <v>8.7899999999999991</v>
      </c>
      <c r="F16" s="25">
        <v>16.966999999999999</v>
      </c>
      <c r="G16">
        <v>0.37280701754385964</v>
      </c>
      <c r="H16">
        <v>2.9766666666666666</v>
      </c>
    </row>
    <row r="17" spans="4:8" x14ac:dyDescent="0.3">
      <c r="D17" s="1" t="s">
        <v>301</v>
      </c>
      <c r="E17" s="25">
        <v>10.17</v>
      </c>
      <c r="F17" s="25">
        <v>15.619</v>
      </c>
      <c r="G17">
        <v>0.37354900095147481</v>
      </c>
      <c r="H17">
        <v>2.9722169362511894</v>
      </c>
    </row>
    <row r="18" spans="4:8" x14ac:dyDescent="0.3">
      <c r="D18" s="1" t="s">
        <v>302</v>
      </c>
      <c r="E18" s="25">
        <v>10.119999999999999</v>
      </c>
      <c r="F18" s="25">
        <v>17.559999999999999</v>
      </c>
      <c r="G18">
        <v>0.35289101142759677</v>
      </c>
      <c r="H18">
        <v>2.9950537267610433</v>
      </c>
    </row>
    <row r="19" spans="4:8" x14ac:dyDescent="0.3">
      <c r="D19" s="1" t="s">
        <v>303</v>
      </c>
      <c r="E19" s="25">
        <v>7.87</v>
      </c>
      <c r="F19" s="25">
        <v>18.062999999999999</v>
      </c>
      <c r="G19">
        <v>0.26141015921152388</v>
      </c>
      <c r="H19">
        <v>2.7388931008339652</v>
      </c>
    </row>
    <row r="20" spans="4:8" x14ac:dyDescent="0.3">
      <c r="D20" s="1" t="s">
        <v>304</v>
      </c>
      <c r="E20" s="25">
        <v>1.6</v>
      </c>
      <c r="F20" s="25">
        <v>18.745999999999999</v>
      </c>
      <c r="G20">
        <v>5.6452928699624733E-2</v>
      </c>
      <c r="H20">
        <v>3.0585739924946975</v>
      </c>
    </row>
    <row r="21" spans="4:8" x14ac:dyDescent="0.3">
      <c r="D21" s="1" t="s">
        <v>305</v>
      </c>
      <c r="E21" s="25">
        <v>1.1200000000000001</v>
      </c>
      <c r="F21" s="25">
        <v>18.2</v>
      </c>
      <c r="G21">
        <v>3.6045962537383916E-2</v>
      </c>
      <c r="H21">
        <v>2.8647882889973242</v>
      </c>
    </row>
    <row r="22" spans="4:8" x14ac:dyDescent="0.3">
      <c r="D22" s="1" t="s">
        <v>306</v>
      </c>
      <c r="E22" s="25">
        <v>0.92</v>
      </c>
      <c r="F22" s="25">
        <v>18.161000000000001</v>
      </c>
      <c r="G22">
        <v>3.2627263409634441E-2</v>
      </c>
      <c r="H22">
        <v>3.1023231978134609</v>
      </c>
    </row>
    <row r="23" spans="4:8" x14ac:dyDescent="0.3">
      <c r="D23" s="1" t="s">
        <v>307</v>
      </c>
      <c r="E23" s="25">
        <v>5.01</v>
      </c>
      <c r="F23" s="25">
        <v>16.792000000000002</v>
      </c>
      <c r="G23">
        <v>0.17716204869857261</v>
      </c>
      <c r="H23">
        <v>2.8198152812762385</v>
      </c>
    </row>
    <row r="24" spans="4:8" x14ac:dyDescent="0.3">
      <c r="D24" s="1" t="s">
        <v>308</v>
      </c>
      <c r="E24" s="25">
        <v>1</v>
      </c>
      <c r="F24" s="25">
        <v>16.638000000000002</v>
      </c>
      <c r="G24">
        <v>3.1810385155153588E-2</v>
      </c>
      <c r="H24">
        <v>2.5944175892717918</v>
      </c>
    </row>
    <row r="25" spans="4:8" x14ac:dyDescent="0.3">
      <c r="D25" s="1" t="s">
        <v>309</v>
      </c>
      <c r="E25" s="25">
        <v>3.9</v>
      </c>
      <c r="F25" s="25">
        <v>16.388999999999999</v>
      </c>
      <c r="G25">
        <v>0.12836363636363635</v>
      </c>
      <c r="H25">
        <v>2.9798181818181817</v>
      </c>
    </row>
    <row r="26" spans="4:8" x14ac:dyDescent="0.3">
      <c r="D26" s="1" t="s">
        <v>310</v>
      </c>
      <c r="E26" s="25">
        <v>2.94</v>
      </c>
      <c r="F26" s="25">
        <v>18.37</v>
      </c>
      <c r="G26">
        <v>9.8076316619362988E-2</v>
      </c>
      <c r="H26">
        <v>2.8965625985493539</v>
      </c>
    </row>
    <row r="27" spans="4:8" x14ac:dyDescent="0.3">
      <c r="D27" s="1" t="s">
        <v>311</v>
      </c>
      <c r="E27" s="25">
        <v>9.1199999999999992</v>
      </c>
      <c r="F27" s="25">
        <v>18.291</v>
      </c>
      <c r="G27">
        <v>0.30698246693325132</v>
      </c>
      <c r="H27">
        <v>2.813134420178407</v>
      </c>
    </row>
    <row r="28" spans="4:8" x14ac:dyDescent="0.3">
      <c r="D28" s="1" t="s">
        <v>312</v>
      </c>
      <c r="E28" s="25">
        <v>8.7799999999999994</v>
      </c>
      <c r="F28" s="25">
        <v>19.236000000000001</v>
      </c>
      <c r="G28">
        <v>0.33188594586770881</v>
      </c>
      <c r="H28">
        <v>2.7841945288753802</v>
      </c>
    </row>
    <row r="29" spans="4:8" x14ac:dyDescent="0.3">
      <c r="D29" s="1" t="s">
        <v>313</v>
      </c>
      <c r="E29" s="25">
        <v>5.14</v>
      </c>
      <c r="F29" s="25">
        <v>19.423999999999999</v>
      </c>
      <c r="G29">
        <v>0.17252002464571783</v>
      </c>
      <c r="H29">
        <v>2.9919901417128774</v>
      </c>
    </row>
    <row r="30" spans="4:8" x14ac:dyDescent="0.3">
      <c r="D30" s="1" t="s">
        <v>314</v>
      </c>
      <c r="E30" s="25">
        <v>1.63</v>
      </c>
      <c r="F30" s="25">
        <v>18.702999999999999</v>
      </c>
      <c r="G30">
        <v>5.3872579637726417E-2</v>
      </c>
      <c r="H30">
        <v>2.9205184259837602</v>
      </c>
    </row>
    <row r="31" spans="4:8" x14ac:dyDescent="0.3">
      <c r="D31" s="1" t="s">
        <v>315</v>
      </c>
      <c r="E31" s="25">
        <v>8.33</v>
      </c>
      <c r="F31" s="25">
        <v>15.941000000000001</v>
      </c>
      <c r="G31">
        <v>0.28747361013370865</v>
      </c>
      <c r="H31">
        <v>2.8045390570021111</v>
      </c>
    </row>
    <row r="32" spans="4:8" x14ac:dyDescent="0.3">
      <c r="D32" s="1" t="s">
        <v>316</v>
      </c>
      <c r="E32" s="25">
        <v>0</v>
      </c>
      <c r="F32" s="25">
        <v>18.181000000000001</v>
      </c>
      <c r="G32">
        <v>0</v>
      </c>
      <c r="H32">
        <v>2.9295842732839188</v>
      </c>
    </row>
    <row r="33" spans="4:8" x14ac:dyDescent="0.3">
      <c r="D33" s="1" t="s">
        <v>317</v>
      </c>
      <c r="E33" s="25">
        <v>9.43</v>
      </c>
      <c r="F33" s="25">
        <v>16.655999999999999</v>
      </c>
      <c r="G33">
        <v>0.32665964172813489</v>
      </c>
      <c r="H33">
        <v>2.9251844046364592</v>
      </c>
    </row>
    <row r="34" spans="4:8" x14ac:dyDescent="0.3">
      <c r="D34" s="1" t="s">
        <v>318</v>
      </c>
      <c r="E34" s="25">
        <v>10.83</v>
      </c>
      <c r="F34" s="25">
        <v>18.117000000000001</v>
      </c>
      <c r="G34">
        <v>0.37270624518118733</v>
      </c>
      <c r="H34">
        <v>2.7936777178103314</v>
      </c>
    </row>
    <row r="35" spans="4:8" x14ac:dyDescent="0.3">
      <c r="D35" s="1" t="s">
        <v>319</v>
      </c>
      <c r="E35" s="25">
        <v>10.77</v>
      </c>
      <c r="F35" s="25">
        <v>19.109000000000002</v>
      </c>
      <c r="G35">
        <v>0.36246458923512753</v>
      </c>
      <c r="H35">
        <v>2.7066572237960345</v>
      </c>
    </row>
    <row r="36" spans="4:8" x14ac:dyDescent="0.3">
      <c r="D36" s="1" t="s">
        <v>320</v>
      </c>
      <c r="E36" s="25">
        <v>12.68</v>
      </c>
      <c r="F36" s="25">
        <v>18.683</v>
      </c>
      <c r="G36">
        <v>0.4151853382940609</v>
      </c>
      <c r="H36">
        <v>2.5744798125947361</v>
      </c>
    </row>
    <row r="37" spans="4:8" x14ac:dyDescent="0.3">
      <c r="D37" s="1" t="s">
        <v>321</v>
      </c>
      <c r="E37" s="25">
        <v>9.6300000000000008</v>
      </c>
      <c r="F37" s="25">
        <v>18.753</v>
      </c>
      <c r="G37">
        <v>0.33175788992224425</v>
      </c>
      <c r="H37">
        <v>2.8591248665955176</v>
      </c>
    </row>
    <row r="38" spans="4:8" x14ac:dyDescent="0.3">
      <c r="D38" s="1" t="s">
        <v>322</v>
      </c>
      <c r="E38" s="25">
        <v>6.37</v>
      </c>
      <c r="F38" s="25">
        <v>18.478999999999999</v>
      </c>
      <c r="G38">
        <v>0.22480867346938774</v>
      </c>
      <c r="H38">
        <v>2.946269132653061</v>
      </c>
    </row>
    <row r="39" spans="4:8" x14ac:dyDescent="0.3">
      <c r="D39" s="1" t="s">
        <v>323</v>
      </c>
      <c r="E39" s="25">
        <v>8.7899999999999991</v>
      </c>
      <c r="F39" s="25">
        <v>16.091000000000001</v>
      </c>
      <c r="G39">
        <v>0.31851592579628979</v>
      </c>
      <c r="H39">
        <v>2.8160658032901646</v>
      </c>
    </row>
    <row r="40" spans="4:8" x14ac:dyDescent="0.3">
      <c r="D40" s="1" t="s">
        <v>324</v>
      </c>
      <c r="E40" s="25">
        <v>8.77</v>
      </c>
      <c r="F40" s="25">
        <v>17.474</v>
      </c>
      <c r="G40">
        <v>0.28952442159383035</v>
      </c>
      <c r="H40">
        <v>2.8075192802056557</v>
      </c>
    </row>
    <row r="41" spans="4:8" x14ac:dyDescent="0.3">
      <c r="D41" s="1" t="s">
        <v>325</v>
      </c>
      <c r="E41" s="25">
        <v>8.98</v>
      </c>
      <c r="F41" s="25">
        <v>16.78</v>
      </c>
      <c r="G41">
        <v>0.35683297180043383</v>
      </c>
      <c r="H41">
        <v>3.0332610267534346</v>
      </c>
    </row>
    <row r="42" spans="4:8" x14ac:dyDescent="0.3">
      <c r="D42" s="1" t="s">
        <v>326</v>
      </c>
      <c r="E42" s="25">
        <v>9.9499999999999993</v>
      </c>
      <c r="F42" s="25">
        <v>21.495000000000001</v>
      </c>
      <c r="G42">
        <v>0.4038876889848812</v>
      </c>
      <c r="H42">
        <v>3.3161061400802221</v>
      </c>
    </row>
    <row r="43" spans="4:8" x14ac:dyDescent="0.3">
      <c r="D43" s="1" t="s">
        <v>327</v>
      </c>
      <c r="E43" s="25">
        <v>8.7100000000000009</v>
      </c>
      <c r="F43" s="25">
        <v>18.902000000000001</v>
      </c>
      <c r="G43">
        <v>0.29220489977728281</v>
      </c>
      <c r="H43">
        <v>2.8065330363771346</v>
      </c>
    </row>
    <row r="44" spans="4:8" x14ac:dyDescent="0.3">
      <c r="D44" s="1" t="s">
        <v>328</v>
      </c>
      <c r="E44" s="25">
        <v>1.66</v>
      </c>
      <c r="F44" s="25">
        <v>19.946000000000002</v>
      </c>
      <c r="G44">
        <v>5.2431824571267924E-2</v>
      </c>
      <c r="H44">
        <v>2.8037672195670513</v>
      </c>
    </row>
    <row r="45" spans="4:8" x14ac:dyDescent="0.3">
      <c r="D45" s="1" t="s">
        <v>329</v>
      </c>
      <c r="E45" s="25">
        <v>9.16</v>
      </c>
      <c r="F45" s="25">
        <v>19.43</v>
      </c>
      <c r="G45">
        <v>0.31709477413640391</v>
      </c>
      <c r="H45">
        <v>2.868320047239445</v>
      </c>
    </row>
    <row r="46" spans="4:8" x14ac:dyDescent="0.3">
      <c r="D46" s="1" t="s">
        <v>330</v>
      </c>
      <c r="E46" s="25">
        <v>5.3</v>
      </c>
      <c r="F46" s="25">
        <v>18.696999999999999</v>
      </c>
      <c r="G46">
        <v>0.16962494212069762</v>
      </c>
      <c r="H46">
        <v>2.8857848433400215</v>
      </c>
    </row>
    <row r="47" spans="4:8" x14ac:dyDescent="0.3">
      <c r="D47" s="1" t="s">
        <v>331</v>
      </c>
      <c r="E47" s="25">
        <v>0.71</v>
      </c>
      <c r="F47" s="25">
        <v>17.332000000000001</v>
      </c>
      <c r="G47">
        <v>2.4139702105803799E-2</v>
      </c>
      <c r="H47">
        <v>2.9673001198424926</v>
      </c>
    </row>
    <row r="48" spans="4:8" x14ac:dyDescent="0.3">
      <c r="D48" s="1" t="s">
        <v>332</v>
      </c>
      <c r="E48" s="25">
        <v>1.88</v>
      </c>
      <c r="F48" s="25">
        <v>18.495000000000001</v>
      </c>
      <c r="G48">
        <v>6.1227590398055309E-2</v>
      </c>
      <c r="H48">
        <v>2.8099361896080222</v>
      </c>
    </row>
    <row r="49" spans="4:8" x14ac:dyDescent="0.3">
      <c r="D49" s="1" t="s">
        <v>333</v>
      </c>
      <c r="E49" s="25">
        <v>3.13</v>
      </c>
      <c r="F49" s="25">
        <v>17.187999999999999</v>
      </c>
      <c r="G49">
        <v>0.10304489936349562</v>
      </c>
      <c r="H49">
        <v>2.9568209186306555</v>
      </c>
    </row>
    <row r="50" spans="4:8" x14ac:dyDescent="0.3">
      <c r="D50" s="1" t="s">
        <v>334</v>
      </c>
      <c r="E50" s="25">
        <v>0</v>
      </c>
      <c r="F50" s="25">
        <v>20.079999999999998</v>
      </c>
      <c r="G50">
        <v>0</v>
      </c>
      <c r="H50">
        <v>2.9695356403430937</v>
      </c>
    </row>
    <row r="51" spans="4:8" x14ac:dyDescent="0.3">
      <c r="D51" s="1" t="s">
        <v>335</v>
      </c>
      <c r="E51" s="25">
        <v>13.41</v>
      </c>
      <c r="F51" s="25">
        <v>18.597000000000001</v>
      </c>
      <c r="G51">
        <v>0.48764010440657152</v>
      </c>
      <c r="H51">
        <v>2.8553661906955323</v>
      </c>
    </row>
    <row r="52" spans="4:8" x14ac:dyDescent="0.3">
      <c r="D52" s="1" t="s">
        <v>336</v>
      </c>
      <c r="E52" s="25">
        <v>10.15</v>
      </c>
      <c r="F52" s="25">
        <v>18.545999999999999</v>
      </c>
      <c r="G52">
        <v>0.34399167162403332</v>
      </c>
      <c r="H52">
        <v>2.758179654967281</v>
      </c>
    </row>
    <row r="53" spans="4:8" x14ac:dyDescent="0.3">
      <c r="D53" s="1" t="s">
        <v>337</v>
      </c>
      <c r="E53" s="25">
        <v>10.94</v>
      </c>
      <c r="F53" s="25">
        <v>18.925000000000001</v>
      </c>
      <c r="G53">
        <v>0.37032065622669652</v>
      </c>
      <c r="H53">
        <v>2.8225205070842656</v>
      </c>
    </row>
    <row r="54" spans="4:8" x14ac:dyDescent="0.3">
      <c r="D54" s="1" t="s">
        <v>338</v>
      </c>
      <c r="E54" s="25">
        <v>2.48</v>
      </c>
      <c r="F54" s="25">
        <v>20.213000000000001</v>
      </c>
      <c r="G54">
        <v>8.1962171305551293E-2</v>
      </c>
      <c r="H54">
        <v>3.1082577272028296</v>
      </c>
    </row>
    <row r="55" spans="4:8" x14ac:dyDescent="0.3">
      <c r="D55" s="1" t="s">
        <v>339</v>
      </c>
      <c r="E55" s="25">
        <v>9.89</v>
      </c>
      <c r="F55" s="25">
        <v>17.295999999999999</v>
      </c>
      <c r="G55">
        <v>0.35828785811732605</v>
      </c>
      <c r="H55">
        <v>2.9495225102319234</v>
      </c>
    </row>
    <row r="56" spans="4:8" x14ac:dyDescent="0.3">
      <c r="D56" s="1" t="s">
        <v>340</v>
      </c>
      <c r="E56" s="25">
        <v>32.07</v>
      </c>
      <c r="F56" s="25">
        <v>14.709</v>
      </c>
      <c r="G56">
        <v>1.1000000000000001</v>
      </c>
      <c r="H56">
        <v>2.2381314668289711</v>
      </c>
    </row>
    <row r="57" spans="4:8" x14ac:dyDescent="0.3">
      <c r="D57" s="1" t="s">
        <v>341</v>
      </c>
      <c r="E57" s="25">
        <v>11.49</v>
      </c>
      <c r="F57" s="25">
        <v>17.538</v>
      </c>
      <c r="G57">
        <v>0.43717549325025962</v>
      </c>
      <c r="H57">
        <v>3.035306334371755</v>
      </c>
    </row>
    <row r="58" spans="4:8" x14ac:dyDescent="0.3">
      <c r="D58" s="1" t="s">
        <v>342</v>
      </c>
      <c r="E58" s="25">
        <v>7.9</v>
      </c>
      <c r="F58" s="25">
        <v>19.047999999999998</v>
      </c>
      <c r="G58">
        <v>0.28468229397021966</v>
      </c>
      <c r="H58">
        <v>2.8081969629957242</v>
      </c>
    </row>
    <row r="59" spans="4:8" x14ac:dyDescent="0.3">
      <c r="D59" s="1" t="s">
        <v>343</v>
      </c>
      <c r="E59" s="25">
        <v>10.61</v>
      </c>
      <c r="F59" s="25">
        <v>19.788</v>
      </c>
      <c r="G59">
        <v>0.37110750067695641</v>
      </c>
      <c r="H59">
        <v>2.6791226645004063</v>
      </c>
    </row>
    <row r="60" spans="4:8" x14ac:dyDescent="0.3">
      <c r="D60" s="1" t="s">
        <v>344</v>
      </c>
      <c r="E60" s="25">
        <v>2.58</v>
      </c>
      <c r="F60" s="25">
        <v>20.283000000000001</v>
      </c>
      <c r="G60">
        <v>8.4013840830449826E-2</v>
      </c>
      <c r="H60">
        <v>2.8073356401384086</v>
      </c>
    </row>
    <row r="61" spans="4:8" x14ac:dyDescent="0.3">
      <c r="D61" s="1" t="s">
        <v>345</v>
      </c>
      <c r="E61" s="25">
        <v>3.65</v>
      </c>
      <c r="F61" s="25">
        <v>18.989000000000001</v>
      </c>
      <c r="G61">
        <v>0.12437960595578282</v>
      </c>
      <c r="H61">
        <v>2.8559181831854414</v>
      </c>
    </row>
    <row r="62" spans="4:8" x14ac:dyDescent="0.3">
      <c r="D62" s="1" t="s">
        <v>346</v>
      </c>
      <c r="E62" s="25">
        <v>7.01</v>
      </c>
      <c r="F62" s="25">
        <v>17.350999999999999</v>
      </c>
      <c r="G62">
        <v>0.27774314214463841</v>
      </c>
      <c r="H62">
        <v>2.7043329177057354</v>
      </c>
    </row>
    <row r="63" spans="4:8" x14ac:dyDescent="0.3">
      <c r="D63" s="1" t="s">
        <v>347</v>
      </c>
      <c r="E63" s="25">
        <v>8.5399999999999991</v>
      </c>
      <c r="F63" s="25">
        <v>16.428000000000001</v>
      </c>
      <c r="G63">
        <v>0.30673400673400675</v>
      </c>
      <c r="H63">
        <v>2.7656565656565655</v>
      </c>
    </row>
    <row r="64" spans="4:8" x14ac:dyDescent="0.3">
      <c r="D64" s="1" t="s">
        <v>348</v>
      </c>
      <c r="E64" s="25">
        <v>9.16</v>
      </c>
      <c r="F64" s="25">
        <v>18.385000000000002</v>
      </c>
      <c r="G64">
        <v>0.32245980958326825</v>
      </c>
      <c r="H64">
        <v>2.8695177149992199</v>
      </c>
    </row>
    <row r="65" spans="4:8" x14ac:dyDescent="0.3">
      <c r="D65" s="1" t="s">
        <v>349</v>
      </c>
      <c r="E65" s="25">
        <v>5.37</v>
      </c>
      <c r="F65" s="25">
        <v>16.619</v>
      </c>
      <c r="G65">
        <v>0.17734159779614325</v>
      </c>
      <c r="H65">
        <v>2.8613980716253442</v>
      </c>
    </row>
    <row r="66" spans="4:8" x14ac:dyDescent="0.3">
      <c r="D66" s="1" t="s">
        <v>350</v>
      </c>
      <c r="E66" s="25">
        <v>5.31</v>
      </c>
      <c r="F66" s="25">
        <v>21.277000000000001</v>
      </c>
      <c r="G66">
        <v>0.17928730512249444</v>
      </c>
      <c r="H66">
        <v>2.9617204899777283</v>
      </c>
    </row>
    <row r="67" spans="4:8" x14ac:dyDescent="0.3">
      <c r="D67" s="1" t="s">
        <v>351</v>
      </c>
      <c r="E67" s="25">
        <v>5.65</v>
      </c>
      <c r="F67" s="25">
        <v>19.338000000000001</v>
      </c>
      <c r="G67">
        <v>0.18334822758415251</v>
      </c>
      <c r="H67">
        <v>2.8802502234137624</v>
      </c>
    </row>
    <row r="68" spans="4:8" x14ac:dyDescent="0.3">
      <c r="D68" s="1" t="s">
        <v>352</v>
      </c>
      <c r="E68" s="25">
        <v>0</v>
      </c>
      <c r="F68" s="25">
        <v>19.754000000000001</v>
      </c>
      <c r="G68">
        <v>0</v>
      </c>
      <c r="H68">
        <v>2.863313523699087</v>
      </c>
    </row>
    <row r="69" spans="4:8" x14ac:dyDescent="0.3">
      <c r="D69" s="1" t="s">
        <v>353</v>
      </c>
      <c r="E69" s="25">
        <v>3.89</v>
      </c>
      <c r="F69" s="25">
        <v>21.151</v>
      </c>
      <c r="G69">
        <v>0.12084390439310989</v>
      </c>
      <c r="H69">
        <v>2.8242756042195221</v>
      </c>
    </row>
    <row r="70" spans="4:8" x14ac:dyDescent="0.3">
      <c r="D70" s="1" t="s">
        <v>354</v>
      </c>
      <c r="E70" s="25">
        <v>0</v>
      </c>
      <c r="F70" s="25">
        <v>18.887</v>
      </c>
      <c r="G70">
        <v>0</v>
      </c>
      <c r="H70">
        <v>2.9501718213058421</v>
      </c>
    </row>
    <row r="71" spans="4:8" x14ac:dyDescent="0.3">
      <c r="D71" s="1" t="s">
        <v>355</v>
      </c>
      <c r="E71" s="25">
        <v>7.38</v>
      </c>
      <c r="F71" s="25">
        <v>17.478000000000002</v>
      </c>
      <c r="G71">
        <v>0.25160124815240598</v>
      </c>
      <c r="H71">
        <v>2.8704220725899163</v>
      </c>
    </row>
    <row r="72" spans="4:8" x14ac:dyDescent="0.3">
      <c r="D72" s="1" t="s">
        <v>356</v>
      </c>
      <c r="E72" s="25">
        <v>8.8699999999999992</v>
      </c>
      <c r="F72" s="25">
        <v>18.564</v>
      </c>
      <c r="G72">
        <v>0.28671116504854371</v>
      </c>
      <c r="H72">
        <v>2.8161407766990294</v>
      </c>
    </row>
    <row r="73" spans="4:8" x14ac:dyDescent="0.3">
      <c r="D73" s="1" t="s">
        <v>357</v>
      </c>
      <c r="E73" s="25">
        <v>6.46</v>
      </c>
      <c r="F73" s="25">
        <v>17.34</v>
      </c>
      <c r="G73">
        <v>0.21619446233097231</v>
      </c>
      <c r="H73">
        <v>2.7913715389568576</v>
      </c>
    </row>
    <row r="74" spans="4:8" x14ac:dyDescent="0.3">
      <c r="D74" s="1" t="s">
        <v>358</v>
      </c>
      <c r="E74" s="25">
        <v>0</v>
      </c>
      <c r="F74" s="25">
        <v>21.597000000000001</v>
      </c>
      <c r="G74">
        <v>0</v>
      </c>
      <c r="H74">
        <v>3.0171835708298409</v>
      </c>
    </row>
    <row r="75" spans="4:8" x14ac:dyDescent="0.3">
      <c r="D75" s="1" t="s">
        <v>359</v>
      </c>
      <c r="E75" s="25">
        <v>11.91</v>
      </c>
      <c r="F75" s="25">
        <v>18.972000000000001</v>
      </c>
      <c r="G75">
        <v>0.41529343740965602</v>
      </c>
      <c r="H75">
        <v>2.7424111014744148</v>
      </c>
    </row>
    <row r="76" spans="4:8" x14ac:dyDescent="0.3">
      <c r="D76" s="1" t="s">
        <v>360</v>
      </c>
      <c r="E76" s="25">
        <v>3.11</v>
      </c>
      <c r="F76" s="25">
        <v>20.189</v>
      </c>
      <c r="G76">
        <v>9.7903088693680917E-2</v>
      </c>
      <c r="H76">
        <v>2.8604420515726834</v>
      </c>
    </row>
    <row r="77" spans="4:8" x14ac:dyDescent="0.3">
      <c r="D77" s="1" t="s">
        <v>361</v>
      </c>
      <c r="E77" s="25">
        <v>8.68</v>
      </c>
      <c r="F77" s="25">
        <v>20.544</v>
      </c>
      <c r="G77">
        <v>0.28355543343865919</v>
      </c>
      <c r="H77">
        <v>2.8223657095754913</v>
      </c>
    </row>
    <row r="78" spans="4:8" x14ac:dyDescent="0.3">
      <c r="D78" s="1" t="s">
        <v>362</v>
      </c>
      <c r="E78" s="25">
        <v>1.01</v>
      </c>
      <c r="F78" s="25">
        <v>19.103000000000002</v>
      </c>
      <c r="G78">
        <v>5.4619124797406812E-2</v>
      </c>
      <c r="H78">
        <v>3.0961102106969207</v>
      </c>
    </row>
    <row r="79" spans="4:8" x14ac:dyDescent="0.3">
      <c r="D79" s="1" t="s">
        <v>363</v>
      </c>
      <c r="E79" s="25">
        <v>2.64</v>
      </c>
      <c r="F79" s="25">
        <v>17.283000000000001</v>
      </c>
      <c r="G79">
        <v>8.4780043822686668E-2</v>
      </c>
      <c r="H79">
        <v>2.9130288218439242</v>
      </c>
    </row>
    <row r="80" spans="4:8" x14ac:dyDescent="0.3">
      <c r="D80" s="1" t="s">
        <v>364</v>
      </c>
      <c r="E80" s="25">
        <v>10.43</v>
      </c>
      <c r="F80" s="25">
        <v>19.273</v>
      </c>
      <c r="G80">
        <v>0.33802416488983655</v>
      </c>
      <c r="H80">
        <v>2.7395877754086708</v>
      </c>
    </row>
    <row r="81" spans="4:8" x14ac:dyDescent="0.3">
      <c r="D81" s="1" t="s">
        <v>365</v>
      </c>
      <c r="E81" s="25">
        <v>8.93</v>
      </c>
      <c r="F81" s="25">
        <v>18.742999999999999</v>
      </c>
      <c r="G81">
        <v>0.31595234411264117</v>
      </c>
      <c r="H81">
        <v>2.9000464180721024</v>
      </c>
    </row>
    <row r="82" spans="4:8" x14ac:dyDescent="0.3">
      <c r="D82" s="1" t="s">
        <v>366</v>
      </c>
      <c r="E82" s="25">
        <v>0</v>
      </c>
      <c r="F82" s="25">
        <v>23.317</v>
      </c>
      <c r="G82">
        <v>0</v>
      </c>
      <c r="H82">
        <v>3.0487709205020921</v>
      </c>
    </row>
    <row r="83" spans="4:8" x14ac:dyDescent="0.3">
      <c r="D83" s="1" t="s">
        <v>367</v>
      </c>
      <c r="E83" s="25">
        <v>10.64</v>
      </c>
      <c r="F83" s="25">
        <v>20.068999999999999</v>
      </c>
      <c r="G83">
        <v>0.34016953787257315</v>
      </c>
      <c r="H83">
        <v>2.7439157779600762</v>
      </c>
    </row>
    <row r="84" spans="4:8" x14ac:dyDescent="0.3">
      <c r="D84" s="1" t="s">
        <v>368</v>
      </c>
      <c r="E84" s="25">
        <v>10.64</v>
      </c>
      <c r="F84" s="25">
        <v>19.015999999999998</v>
      </c>
      <c r="G84">
        <v>0.34066864155734233</v>
      </c>
      <c r="H84">
        <v>2.6824657920722244</v>
      </c>
    </row>
    <row r="85" spans="4:8" x14ac:dyDescent="0.3">
      <c r="D85" s="1" t="s">
        <v>369</v>
      </c>
      <c r="E85" s="25">
        <v>8.1199999999999992</v>
      </c>
      <c r="F85" s="25">
        <v>20.391999999999999</v>
      </c>
      <c r="G85">
        <v>0.26672789294148519</v>
      </c>
      <c r="H85">
        <v>2.675413277355025</v>
      </c>
    </row>
    <row r="86" spans="4:8" x14ac:dyDescent="0.3">
      <c r="D86" s="1" t="s">
        <v>370</v>
      </c>
      <c r="E86" s="25">
        <v>1.98</v>
      </c>
      <c r="F86" s="25">
        <v>18.975000000000001</v>
      </c>
      <c r="G86">
        <v>6.3317479191438764E-2</v>
      </c>
      <c r="H86">
        <v>2.820303210463734</v>
      </c>
    </row>
    <row r="87" spans="4:8" x14ac:dyDescent="0.3">
      <c r="D87" s="1" t="s">
        <v>371</v>
      </c>
      <c r="E87" s="25">
        <v>5.05</v>
      </c>
      <c r="F87" s="25">
        <v>17.584</v>
      </c>
      <c r="G87">
        <v>0.17008560814084961</v>
      </c>
      <c r="H87">
        <v>2.8402519786787273</v>
      </c>
    </row>
    <row r="88" spans="4:8" x14ac:dyDescent="0.3">
      <c r="D88" s="1" t="s">
        <v>372</v>
      </c>
      <c r="E88" s="25">
        <v>8.66</v>
      </c>
      <c r="F88" s="25">
        <v>19.035</v>
      </c>
      <c r="G88">
        <v>0.31791997508952202</v>
      </c>
      <c r="H88">
        <v>2.9635684259691732</v>
      </c>
    </row>
    <row r="89" spans="4:8" x14ac:dyDescent="0.3">
      <c r="D89" s="1" t="s">
        <v>373</v>
      </c>
      <c r="E89" s="25">
        <v>18.53</v>
      </c>
      <c r="F89" s="25">
        <v>16.137</v>
      </c>
      <c r="G89">
        <v>0.62277580071174377</v>
      </c>
      <c r="H89">
        <v>2.6103202846975089</v>
      </c>
    </row>
    <row r="90" spans="4:8" x14ac:dyDescent="0.3">
      <c r="D90" s="1" t="s">
        <v>374</v>
      </c>
      <c r="E90" s="25">
        <v>3.01</v>
      </c>
      <c r="F90" s="25">
        <v>21.004999999999999</v>
      </c>
      <c r="G90">
        <v>9.705177034842713E-2</v>
      </c>
      <c r="H90">
        <v>2.9630413316405697</v>
      </c>
    </row>
    <row r="91" spans="4:8" x14ac:dyDescent="0.3">
      <c r="D91" s="1" t="s">
        <v>375</v>
      </c>
      <c r="E91" s="25">
        <v>9.35</v>
      </c>
      <c r="F91" s="25">
        <v>20.754999999999999</v>
      </c>
      <c r="G91">
        <v>0.31293149229952205</v>
      </c>
      <c r="H91">
        <v>2.7555762081784385</v>
      </c>
    </row>
    <row r="92" spans="4:8" x14ac:dyDescent="0.3">
      <c r="D92" s="1" t="s">
        <v>376</v>
      </c>
      <c r="E92" s="25">
        <v>3.46</v>
      </c>
      <c r="F92" s="25">
        <v>22.207000000000001</v>
      </c>
      <c r="G92">
        <v>0.11023821591485047</v>
      </c>
      <c r="H92">
        <v>2.8138621388748097</v>
      </c>
    </row>
    <row r="93" spans="4:8" x14ac:dyDescent="0.3">
      <c r="D93" s="1" t="s">
        <v>377</v>
      </c>
      <c r="E93" s="25">
        <v>6.27</v>
      </c>
      <c r="F93" s="25">
        <v>21.85</v>
      </c>
      <c r="G93">
        <v>0.20437475293187507</v>
      </c>
      <c r="H93">
        <v>2.8791672157069441</v>
      </c>
    </row>
    <row r="94" spans="4:8" x14ac:dyDescent="0.3">
      <c r="D94" s="1" t="s">
        <v>378</v>
      </c>
      <c r="E94" s="25">
        <v>0.72</v>
      </c>
      <c r="F94" s="25">
        <v>20.140999999999998</v>
      </c>
      <c r="G94">
        <v>2.6587173702868193E-2</v>
      </c>
      <c r="H94">
        <v>3.2454076699967769</v>
      </c>
    </row>
    <row r="95" spans="4:8" x14ac:dyDescent="0.3">
      <c r="D95" s="1" t="s">
        <v>379</v>
      </c>
      <c r="E95" s="25">
        <v>0</v>
      </c>
      <c r="F95" s="25">
        <v>18.474</v>
      </c>
      <c r="G95">
        <v>0</v>
      </c>
      <c r="H95">
        <v>2.9539494723377042</v>
      </c>
    </row>
    <row r="96" spans="4:8" x14ac:dyDescent="0.3">
      <c r="D96" s="1" t="s">
        <v>380</v>
      </c>
      <c r="E96" s="25">
        <v>10.53</v>
      </c>
      <c r="F96" s="25">
        <v>19.327999999999999</v>
      </c>
      <c r="G96">
        <v>0.35690623649719144</v>
      </c>
      <c r="H96">
        <v>2.7838110326948007</v>
      </c>
    </row>
    <row r="97" spans="4:8" x14ac:dyDescent="0.3">
      <c r="D97" s="1" t="s">
        <v>381</v>
      </c>
      <c r="E97" s="25">
        <v>7.4</v>
      </c>
      <c r="F97" s="25">
        <v>17.306999999999999</v>
      </c>
      <c r="G97">
        <v>0.25322109603160969</v>
      </c>
      <c r="H97">
        <v>2.9732004810170074</v>
      </c>
    </row>
    <row r="98" spans="4:8" x14ac:dyDescent="0.3">
      <c r="D98" s="1" t="s">
        <v>382</v>
      </c>
      <c r="E98" s="25">
        <v>3.17</v>
      </c>
      <c r="F98" s="25">
        <v>21.827000000000002</v>
      </c>
      <c r="G98">
        <v>0.10399780189586481</v>
      </c>
      <c r="H98">
        <v>2.9986261849155107</v>
      </c>
    </row>
    <row r="99" spans="4:8" x14ac:dyDescent="0.3">
      <c r="D99" s="1" t="s">
        <v>383</v>
      </c>
      <c r="E99" s="25">
        <v>14.35</v>
      </c>
      <c r="F99" s="25">
        <v>22.484000000000002</v>
      </c>
      <c r="G99">
        <v>0.45856862971072954</v>
      </c>
      <c r="H99">
        <v>2.5912181629595485</v>
      </c>
    </row>
    <row r="100" spans="4:8" x14ac:dyDescent="0.3">
      <c r="D100" s="1" t="s">
        <v>384</v>
      </c>
      <c r="E100" s="25">
        <v>24.75</v>
      </c>
      <c r="F100" s="25">
        <v>17.920000000000002</v>
      </c>
      <c r="G100">
        <v>0.78772635814889336</v>
      </c>
      <c r="H100">
        <v>2.2535211267605635</v>
      </c>
    </row>
    <row r="101" spans="4:8" x14ac:dyDescent="0.3">
      <c r="D101" s="1" t="s">
        <v>385</v>
      </c>
      <c r="E101" s="25">
        <v>8.16</v>
      </c>
      <c r="F101" s="25">
        <v>15.619</v>
      </c>
      <c r="G101">
        <v>0.25302622730329521</v>
      </c>
      <c r="H101">
        <v>2.6259246805648955</v>
      </c>
    </row>
    <row r="102" spans="4:8" x14ac:dyDescent="0.3">
      <c r="D102" s="1" t="s">
        <v>386</v>
      </c>
      <c r="E102" s="25">
        <v>8.93</v>
      </c>
      <c r="F102" s="25">
        <v>18.672000000000001</v>
      </c>
      <c r="G102">
        <v>0.34995612752266742</v>
      </c>
      <c r="H102">
        <v>2.7306229891781224</v>
      </c>
    </row>
    <row r="103" spans="4:8" x14ac:dyDescent="0.3">
      <c r="D103" s="1" t="s">
        <v>387</v>
      </c>
      <c r="E103" s="25">
        <v>29.93</v>
      </c>
      <c r="F103" s="25">
        <v>14.712</v>
      </c>
      <c r="G103">
        <v>0.93831438868866091</v>
      </c>
      <c r="H103">
        <v>2.0393678957582475</v>
      </c>
    </row>
    <row r="104" spans="4:8" x14ac:dyDescent="0.3">
      <c r="D104" s="1" t="s">
        <v>388</v>
      </c>
      <c r="E104" s="25">
        <v>52.98</v>
      </c>
      <c r="F104" s="25">
        <v>7.71</v>
      </c>
      <c r="G104">
        <v>1.8</v>
      </c>
      <c r="H104">
        <v>1.4162380602498164</v>
      </c>
    </row>
    <row r="105" spans="4:8" x14ac:dyDescent="0.3">
      <c r="D105" s="1" t="s">
        <v>389</v>
      </c>
      <c r="E105" s="25">
        <v>8.41</v>
      </c>
      <c r="F105" s="25">
        <v>13.837</v>
      </c>
      <c r="G105">
        <v>0.24863747415899268</v>
      </c>
      <c r="H105">
        <v>2.6004510430370233</v>
      </c>
    </row>
    <row r="106" spans="4:8" x14ac:dyDescent="0.3">
      <c r="D106" s="1" t="s">
        <v>390</v>
      </c>
      <c r="E106" s="25">
        <v>4.59</v>
      </c>
      <c r="F106" s="25">
        <v>17.210999999999999</v>
      </c>
      <c r="G106">
        <v>0.1378778531770512</v>
      </c>
      <c r="H106">
        <v>2.6543800123380628</v>
      </c>
    </row>
    <row r="107" spans="4:8" x14ac:dyDescent="0.3">
      <c r="D107" s="1" t="s">
        <v>391</v>
      </c>
      <c r="E107" s="25">
        <v>0</v>
      </c>
      <c r="F107" s="25">
        <v>15.17</v>
      </c>
      <c r="G107">
        <v>0</v>
      </c>
      <c r="H107">
        <v>2.7074781367124756</v>
      </c>
    </row>
    <row r="108" spans="4:8" x14ac:dyDescent="0.3">
      <c r="D108" s="1" t="s">
        <v>392</v>
      </c>
      <c r="E108" s="25">
        <v>7.58</v>
      </c>
      <c r="F108" s="25">
        <v>14.628</v>
      </c>
      <c r="G108">
        <v>0.21924290220820186</v>
      </c>
      <c r="H108">
        <v>2.5636172450052577</v>
      </c>
    </row>
    <row r="109" spans="4:8" x14ac:dyDescent="0.3">
      <c r="D109" s="1" t="s">
        <v>393</v>
      </c>
      <c r="E109" s="25">
        <v>0.95</v>
      </c>
      <c r="F109" s="25">
        <v>15.297000000000001</v>
      </c>
      <c r="G109">
        <v>2.8444444444444446E-2</v>
      </c>
      <c r="H109">
        <v>2.7194666666666669</v>
      </c>
    </row>
    <row r="110" spans="4:8" x14ac:dyDescent="0.3">
      <c r="D110" s="1" t="s">
        <v>394</v>
      </c>
      <c r="E110" s="25">
        <v>7.56</v>
      </c>
      <c r="F110" s="25">
        <v>14.808</v>
      </c>
      <c r="G110">
        <v>0.2340464104423495</v>
      </c>
      <c r="H110">
        <v>2.6845540246555473</v>
      </c>
    </row>
    <row r="111" spans="4:8" x14ac:dyDescent="0.3">
      <c r="D111" s="1" t="s">
        <v>395</v>
      </c>
      <c r="E111" s="25">
        <v>8.82</v>
      </c>
      <c r="F111" s="25">
        <v>14.175000000000001</v>
      </c>
      <c r="G111">
        <v>0.26786708743270843</v>
      </c>
      <c r="H111">
        <v>2.6313346946352332</v>
      </c>
    </row>
    <row r="112" spans="4:8" x14ac:dyDescent="0.3">
      <c r="D112" s="1" t="s">
        <v>396</v>
      </c>
      <c r="E112" s="25">
        <v>2.42</v>
      </c>
      <c r="F112" s="25">
        <v>14.532999999999999</v>
      </c>
      <c r="G112">
        <v>7.4675324675324686E-2</v>
      </c>
      <c r="H112">
        <v>2.7755920550038198</v>
      </c>
    </row>
    <row r="113" spans="4:8" x14ac:dyDescent="0.3">
      <c r="D113" s="1" t="s">
        <v>397</v>
      </c>
      <c r="E113" s="25">
        <v>6.75</v>
      </c>
      <c r="F113" s="25">
        <v>14.388999999999999</v>
      </c>
      <c r="G113">
        <v>0.21767784454351619</v>
      </c>
      <c r="H113">
        <v>2.7891064159720877</v>
      </c>
    </row>
    <row r="114" spans="4:8" x14ac:dyDescent="0.3">
      <c r="D114" s="1" t="s">
        <v>398</v>
      </c>
      <c r="E114" s="25">
        <v>8.51</v>
      </c>
      <c r="F114" s="25">
        <v>16.094999999999999</v>
      </c>
      <c r="G114">
        <v>0.26823793490460157</v>
      </c>
      <c r="H114">
        <v>2.5805675805675805</v>
      </c>
    </row>
    <row r="115" spans="4:8" x14ac:dyDescent="0.3">
      <c r="D115" s="1" t="s">
        <v>399</v>
      </c>
      <c r="E115" s="25">
        <v>7.99</v>
      </c>
      <c r="F115" s="25">
        <v>14.946999999999999</v>
      </c>
      <c r="G115">
        <v>0.23591794158553547</v>
      </c>
      <c r="H115">
        <v>2.5985744089012517</v>
      </c>
    </row>
    <row r="116" spans="4:8" x14ac:dyDescent="0.3">
      <c r="D116" s="1" t="s">
        <v>400</v>
      </c>
      <c r="E116" s="25">
        <v>8.8699999999999992</v>
      </c>
      <c r="F116" s="25">
        <v>13.819000000000001</v>
      </c>
      <c r="G116">
        <v>0.2790613061670002</v>
      </c>
      <c r="H116">
        <v>2.5139166818264509</v>
      </c>
    </row>
    <row r="117" spans="4:8" x14ac:dyDescent="0.3">
      <c r="D117" s="1" t="s">
        <v>401</v>
      </c>
      <c r="E117" s="25">
        <v>9.3000000000000007</v>
      </c>
      <c r="F117" s="25">
        <v>14.917</v>
      </c>
      <c r="G117">
        <v>0.2974566900110579</v>
      </c>
      <c r="H117">
        <v>2.7491706597862144</v>
      </c>
    </row>
    <row r="118" spans="4:8" x14ac:dyDescent="0.3">
      <c r="D118" s="1" t="s">
        <v>402</v>
      </c>
      <c r="E118" s="25">
        <v>8.44</v>
      </c>
      <c r="F118" s="25">
        <v>13.956</v>
      </c>
      <c r="G118">
        <v>0.25170068027210885</v>
      </c>
      <c r="H118">
        <v>2.5659128516271372</v>
      </c>
    </row>
    <row r="119" spans="4:8" x14ac:dyDescent="0.3">
      <c r="D119" s="1" t="s">
        <v>403</v>
      </c>
      <c r="E119" s="25">
        <v>7.76</v>
      </c>
      <c r="F119" s="25">
        <v>13.441000000000001</v>
      </c>
      <c r="G119">
        <v>0.23666401273885351</v>
      </c>
      <c r="H119">
        <v>2.6753582802547773</v>
      </c>
    </row>
    <row r="120" spans="4:8" x14ac:dyDescent="0.3">
      <c r="D120" s="1" t="s">
        <v>404</v>
      </c>
      <c r="E120" s="25">
        <v>9.75</v>
      </c>
      <c r="F120" s="25">
        <v>14.916</v>
      </c>
      <c r="G120">
        <v>0.29632176005500172</v>
      </c>
      <c r="H120">
        <v>2.5637676177380544</v>
      </c>
    </row>
    <row r="121" spans="4:8" x14ac:dyDescent="0.3">
      <c r="D121" s="1" t="s">
        <v>405</v>
      </c>
      <c r="E121" s="25">
        <v>6.31</v>
      </c>
      <c r="F121" s="25">
        <v>14.298999999999999</v>
      </c>
      <c r="G121">
        <v>0.20507399577167018</v>
      </c>
      <c r="H121">
        <v>2.7482221795118198</v>
      </c>
    </row>
    <row r="122" spans="4:8" x14ac:dyDescent="0.3">
      <c r="D122" s="1" t="s">
        <v>406</v>
      </c>
      <c r="E122" s="25">
        <v>7.87</v>
      </c>
      <c r="F122" s="25">
        <v>17.353000000000002</v>
      </c>
      <c r="G122">
        <v>0.22869763465374751</v>
      </c>
      <c r="H122">
        <v>2.4726417782844119</v>
      </c>
    </row>
    <row r="123" spans="4:8" x14ac:dyDescent="0.3">
      <c r="D123" s="1" t="s">
        <v>407</v>
      </c>
      <c r="E123" s="25">
        <v>4.5599999999999996</v>
      </c>
      <c r="F123" s="25">
        <v>14.686</v>
      </c>
      <c r="G123">
        <v>0.14037016675829211</v>
      </c>
      <c r="H123">
        <v>2.6912222833058457</v>
      </c>
    </row>
    <row r="124" spans="4:8" x14ac:dyDescent="0.3">
      <c r="D124" s="1" t="s">
        <v>408</v>
      </c>
      <c r="E124" s="25">
        <v>3.93</v>
      </c>
      <c r="F124" s="25">
        <v>15.914999999999999</v>
      </c>
      <c r="G124">
        <v>0.11264696536383857</v>
      </c>
      <c r="H124">
        <v>2.5285986653956147</v>
      </c>
    </row>
    <row r="125" spans="4:8" x14ac:dyDescent="0.3">
      <c r="D125" s="1" t="s">
        <v>409</v>
      </c>
      <c r="E125" s="25">
        <v>2.4700000000000002</v>
      </c>
      <c r="F125" s="25">
        <v>15.532</v>
      </c>
      <c r="G125">
        <v>6.9108385813722237E-2</v>
      </c>
      <c r="H125">
        <v>2.5740802121312565</v>
      </c>
    </row>
    <row r="126" spans="4:8" x14ac:dyDescent="0.3">
      <c r="D126" s="1" t="s">
        <v>410</v>
      </c>
      <c r="E126" s="25">
        <v>8.73</v>
      </c>
      <c r="F126" s="25">
        <v>14.37</v>
      </c>
      <c r="G126">
        <v>0.27591734948343427</v>
      </c>
      <c r="H126">
        <v>2.5596722479515495</v>
      </c>
    </row>
    <row r="127" spans="4:8" x14ac:dyDescent="0.3">
      <c r="D127" s="1" t="s">
        <v>411</v>
      </c>
      <c r="E127" s="25">
        <v>9.43</v>
      </c>
      <c r="F127" s="25">
        <v>12.457000000000001</v>
      </c>
      <c r="G127">
        <v>0.24986585583974244</v>
      </c>
      <c r="H127">
        <v>2.2280450724378467</v>
      </c>
    </row>
    <row r="128" spans="4:8" x14ac:dyDescent="0.3">
      <c r="D128" s="1" t="s">
        <v>412</v>
      </c>
      <c r="E128" s="25">
        <v>8.52</v>
      </c>
      <c r="F128" s="25">
        <v>14.513</v>
      </c>
      <c r="G128">
        <v>0.25456155890168292</v>
      </c>
      <c r="H128">
        <v>2.5709477413640394</v>
      </c>
    </row>
    <row r="129" spans="4:8" x14ac:dyDescent="0.3">
      <c r="D129" s="1" t="s">
        <v>413</v>
      </c>
      <c r="E129" s="25">
        <v>7.1</v>
      </c>
      <c r="F129" s="25">
        <v>14.743</v>
      </c>
      <c r="G129">
        <v>0.20181177654755914</v>
      </c>
      <c r="H129">
        <v>2.4732427445059555</v>
      </c>
    </row>
    <row r="130" spans="4:8" x14ac:dyDescent="0.3">
      <c r="D130" s="1" t="s">
        <v>414</v>
      </c>
      <c r="E130" s="25">
        <v>8.81</v>
      </c>
      <c r="F130" s="25">
        <v>16.847999999999999</v>
      </c>
      <c r="G130">
        <v>0.26642335766423358</v>
      </c>
      <c r="H130">
        <v>2.4595620437956205</v>
      </c>
    </row>
    <row r="131" spans="4:8" x14ac:dyDescent="0.3">
      <c r="D131" s="1" t="s">
        <v>415</v>
      </c>
      <c r="E131" s="25">
        <v>2.25</v>
      </c>
      <c r="F131" s="25">
        <v>14.555</v>
      </c>
      <c r="G131">
        <v>7.0400920774985609E-2</v>
      </c>
      <c r="H131">
        <v>2.7920583157490886</v>
      </c>
    </row>
    <row r="132" spans="4:8" x14ac:dyDescent="0.3">
      <c r="D132" s="1" t="s">
        <v>416</v>
      </c>
      <c r="E132" s="25">
        <v>4.63</v>
      </c>
      <c r="F132" s="25">
        <v>14.837</v>
      </c>
      <c r="G132">
        <v>0.14715302491103202</v>
      </c>
      <c r="H132">
        <v>2.6400355871886121</v>
      </c>
    </row>
    <row r="133" spans="4:8" x14ac:dyDescent="0.3">
      <c r="D133" s="1" t="s">
        <v>417</v>
      </c>
      <c r="E133" s="25">
        <v>8.68</v>
      </c>
      <c r="F133" s="25">
        <v>15.597</v>
      </c>
      <c r="G133">
        <v>0.26104350725120856</v>
      </c>
      <c r="H133">
        <v>2.59993332222037</v>
      </c>
    </row>
    <row r="134" spans="4:8" x14ac:dyDescent="0.3">
      <c r="D134" s="1" t="s">
        <v>418</v>
      </c>
      <c r="E134" s="25">
        <v>10.94</v>
      </c>
      <c r="F134" s="25">
        <v>14.476000000000001</v>
      </c>
      <c r="G134">
        <v>0.37422969187675065</v>
      </c>
      <c r="H134">
        <v>2.7032679738562093</v>
      </c>
    </row>
    <row r="135" spans="4:8" x14ac:dyDescent="0.3">
      <c r="D135" s="1" t="s">
        <v>419</v>
      </c>
      <c r="E135" s="25">
        <v>9.9700000000000006</v>
      </c>
      <c r="F135" s="25">
        <v>12.943</v>
      </c>
      <c r="G135">
        <v>0.29187769649221534</v>
      </c>
      <c r="H135">
        <v>2.4278746951791406</v>
      </c>
    </row>
    <row r="136" spans="4:8" x14ac:dyDescent="0.3">
      <c r="D136" s="1" t="s">
        <v>420</v>
      </c>
      <c r="E136" s="25">
        <v>10.83</v>
      </c>
      <c r="F136" s="25">
        <v>14.278</v>
      </c>
      <c r="G136">
        <v>0.33797585886722381</v>
      </c>
      <c r="H136">
        <v>2.6514391829155062</v>
      </c>
    </row>
    <row r="137" spans="4:8" x14ac:dyDescent="0.3">
      <c r="D137" s="1" t="s">
        <v>421</v>
      </c>
      <c r="E137" s="25">
        <v>6.01</v>
      </c>
      <c r="F137" s="25">
        <v>14.760999999999999</v>
      </c>
      <c r="G137">
        <v>0.18965517241379309</v>
      </c>
      <c r="H137">
        <v>2.736559139784946</v>
      </c>
    </row>
    <row r="138" spans="4:8" x14ac:dyDescent="0.3">
      <c r="D138" s="1" t="s">
        <v>422</v>
      </c>
      <c r="E138" s="25">
        <v>1.1299999999999999</v>
      </c>
      <c r="F138" s="25">
        <v>35.380000000000003</v>
      </c>
      <c r="G138">
        <v>3.3250146799765123E-2</v>
      </c>
      <c r="H138">
        <v>2.5968878449794479</v>
      </c>
    </row>
    <row r="139" spans="4:8" x14ac:dyDescent="0.3">
      <c r="D139" s="1" t="s">
        <v>423</v>
      </c>
      <c r="E139" s="25">
        <v>15.3</v>
      </c>
      <c r="F139" s="25">
        <v>7.0609999999999999</v>
      </c>
      <c r="G139">
        <v>0.24712948242360008</v>
      </c>
      <c r="H139">
        <v>1.2473061296590708</v>
      </c>
    </row>
    <row r="140" spans="4:8" x14ac:dyDescent="0.3">
      <c r="D140" s="1" t="s">
        <v>424</v>
      </c>
      <c r="E140" s="25">
        <v>8.24</v>
      </c>
      <c r="F140" s="25">
        <v>16.541</v>
      </c>
      <c r="G140">
        <v>0.30836918263590146</v>
      </c>
      <c r="H140">
        <v>3.2344544387954635</v>
      </c>
    </row>
    <row r="141" spans="4:8" x14ac:dyDescent="0.3">
      <c r="D141" s="1" t="s">
        <v>425</v>
      </c>
      <c r="E141" s="25">
        <v>0.53</v>
      </c>
      <c r="F141" s="25">
        <v>21.114999999999998</v>
      </c>
      <c r="G141">
        <v>2.1951219512195124E-2</v>
      </c>
      <c r="H141">
        <v>3.9615384615384612</v>
      </c>
    </row>
    <row r="142" spans="4:8" x14ac:dyDescent="0.3">
      <c r="D142" s="1" t="s">
        <v>426</v>
      </c>
      <c r="E142" s="25">
        <v>6.92</v>
      </c>
      <c r="F142" s="25">
        <v>19.641999999999999</v>
      </c>
      <c r="G142">
        <v>0.32273014535496103</v>
      </c>
      <c r="H142">
        <v>4.1377712239309039</v>
      </c>
    </row>
    <row r="143" spans="4:8" x14ac:dyDescent="0.3">
      <c r="D143" s="1" t="s">
        <v>427</v>
      </c>
      <c r="E143" s="25">
        <v>10.27</v>
      </c>
      <c r="F143" s="25">
        <v>7.1790000000000003</v>
      </c>
      <c r="G143">
        <v>0.18195130880468607</v>
      </c>
      <c r="H143">
        <v>1.3141131246567821</v>
      </c>
    </row>
    <row r="144" spans="4:8" x14ac:dyDescent="0.3">
      <c r="D144" s="1" t="s">
        <v>428</v>
      </c>
      <c r="E144" s="25">
        <v>2.31</v>
      </c>
      <c r="F144" s="25">
        <v>8.0559999999999992</v>
      </c>
      <c r="G144">
        <v>4.1968714231209465E-2</v>
      </c>
      <c r="H144">
        <v>1.5368180083937426</v>
      </c>
    </row>
    <row r="145" spans="4:8" x14ac:dyDescent="0.3">
      <c r="D145" s="1" t="s">
        <v>429</v>
      </c>
      <c r="E145" s="25">
        <v>5.24</v>
      </c>
      <c r="F145" s="25">
        <v>20.754999999999999</v>
      </c>
      <c r="G145">
        <v>0.2548642292067565</v>
      </c>
      <c r="H145">
        <v>4.4376737224716702</v>
      </c>
    </row>
    <row r="146" spans="4:8" x14ac:dyDescent="0.3">
      <c r="D146" s="1" t="s">
        <v>430</v>
      </c>
      <c r="E146" s="25">
        <v>9.3800000000000008</v>
      </c>
      <c r="F146" s="25">
        <v>15.749000000000001</v>
      </c>
      <c r="G146">
        <v>0.26668698567509902</v>
      </c>
      <c r="H146">
        <v>2.4000304785126487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Response Factor Calculation</vt:lpstr>
      <vt:lpstr>Read Me</vt:lpstr>
      <vt:lpstr>Combined Data</vt:lpstr>
    </vt:vector>
  </TitlesOfParts>
  <Manager/>
  <Company>Abbott Laboratories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Swiatowiec, Rafal</dc:creator>
  <cp:keywords/>
  <dc:description/>
  <cp:lastModifiedBy>Nicholas Rinehart</cp:lastModifiedBy>
  <cp:revision/>
  <dcterms:created xsi:type="dcterms:W3CDTF">2020-07-09T20:14:16Z</dcterms:created>
  <dcterms:modified xsi:type="dcterms:W3CDTF">2025-02-04T06:41:57Z</dcterms:modified>
  <cp:category/>
  <cp:contentStatus/>
</cp:coreProperties>
</file>