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MASTER DATA PREPARATION COEP\"/>
    </mc:Choice>
  </mc:AlternateContent>
  <xr:revisionPtr revIDLastSave="0" documentId="8_{0D9D8668-93A5-494A-B194-C9232BC302B0}" xr6:coauthVersionLast="47" xr6:coauthVersionMax="47" xr10:uidLastSave="{00000000-0000-0000-0000-000000000000}"/>
  <bookViews>
    <workbookView xWindow="-108" yWindow="-108" windowWidth="23256" windowHeight="12576" activeTab="2" xr2:uid="{24DEB5D8-5D77-47F1-BC4B-7A3398EC6995}"/>
  </bookViews>
  <sheets>
    <sheet name="Part Lead Time" sheetId="1" r:id="rId1"/>
    <sheet name="Process" sheetId="2" r:id="rId2"/>
    <sheet name="Open Order 9-Jun-25" sheetId="3" r:id="rId3"/>
  </sheets>
  <definedNames>
    <definedName name="_xlnm._FilterDatabase" localSheetId="1" hidden="1">Process!$A$2:$E$43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0" i="2" l="1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D42" i="2"/>
  <c r="A42" i="2"/>
  <c r="D41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R46" i="1"/>
  <c r="F46" i="1"/>
  <c r="D46" i="1"/>
  <c r="X45" i="1"/>
  <c r="V45" i="1"/>
  <c r="R45" i="1"/>
  <c r="R11" i="1" s="1"/>
  <c r="L45" i="1"/>
  <c r="J45" i="1"/>
  <c r="H45" i="1"/>
  <c r="F45" i="1"/>
  <c r="D45" i="1"/>
  <c r="D44" i="1"/>
  <c r="X43" i="1"/>
  <c r="V43" i="1"/>
  <c r="V11" i="1" s="1"/>
  <c r="T43" i="1"/>
  <c r="R43" i="1"/>
  <c r="P43" i="1"/>
  <c r="N43" i="1"/>
  <c r="N11" i="1" s="1"/>
  <c r="L43" i="1"/>
  <c r="J43" i="1"/>
  <c r="H43" i="1"/>
  <c r="F43" i="1"/>
  <c r="F11" i="1" s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X11" i="1"/>
  <c r="T11" i="1"/>
  <c r="P11" i="1"/>
  <c r="L11" i="1"/>
  <c r="J11" i="1"/>
  <c r="H11" i="1"/>
  <c r="B1" i="1"/>
</calcChain>
</file>

<file path=xl/sharedStrings.xml><?xml version="1.0" encoding="utf-8"?>
<sst xmlns="http://schemas.openxmlformats.org/spreadsheetml/2006/main" count="1482" uniqueCount="423">
  <si>
    <t>Any 2 verity per day</t>
  </si>
  <si>
    <t>Any 1 verity per day</t>
  </si>
  <si>
    <t>ABB373</t>
  </si>
  <si>
    <t>SIE441</t>
  </si>
  <si>
    <t>ARE330</t>
  </si>
  <si>
    <t>SIE469</t>
  </si>
  <si>
    <t>HYO025</t>
  </si>
  <si>
    <t>HYO026</t>
  </si>
  <si>
    <t>ABB436</t>
  </si>
  <si>
    <t>ARE396</t>
  </si>
  <si>
    <t>ARE255</t>
  </si>
  <si>
    <t>TOS013</t>
  </si>
  <si>
    <t>Pattern Length</t>
  </si>
  <si>
    <t>Casting Length</t>
  </si>
  <si>
    <t>Pattern Cavity</t>
  </si>
  <si>
    <t>Moulding Line</t>
  </si>
  <si>
    <t>T60</t>
  </si>
  <si>
    <t>T40</t>
  </si>
  <si>
    <t>RA/ NRA</t>
  </si>
  <si>
    <t>Machining OP10</t>
  </si>
  <si>
    <t>Machining OP20</t>
  </si>
  <si>
    <t>Machining OP30</t>
  </si>
  <si>
    <t>Sr. No.</t>
  </si>
  <si>
    <t>Process</t>
  </si>
  <si>
    <t>Per day out put</t>
  </si>
  <si>
    <t>QTY</t>
  </si>
  <si>
    <t>Lead Time in days</t>
  </si>
  <si>
    <t>PATA</t>
  </si>
  <si>
    <t>MOULD</t>
  </si>
  <si>
    <t>CICPR</t>
  </si>
  <si>
    <t>POUR</t>
  </si>
  <si>
    <t>K_D</t>
  </si>
  <si>
    <t>KDPR</t>
  </si>
  <si>
    <t>K_D_C</t>
  </si>
  <si>
    <t>CICST</t>
  </si>
  <si>
    <t>CUTT</t>
  </si>
  <si>
    <t>SANDB</t>
  </si>
  <si>
    <t>ABRPR</t>
  </si>
  <si>
    <t>SHOTP</t>
  </si>
  <si>
    <t>VIZPR</t>
  </si>
  <si>
    <t>X-RAY</t>
  </si>
  <si>
    <t>FETT</t>
  </si>
  <si>
    <t>BENDR</t>
  </si>
  <si>
    <t>VIZIN</t>
  </si>
  <si>
    <t>CICHT</t>
  </si>
  <si>
    <t>HEAT</t>
  </si>
  <si>
    <t>CICXR</t>
  </si>
  <si>
    <t>SHOT</t>
  </si>
  <si>
    <t>SHOTF</t>
  </si>
  <si>
    <t>3DSCN</t>
  </si>
  <si>
    <t>ABRFI</t>
  </si>
  <si>
    <t>SURFI</t>
  </si>
  <si>
    <t>FETRW</t>
  </si>
  <si>
    <t>VIZFI</t>
  </si>
  <si>
    <t>CICCT</t>
  </si>
  <si>
    <t>T2M</t>
  </si>
  <si>
    <t>RFM</t>
  </si>
  <si>
    <t>MACH1</t>
  </si>
  <si>
    <t>CMM</t>
  </si>
  <si>
    <t>MACH2</t>
  </si>
  <si>
    <t>MACH3</t>
  </si>
  <si>
    <t>MACH4</t>
  </si>
  <si>
    <t>MACH5</t>
  </si>
  <si>
    <t>JIG1</t>
  </si>
  <si>
    <t>JIG2</t>
  </si>
  <si>
    <t>JIG3</t>
  </si>
  <si>
    <t>JIG4</t>
  </si>
  <si>
    <t>EXTED</t>
  </si>
  <si>
    <t>OUTSM</t>
  </si>
  <si>
    <t>FINFT</t>
  </si>
  <si>
    <t>VIZMC</t>
  </si>
  <si>
    <t>BALNC</t>
  </si>
  <si>
    <t>AIR</t>
  </si>
  <si>
    <t>WSHPL</t>
  </si>
  <si>
    <t>LEAKT</t>
  </si>
  <si>
    <t>CICHY</t>
  </si>
  <si>
    <t>FIN</t>
  </si>
  <si>
    <t>VIZ</t>
  </si>
  <si>
    <t>HYDRO</t>
  </si>
  <si>
    <t>IMPRG</t>
  </si>
  <si>
    <t>LPT</t>
  </si>
  <si>
    <t>PAINT</t>
  </si>
  <si>
    <t>Q-PNT</t>
  </si>
  <si>
    <t>INSAS</t>
  </si>
  <si>
    <t>CICDP</t>
  </si>
  <si>
    <t>CICFI</t>
  </si>
  <si>
    <t>ASMB</t>
  </si>
  <si>
    <t>FINAS</t>
  </si>
  <si>
    <t>WSHPD</t>
  </si>
  <si>
    <t>CIC</t>
  </si>
  <si>
    <t>DPS</t>
  </si>
  <si>
    <t>PACK</t>
  </si>
  <si>
    <t>RFD</t>
  </si>
  <si>
    <t>FAID</t>
  </si>
  <si>
    <t>SCONF</t>
  </si>
  <si>
    <t>Full Form</t>
  </si>
  <si>
    <t>Owner Name</t>
  </si>
  <si>
    <t>PATTERN PREPARATION</t>
  </si>
  <si>
    <t>Mr. Amol Saste</t>
  </si>
  <si>
    <t>MOLDING</t>
  </si>
  <si>
    <t>Mr. Viraj Manjarekar</t>
  </si>
  <si>
    <t>CIC FOR CASTING POURING</t>
  </si>
  <si>
    <t>Mr. Mahesh Deshmukh</t>
  </si>
  <si>
    <t xml:space="preserve">POURING </t>
  </si>
  <si>
    <t>KNOCK + DECORE</t>
  </si>
  <si>
    <t>KNOCK + DECORE + PRIMARY INSPECTION</t>
  </si>
  <si>
    <t>KNOCK + DECORE + CUTTING</t>
  </si>
  <si>
    <t>STAMP TRANSFER</t>
  </si>
  <si>
    <t>CUTTING</t>
  </si>
  <si>
    <t>SAND BURNING</t>
  </si>
  <si>
    <t>Mr. Pravin Londhe</t>
  </si>
  <si>
    <t>ABRASIVE BLASTING PRIMARY</t>
  </si>
  <si>
    <t>SHOT BLASTING-PRIMARY</t>
  </si>
  <si>
    <t>VISUAL INSPECTION - PRIMARY</t>
  </si>
  <si>
    <t>X-RAY TEST</t>
  </si>
  <si>
    <t>Mr. Jalinder Sonwane</t>
  </si>
  <si>
    <t>FETTLING</t>
  </si>
  <si>
    <t>BEND REWORK</t>
  </si>
  <si>
    <t>VISUAL INSPECTION- IN PROCESS</t>
  </si>
  <si>
    <t>CIC FOR CASTING HEAT TREATMENT INSPECTION</t>
  </si>
  <si>
    <t>HEAT TREATMENT</t>
  </si>
  <si>
    <t>CIC FOR X-RAY</t>
  </si>
  <si>
    <t>SHOT BLASTING</t>
  </si>
  <si>
    <t>SHOT BLASTING-FINAL</t>
  </si>
  <si>
    <t>3DSCAN</t>
  </si>
  <si>
    <t>ABRASIVE BLASTING FINAL</t>
  </si>
  <si>
    <t>SHOT BLASTING-FINAL INSPECTION</t>
  </si>
  <si>
    <t>REWORK FETTLING(AFTER SB)</t>
  </si>
  <si>
    <t>VISUAL INSPECTION - FINAL</t>
  </si>
  <si>
    <t>Mr. Chetan Shinde</t>
  </si>
  <si>
    <t>CIC FOR CASTING FINAL INSPECTION</t>
  </si>
  <si>
    <t>TRANSFER TO MACHINING</t>
  </si>
  <si>
    <t>READY FOR MACHINING</t>
  </si>
  <si>
    <t>Mr. Sainath Ukirde</t>
  </si>
  <si>
    <t>OP10 MACHINING</t>
  </si>
  <si>
    <t>CMM INSPECTION</t>
  </si>
  <si>
    <t>Mr. Sunil(CMM Supervisor)</t>
  </si>
  <si>
    <t>OP20 MACHINING</t>
  </si>
  <si>
    <t>OP30 MACHINING</t>
  </si>
  <si>
    <t>OP40 MACHINING</t>
  </si>
  <si>
    <t>OP50 MACHINING</t>
  </si>
  <si>
    <t>OUTSOURCE MACHINING</t>
  </si>
  <si>
    <t>Mr. Sandeep Rakh</t>
  </si>
  <si>
    <t>OUTSOURCE FOR MACHINING</t>
  </si>
  <si>
    <t>VISUAL INSPECTION</t>
  </si>
  <si>
    <t>Mr. Prakash Jagtap</t>
  </si>
  <si>
    <t>BALANCING OPERATION</t>
  </si>
  <si>
    <t>Washing before leak test</t>
  </si>
  <si>
    <t>AIR PRESSURE &amp; HELIUM LEAK TEST</t>
  </si>
  <si>
    <t>CIC AFTER HYDO TEST</t>
  </si>
  <si>
    <t>FINAL INSPECTION</t>
  </si>
  <si>
    <t>REWORK</t>
  </si>
  <si>
    <t>Hydro test</t>
  </si>
  <si>
    <t>Mr.Navnath Kamble</t>
  </si>
  <si>
    <t>Impregnation</t>
  </si>
  <si>
    <t>Mr. Umesh Ku Bisen</t>
  </si>
  <si>
    <t>DYE PENETRANT TEST</t>
  </si>
  <si>
    <t>MASKING AND PAINTING</t>
  </si>
  <si>
    <t>PAINTING INSPECTION</t>
  </si>
  <si>
    <t>INSERT ASSEMBLY</t>
  </si>
  <si>
    <t>CIC CLEARNCE AFTER DP TEST</t>
  </si>
  <si>
    <t>CIC AFTER FINAL INSPECTION</t>
  </si>
  <si>
    <t>GET012 ASSEMBLY</t>
  </si>
  <si>
    <t>Final Assembly</t>
  </si>
  <si>
    <t>Washing before dispatch</t>
  </si>
  <si>
    <t>Customer inspection conformation</t>
  </si>
  <si>
    <t>DIGITAL PASSPORT SYSTEM</t>
  </si>
  <si>
    <t>PACKING</t>
  </si>
  <si>
    <t>Mr. Anil Padhy</t>
  </si>
  <si>
    <t>READY FOR DISPATCH</t>
  </si>
  <si>
    <t>FAI DISPATCH</t>
  </si>
  <si>
    <t>SALES CONFORAMTION</t>
  </si>
  <si>
    <t>Mr. Tushar Ingawale</t>
  </si>
  <si>
    <t>Ware House</t>
  </si>
  <si>
    <t>T2M- RFM</t>
  </si>
  <si>
    <t>Mr. Shailesh Varpe</t>
  </si>
  <si>
    <t>FG - RFD</t>
  </si>
  <si>
    <t>Customer Return</t>
  </si>
  <si>
    <t>Mr. Umesh Kumar</t>
  </si>
  <si>
    <t>Doc Nbr</t>
  </si>
  <si>
    <t>Order Typ Name</t>
  </si>
  <si>
    <t>PO Date</t>
  </si>
  <si>
    <t>SO Creation Date</t>
  </si>
  <si>
    <t>Customer Name</t>
  </si>
  <si>
    <t>TIPL Doc Nbr</t>
  </si>
  <si>
    <t>Customer PO</t>
  </si>
  <si>
    <t>Customer PO line Item Nbr</t>
  </si>
  <si>
    <t>Item Code</t>
  </si>
  <si>
    <t>TI Code</t>
  </si>
  <si>
    <t>Item Details</t>
  </si>
  <si>
    <t>Customer Part Name</t>
  </si>
  <si>
    <t>Currency Unit</t>
  </si>
  <si>
    <t>Weight per Part</t>
  </si>
  <si>
    <t>SO Dwg Rev No</t>
  </si>
  <si>
    <t>RAL Shade</t>
  </si>
  <si>
    <t>Customer Wish Date</t>
  </si>
  <si>
    <t>Customer Wish Week</t>
  </si>
  <si>
    <t>TI Delivery Date</t>
  </si>
  <si>
    <t>TI Delivery Week</t>
  </si>
  <si>
    <t>Order Qty</t>
  </si>
  <si>
    <t>Dispatch Qty</t>
  </si>
  <si>
    <t>Invoiced Qty</t>
  </si>
  <si>
    <t>Open Qty</t>
  </si>
  <si>
    <t>PO Weight</t>
  </si>
  <si>
    <t>Open PO Weight</t>
  </si>
  <si>
    <t>Order Status</t>
  </si>
  <si>
    <t>Last Dispatch Date</t>
  </si>
  <si>
    <t>Serial</t>
  </si>
  <si>
    <t>Hitachi Energy high Voltage Switchgear Co. Ltd.</t>
  </si>
  <si>
    <t>TIPL/25-26/SO/00458</t>
  </si>
  <si>
    <t>4501344508</t>
  </si>
  <si>
    <t>10</t>
  </si>
  <si>
    <t>1HSB445422-B_R0E</t>
  </si>
  <si>
    <t>AIS 420 kV</t>
  </si>
  <si>
    <t>US-Dollar</t>
  </si>
  <si>
    <t>49.66</t>
  </si>
  <si>
    <t>E</t>
  </si>
  <si>
    <t>Open</t>
  </si>
  <si>
    <t>-</t>
  </si>
  <si>
    <t>20</t>
  </si>
  <si>
    <t>HITACHI ENERGY VIETNAM, BAC NINH BRANCH</t>
  </si>
  <si>
    <t>TIPL/25-26/SO/00456</t>
  </si>
  <si>
    <t>4501309981</t>
  </si>
  <si>
    <t>TIPL/25-26/SO/00454</t>
  </si>
  <si>
    <t>4501338089</t>
  </si>
  <si>
    <t>Siemens Ltd -CWC</t>
  </si>
  <si>
    <t>TIPL/25-26/SO/00453</t>
  </si>
  <si>
    <t>4513518801</t>
  </si>
  <si>
    <t>150</t>
  </si>
  <si>
    <t>C1B46827479001_RU0</t>
  </si>
  <si>
    <t>BUSBAR HOUSING (FINISHED PART)</t>
  </si>
  <si>
    <t>INR</t>
  </si>
  <si>
    <t>116</t>
  </si>
  <si>
    <t>U0</t>
  </si>
  <si>
    <t>PFIFFNER Messwandler AG</t>
  </si>
  <si>
    <t>TIPL/25-26/SO/00450</t>
  </si>
  <si>
    <t>167065</t>
  </si>
  <si>
    <t>1HC0027512P0001</t>
  </si>
  <si>
    <t>420 kV</t>
  </si>
  <si>
    <t>Euro</t>
  </si>
  <si>
    <t>82.86</t>
  </si>
  <si>
    <t>AW</t>
  </si>
  <si>
    <t>7038</t>
  </si>
  <si>
    <t>GE Grid Solutions LLC</t>
  </si>
  <si>
    <t>TIPL/25-26/SO/00430</t>
  </si>
  <si>
    <t>4201932626</t>
  </si>
  <si>
    <t>CC01619-001</t>
  </si>
  <si>
    <t>DTB - 145 kV</t>
  </si>
  <si>
    <t>109.23</t>
  </si>
  <si>
    <t>02</t>
  </si>
  <si>
    <t>Hitachi Energy India Limited</t>
  </si>
  <si>
    <t>TIPL/25-26/SO/00427</t>
  </si>
  <si>
    <t>4501134135</t>
  </si>
  <si>
    <t>2GHV008286P0001_R0B</t>
  </si>
  <si>
    <t>B</t>
  </si>
  <si>
    <t>Non Painted</t>
  </si>
  <si>
    <t>ABB s.r.o.</t>
  </si>
  <si>
    <t>TIPL/25-26/SO/00422</t>
  </si>
  <si>
    <t>4501822182</t>
  </si>
  <si>
    <t>1HC0027512P0001-UPACZ</t>
  </si>
  <si>
    <t>AS</t>
  </si>
  <si>
    <t>TIPL/25-26/SO/00387</t>
  </si>
  <si>
    <t>4513474036</t>
  </si>
  <si>
    <t>140</t>
  </si>
  <si>
    <t>TIPL/25-26/SO/00386</t>
  </si>
  <si>
    <t>2025/165021</t>
  </si>
  <si>
    <t>TIPL/25-26/SO/00373</t>
  </si>
  <si>
    <t>4201916045</t>
  </si>
  <si>
    <t xml:space="preserve">Toshiba Transmission &amp; Distribution System_x000D_
(India) Private Limited._x000D_
</t>
  </si>
  <si>
    <t>TIPL/25-26/SO/00367</t>
  </si>
  <si>
    <t>S25100202</t>
  </si>
  <si>
    <t>80</t>
  </si>
  <si>
    <t>T6866845#008_PNT</t>
  </si>
  <si>
    <t>PAINTED</t>
  </si>
  <si>
    <t>HG001515AH21B10000864</t>
  </si>
  <si>
    <t>56.5</t>
  </si>
  <si>
    <t>4</t>
  </si>
  <si>
    <t>7032</t>
  </si>
  <si>
    <t>60</t>
  </si>
  <si>
    <t>T6866845#004_R04_PNT</t>
  </si>
  <si>
    <t>HG001515AH21B10000769</t>
  </si>
  <si>
    <t>TIPL/25-26/SO/00364</t>
  </si>
  <si>
    <t>S25100199</t>
  </si>
  <si>
    <t>40</t>
  </si>
  <si>
    <t>T6866845#002_PNT</t>
  </si>
  <si>
    <t>HG001527AH21B10000751</t>
  </si>
  <si>
    <t>70</t>
  </si>
  <si>
    <t>HG001527AH21B10000864</t>
  </si>
  <si>
    <t>50</t>
  </si>
  <si>
    <t>HG001527AH21B10000769</t>
  </si>
  <si>
    <t>TIPL/25-26/SO/00358</t>
  </si>
  <si>
    <t>4500951628</t>
  </si>
  <si>
    <t>TIPL/25-26/SO/00357</t>
  </si>
  <si>
    <t>4500600970</t>
  </si>
  <si>
    <t>TIPL/25-26/SO/00353</t>
  </si>
  <si>
    <t>4501055442</t>
  </si>
  <si>
    <t>Non painted</t>
  </si>
  <si>
    <t>30</t>
  </si>
  <si>
    <t>90</t>
  </si>
  <si>
    <t>100</t>
  </si>
  <si>
    <t>Narayan Powertech PVT. LTD.</t>
  </si>
  <si>
    <t>TIPL/25-26/SO/00342</t>
  </si>
  <si>
    <t>GEN/24-25/7055(R1)</t>
  </si>
  <si>
    <t>1</t>
  </si>
  <si>
    <t>7035</t>
  </si>
  <si>
    <t>Electrical Controls &amp; Systems</t>
  </si>
  <si>
    <t>TIPL/25-26/SO/00341</t>
  </si>
  <si>
    <t>P0055822</t>
  </si>
  <si>
    <t>TIPL/25-26/SO/00336</t>
  </si>
  <si>
    <t>4201903227</t>
  </si>
  <si>
    <t>TIPL/24-25/SO/00327</t>
  </si>
  <si>
    <t>S24102150</t>
  </si>
  <si>
    <t>HG001495AH21B10000769</t>
  </si>
  <si>
    <t>HG001495AH21B10000864</t>
  </si>
  <si>
    <t>GE T&amp;D India Ltd (CHT)</t>
  </si>
  <si>
    <t>TIPL/24-25/SO/00312</t>
  </si>
  <si>
    <t>4201894716</t>
  </si>
  <si>
    <t>110</t>
  </si>
  <si>
    <t>HE70P21Z42162</t>
  </si>
  <si>
    <t>765 KV GIS</t>
  </si>
  <si>
    <t>98</t>
  </si>
  <si>
    <t>8</t>
  </si>
  <si>
    <t>Non-Painted</t>
  </si>
  <si>
    <t>TIPL/24-25/SO/00308</t>
  </si>
  <si>
    <t>HR02- 4201892768</t>
  </si>
  <si>
    <t>HE70P21Z42161</t>
  </si>
  <si>
    <t>111.5</t>
  </si>
  <si>
    <t>120</t>
  </si>
  <si>
    <t>TIPL/24-25/SO/00305</t>
  </si>
  <si>
    <t>HR02- 4201891536</t>
  </si>
  <si>
    <t>TIPL/24-25/SO/00298</t>
  </si>
  <si>
    <t>4201888064</t>
  </si>
  <si>
    <t>TIPL/24-25/SO/00295</t>
  </si>
  <si>
    <t>4513426709</t>
  </si>
  <si>
    <t>130</t>
  </si>
  <si>
    <t>TIPL/24-25/SO/00278</t>
  </si>
  <si>
    <t>4513426387</t>
  </si>
  <si>
    <t>PTD4848110001</t>
  </si>
  <si>
    <t>63.33</t>
  </si>
  <si>
    <t>G</t>
  </si>
  <si>
    <t>TIPL/24-25/SO/00269</t>
  </si>
  <si>
    <t>S24101950</t>
  </si>
  <si>
    <t>HG001517AH21B10000769</t>
  </si>
  <si>
    <t>TIPL/24-25/SO/00258</t>
  </si>
  <si>
    <t>S24101901</t>
  </si>
  <si>
    <t>HG001516AH21B10000769</t>
  </si>
  <si>
    <t>TIPL/24-25/SO/00248</t>
  </si>
  <si>
    <t>4201884877</t>
  </si>
  <si>
    <t>TIPL/24-25/SO/00219</t>
  </si>
  <si>
    <t>4500884601</t>
  </si>
  <si>
    <t>10-20-30</t>
  </si>
  <si>
    <t>Hyosung T&amp;D India Pvt Ltd</t>
  </si>
  <si>
    <t>TIPL/24-25/SO/00196</t>
  </si>
  <si>
    <t>4701562729</t>
  </si>
  <si>
    <t>1-12</t>
  </si>
  <si>
    <t>DYB0613303W001</t>
  </si>
  <si>
    <t>245kv</t>
  </si>
  <si>
    <t>42.26</t>
  </si>
  <si>
    <t>11</t>
  </si>
  <si>
    <t>TIPL/24-25/SO/00184</t>
  </si>
  <si>
    <t>4513446412</t>
  </si>
  <si>
    <t>TIPL/24-25/SO/00175</t>
  </si>
  <si>
    <t>4701566923</t>
  </si>
  <si>
    <t>3</t>
  </si>
  <si>
    <t>TIPL/24-25/SO/00161</t>
  </si>
  <si>
    <t>4701565839</t>
  </si>
  <si>
    <t>1-14</t>
  </si>
  <si>
    <t>DYB0623245W001</t>
  </si>
  <si>
    <t>145kv</t>
  </si>
  <si>
    <t>51.5</t>
  </si>
  <si>
    <t>TIPL/24-25/SO/00131</t>
  </si>
  <si>
    <t>4701557223</t>
  </si>
  <si>
    <t>1,2,3</t>
  </si>
  <si>
    <t>TIPL/24-25/SO/00129</t>
  </si>
  <si>
    <t>4701559931</t>
  </si>
  <si>
    <t>2</t>
  </si>
  <si>
    <t>TIPL/24-25/SO/00127</t>
  </si>
  <si>
    <t>4701566095</t>
  </si>
  <si>
    <t>2,5,6</t>
  </si>
  <si>
    <t>TIPL/24-25/SO/00122</t>
  </si>
  <si>
    <t>4701559527</t>
  </si>
  <si>
    <t>TIPL/24-25/SO/00121</t>
  </si>
  <si>
    <t>4701563622</t>
  </si>
  <si>
    <t>1,2,3,6</t>
  </si>
  <si>
    <t>TIPL/24-25/SO/00097</t>
  </si>
  <si>
    <t>4701563638</t>
  </si>
  <si>
    <t>5</t>
  </si>
  <si>
    <t>TIPL/24-25/SO/00090</t>
  </si>
  <si>
    <t>4701561173</t>
  </si>
  <si>
    <t>29,30,31,32,34</t>
  </si>
  <si>
    <t>TIPL/24-25/SO/00073</t>
  </si>
  <si>
    <t>HR02- 4201859143</t>
  </si>
  <si>
    <t>HE70P21Z42171</t>
  </si>
  <si>
    <t>TIPL/24-25/SO/00068</t>
  </si>
  <si>
    <t>4513444531</t>
  </si>
  <si>
    <t>TIPL/24-25/SO/00061</t>
  </si>
  <si>
    <t>4701559513</t>
  </si>
  <si>
    <t>TIPL/24-25/SO/00035</t>
  </si>
  <si>
    <t>4701550100</t>
  </si>
  <si>
    <t>8,9,15</t>
  </si>
  <si>
    <t>TIPL/24-25/SO/00326</t>
  </si>
  <si>
    <t>4701555692</t>
  </si>
  <si>
    <t>9-13</t>
  </si>
  <si>
    <t>TIPL/24-25/SO/00150</t>
  </si>
  <si>
    <t>4500736665</t>
  </si>
  <si>
    <t>Non Paint</t>
  </si>
  <si>
    <t>TIPL/24-25/SO/00034</t>
  </si>
  <si>
    <t>4513134183</t>
  </si>
  <si>
    <t>C1B42748110001</t>
  </si>
  <si>
    <t>T HOUSING 420KV SMART</t>
  </si>
  <si>
    <t>4500613444</t>
  </si>
  <si>
    <t>TIPL/24-25/SO/00286</t>
  </si>
  <si>
    <t>5800011219</t>
  </si>
  <si>
    <t>HRCC0015282103</t>
  </si>
  <si>
    <t>43.1</t>
  </si>
  <si>
    <t>4310043076</t>
  </si>
  <si>
    <t>TIPL/23-24/SO/00449</t>
  </si>
  <si>
    <t>GEN/23-24/3269</t>
  </si>
  <si>
    <t>REV AX</t>
  </si>
  <si>
    <t>TIPL/23-24/SO/00264</t>
  </si>
  <si>
    <t>HR02-4201610277</t>
  </si>
  <si>
    <t>240</t>
  </si>
  <si>
    <t>TELESCOPIC TECHNICAL ENCLOSURE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</si>
</sst>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\/mm\/yyyy"/>
    <numFmt numFmtId="166" formatCode="###0"/>
    <numFmt numFmtId="167" formatCode="####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167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24A4C-ADA3-4CD6-8338-56A8386017D3}">
  <dimension ref="B1:X80"/>
  <sheetViews>
    <sheetView workbookViewId="0">
      <selection activeCell="G9" sqref="G9"/>
    </sheetView>
  </sheetViews>
  <sheetFormatPr defaultRowHeight="14.4" x14ac:dyDescent="0.3"/>
  <cols>
    <col min="4" max="4" width="12.88671875" bestFit="1" customWidth="1"/>
  </cols>
  <sheetData>
    <row r="1" spans="2:24" x14ac:dyDescent="0.3">
      <c r="B1">
        <f>1380/60</f>
        <v>23</v>
      </c>
      <c r="E1" s="1" t="s">
        <v>0</v>
      </c>
      <c r="F1" s="1"/>
      <c r="G1" s="1"/>
      <c r="H1" s="1"/>
      <c r="I1" s="1"/>
      <c r="J1" s="1"/>
      <c r="K1" s="1"/>
      <c r="L1" s="1"/>
      <c r="M1" s="2" t="s">
        <v>1</v>
      </c>
      <c r="N1" s="2"/>
      <c r="O1" s="2"/>
      <c r="P1" s="2"/>
    </row>
    <row r="2" spans="2:24" x14ac:dyDescent="0.3">
      <c r="B2" s="3"/>
      <c r="C2" s="4"/>
      <c r="D2" s="5"/>
      <c r="E2" s="1" t="s">
        <v>2</v>
      </c>
      <c r="F2" s="1"/>
      <c r="G2" s="1" t="s">
        <v>3</v>
      </c>
      <c r="H2" s="1"/>
      <c r="I2" s="1" t="s">
        <v>4</v>
      </c>
      <c r="J2" s="1"/>
      <c r="K2" s="1" t="s">
        <v>5</v>
      </c>
      <c r="L2" s="1"/>
      <c r="M2" s="1" t="s">
        <v>6</v>
      </c>
      <c r="N2" s="1"/>
      <c r="O2" s="1" t="s">
        <v>7</v>
      </c>
      <c r="P2" s="1"/>
      <c r="Q2" s="1" t="s">
        <v>8</v>
      </c>
      <c r="R2" s="1"/>
      <c r="S2" s="1" t="s">
        <v>9</v>
      </c>
      <c r="T2" s="1"/>
      <c r="U2" s="1" t="s">
        <v>10</v>
      </c>
      <c r="V2" s="1"/>
      <c r="W2" s="1" t="s">
        <v>11</v>
      </c>
      <c r="X2" s="1"/>
    </row>
    <row r="3" spans="2:24" x14ac:dyDescent="0.3">
      <c r="B3" s="3"/>
      <c r="C3" s="4"/>
      <c r="D3" s="5" t="s">
        <v>12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2:24" x14ac:dyDescent="0.3">
      <c r="B4" s="3"/>
      <c r="C4" s="4"/>
      <c r="D4" s="5" t="s">
        <v>13</v>
      </c>
      <c r="E4" s="1">
        <v>1120</v>
      </c>
      <c r="F4" s="1"/>
      <c r="G4" s="1">
        <v>1995</v>
      </c>
      <c r="H4" s="1"/>
      <c r="I4" s="1">
        <v>1850</v>
      </c>
      <c r="J4" s="1"/>
      <c r="K4" s="1">
        <v>1720</v>
      </c>
      <c r="L4" s="1"/>
      <c r="M4" s="1">
        <v>1222</v>
      </c>
      <c r="N4" s="1"/>
      <c r="O4" s="1">
        <v>985</v>
      </c>
      <c r="P4" s="1"/>
      <c r="Q4" s="1">
        <v>1550</v>
      </c>
      <c r="R4" s="1"/>
      <c r="S4" s="1">
        <v>2640</v>
      </c>
      <c r="T4" s="1"/>
      <c r="U4" s="1">
        <v>1900</v>
      </c>
      <c r="V4" s="1"/>
      <c r="W4" s="1">
        <v>1810</v>
      </c>
      <c r="X4" s="1"/>
    </row>
    <row r="5" spans="2:24" x14ac:dyDescent="0.3">
      <c r="B5" s="3"/>
      <c r="C5" s="4"/>
      <c r="D5" s="5" t="s">
        <v>14</v>
      </c>
      <c r="E5" s="1">
        <v>1</v>
      </c>
      <c r="F5" s="1"/>
      <c r="G5" s="1">
        <v>2</v>
      </c>
      <c r="H5" s="1"/>
      <c r="I5" s="1">
        <v>2</v>
      </c>
      <c r="J5" s="1"/>
      <c r="K5" s="1">
        <v>1</v>
      </c>
      <c r="L5" s="1"/>
      <c r="M5" s="1">
        <v>1</v>
      </c>
      <c r="N5" s="1"/>
      <c r="O5" s="1">
        <v>1</v>
      </c>
      <c r="P5" s="1"/>
      <c r="Q5" s="1">
        <v>1</v>
      </c>
      <c r="R5" s="1"/>
      <c r="S5" s="1">
        <v>1</v>
      </c>
      <c r="T5" s="1"/>
      <c r="U5" s="1">
        <v>2</v>
      </c>
      <c r="V5" s="1"/>
      <c r="W5" s="1">
        <v>1</v>
      </c>
      <c r="X5" s="1"/>
    </row>
    <row r="6" spans="2:24" x14ac:dyDescent="0.3">
      <c r="B6" s="3"/>
      <c r="C6" s="4"/>
      <c r="D6" s="5" t="s">
        <v>15</v>
      </c>
      <c r="E6" s="1" t="s">
        <v>16</v>
      </c>
      <c r="F6" s="1"/>
      <c r="G6" s="1" t="s">
        <v>16</v>
      </c>
      <c r="H6" s="1"/>
      <c r="I6" s="1" t="s">
        <v>16</v>
      </c>
      <c r="J6" s="1"/>
      <c r="K6" s="1" t="s">
        <v>16</v>
      </c>
      <c r="L6" s="1"/>
      <c r="M6" s="1" t="s">
        <v>16</v>
      </c>
      <c r="N6" s="1"/>
      <c r="O6" s="1" t="s">
        <v>16</v>
      </c>
      <c r="P6" s="1"/>
      <c r="Q6" s="1" t="s">
        <v>16</v>
      </c>
      <c r="R6" s="1"/>
      <c r="S6" s="1" t="s">
        <v>16</v>
      </c>
      <c r="T6" s="1"/>
      <c r="U6" s="1" t="s">
        <v>17</v>
      </c>
      <c r="V6" s="1"/>
      <c r="W6" s="1" t="s">
        <v>16</v>
      </c>
      <c r="X6" s="1"/>
    </row>
    <row r="7" spans="2:24" x14ac:dyDescent="0.3">
      <c r="B7" s="3"/>
      <c r="C7" s="4"/>
      <c r="D7" s="5" t="s">
        <v>18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ht="28.8" x14ac:dyDescent="0.3">
      <c r="B8" s="3"/>
      <c r="C8" s="4"/>
      <c r="D8" s="6" t="s">
        <v>19</v>
      </c>
      <c r="E8" s="7"/>
      <c r="F8" s="8"/>
      <c r="G8" s="7"/>
      <c r="H8" s="8"/>
      <c r="I8" s="7"/>
      <c r="J8" s="8"/>
      <c r="K8" s="7"/>
      <c r="L8" s="8"/>
      <c r="M8" s="7"/>
      <c r="N8" s="8"/>
      <c r="O8" s="7"/>
      <c r="P8" s="8"/>
      <c r="Q8" s="7"/>
      <c r="R8" s="8"/>
      <c r="S8" s="7"/>
      <c r="T8" s="8"/>
      <c r="U8" s="7"/>
      <c r="V8" s="8"/>
      <c r="W8" s="7"/>
      <c r="X8" s="8"/>
    </row>
    <row r="9" spans="2:24" ht="28.8" x14ac:dyDescent="0.3">
      <c r="B9" s="3"/>
      <c r="C9" s="4"/>
      <c r="D9" s="6" t="s">
        <v>20</v>
      </c>
      <c r="E9" s="7"/>
      <c r="F9" s="8"/>
      <c r="G9" s="7"/>
      <c r="H9" s="8"/>
      <c r="I9" s="7"/>
      <c r="J9" s="8"/>
      <c r="K9" s="7"/>
      <c r="L9" s="8"/>
      <c r="M9" s="7"/>
      <c r="N9" s="8"/>
      <c r="O9" s="7"/>
      <c r="P9" s="8"/>
      <c r="Q9" s="7"/>
      <c r="R9" s="8"/>
      <c r="S9" s="7"/>
      <c r="T9" s="8"/>
      <c r="U9" s="7"/>
      <c r="V9" s="8"/>
      <c r="W9" s="7"/>
      <c r="X9" s="8"/>
    </row>
    <row r="10" spans="2:24" ht="28.8" x14ac:dyDescent="0.3">
      <c r="B10" s="3"/>
      <c r="C10" s="4"/>
      <c r="D10" s="6" t="s">
        <v>21</v>
      </c>
      <c r="E10" s="7"/>
      <c r="F10" s="8"/>
      <c r="G10" s="7"/>
      <c r="H10" s="8"/>
      <c r="I10" s="7"/>
      <c r="J10" s="8"/>
      <c r="K10" s="7"/>
      <c r="L10" s="8"/>
      <c r="M10" s="7"/>
      <c r="N10" s="8"/>
      <c r="O10" s="7"/>
      <c r="P10" s="8"/>
      <c r="Q10" s="7"/>
      <c r="R10" s="8"/>
      <c r="S10" s="7"/>
      <c r="T10" s="8"/>
      <c r="U10" s="7"/>
      <c r="V10" s="8"/>
      <c r="W10" s="7"/>
      <c r="X10" s="8"/>
    </row>
    <row r="11" spans="2:24" x14ac:dyDescent="0.3">
      <c r="B11" s="3"/>
      <c r="C11" s="4"/>
      <c r="D11" s="9"/>
      <c r="E11" s="7"/>
      <c r="F11" s="10">
        <f>SUM(F13:F80)</f>
        <v>20.788888888888891</v>
      </c>
      <c r="G11" s="11"/>
      <c r="H11" s="11">
        <f>SUM(H13:H80)</f>
        <v>14.077777777777779</v>
      </c>
      <c r="I11" s="11"/>
      <c r="J11" s="11">
        <f>SUM(J13:J80)</f>
        <v>13.962222222222223</v>
      </c>
      <c r="K11" s="11"/>
      <c r="L11" s="11">
        <f>SUM(L13:L80)</f>
        <v>15.308148148148149</v>
      </c>
      <c r="M11" s="11"/>
      <c r="N11" s="11">
        <f t="shared" ref="N11" si="0">SUM(N13:N80)</f>
        <v>12.372222222222222</v>
      </c>
      <c r="O11" s="11"/>
      <c r="P11" s="11">
        <f t="shared" ref="P11" si="1">SUM(P13:P80)</f>
        <v>12.692222222222222</v>
      </c>
      <c r="Q11" s="11"/>
      <c r="R11" s="11">
        <f t="shared" ref="R11" si="2">SUM(R13:R80)</f>
        <v>15.511111111111111</v>
      </c>
      <c r="S11" s="11"/>
      <c r="T11" s="11">
        <f t="shared" ref="T11" si="3">SUM(T13:T80)</f>
        <v>16.503703703703703</v>
      </c>
      <c r="U11" s="11"/>
      <c r="V11" s="11">
        <f t="shared" ref="V11" si="4">SUM(V13:V80)</f>
        <v>12.922222222222222</v>
      </c>
      <c r="W11" s="11"/>
      <c r="X11" s="11">
        <f t="shared" ref="X11" si="5">SUM(X13:X80)</f>
        <v>13.655555555555555</v>
      </c>
    </row>
    <row r="12" spans="2:24" ht="43.2" x14ac:dyDescent="0.3">
      <c r="B12" s="12" t="s">
        <v>22</v>
      </c>
      <c r="C12" s="13" t="s">
        <v>23</v>
      </c>
      <c r="D12" s="13" t="s">
        <v>24</v>
      </c>
      <c r="E12" s="4" t="s">
        <v>25</v>
      </c>
      <c r="F12" s="4" t="s">
        <v>26</v>
      </c>
      <c r="G12" s="4" t="s">
        <v>25</v>
      </c>
      <c r="H12" s="4" t="s">
        <v>26</v>
      </c>
      <c r="I12" s="4" t="s">
        <v>25</v>
      </c>
      <c r="J12" s="4" t="s">
        <v>26</v>
      </c>
      <c r="K12" s="4" t="s">
        <v>25</v>
      </c>
      <c r="L12" s="4" t="s">
        <v>26</v>
      </c>
      <c r="M12" s="4" t="s">
        <v>25</v>
      </c>
      <c r="N12" s="4" t="s">
        <v>26</v>
      </c>
      <c r="O12" s="4" t="s">
        <v>25</v>
      </c>
      <c r="P12" s="4" t="s">
        <v>26</v>
      </c>
      <c r="Q12" s="4" t="s">
        <v>25</v>
      </c>
      <c r="R12" s="4" t="s">
        <v>26</v>
      </c>
      <c r="S12" s="4" t="s">
        <v>25</v>
      </c>
      <c r="T12" s="4" t="s">
        <v>26</v>
      </c>
      <c r="U12" s="4" t="s">
        <v>25</v>
      </c>
      <c r="V12" s="4" t="s">
        <v>26</v>
      </c>
      <c r="W12" s="4" t="s">
        <v>25</v>
      </c>
      <c r="X12" s="4" t="s">
        <v>26</v>
      </c>
    </row>
    <row r="13" spans="2:24" x14ac:dyDescent="0.3">
      <c r="B13" s="5">
        <v>1</v>
      </c>
      <c r="C13" s="14" t="s">
        <v>27</v>
      </c>
      <c r="D13" s="15">
        <f>E13+G13+I13+K13+M13+O13+Q13+S13+U13+W13+Y13+AA13+AC13+AE13+AG13+AI13+AK13</f>
        <v>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 x14ac:dyDescent="0.3">
      <c r="B14" s="5">
        <v>2</v>
      </c>
      <c r="C14" s="16" t="s">
        <v>28</v>
      </c>
      <c r="D14" s="15">
        <f t="shared" ref="D14:D77" si="6">E14+G14+I14+K14+M14+O14+Q14+S14+U14+W14+Y14+AA14+AC14+AE14+AG14+AI14+AK14</f>
        <v>120</v>
      </c>
      <c r="E14" s="3">
        <v>12</v>
      </c>
      <c r="F14" s="3">
        <v>0.5</v>
      </c>
      <c r="G14" s="3">
        <v>12</v>
      </c>
      <c r="H14" s="3">
        <v>0.5</v>
      </c>
      <c r="I14" s="3">
        <v>12</v>
      </c>
      <c r="J14" s="3">
        <v>0.5</v>
      </c>
      <c r="K14" s="3">
        <v>8</v>
      </c>
      <c r="L14" s="3">
        <v>0.5</v>
      </c>
      <c r="M14" s="3">
        <v>12</v>
      </c>
      <c r="N14" s="3">
        <v>0.5</v>
      </c>
      <c r="O14" s="3">
        <v>12</v>
      </c>
      <c r="P14" s="3">
        <v>0.5</v>
      </c>
      <c r="Q14" s="3">
        <v>15</v>
      </c>
      <c r="R14" s="3">
        <v>0.5</v>
      </c>
      <c r="S14" s="3">
        <v>10</v>
      </c>
      <c r="T14" s="3">
        <v>0.5</v>
      </c>
      <c r="U14" s="3">
        <v>12</v>
      </c>
      <c r="V14" s="3">
        <v>0.5</v>
      </c>
      <c r="W14" s="3">
        <v>15</v>
      </c>
      <c r="X14" s="3">
        <v>0.5</v>
      </c>
    </row>
    <row r="15" spans="2:24" x14ac:dyDescent="0.3">
      <c r="B15" s="5">
        <v>3</v>
      </c>
      <c r="C15" s="14" t="s">
        <v>29</v>
      </c>
      <c r="D15" s="15">
        <f t="shared" si="6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 x14ac:dyDescent="0.3">
      <c r="B16" s="5">
        <v>4</v>
      </c>
      <c r="C16" s="16" t="s">
        <v>30</v>
      </c>
      <c r="D16" s="15">
        <f t="shared" si="6"/>
        <v>120</v>
      </c>
      <c r="E16" s="3">
        <v>12</v>
      </c>
      <c r="F16" s="3">
        <v>0.5</v>
      </c>
      <c r="G16" s="3">
        <v>12</v>
      </c>
      <c r="H16" s="3">
        <v>0.5</v>
      </c>
      <c r="I16" s="3">
        <v>12</v>
      </c>
      <c r="J16" s="3">
        <v>0.5</v>
      </c>
      <c r="K16" s="3">
        <v>8</v>
      </c>
      <c r="L16" s="3">
        <v>0.5</v>
      </c>
      <c r="M16" s="3">
        <v>12</v>
      </c>
      <c r="N16" s="3">
        <v>0.5</v>
      </c>
      <c r="O16" s="3">
        <v>12</v>
      </c>
      <c r="P16" s="3">
        <v>0.5</v>
      </c>
      <c r="Q16" s="3">
        <v>15</v>
      </c>
      <c r="R16" s="3">
        <v>0.5</v>
      </c>
      <c r="S16" s="3">
        <v>10</v>
      </c>
      <c r="T16" s="3">
        <v>0.5</v>
      </c>
      <c r="U16" s="3">
        <v>12</v>
      </c>
      <c r="V16" s="3">
        <v>0.5</v>
      </c>
      <c r="W16" s="3">
        <v>15</v>
      </c>
      <c r="X16" s="3">
        <v>0.5</v>
      </c>
    </row>
    <row r="17" spans="2:24" x14ac:dyDescent="0.3">
      <c r="B17" s="5">
        <v>5</v>
      </c>
      <c r="C17" s="16" t="s">
        <v>31</v>
      </c>
      <c r="D17" s="15">
        <f t="shared" si="6"/>
        <v>120</v>
      </c>
      <c r="E17" s="3">
        <v>12</v>
      </c>
      <c r="F17" s="3">
        <v>0.5</v>
      </c>
      <c r="G17" s="3">
        <v>12</v>
      </c>
      <c r="H17" s="3">
        <v>0.5</v>
      </c>
      <c r="I17" s="3">
        <v>12</v>
      </c>
      <c r="J17" s="3">
        <v>0.5</v>
      </c>
      <c r="K17" s="3">
        <v>8</v>
      </c>
      <c r="L17" s="3">
        <v>0.5</v>
      </c>
      <c r="M17" s="3">
        <v>12</v>
      </c>
      <c r="N17" s="3">
        <v>0.5</v>
      </c>
      <c r="O17" s="3">
        <v>12</v>
      </c>
      <c r="P17" s="3">
        <v>0.5</v>
      </c>
      <c r="Q17" s="3">
        <v>15</v>
      </c>
      <c r="R17" s="3">
        <v>0.5</v>
      </c>
      <c r="S17" s="3">
        <v>10</v>
      </c>
      <c r="T17" s="3">
        <v>0.5</v>
      </c>
      <c r="U17" s="3">
        <v>12</v>
      </c>
      <c r="V17" s="3">
        <v>0.5</v>
      </c>
      <c r="W17" s="3">
        <v>15</v>
      </c>
      <c r="X17" s="3">
        <v>0.5</v>
      </c>
    </row>
    <row r="18" spans="2:24" x14ac:dyDescent="0.3">
      <c r="B18" s="5">
        <v>6</v>
      </c>
      <c r="C18" s="14" t="s">
        <v>32</v>
      </c>
      <c r="D18" s="15">
        <f t="shared" si="6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x14ac:dyDescent="0.3">
      <c r="B19" s="5">
        <v>7</v>
      </c>
      <c r="C19" s="14" t="s">
        <v>33</v>
      </c>
      <c r="D19" s="15">
        <f t="shared" si="6"/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x14ac:dyDescent="0.3">
      <c r="B20" s="5">
        <v>8</v>
      </c>
      <c r="C20" s="14" t="s">
        <v>34</v>
      </c>
      <c r="D20" s="15">
        <f t="shared" si="6"/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x14ac:dyDescent="0.3">
      <c r="B21" s="5">
        <v>9</v>
      </c>
      <c r="C21" s="16" t="s">
        <v>35</v>
      </c>
      <c r="D21" s="15">
        <f t="shared" si="6"/>
        <v>120</v>
      </c>
      <c r="E21" s="3">
        <v>12</v>
      </c>
      <c r="F21" s="3">
        <v>0.5</v>
      </c>
      <c r="G21" s="3">
        <v>12</v>
      </c>
      <c r="H21" s="3">
        <v>0.5</v>
      </c>
      <c r="I21" s="3">
        <v>12</v>
      </c>
      <c r="J21" s="3">
        <v>0.5</v>
      </c>
      <c r="K21" s="3">
        <v>8</v>
      </c>
      <c r="L21" s="3">
        <v>0.5</v>
      </c>
      <c r="M21" s="3">
        <v>12</v>
      </c>
      <c r="N21" s="3">
        <v>0.5</v>
      </c>
      <c r="O21" s="3">
        <v>12</v>
      </c>
      <c r="P21" s="3">
        <v>0.5</v>
      </c>
      <c r="Q21" s="3">
        <v>15</v>
      </c>
      <c r="R21" s="3">
        <v>0.5</v>
      </c>
      <c r="S21" s="3">
        <v>10</v>
      </c>
      <c r="T21" s="3">
        <v>0.5</v>
      </c>
      <c r="U21" s="3">
        <v>12</v>
      </c>
      <c r="V21" s="3">
        <v>0.5</v>
      </c>
      <c r="W21" s="3">
        <v>15</v>
      </c>
      <c r="X21" s="3">
        <v>0.5</v>
      </c>
    </row>
    <row r="22" spans="2:24" x14ac:dyDescent="0.3">
      <c r="B22" s="5">
        <v>10</v>
      </c>
      <c r="C22" s="14" t="s">
        <v>36</v>
      </c>
      <c r="D22" s="15">
        <f t="shared" si="6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x14ac:dyDescent="0.3">
      <c r="B23" s="5">
        <v>11</v>
      </c>
      <c r="C23" s="14" t="s">
        <v>37</v>
      </c>
      <c r="D23" s="15">
        <f t="shared" si="6"/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x14ac:dyDescent="0.3">
      <c r="B24" s="5">
        <v>12</v>
      </c>
      <c r="C24" s="16" t="s">
        <v>38</v>
      </c>
      <c r="D24" s="15">
        <f t="shared" si="6"/>
        <v>120</v>
      </c>
      <c r="E24" s="3">
        <v>12</v>
      </c>
      <c r="F24" s="3">
        <v>0.5</v>
      </c>
      <c r="G24" s="3">
        <v>12</v>
      </c>
      <c r="H24" s="3">
        <v>0.5</v>
      </c>
      <c r="I24" s="3">
        <v>12</v>
      </c>
      <c r="J24" s="3">
        <v>0.5</v>
      </c>
      <c r="K24" s="3">
        <v>8</v>
      </c>
      <c r="L24" s="3">
        <v>0.5</v>
      </c>
      <c r="M24" s="3">
        <v>12</v>
      </c>
      <c r="N24" s="3">
        <v>0.5</v>
      </c>
      <c r="O24" s="3">
        <v>12</v>
      </c>
      <c r="P24" s="3">
        <v>0.5</v>
      </c>
      <c r="Q24" s="3">
        <v>15</v>
      </c>
      <c r="R24" s="3">
        <v>0.5</v>
      </c>
      <c r="S24" s="3">
        <v>10</v>
      </c>
      <c r="T24" s="3">
        <v>0.5</v>
      </c>
      <c r="U24" s="3">
        <v>12</v>
      </c>
      <c r="V24" s="3">
        <v>0.5</v>
      </c>
      <c r="W24" s="3">
        <v>15</v>
      </c>
      <c r="X24" s="3">
        <v>0.5</v>
      </c>
    </row>
    <row r="25" spans="2:24" x14ac:dyDescent="0.3">
      <c r="B25" s="5">
        <v>13</v>
      </c>
      <c r="C25" s="16" t="s">
        <v>39</v>
      </c>
      <c r="D25" s="15">
        <f t="shared" si="6"/>
        <v>120</v>
      </c>
      <c r="E25" s="3">
        <v>12</v>
      </c>
      <c r="F25" s="3">
        <v>0.5</v>
      </c>
      <c r="G25" s="3">
        <v>12</v>
      </c>
      <c r="H25" s="3">
        <v>0.5</v>
      </c>
      <c r="I25" s="3">
        <v>12</v>
      </c>
      <c r="J25" s="3">
        <v>0.5</v>
      </c>
      <c r="K25" s="3">
        <v>8</v>
      </c>
      <c r="L25" s="3">
        <v>0.5</v>
      </c>
      <c r="M25" s="3">
        <v>12</v>
      </c>
      <c r="N25" s="3">
        <v>0.5</v>
      </c>
      <c r="O25" s="3">
        <v>12</v>
      </c>
      <c r="P25" s="3">
        <v>0.5</v>
      </c>
      <c r="Q25" s="3">
        <v>15</v>
      </c>
      <c r="R25" s="3">
        <v>0.5</v>
      </c>
      <c r="S25" s="3">
        <v>10</v>
      </c>
      <c r="T25" s="3">
        <v>0.5</v>
      </c>
      <c r="U25" s="3">
        <v>12</v>
      </c>
      <c r="V25" s="3">
        <v>0.5</v>
      </c>
      <c r="W25" s="3">
        <v>15</v>
      </c>
      <c r="X25" s="3">
        <v>0.5</v>
      </c>
    </row>
    <row r="26" spans="2:24" x14ac:dyDescent="0.3">
      <c r="B26" s="5">
        <v>14</v>
      </c>
      <c r="C26" s="16" t="s">
        <v>40</v>
      </c>
      <c r="D26" s="15">
        <f t="shared" si="6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x14ac:dyDescent="0.3">
      <c r="B27" s="5">
        <v>15</v>
      </c>
      <c r="C27" s="16" t="s">
        <v>41</v>
      </c>
      <c r="D27" s="15">
        <f t="shared" si="6"/>
        <v>120</v>
      </c>
      <c r="E27" s="3">
        <v>12</v>
      </c>
      <c r="F27" s="3">
        <v>5</v>
      </c>
      <c r="G27" s="3">
        <v>12</v>
      </c>
      <c r="H27" s="3">
        <v>1.5</v>
      </c>
      <c r="I27" s="3">
        <v>12</v>
      </c>
      <c r="J27" s="3">
        <v>1.5</v>
      </c>
      <c r="K27" s="3">
        <v>8</v>
      </c>
      <c r="L27" s="3">
        <v>2</v>
      </c>
      <c r="M27" s="3">
        <v>12</v>
      </c>
      <c r="N27" s="3">
        <v>1</v>
      </c>
      <c r="O27" s="3">
        <v>12</v>
      </c>
      <c r="P27" s="3">
        <v>1</v>
      </c>
      <c r="Q27" s="3">
        <v>15</v>
      </c>
      <c r="R27" s="3">
        <v>1</v>
      </c>
      <c r="S27" s="3">
        <v>10</v>
      </c>
      <c r="T27" s="3">
        <v>2</v>
      </c>
      <c r="U27" s="3">
        <v>12</v>
      </c>
      <c r="V27" s="3">
        <v>1</v>
      </c>
      <c r="W27" s="3">
        <v>15</v>
      </c>
      <c r="X27" s="3">
        <v>1</v>
      </c>
    </row>
    <row r="28" spans="2:24" x14ac:dyDescent="0.3">
      <c r="B28" s="5">
        <v>16</v>
      </c>
      <c r="C28" s="14" t="s">
        <v>42</v>
      </c>
      <c r="D28" s="15">
        <f t="shared" si="6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x14ac:dyDescent="0.3">
      <c r="B29" s="5">
        <v>17</v>
      </c>
      <c r="C29" s="16" t="s">
        <v>43</v>
      </c>
      <c r="D29" s="15">
        <f t="shared" si="6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x14ac:dyDescent="0.3">
      <c r="B30" s="5">
        <v>18</v>
      </c>
      <c r="C30" s="14" t="s">
        <v>44</v>
      </c>
      <c r="D30" s="15">
        <f t="shared" si="6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x14ac:dyDescent="0.3">
      <c r="B31" s="5">
        <v>19</v>
      </c>
      <c r="C31" s="16" t="s">
        <v>45</v>
      </c>
      <c r="D31" s="15">
        <f t="shared" si="6"/>
        <v>120</v>
      </c>
      <c r="E31" s="3">
        <v>12</v>
      </c>
      <c r="F31" s="3">
        <v>1.5</v>
      </c>
      <c r="G31" s="3">
        <v>12</v>
      </c>
      <c r="H31" s="3">
        <v>1.5</v>
      </c>
      <c r="I31" s="3">
        <v>12</v>
      </c>
      <c r="J31" s="3">
        <v>1.5</v>
      </c>
      <c r="K31" s="3">
        <v>8</v>
      </c>
      <c r="L31" s="3">
        <v>1.5</v>
      </c>
      <c r="M31" s="3">
        <v>12</v>
      </c>
      <c r="N31" s="3">
        <v>1.5</v>
      </c>
      <c r="O31" s="3">
        <v>12</v>
      </c>
      <c r="P31" s="3">
        <v>1.5</v>
      </c>
      <c r="Q31" s="3">
        <v>15</v>
      </c>
      <c r="R31" s="3">
        <v>1.5</v>
      </c>
      <c r="S31" s="3">
        <v>10</v>
      </c>
      <c r="T31" s="3">
        <v>1.5</v>
      </c>
      <c r="U31" s="3">
        <v>12</v>
      </c>
      <c r="V31" s="3">
        <v>1.5</v>
      </c>
      <c r="W31" s="3">
        <v>15</v>
      </c>
      <c r="X31" s="3">
        <v>1.5</v>
      </c>
    </row>
    <row r="32" spans="2:24" x14ac:dyDescent="0.3">
      <c r="B32" s="5">
        <v>20</v>
      </c>
      <c r="C32" s="14" t="s">
        <v>46</v>
      </c>
      <c r="D32" s="15">
        <f t="shared" si="6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x14ac:dyDescent="0.3">
      <c r="B33" s="5">
        <v>21</v>
      </c>
      <c r="C33" s="16" t="s">
        <v>47</v>
      </c>
      <c r="D33" s="15">
        <f t="shared" si="6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x14ac:dyDescent="0.3">
      <c r="B34" s="5">
        <v>22</v>
      </c>
      <c r="C34" s="16" t="s">
        <v>48</v>
      </c>
      <c r="D34" s="15">
        <f t="shared" si="6"/>
        <v>120</v>
      </c>
      <c r="E34" s="3">
        <v>12</v>
      </c>
      <c r="F34" s="3">
        <v>0.5</v>
      </c>
      <c r="G34" s="3">
        <v>12</v>
      </c>
      <c r="H34" s="3">
        <v>0.5</v>
      </c>
      <c r="I34" s="3">
        <v>12</v>
      </c>
      <c r="J34" s="3">
        <v>0.5</v>
      </c>
      <c r="K34" s="3">
        <v>8</v>
      </c>
      <c r="L34" s="3">
        <v>0.5</v>
      </c>
      <c r="M34" s="3">
        <v>12</v>
      </c>
      <c r="N34" s="3">
        <v>0.5</v>
      </c>
      <c r="O34" s="3">
        <v>12</v>
      </c>
      <c r="P34" s="3">
        <v>0.5</v>
      </c>
      <c r="Q34" s="3">
        <v>15</v>
      </c>
      <c r="R34" s="3">
        <v>0.5</v>
      </c>
      <c r="S34" s="3">
        <v>10</v>
      </c>
      <c r="T34" s="3">
        <v>0.5</v>
      </c>
      <c r="U34" s="3">
        <v>12</v>
      </c>
      <c r="V34" s="3">
        <v>0.5</v>
      </c>
      <c r="W34" s="3">
        <v>15</v>
      </c>
      <c r="X34" s="3">
        <v>0.5</v>
      </c>
    </row>
    <row r="35" spans="2:24" x14ac:dyDescent="0.3">
      <c r="B35" s="5">
        <v>23</v>
      </c>
      <c r="C35" s="14" t="s">
        <v>49</v>
      </c>
      <c r="D35" s="15">
        <f t="shared" si="6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x14ac:dyDescent="0.3">
      <c r="B36" s="5">
        <v>24</v>
      </c>
      <c r="C36" s="14" t="s">
        <v>50</v>
      </c>
      <c r="D36" s="15">
        <f t="shared" si="6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x14ac:dyDescent="0.3">
      <c r="B37" s="5">
        <v>25</v>
      </c>
      <c r="C37" s="16" t="s">
        <v>51</v>
      </c>
      <c r="D37" s="15">
        <f t="shared" si="6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x14ac:dyDescent="0.3">
      <c r="B38" s="5">
        <v>26</v>
      </c>
      <c r="C38" s="16" t="s">
        <v>52</v>
      </c>
      <c r="D38" s="15">
        <f t="shared" si="6"/>
        <v>120</v>
      </c>
      <c r="E38" s="3">
        <v>12</v>
      </c>
      <c r="F38" s="3">
        <v>1</v>
      </c>
      <c r="G38" s="3">
        <v>12</v>
      </c>
      <c r="H38" s="3">
        <v>1.5</v>
      </c>
      <c r="I38" s="3">
        <v>12</v>
      </c>
      <c r="J38" s="3">
        <v>1.5</v>
      </c>
      <c r="K38" s="3">
        <v>8</v>
      </c>
      <c r="L38" s="3">
        <v>1.5</v>
      </c>
      <c r="M38" s="3">
        <v>12</v>
      </c>
      <c r="N38" s="3">
        <v>1</v>
      </c>
      <c r="O38" s="3">
        <v>12</v>
      </c>
      <c r="P38" s="3">
        <v>1</v>
      </c>
      <c r="Q38" s="3">
        <v>15</v>
      </c>
      <c r="R38" s="3">
        <v>1</v>
      </c>
      <c r="S38" s="3">
        <v>10</v>
      </c>
      <c r="T38" s="3">
        <v>1.5</v>
      </c>
      <c r="U38" s="3">
        <v>12</v>
      </c>
      <c r="V38" s="3">
        <v>0.5</v>
      </c>
      <c r="W38" s="3">
        <v>15</v>
      </c>
      <c r="X38" s="3">
        <v>0.5</v>
      </c>
    </row>
    <row r="39" spans="2:24" x14ac:dyDescent="0.3">
      <c r="B39" s="5">
        <v>27</v>
      </c>
      <c r="C39" s="16" t="s">
        <v>53</v>
      </c>
      <c r="D39" s="15">
        <f t="shared" si="6"/>
        <v>120</v>
      </c>
      <c r="E39" s="3">
        <v>12</v>
      </c>
      <c r="F39" s="3">
        <v>1</v>
      </c>
      <c r="G39" s="3">
        <v>12</v>
      </c>
      <c r="H39" s="3">
        <v>1.5</v>
      </c>
      <c r="I39" s="3">
        <v>12</v>
      </c>
      <c r="J39" s="3">
        <v>1.5</v>
      </c>
      <c r="K39" s="3">
        <v>8</v>
      </c>
      <c r="L39" s="3">
        <v>1.5</v>
      </c>
      <c r="M39" s="3">
        <v>12</v>
      </c>
      <c r="N39" s="3">
        <v>1</v>
      </c>
      <c r="O39" s="3">
        <v>12</v>
      </c>
      <c r="P39" s="3">
        <v>1</v>
      </c>
      <c r="Q39" s="3">
        <v>15</v>
      </c>
      <c r="R39" s="3">
        <v>1</v>
      </c>
      <c r="S39" s="3">
        <v>10</v>
      </c>
      <c r="T39" s="3">
        <v>1.5</v>
      </c>
      <c r="U39" s="3">
        <v>12</v>
      </c>
      <c r="V39" s="3">
        <v>0.5</v>
      </c>
      <c r="W39" s="3">
        <v>15</v>
      </c>
      <c r="X39" s="3">
        <v>0.5</v>
      </c>
    </row>
    <row r="40" spans="2:24" x14ac:dyDescent="0.3">
      <c r="B40" s="5">
        <v>28</v>
      </c>
      <c r="C40" s="14" t="s">
        <v>54</v>
      </c>
      <c r="D40" s="15">
        <f t="shared" si="6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x14ac:dyDescent="0.3">
      <c r="B41" s="5">
        <v>29</v>
      </c>
      <c r="C41" s="16" t="s">
        <v>55</v>
      </c>
      <c r="D41" s="15">
        <f t="shared" si="6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x14ac:dyDescent="0.3">
      <c r="B42" s="5">
        <v>30</v>
      </c>
      <c r="C42" s="14" t="s">
        <v>56</v>
      </c>
      <c r="D42" s="15">
        <f t="shared" si="6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x14ac:dyDescent="0.3">
      <c r="B43" s="5">
        <v>31</v>
      </c>
      <c r="C43" s="16" t="s">
        <v>57</v>
      </c>
      <c r="D43" s="15">
        <f t="shared" si="6"/>
        <v>120</v>
      </c>
      <c r="E43" s="3">
        <v>12</v>
      </c>
      <c r="F43" s="3">
        <f>((45*E43)/60)/22.5</f>
        <v>0.4</v>
      </c>
      <c r="G43" s="3">
        <v>12</v>
      </c>
      <c r="H43" s="11">
        <f>((30*G43)/60)/22.5</f>
        <v>0.26666666666666666</v>
      </c>
      <c r="I43" s="3">
        <v>12</v>
      </c>
      <c r="J43" s="11">
        <f>((40*I43)/60)/22.5</f>
        <v>0.35555555555555557</v>
      </c>
      <c r="K43" s="3">
        <v>8</v>
      </c>
      <c r="L43" s="11">
        <f>((40*K43)/60)/22.5</f>
        <v>0.23703703703703702</v>
      </c>
      <c r="M43" s="3">
        <v>12</v>
      </c>
      <c r="N43" s="11">
        <f>((70*M43)/60)/22.5</f>
        <v>0.62222222222222223</v>
      </c>
      <c r="O43" s="3">
        <v>12</v>
      </c>
      <c r="P43" s="11">
        <f>((106*O43)/60)/22.5</f>
        <v>0.94222222222222218</v>
      </c>
      <c r="Q43" s="3">
        <v>15</v>
      </c>
      <c r="R43" s="11">
        <f>((50*Q43)/60)/22.5</f>
        <v>0.55555555555555558</v>
      </c>
      <c r="S43" s="3">
        <v>10</v>
      </c>
      <c r="T43" s="11">
        <f>((68*S43)/60)/22.5</f>
        <v>0.50370370370370376</v>
      </c>
      <c r="U43" s="3">
        <v>12</v>
      </c>
      <c r="V43" s="11">
        <f>((102*U43)/60)/22.5</f>
        <v>0.90666666666666662</v>
      </c>
      <c r="W43" s="3">
        <v>15</v>
      </c>
      <c r="X43" s="11">
        <f>((47*W43)/60)/22.5</f>
        <v>0.52222222222222225</v>
      </c>
    </row>
    <row r="44" spans="2:24" x14ac:dyDescent="0.3">
      <c r="B44" s="5">
        <v>32</v>
      </c>
      <c r="C44" s="16" t="s">
        <v>58</v>
      </c>
      <c r="D44" s="15">
        <f t="shared" si="6"/>
        <v>110</v>
      </c>
      <c r="E44" s="3">
        <v>12</v>
      </c>
      <c r="F44" s="3">
        <v>1</v>
      </c>
      <c r="G44" s="3">
        <v>12</v>
      </c>
      <c r="H44" s="3">
        <v>1</v>
      </c>
      <c r="I44" s="3">
        <v>12</v>
      </c>
      <c r="J44" s="3">
        <v>1</v>
      </c>
      <c r="K44" s="3">
        <v>8</v>
      </c>
      <c r="L44" s="3">
        <v>1</v>
      </c>
      <c r="M44" s="3">
        <v>12</v>
      </c>
      <c r="N44" s="3">
        <v>1</v>
      </c>
      <c r="O44" s="3">
        <v>12</v>
      </c>
      <c r="P44" s="3">
        <v>1</v>
      </c>
      <c r="Q44" s="3">
        <v>15</v>
      </c>
      <c r="R44" s="3">
        <v>1</v>
      </c>
      <c r="S44" s="3"/>
      <c r="T44" s="3"/>
      <c r="U44" s="3">
        <v>12</v>
      </c>
      <c r="V44" s="17">
        <v>1</v>
      </c>
      <c r="W44" s="3">
        <v>15</v>
      </c>
      <c r="X44" s="17">
        <v>1</v>
      </c>
    </row>
    <row r="45" spans="2:24" x14ac:dyDescent="0.3">
      <c r="B45" s="5">
        <v>33</v>
      </c>
      <c r="C45" s="16" t="s">
        <v>59</v>
      </c>
      <c r="D45" s="15">
        <f t="shared" si="6"/>
        <v>86</v>
      </c>
      <c r="E45" s="3">
        <v>12</v>
      </c>
      <c r="F45" s="3">
        <f>((45*E45)/60)/22.5</f>
        <v>0.4</v>
      </c>
      <c r="G45" s="3">
        <v>12</v>
      </c>
      <c r="H45" s="11">
        <f>((35*G45)/60)/22.5</f>
        <v>0.31111111111111112</v>
      </c>
      <c r="I45" s="3">
        <v>12</v>
      </c>
      <c r="J45" s="11">
        <f>((12*I45)/60)/22.5</f>
        <v>0.10666666666666666</v>
      </c>
      <c r="K45" s="3">
        <v>8</v>
      </c>
      <c r="L45" s="11">
        <f>((12*K45)/60)/22.5</f>
        <v>7.1111111111111111E-2</v>
      </c>
      <c r="M45" s="3"/>
      <c r="N45" s="3"/>
      <c r="O45" s="3"/>
      <c r="P45" s="3"/>
      <c r="Q45" s="3">
        <v>15</v>
      </c>
      <c r="R45" s="11">
        <f>((60*Q45)/60)/22.5</f>
        <v>0.66666666666666663</v>
      </c>
      <c r="S45" s="3"/>
      <c r="T45" s="3"/>
      <c r="U45" s="3">
        <v>12</v>
      </c>
      <c r="V45" s="11">
        <f>((58*U45)/60)/22.5</f>
        <v>0.51555555555555554</v>
      </c>
      <c r="W45" s="3">
        <v>15</v>
      </c>
      <c r="X45" s="11">
        <f>((12*W45)/60)/22.5</f>
        <v>0.13333333333333333</v>
      </c>
    </row>
    <row r="46" spans="2:24" x14ac:dyDescent="0.3">
      <c r="B46" s="5">
        <v>34</v>
      </c>
      <c r="C46" s="16" t="s">
        <v>60</v>
      </c>
      <c r="D46" s="15">
        <f t="shared" si="6"/>
        <v>27</v>
      </c>
      <c r="E46" s="3">
        <v>12</v>
      </c>
      <c r="F46" s="11">
        <f>((55*E46)/60)/22.5</f>
        <v>0.48888888888888887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>
        <v>15</v>
      </c>
      <c r="R46" s="11">
        <f>((26*Q46)/60)/22.5</f>
        <v>0.28888888888888886</v>
      </c>
      <c r="S46" s="3"/>
      <c r="T46" s="3"/>
      <c r="U46" s="3"/>
      <c r="V46" s="3"/>
      <c r="W46" s="3"/>
      <c r="X46" s="3"/>
    </row>
    <row r="47" spans="2:24" x14ac:dyDescent="0.3">
      <c r="B47" s="5">
        <v>35</v>
      </c>
      <c r="C47" s="14" t="s">
        <v>61</v>
      </c>
      <c r="D47" s="15">
        <f t="shared" si="6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x14ac:dyDescent="0.3">
      <c r="B48" s="5">
        <v>36</v>
      </c>
      <c r="C48" s="14" t="s">
        <v>62</v>
      </c>
      <c r="D48" s="15">
        <f t="shared" si="6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x14ac:dyDescent="0.3">
      <c r="B49" s="5">
        <v>37</v>
      </c>
      <c r="C49" s="16" t="s">
        <v>63</v>
      </c>
      <c r="D49" s="15">
        <f t="shared" si="6"/>
        <v>34</v>
      </c>
      <c r="E49" s="3"/>
      <c r="F49" s="3"/>
      <c r="G49" s="3"/>
      <c r="H49" s="3"/>
      <c r="I49" s="3"/>
      <c r="J49" s="3"/>
      <c r="K49" s="3"/>
      <c r="L49" s="3"/>
      <c r="M49" s="3">
        <v>12</v>
      </c>
      <c r="N49" s="3">
        <v>0.25</v>
      </c>
      <c r="O49" s="3">
        <v>12</v>
      </c>
      <c r="P49" s="3">
        <v>0.25</v>
      </c>
      <c r="Q49" s="3"/>
      <c r="R49" s="3"/>
      <c r="S49" s="3">
        <v>10</v>
      </c>
      <c r="T49" s="3">
        <v>0.5</v>
      </c>
      <c r="U49" s="3"/>
      <c r="V49" s="3"/>
      <c r="W49" s="3"/>
      <c r="X49" s="3"/>
    </row>
    <row r="50" spans="2:24" x14ac:dyDescent="0.3">
      <c r="B50" s="5">
        <v>38</v>
      </c>
      <c r="C50" s="16" t="s">
        <v>64</v>
      </c>
      <c r="D50" s="15">
        <f t="shared" si="6"/>
        <v>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x14ac:dyDescent="0.3">
      <c r="B51" s="5">
        <v>39</v>
      </c>
      <c r="C51" s="14" t="s">
        <v>65</v>
      </c>
      <c r="D51" s="15">
        <f t="shared" si="6"/>
        <v>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x14ac:dyDescent="0.3">
      <c r="B52" s="5">
        <v>40</v>
      </c>
      <c r="C52" s="14" t="s">
        <v>66</v>
      </c>
      <c r="D52" s="15">
        <f t="shared" si="6"/>
        <v>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x14ac:dyDescent="0.3">
      <c r="B53" s="5">
        <v>41</v>
      </c>
      <c r="C53" s="16" t="s">
        <v>67</v>
      </c>
      <c r="D53" s="15">
        <f t="shared" si="6"/>
        <v>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x14ac:dyDescent="0.3">
      <c r="B54" s="5">
        <v>42</v>
      </c>
      <c r="C54" s="14" t="s">
        <v>68</v>
      </c>
      <c r="D54" s="15">
        <f t="shared" si="6"/>
        <v>12</v>
      </c>
      <c r="E54" s="3">
        <v>12</v>
      </c>
      <c r="F54" s="3">
        <v>2.5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x14ac:dyDescent="0.3">
      <c r="B55" s="5">
        <v>43</v>
      </c>
      <c r="C55" s="16" t="s">
        <v>69</v>
      </c>
      <c r="D55" s="15">
        <f t="shared" si="6"/>
        <v>120</v>
      </c>
      <c r="E55" s="3">
        <v>12</v>
      </c>
      <c r="F55" s="3">
        <v>0.5</v>
      </c>
      <c r="G55" s="3">
        <v>12</v>
      </c>
      <c r="H55" s="3">
        <v>0.5</v>
      </c>
      <c r="I55" s="3">
        <v>12</v>
      </c>
      <c r="J55" s="3">
        <v>0.5</v>
      </c>
      <c r="K55" s="3">
        <v>8</v>
      </c>
      <c r="L55" s="3">
        <v>0.5</v>
      </c>
      <c r="M55" s="3">
        <v>12</v>
      </c>
      <c r="N55" s="3">
        <v>0.5</v>
      </c>
      <c r="O55" s="3">
        <v>12</v>
      </c>
      <c r="P55" s="3">
        <v>0.5</v>
      </c>
      <c r="Q55" s="3">
        <v>15</v>
      </c>
      <c r="R55" s="3">
        <v>0.5</v>
      </c>
      <c r="S55" s="3">
        <v>10</v>
      </c>
      <c r="T55" s="3">
        <v>0.5</v>
      </c>
      <c r="U55" s="3">
        <v>12</v>
      </c>
      <c r="V55" s="3">
        <v>0.5</v>
      </c>
      <c r="W55" s="3">
        <v>15</v>
      </c>
      <c r="X55" s="3">
        <v>0.5</v>
      </c>
    </row>
    <row r="56" spans="2:24" x14ac:dyDescent="0.3">
      <c r="B56" s="5">
        <v>44</v>
      </c>
      <c r="C56" s="16" t="s">
        <v>70</v>
      </c>
      <c r="D56" s="15">
        <f t="shared" si="6"/>
        <v>120</v>
      </c>
      <c r="E56" s="3">
        <v>12</v>
      </c>
      <c r="F56" s="3">
        <v>0.5</v>
      </c>
      <c r="G56" s="3">
        <v>12</v>
      </c>
      <c r="H56" s="3">
        <v>0.5</v>
      </c>
      <c r="I56" s="3">
        <v>12</v>
      </c>
      <c r="J56" s="3">
        <v>0.5</v>
      </c>
      <c r="K56" s="3">
        <v>8</v>
      </c>
      <c r="L56" s="3">
        <v>0.5</v>
      </c>
      <c r="M56" s="3">
        <v>12</v>
      </c>
      <c r="N56" s="3">
        <v>0.5</v>
      </c>
      <c r="O56" s="3">
        <v>12</v>
      </c>
      <c r="P56" s="3">
        <v>0.5</v>
      </c>
      <c r="Q56" s="3">
        <v>15</v>
      </c>
      <c r="R56" s="3">
        <v>0.5</v>
      </c>
      <c r="S56" s="3">
        <v>10</v>
      </c>
      <c r="T56" s="3">
        <v>0.5</v>
      </c>
      <c r="U56" s="3">
        <v>12</v>
      </c>
      <c r="V56" s="3">
        <v>0.5</v>
      </c>
      <c r="W56" s="3">
        <v>15</v>
      </c>
      <c r="X56" s="3">
        <v>0.5</v>
      </c>
    </row>
    <row r="57" spans="2:24" x14ac:dyDescent="0.3">
      <c r="B57" s="5">
        <v>45</v>
      </c>
      <c r="C57" s="14" t="s">
        <v>71</v>
      </c>
      <c r="D57" s="15">
        <f t="shared" si="6"/>
        <v>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x14ac:dyDescent="0.3">
      <c r="B58" s="5">
        <v>46</v>
      </c>
      <c r="C58" s="16" t="s">
        <v>72</v>
      </c>
      <c r="D58" s="15">
        <f t="shared" si="6"/>
        <v>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x14ac:dyDescent="0.3">
      <c r="B59" s="5">
        <v>47</v>
      </c>
      <c r="C59" s="16" t="s">
        <v>73</v>
      </c>
      <c r="D59" s="15">
        <f t="shared" si="6"/>
        <v>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x14ac:dyDescent="0.3">
      <c r="B60" s="5">
        <v>48</v>
      </c>
      <c r="C60" s="16" t="s">
        <v>74</v>
      </c>
      <c r="D60" s="15">
        <f t="shared" si="6"/>
        <v>120</v>
      </c>
      <c r="E60" s="3">
        <v>12</v>
      </c>
      <c r="F60" s="3">
        <v>1</v>
      </c>
      <c r="G60" s="3">
        <v>12</v>
      </c>
      <c r="H60" s="3">
        <v>1</v>
      </c>
      <c r="I60" s="3">
        <v>12</v>
      </c>
      <c r="J60" s="3">
        <v>1</v>
      </c>
      <c r="K60" s="3">
        <v>8</v>
      </c>
      <c r="L60" s="3">
        <v>1</v>
      </c>
      <c r="M60" s="3">
        <v>12</v>
      </c>
      <c r="N60" s="3">
        <v>0.5</v>
      </c>
      <c r="O60" s="3">
        <v>12</v>
      </c>
      <c r="P60" s="3">
        <v>0.5</v>
      </c>
      <c r="Q60" s="3">
        <v>15</v>
      </c>
      <c r="R60" s="3">
        <v>1</v>
      </c>
      <c r="S60" s="3">
        <v>10</v>
      </c>
      <c r="T60" s="3">
        <v>1</v>
      </c>
      <c r="U60" s="3">
        <v>12</v>
      </c>
      <c r="V60" s="3">
        <v>0.5</v>
      </c>
      <c r="W60" s="3">
        <v>15</v>
      </c>
      <c r="X60" s="3">
        <v>1</v>
      </c>
    </row>
    <row r="61" spans="2:24" x14ac:dyDescent="0.3">
      <c r="B61" s="5">
        <v>49</v>
      </c>
      <c r="C61" s="14" t="s">
        <v>75</v>
      </c>
      <c r="D61" s="15">
        <f t="shared" si="6"/>
        <v>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x14ac:dyDescent="0.3">
      <c r="B62" s="5">
        <v>50</v>
      </c>
      <c r="C62" s="16" t="s">
        <v>76</v>
      </c>
      <c r="D62" s="15">
        <f t="shared" si="6"/>
        <v>120</v>
      </c>
      <c r="E62" s="3">
        <v>12</v>
      </c>
      <c r="F62" s="3">
        <v>1</v>
      </c>
      <c r="G62" s="3">
        <v>12</v>
      </c>
      <c r="H62" s="3">
        <v>0.5</v>
      </c>
      <c r="I62" s="3">
        <v>12</v>
      </c>
      <c r="J62" s="3">
        <v>0.5</v>
      </c>
      <c r="K62" s="3">
        <v>8</v>
      </c>
      <c r="L62" s="3">
        <v>0.5</v>
      </c>
      <c r="M62" s="3">
        <v>12</v>
      </c>
      <c r="N62" s="3">
        <v>0.5</v>
      </c>
      <c r="O62" s="3">
        <v>12</v>
      </c>
      <c r="P62" s="3">
        <v>0.5</v>
      </c>
      <c r="Q62" s="3">
        <v>15</v>
      </c>
      <c r="R62" s="3">
        <v>0.5</v>
      </c>
      <c r="S62" s="3">
        <v>10</v>
      </c>
      <c r="T62" s="3">
        <v>1</v>
      </c>
      <c r="U62" s="3">
        <v>12</v>
      </c>
      <c r="V62" s="3">
        <v>1</v>
      </c>
      <c r="W62" s="3">
        <v>15</v>
      </c>
      <c r="X62" s="3">
        <v>1</v>
      </c>
    </row>
    <row r="63" spans="2:24" x14ac:dyDescent="0.3">
      <c r="B63" s="5">
        <v>51</v>
      </c>
      <c r="C63" s="16" t="s">
        <v>77</v>
      </c>
      <c r="D63" s="15">
        <f t="shared" si="6"/>
        <v>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x14ac:dyDescent="0.3">
      <c r="B64" s="5">
        <v>52</v>
      </c>
      <c r="C64" s="16" t="s">
        <v>78</v>
      </c>
      <c r="D64" s="15">
        <f t="shared" si="6"/>
        <v>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x14ac:dyDescent="0.3">
      <c r="B65" s="5">
        <v>53</v>
      </c>
      <c r="C65" s="16" t="s">
        <v>79</v>
      </c>
      <c r="D65" s="15">
        <f t="shared" si="6"/>
        <v>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x14ac:dyDescent="0.3">
      <c r="B66" s="5">
        <v>54</v>
      </c>
      <c r="C66" s="14" t="s">
        <v>80</v>
      </c>
      <c r="D66" s="15">
        <f t="shared" si="6"/>
        <v>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x14ac:dyDescent="0.3">
      <c r="B67" s="5">
        <v>55</v>
      </c>
      <c r="C67" s="16" t="s">
        <v>81</v>
      </c>
      <c r="D67" s="15">
        <f t="shared" si="6"/>
        <v>38</v>
      </c>
      <c r="E67" s="3"/>
      <c r="F67" s="3"/>
      <c r="G67" s="3"/>
      <c r="H67" s="3"/>
      <c r="I67" s="3"/>
      <c r="J67" s="3"/>
      <c r="K67" s="3">
        <v>8</v>
      </c>
      <c r="L67" s="3">
        <v>0.5</v>
      </c>
      <c r="M67" s="3"/>
      <c r="N67" s="3"/>
      <c r="O67" s="3"/>
      <c r="P67" s="3"/>
      <c r="Q67" s="3">
        <v>15</v>
      </c>
      <c r="R67" s="3">
        <v>0.5</v>
      </c>
      <c r="S67" s="3"/>
      <c r="T67" s="3"/>
      <c r="U67" s="3"/>
      <c r="V67" s="3"/>
      <c r="W67" s="3">
        <v>15</v>
      </c>
      <c r="X67" s="3">
        <v>0.5</v>
      </c>
    </row>
    <row r="68" spans="2:24" x14ac:dyDescent="0.3">
      <c r="B68" s="5">
        <v>56</v>
      </c>
      <c r="C68" s="16" t="s">
        <v>82</v>
      </c>
      <c r="D68" s="15">
        <f t="shared" si="6"/>
        <v>38</v>
      </c>
      <c r="E68" s="3"/>
      <c r="F68" s="3"/>
      <c r="G68" s="3"/>
      <c r="H68" s="3"/>
      <c r="I68" s="3"/>
      <c r="J68" s="3"/>
      <c r="K68" s="3">
        <v>8</v>
      </c>
      <c r="L68" s="3">
        <v>0.5</v>
      </c>
      <c r="M68" s="3"/>
      <c r="N68" s="3"/>
      <c r="O68" s="3"/>
      <c r="P68" s="3"/>
      <c r="Q68" s="3">
        <v>15</v>
      </c>
      <c r="R68" s="3">
        <v>0.5</v>
      </c>
      <c r="S68" s="3"/>
      <c r="T68" s="3"/>
      <c r="U68" s="3"/>
      <c r="V68" s="3"/>
      <c r="W68" s="3">
        <v>15</v>
      </c>
      <c r="X68" s="3">
        <v>0.5</v>
      </c>
    </row>
    <row r="69" spans="2:24" x14ac:dyDescent="0.3">
      <c r="B69" s="5">
        <v>57</v>
      </c>
      <c r="C69" s="14" t="s">
        <v>83</v>
      </c>
      <c r="D69" s="15">
        <f t="shared" si="6"/>
        <v>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2:24" x14ac:dyDescent="0.3">
      <c r="B70" s="5">
        <v>58</v>
      </c>
      <c r="C70" s="14" t="s">
        <v>84</v>
      </c>
      <c r="D70" s="15">
        <f t="shared" si="6"/>
        <v>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2:24" x14ac:dyDescent="0.3">
      <c r="B71" s="5">
        <v>59</v>
      </c>
      <c r="C71" s="14" t="s">
        <v>85</v>
      </c>
      <c r="D71" s="15">
        <f t="shared" si="6"/>
        <v>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2:24" x14ac:dyDescent="0.3">
      <c r="B72" s="5">
        <v>60</v>
      </c>
      <c r="C72" s="14" t="s">
        <v>86</v>
      </c>
      <c r="D72" s="15">
        <f t="shared" si="6"/>
        <v>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2:24" x14ac:dyDescent="0.3">
      <c r="B73" s="5">
        <v>61</v>
      </c>
      <c r="C73" s="16" t="s">
        <v>87</v>
      </c>
      <c r="D73" s="15">
        <f t="shared" si="6"/>
        <v>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2:24" x14ac:dyDescent="0.3">
      <c r="B74" s="5">
        <v>62</v>
      </c>
      <c r="C74" s="16" t="s">
        <v>88</v>
      </c>
      <c r="D74" s="15">
        <f t="shared" si="6"/>
        <v>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2:24" x14ac:dyDescent="0.3">
      <c r="B75" s="5">
        <v>63</v>
      </c>
      <c r="C75" s="16" t="s">
        <v>89</v>
      </c>
      <c r="D75" s="15">
        <f t="shared" si="6"/>
        <v>37</v>
      </c>
      <c r="E75" s="3">
        <v>12</v>
      </c>
      <c r="F75" s="3">
        <v>0.5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15</v>
      </c>
      <c r="R75" s="3">
        <v>0.5</v>
      </c>
      <c r="S75" s="3">
        <v>10</v>
      </c>
      <c r="T75" s="3">
        <v>2</v>
      </c>
      <c r="U75" s="3"/>
      <c r="V75" s="3"/>
      <c r="W75" s="3"/>
      <c r="X75" s="3"/>
    </row>
    <row r="76" spans="2:24" x14ac:dyDescent="0.3">
      <c r="B76" s="5">
        <v>64</v>
      </c>
      <c r="C76" s="14" t="s">
        <v>90</v>
      </c>
      <c r="D76" s="15">
        <f t="shared" si="6"/>
        <v>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2:24" x14ac:dyDescent="0.3">
      <c r="B77" s="5">
        <v>65</v>
      </c>
      <c r="C77" s="16" t="s">
        <v>91</v>
      </c>
      <c r="D77" s="15">
        <f t="shared" si="6"/>
        <v>120</v>
      </c>
      <c r="E77" s="3">
        <v>12</v>
      </c>
      <c r="F77" s="3">
        <v>0.5</v>
      </c>
      <c r="G77" s="3">
        <v>12</v>
      </c>
      <c r="H77" s="3">
        <v>0.5</v>
      </c>
      <c r="I77" s="3">
        <v>12</v>
      </c>
      <c r="J77" s="3">
        <v>0.5</v>
      </c>
      <c r="K77" s="3">
        <v>8</v>
      </c>
      <c r="L77" s="3">
        <v>0.5</v>
      </c>
      <c r="M77" s="3">
        <v>12</v>
      </c>
      <c r="N77" s="3">
        <v>0.5</v>
      </c>
      <c r="O77" s="3">
        <v>12</v>
      </c>
      <c r="P77" s="3">
        <v>0.5</v>
      </c>
      <c r="Q77" s="3">
        <v>15</v>
      </c>
      <c r="R77" s="3">
        <v>1</v>
      </c>
      <c r="S77" s="3">
        <v>10</v>
      </c>
      <c r="T77" s="3">
        <v>0.5</v>
      </c>
      <c r="U77" s="3">
        <v>12</v>
      </c>
      <c r="V77" s="3">
        <v>1</v>
      </c>
      <c r="W77" s="3">
        <v>15</v>
      </c>
      <c r="X77" s="3">
        <v>1</v>
      </c>
    </row>
    <row r="78" spans="2:24" x14ac:dyDescent="0.3">
      <c r="B78" s="5">
        <v>66</v>
      </c>
      <c r="C78" s="14" t="s">
        <v>92</v>
      </c>
      <c r="D78" s="15">
        <f t="shared" ref="D78:D80" si="7">E78+G78+I78+K78+M78+O78+Q78+S78+U78+W78+Y78+AA78+AC78+AE78+AG78+AI78+AK78</f>
        <v>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2:24" x14ac:dyDescent="0.3">
      <c r="B79" s="5">
        <v>67</v>
      </c>
      <c r="C79" s="14" t="s">
        <v>93</v>
      </c>
      <c r="D79" s="15">
        <f t="shared" si="7"/>
        <v>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2:24" x14ac:dyDescent="0.3">
      <c r="B80" s="5">
        <v>68</v>
      </c>
      <c r="C80" s="14" t="s">
        <v>94</v>
      </c>
      <c r="D80" s="15">
        <f t="shared" si="7"/>
        <v>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</sheetData>
  <mergeCells count="52">
    <mergeCell ref="Q7:R7"/>
    <mergeCell ref="S7:T7"/>
    <mergeCell ref="U7:V7"/>
    <mergeCell ref="W7:X7"/>
    <mergeCell ref="Q6:R6"/>
    <mergeCell ref="S6:T6"/>
    <mergeCell ref="U6:V6"/>
    <mergeCell ref="W6:X6"/>
    <mergeCell ref="E7:F7"/>
    <mergeCell ref="G7:H7"/>
    <mergeCell ref="I7:J7"/>
    <mergeCell ref="K7:L7"/>
    <mergeCell ref="M7:N7"/>
    <mergeCell ref="O7:P7"/>
    <mergeCell ref="Q5:R5"/>
    <mergeCell ref="S5:T5"/>
    <mergeCell ref="U5:V5"/>
    <mergeCell ref="W5:X5"/>
    <mergeCell ref="E6:F6"/>
    <mergeCell ref="G6:H6"/>
    <mergeCell ref="I6:J6"/>
    <mergeCell ref="K6:L6"/>
    <mergeCell ref="M6:N6"/>
    <mergeCell ref="O6:P6"/>
    <mergeCell ref="Q4:R4"/>
    <mergeCell ref="S4:T4"/>
    <mergeCell ref="U4:V4"/>
    <mergeCell ref="W4:X4"/>
    <mergeCell ref="E5:F5"/>
    <mergeCell ref="G5:H5"/>
    <mergeCell ref="I5:J5"/>
    <mergeCell ref="K5:L5"/>
    <mergeCell ref="M5:N5"/>
    <mergeCell ref="O5:P5"/>
    <mergeCell ref="Q2:R2"/>
    <mergeCell ref="S2:T2"/>
    <mergeCell ref="U2:V2"/>
    <mergeCell ref="W2:X2"/>
    <mergeCell ref="E4:F4"/>
    <mergeCell ref="G4:H4"/>
    <mergeCell ref="I4:J4"/>
    <mergeCell ref="K4:L4"/>
    <mergeCell ref="M4:N4"/>
    <mergeCell ref="O4:P4"/>
    <mergeCell ref="E1:L1"/>
    <mergeCell ref="M1:P1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D77B-8C35-47F8-AE77-C38E7C10D631}">
  <dimension ref="A2:E77"/>
  <sheetViews>
    <sheetView zoomScaleNormal="100" workbookViewId="0">
      <selection activeCell="F26" sqref="F26"/>
    </sheetView>
  </sheetViews>
  <sheetFormatPr defaultRowHeight="14.4" x14ac:dyDescent="0.3"/>
  <cols>
    <col min="3" max="3" width="19" customWidth="1"/>
    <col min="4" max="4" width="30.5546875" bestFit="1" customWidth="1"/>
    <col min="5" max="5" width="24.109375" style="22" customWidth="1"/>
  </cols>
  <sheetData>
    <row r="2" spans="1:5" x14ac:dyDescent="0.3">
      <c r="B2" s="18" t="s">
        <v>22</v>
      </c>
      <c r="C2" s="19" t="s">
        <v>23</v>
      </c>
      <c r="D2" s="19" t="s">
        <v>95</v>
      </c>
      <c r="E2" s="20" t="s">
        <v>96</v>
      </c>
    </row>
    <row r="3" spans="1:5" x14ac:dyDescent="0.3">
      <c r="A3" t="str">
        <f t="shared" ref="A3:A25" si="0">C3</f>
        <v>PATA</v>
      </c>
      <c r="B3" s="5">
        <v>1</v>
      </c>
      <c r="C3" s="14" t="s">
        <v>27</v>
      </c>
      <c r="D3" s="16" t="s">
        <v>97</v>
      </c>
      <c r="E3" s="21" t="s">
        <v>98</v>
      </c>
    </row>
    <row r="4" spans="1:5" x14ac:dyDescent="0.3">
      <c r="A4" t="str">
        <f t="shared" si="0"/>
        <v>MOULD</v>
      </c>
      <c r="B4" s="5">
        <v>2</v>
      </c>
      <c r="C4" s="16" t="s">
        <v>28</v>
      </c>
      <c r="D4" s="16" t="s">
        <v>99</v>
      </c>
      <c r="E4" s="21" t="s">
        <v>100</v>
      </c>
    </row>
    <row r="5" spans="1:5" x14ac:dyDescent="0.3">
      <c r="A5" t="str">
        <f t="shared" si="0"/>
        <v>CICPR</v>
      </c>
      <c r="B5" s="5">
        <v>3</v>
      </c>
      <c r="C5" s="14" t="s">
        <v>29</v>
      </c>
      <c r="D5" s="16" t="s">
        <v>101</v>
      </c>
      <c r="E5" s="21" t="s">
        <v>102</v>
      </c>
    </row>
    <row r="6" spans="1:5" x14ac:dyDescent="0.3">
      <c r="A6" t="str">
        <f t="shared" si="0"/>
        <v>POUR</v>
      </c>
      <c r="B6" s="5">
        <v>4</v>
      </c>
      <c r="C6" s="16" t="s">
        <v>30</v>
      </c>
      <c r="D6" s="16" t="s">
        <v>103</v>
      </c>
      <c r="E6" s="21" t="s">
        <v>100</v>
      </c>
    </row>
    <row r="7" spans="1:5" x14ac:dyDescent="0.3">
      <c r="A7" t="str">
        <f t="shared" si="0"/>
        <v>K_D</v>
      </c>
      <c r="B7" s="5">
        <v>5</v>
      </c>
      <c r="C7" s="16" t="s">
        <v>31</v>
      </c>
      <c r="D7" s="16" t="s">
        <v>104</v>
      </c>
      <c r="E7" s="21" t="s">
        <v>100</v>
      </c>
    </row>
    <row r="8" spans="1:5" x14ac:dyDescent="0.3">
      <c r="A8" t="str">
        <f t="shared" si="0"/>
        <v>KDPR</v>
      </c>
      <c r="B8" s="5">
        <v>6</v>
      </c>
      <c r="C8" s="14" t="s">
        <v>32</v>
      </c>
      <c r="D8" s="16" t="s">
        <v>105</v>
      </c>
      <c r="E8" s="21" t="s">
        <v>100</v>
      </c>
    </row>
    <row r="9" spans="1:5" x14ac:dyDescent="0.3">
      <c r="A9" t="str">
        <f t="shared" si="0"/>
        <v>K_D_C</v>
      </c>
      <c r="B9" s="5">
        <v>7</v>
      </c>
      <c r="C9" s="14" t="s">
        <v>33</v>
      </c>
      <c r="D9" s="16" t="s">
        <v>106</v>
      </c>
      <c r="E9" s="21" t="s">
        <v>100</v>
      </c>
    </row>
    <row r="10" spans="1:5" x14ac:dyDescent="0.3">
      <c r="A10" t="str">
        <f t="shared" si="0"/>
        <v>CICST</v>
      </c>
      <c r="B10" s="5">
        <v>8</v>
      </c>
      <c r="C10" s="14" t="s">
        <v>34</v>
      </c>
      <c r="D10" s="16" t="s">
        <v>107</v>
      </c>
      <c r="E10" s="21" t="s">
        <v>102</v>
      </c>
    </row>
    <row r="11" spans="1:5" x14ac:dyDescent="0.3">
      <c r="A11" t="str">
        <f t="shared" si="0"/>
        <v>CUTT</v>
      </c>
      <c r="B11" s="5">
        <v>9</v>
      </c>
      <c r="C11" s="16" t="s">
        <v>35</v>
      </c>
      <c r="D11" s="16" t="s">
        <v>108</v>
      </c>
      <c r="E11" s="21" t="s">
        <v>100</v>
      </c>
    </row>
    <row r="12" spans="1:5" x14ac:dyDescent="0.3">
      <c r="A12" t="str">
        <f t="shared" si="0"/>
        <v>SANDB</v>
      </c>
      <c r="B12" s="5">
        <v>10</v>
      </c>
      <c r="C12" s="14" t="s">
        <v>36</v>
      </c>
      <c r="D12" s="16" t="s">
        <v>109</v>
      </c>
      <c r="E12" s="21" t="s">
        <v>110</v>
      </c>
    </row>
    <row r="13" spans="1:5" x14ac:dyDescent="0.3">
      <c r="A13" t="str">
        <f t="shared" si="0"/>
        <v>ABRPR</v>
      </c>
      <c r="B13" s="5">
        <v>11</v>
      </c>
      <c r="C13" s="14" t="s">
        <v>37</v>
      </c>
      <c r="D13" s="16" t="s">
        <v>111</v>
      </c>
      <c r="E13" s="21" t="s">
        <v>110</v>
      </c>
    </row>
    <row r="14" spans="1:5" x14ac:dyDescent="0.3">
      <c r="A14" t="str">
        <f t="shared" si="0"/>
        <v>SHOTP</v>
      </c>
      <c r="B14" s="5">
        <v>12</v>
      </c>
      <c r="C14" s="16" t="s">
        <v>38</v>
      </c>
      <c r="D14" s="16" t="s">
        <v>112</v>
      </c>
      <c r="E14" s="21" t="s">
        <v>110</v>
      </c>
    </row>
    <row r="15" spans="1:5" x14ac:dyDescent="0.3">
      <c r="A15" t="str">
        <f t="shared" si="0"/>
        <v>VIZPR</v>
      </c>
      <c r="B15" s="5">
        <v>13</v>
      </c>
      <c r="C15" s="16" t="s">
        <v>39</v>
      </c>
      <c r="D15" s="16" t="s">
        <v>113</v>
      </c>
      <c r="E15" s="21" t="s">
        <v>110</v>
      </c>
    </row>
    <row r="16" spans="1:5" x14ac:dyDescent="0.3">
      <c r="A16" t="str">
        <f t="shared" si="0"/>
        <v>X-RAY</v>
      </c>
      <c r="B16" s="5">
        <v>14</v>
      </c>
      <c r="C16" s="16" t="s">
        <v>40</v>
      </c>
      <c r="D16" s="16" t="s">
        <v>114</v>
      </c>
      <c r="E16" s="21" t="s">
        <v>115</v>
      </c>
    </row>
    <row r="17" spans="1:5" x14ac:dyDescent="0.3">
      <c r="A17" t="str">
        <f t="shared" si="0"/>
        <v>FETT</v>
      </c>
      <c r="B17" s="5">
        <v>15</v>
      </c>
      <c r="C17" s="16" t="s">
        <v>41</v>
      </c>
      <c r="D17" s="16" t="s">
        <v>116</v>
      </c>
      <c r="E17" s="21" t="s">
        <v>110</v>
      </c>
    </row>
    <row r="18" spans="1:5" x14ac:dyDescent="0.3">
      <c r="A18" t="str">
        <f t="shared" si="0"/>
        <v>BENDR</v>
      </c>
      <c r="B18" s="5">
        <v>16</v>
      </c>
      <c r="C18" s="14" t="s">
        <v>42</v>
      </c>
      <c r="D18" s="16" t="s">
        <v>117</v>
      </c>
      <c r="E18" s="21" t="s">
        <v>110</v>
      </c>
    </row>
    <row r="19" spans="1:5" x14ac:dyDescent="0.3">
      <c r="A19" t="str">
        <f t="shared" si="0"/>
        <v>VIZIN</v>
      </c>
      <c r="B19" s="5">
        <v>17</v>
      </c>
      <c r="C19" s="16" t="s">
        <v>43</v>
      </c>
      <c r="D19" s="16" t="s">
        <v>118</v>
      </c>
      <c r="E19" s="21" t="s">
        <v>110</v>
      </c>
    </row>
    <row r="20" spans="1:5" x14ac:dyDescent="0.3">
      <c r="A20" t="str">
        <f t="shared" si="0"/>
        <v>CICHT</v>
      </c>
      <c r="B20" s="5">
        <v>18</v>
      </c>
      <c r="C20" s="14" t="s">
        <v>44</v>
      </c>
      <c r="D20" s="16" t="s">
        <v>119</v>
      </c>
      <c r="E20" s="21" t="s">
        <v>102</v>
      </c>
    </row>
    <row r="21" spans="1:5" x14ac:dyDescent="0.3">
      <c r="A21" t="str">
        <f t="shared" si="0"/>
        <v>HEAT</v>
      </c>
      <c r="B21" s="5">
        <v>19</v>
      </c>
      <c r="C21" s="16" t="s">
        <v>45</v>
      </c>
      <c r="D21" s="16" t="s">
        <v>120</v>
      </c>
      <c r="E21" s="21" t="s">
        <v>110</v>
      </c>
    </row>
    <row r="22" spans="1:5" x14ac:dyDescent="0.3">
      <c r="A22" t="str">
        <f t="shared" si="0"/>
        <v>CICXR</v>
      </c>
      <c r="B22" s="5">
        <v>20</v>
      </c>
      <c r="C22" s="14" t="s">
        <v>46</v>
      </c>
      <c r="D22" s="16" t="s">
        <v>121</v>
      </c>
      <c r="E22" s="21" t="s">
        <v>102</v>
      </c>
    </row>
    <row r="23" spans="1:5" ht="16.5" customHeight="1" x14ac:dyDescent="0.3">
      <c r="A23" t="str">
        <f t="shared" si="0"/>
        <v>SHOT</v>
      </c>
      <c r="B23" s="5">
        <v>21</v>
      </c>
      <c r="C23" s="16" t="s">
        <v>47</v>
      </c>
      <c r="D23" s="16" t="s">
        <v>122</v>
      </c>
      <c r="E23" s="21" t="s">
        <v>110</v>
      </c>
    </row>
    <row r="24" spans="1:5" ht="16.5" customHeight="1" x14ac:dyDescent="0.3">
      <c r="A24" t="str">
        <f t="shared" si="0"/>
        <v>SHOTF</v>
      </c>
      <c r="B24" s="5">
        <v>22</v>
      </c>
      <c r="C24" s="16" t="s">
        <v>48</v>
      </c>
      <c r="D24" s="16" t="s">
        <v>123</v>
      </c>
      <c r="E24" s="21" t="s">
        <v>110</v>
      </c>
    </row>
    <row r="25" spans="1:5" x14ac:dyDescent="0.3">
      <c r="A25" t="str">
        <f t="shared" si="0"/>
        <v>3DSCN</v>
      </c>
      <c r="B25" s="5">
        <v>23</v>
      </c>
      <c r="C25" s="14" t="s">
        <v>49</v>
      </c>
      <c r="D25" s="16" t="s">
        <v>124</v>
      </c>
      <c r="E25" s="21" t="s">
        <v>98</v>
      </c>
    </row>
    <row r="26" spans="1:5" x14ac:dyDescent="0.3">
      <c r="B26" s="5">
        <v>24</v>
      </c>
      <c r="C26" s="14" t="s">
        <v>50</v>
      </c>
      <c r="D26" s="16" t="s">
        <v>125</v>
      </c>
      <c r="E26" s="21" t="s">
        <v>110</v>
      </c>
    </row>
    <row r="27" spans="1:5" x14ac:dyDescent="0.3">
      <c r="A27" t="str">
        <f t="shared" ref="A27:A70" si="1">C27</f>
        <v>SURFI</v>
      </c>
      <c r="B27" s="5">
        <v>25</v>
      </c>
      <c r="C27" s="16" t="s">
        <v>51</v>
      </c>
      <c r="D27" s="16" t="s">
        <v>126</v>
      </c>
      <c r="E27" s="21" t="s">
        <v>110</v>
      </c>
    </row>
    <row r="28" spans="1:5" x14ac:dyDescent="0.3">
      <c r="A28" t="str">
        <f t="shared" si="1"/>
        <v>FETRW</v>
      </c>
      <c r="B28" s="5">
        <v>26</v>
      </c>
      <c r="C28" s="16" t="s">
        <v>52</v>
      </c>
      <c r="D28" s="16" t="s">
        <v>127</v>
      </c>
      <c r="E28" s="21" t="s">
        <v>110</v>
      </c>
    </row>
    <row r="29" spans="1:5" x14ac:dyDescent="0.3">
      <c r="A29" t="str">
        <f t="shared" si="1"/>
        <v>VIZFI</v>
      </c>
      <c r="B29" s="5">
        <v>27</v>
      </c>
      <c r="C29" s="16" t="s">
        <v>53</v>
      </c>
      <c r="D29" s="16" t="s">
        <v>128</v>
      </c>
      <c r="E29" s="21" t="s">
        <v>129</v>
      </c>
    </row>
    <row r="30" spans="1:5" x14ac:dyDescent="0.3">
      <c r="A30" t="str">
        <f t="shared" si="1"/>
        <v>CICCT</v>
      </c>
      <c r="B30" s="5">
        <v>28</v>
      </c>
      <c r="C30" s="14" t="s">
        <v>54</v>
      </c>
      <c r="D30" s="16" t="s">
        <v>130</v>
      </c>
      <c r="E30" s="21" t="s">
        <v>102</v>
      </c>
    </row>
    <row r="31" spans="1:5" ht="14.4" customHeight="1" x14ac:dyDescent="0.3">
      <c r="A31" t="str">
        <f t="shared" si="1"/>
        <v>T2M</v>
      </c>
      <c r="B31" s="5">
        <v>29</v>
      </c>
      <c r="C31" s="16" t="s">
        <v>55</v>
      </c>
      <c r="D31" s="16" t="s">
        <v>131</v>
      </c>
      <c r="E31" s="21" t="s">
        <v>129</v>
      </c>
    </row>
    <row r="32" spans="1:5" x14ac:dyDescent="0.3">
      <c r="A32" t="str">
        <f t="shared" si="1"/>
        <v>RFM</v>
      </c>
      <c r="B32" s="5">
        <v>30</v>
      </c>
      <c r="C32" s="14" t="s">
        <v>56</v>
      </c>
      <c r="D32" s="14" t="s">
        <v>132</v>
      </c>
      <c r="E32" s="21" t="s">
        <v>133</v>
      </c>
    </row>
    <row r="33" spans="1:5" x14ac:dyDescent="0.3">
      <c r="A33" t="str">
        <f t="shared" si="1"/>
        <v>MACH1</v>
      </c>
      <c r="B33" s="5">
        <v>31</v>
      </c>
      <c r="C33" s="16" t="s">
        <v>57</v>
      </c>
      <c r="D33" s="16" t="s">
        <v>134</v>
      </c>
      <c r="E33" s="21" t="s">
        <v>133</v>
      </c>
    </row>
    <row r="34" spans="1:5" x14ac:dyDescent="0.3">
      <c r="A34" t="str">
        <f t="shared" si="1"/>
        <v>CMM</v>
      </c>
      <c r="B34" s="5">
        <v>32</v>
      </c>
      <c r="C34" s="16" t="s">
        <v>58</v>
      </c>
      <c r="D34" s="16" t="s">
        <v>135</v>
      </c>
      <c r="E34" s="21" t="s">
        <v>136</v>
      </c>
    </row>
    <row r="35" spans="1:5" x14ac:dyDescent="0.3">
      <c r="A35" t="str">
        <f t="shared" si="1"/>
        <v>MACH2</v>
      </c>
      <c r="B35" s="5">
        <v>33</v>
      </c>
      <c r="C35" s="16" t="s">
        <v>59</v>
      </c>
      <c r="D35" s="16" t="s">
        <v>137</v>
      </c>
      <c r="E35" s="21" t="s">
        <v>133</v>
      </c>
    </row>
    <row r="36" spans="1:5" x14ac:dyDescent="0.3">
      <c r="A36" t="str">
        <f t="shared" si="1"/>
        <v>MACH3</v>
      </c>
      <c r="B36" s="5">
        <v>34</v>
      </c>
      <c r="C36" s="16" t="s">
        <v>60</v>
      </c>
      <c r="D36" s="16" t="s">
        <v>138</v>
      </c>
      <c r="E36" s="21" t="s">
        <v>133</v>
      </c>
    </row>
    <row r="37" spans="1:5" x14ac:dyDescent="0.3">
      <c r="A37" t="str">
        <f t="shared" si="1"/>
        <v>MACH4</v>
      </c>
      <c r="B37" s="5">
        <v>35</v>
      </c>
      <c r="C37" s="14" t="s">
        <v>61</v>
      </c>
      <c r="D37" s="16" t="s">
        <v>139</v>
      </c>
      <c r="E37" s="21" t="s">
        <v>133</v>
      </c>
    </row>
    <row r="38" spans="1:5" x14ac:dyDescent="0.3">
      <c r="A38" t="str">
        <f t="shared" si="1"/>
        <v>MACH5</v>
      </c>
      <c r="B38" s="5">
        <v>36</v>
      </c>
      <c r="C38" s="14" t="s">
        <v>62</v>
      </c>
      <c r="D38" s="16" t="s">
        <v>140</v>
      </c>
      <c r="E38" s="21" t="s">
        <v>133</v>
      </c>
    </row>
    <row r="39" spans="1:5" x14ac:dyDescent="0.3">
      <c r="A39" t="str">
        <f t="shared" si="1"/>
        <v>JIG1</v>
      </c>
      <c r="B39" s="5">
        <v>37</v>
      </c>
      <c r="C39" s="16" t="s">
        <v>63</v>
      </c>
      <c r="D39" s="16" t="s">
        <v>63</v>
      </c>
      <c r="E39" s="21" t="s">
        <v>133</v>
      </c>
    </row>
    <row r="40" spans="1:5" x14ac:dyDescent="0.3">
      <c r="A40" t="str">
        <f t="shared" si="1"/>
        <v>JIG2</v>
      </c>
      <c r="B40" s="5">
        <v>38</v>
      </c>
      <c r="C40" s="16" t="s">
        <v>64</v>
      </c>
      <c r="D40" s="16" t="s">
        <v>64</v>
      </c>
      <c r="E40" s="21" t="s">
        <v>133</v>
      </c>
    </row>
    <row r="41" spans="1:5" x14ac:dyDescent="0.3">
      <c r="A41" t="str">
        <f t="shared" si="1"/>
        <v>JIG3</v>
      </c>
      <c r="B41" s="5">
        <v>39</v>
      </c>
      <c r="C41" s="14" t="s">
        <v>65</v>
      </c>
      <c r="D41" s="16" t="str">
        <f>C41</f>
        <v>JIG3</v>
      </c>
      <c r="E41" s="21" t="s">
        <v>133</v>
      </c>
    </row>
    <row r="42" spans="1:5" x14ac:dyDescent="0.3">
      <c r="A42" t="str">
        <f t="shared" si="1"/>
        <v>JIG4</v>
      </c>
      <c r="B42" s="5">
        <v>40</v>
      </c>
      <c r="C42" s="14" t="s">
        <v>66</v>
      </c>
      <c r="D42" s="16" t="str">
        <f>C42</f>
        <v>JIG4</v>
      </c>
      <c r="E42" s="21" t="s">
        <v>133</v>
      </c>
    </row>
    <row r="43" spans="1:5" x14ac:dyDescent="0.3">
      <c r="A43" t="str">
        <f t="shared" si="1"/>
        <v>EXTED</v>
      </c>
      <c r="B43" s="5">
        <v>41</v>
      </c>
      <c r="C43" s="16" t="s">
        <v>67</v>
      </c>
      <c r="D43" s="16" t="s">
        <v>141</v>
      </c>
      <c r="E43" s="21" t="s">
        <v>142</v>
      </c>
    </row>
    <row r="44" spans="1:5" x14ac:dyDescent="0.3">
      <c r="A44" t="str">
        <f t="shared" si="1"/>
        <v>OUTSM</v>
      </c>
      <c r="B44" s="5">
        <v>42</v>
      </c>
      <c r="C44" s="14" t="s">
        <v>68</v>
      </c>
      <c r="D44" s="16" t="s">
        <v>143</v>
      </c>
      <c r="E44" s="21" t="s">
        <v>142</v>
      </c>
    </row>
    <row r="45" spans="1:5" x14ac:dyDescent="0.3">
      <c r="A45" t="str">
        <f t="shared" si="1"/>
        <v>FINFT</v>
      </c>
      <c r="B45" s="5">
        <v>43</v>
      </c>
      <c r="C45" s="16" t="s">
        <v>69</v>
      </c>
      <c r="D45" s="16" t="s">
        <v>116</v>
      </c>
      <c r="E45" s="21" t="s">
        <v>133</v>
      </c>
    </row>
    <row r="46" spans="1:5" x14ac:dyDescent="0.3">
      <c r="A46" t="str">
        <f t="shared" si="1"/>
        <v>VIZMC</v>
      </c>
      <c r="B46" s="5">
        <v>44</v>
      </c>
      <c r="C46" s="16" t="s">
        <v>70</v>
      </c>
      <c r="D46" s="16" t="s">
        <v>144</v>
      </c>
      <c r="E46" s="21" t="s">
        <v>145</v>
      </c>
    </row>
    <row r="47" spans="1:5" x14ac:dyDescent="0.3">
      <c r="A47" t="str">
        <f t="shared" si="1"/>
        <v>BALNC</v>
      </c>
      <c r="B47" s="5">
        <v>45</v>
      </c>
      <c r="C47" s="14" t="s">
        <v>71</v>
      </c>
      <c r="D47" s="16" t="s">
        <v>146</v>
      </c>
      <c r="E47" s="21" t="s">
        <v>142</v>
      </c>
    </row>
    <row r="48" spans="1:5" x14ac:dyDescent="0.3">
      <c r="A48" t="str">
        <f t="shared" si="1"/>
        <v>AIR</v>
      </c>
      <c r="B48" s="5">
        <v>46</v>
      </c>
      <c r="C48" s="16" t="s">
        <v>72</v>
      </c>
      <c r="D48" s="16" t="s">
        <v>72</v>
      </c>
      <c r="E48" s="21" t="s">
        <v>142</v>
      </c>
    </row>
    <row r="49" spans="1:5" x14ac:dyDescent="0.3">
      <c r="A49" t="str">
        <f t="shared" si="1"/>
        <v>WSHPL</v>
      </c>
      <c r="B49" s="5">
        <v>47</v>
      </c>
      <c r="C49" s="16" t="s">
        <v>73</v>
      </c>
      <c r="D49" s="16" t="s">
        <v>147</v>
      </c>
      <c r="E49" s="21" t="s">
        <v>142</v>
      </c>
    </row>
    <row r="50" spans="1:5" x14ac:dyDescent="0.3">
      <c r="A50" t="str">
        <f t="shared" si="1"/>
        <v>LEAKT</v>
      </c>
      <c r="B50" s="5">
        <v>48</v>
      </c>
      <c r="C50" s="16" t="s">
        <v>74</v>
      </c>
      <c r="D50" s="16" t="s">
        <v>148</v>
      </c>
      <c r="E50" s="21" t="s">
        <v>142</v>
      </c>
    </row>
    <row r="51" spans="1:5" x14ac:dyDescent="0.3">
      <c r="A51" t="str">
        <f t="shared" si="1"/>
        <v>CICHY</v>
      </c>
      <c r="B51" s="5">
        <v>49</v>
      </c>
      <c r="C51" s="14" t="s">
        <v>75</v>
      </c>
      <c r="D51" s="16" t="s">
        <v>149</v>
      </c>
      <c r="E51" s="21" t="s">
        <v>142</v>
      </c>
    </row>
    <row r="52" spans="1:5" x14ac:dyDescent="0.3">
      <c r="A52" t="str">
        <f t="shared" si="1"/>
        <v>FIN</v>
      </c>
      <c r="B52" s="5">
        <v>50</v>
      </c>
      <c r="C52" s="16" t="s">
        <v>76</v>
      </c>
      <c r="D52" s="16" t="s">
        <v>150</v>
      </c>
      <c r="E52" s="21" t="s">
        <v>145</v>
      </c>
    </row>
    <row r="53" spans="1:5" x14ac:dyDescent="0.3">
      <c r="A53" t="str">
        <f t="shared" si="1"/>
        <v>VIZ</v>
      </c>
      <c r="B53" s="5">
        <v>51</v>
      </c>
      <c r="C53" s="16" t="s">
        <v>77</v>
      </c>
      <c r="D53" s="16" t="s">
        <v>151</v>
      </c>
      <c r="E53" s="21" t="s">
        <v>145</v>
      </c>
    </row>
    <row r="54" spans="1:5" x14ac:dyDescent="0.3">
      <c r="A54" t="str">
        <f t="shared" si="1"/>
        <v>HYDRO</v>
      </c>
      <c r="B54" s="5">
        <v>52</v>
      </c>
      <c r="C54" s="16" t="s">
        <v>78</v>
      </c>
      <c r="D54" s="16" t="s">
        <v>152</v>
      </c>
      <c r="E54" s="21" t="s">
        <v>153</v>
      </c>
    </row>
    <row r="55" spans="1:5" x14ac:dyDescent="0.3">
      <c r="A55" t="str">
        <f t="shared" si="1"/>
        <v>IMPRG</v>
      </c>
      <c r="B55" s="5">
        <v>53</v>
      </c>
      <c r="C55" s="16" t="s">
        <v>79</v>
      </c>
      <c r="D55" s="16" t="s">
        <v>154</v>
      </c>
      <c r="E55" s="21" t="s">
        <v>155</v>
      </c>
    </row>
    <row r="56" spans="1:5" x14ac:dyDescent="0.3">
      <c r="A56" t="str">
        <f t="shared" si="1"/>
        <v>LPT</v>
      </c>
      <c r="B56" s="5">
        <v>54</v>
      </c>
      <c r="C56" s="14" t="s">
        <v>80</v>
      </c>
      <c r="D56" s="16" t="s">
        <v>156</v>
      </c>
      <c r="E56" s="21" t="s">
        <v>115</v>
      </c>
    </row>
    <row r="57" spans="1:5" x14ac:dyDescent="0.3">
      <c r="A57" t="str">
        <f t="shared" si="1"/>
        <v>PAINT</v>
      </c>
      <c r="B57" s="5">
        <v>55</v>
      </c>
      <c r="C57" s="16" t="s">
        <v>81</v>
      </c>
      <c r="D57" s="16" t="s">
        <v>157</v>
      </c>
      <c r="E57" s="21" t="s">
        <v>155</v>
      </c>
    </row>
    <row r="58" spans="1:5" x14ac:dyDescent="0.3">
      <c r="A58" t="str">
        <f t="shared" si="1"/>
        <v>Q-PNT</v>
      </c>
      <c r="B58" s="5">
        <v>56</v>
      </c>
      <c r="C58" s="16" t="s">
        <v>82</v>
      </c>
      <c r="D58" s="16" t="s">
        <v>158</v>
      </c>
      <c r="E58" s="21" t="s">
        <v>155</v>
      </c>
    </row>
    <row r="59" spans="1:5" x14ac:dyDescent="0.3">
      <c r="A59" t="str">
        <f t="shared" si="1"/>
        <v>INSAS</v>
      </c>
      <c r="B59" s="5">
        <v>57</v>
      </c>
      <c r="C59" s="14" t="s">
        <v>83</v>
      </c>
      <c r="D59" s="16" t="s">
        <v>159</v>
      </c>
      <c r="E59" s="21" t="s">
        <v>153</v>
      </c>
    </row>
    <row r="60" spans="1:5" x14ac:dyDescent="0.3">
      <c r="A60" t="str">
        <f t="shared" si="1"/>
        <v>CICDP</v>
      </c>
      <c r="B60" s="5">
        <v>58</v>
      </c>
      <c r="C60" s="14" t="s">
        <v>84</v>
      </c>
      <c r="D60" s="16" t="s">
        <v>160</v>
      </c>
      <c r="E60" s="21" t="s">
        <v>102</v>
      </c>
    </row>
    <row r="61" spans="1:5" x14ac:dyDescent="0.3">
      <c r="A61" t="str">
        <f t="shared" si="1"/>
        <v>CICFI</v>
      </c>
      <c r="B61" s="5">
        <v>59</v>
      </c>
      <c r="C61" s="14" t="s">
        <v>85</v>
      </c>
      <c r="D61" s="16" t="s">
        <v>161</v>
      </c>
      <c r="E61" s="21" t="s">
        <v>102</v>
      </c>
    </row>
    <row r="62" spans="1:5" x14ac:dyDescent="0.3">
      <c r="A62" t="str">
        <f t="shared" si="1"/>
        <v>ASMB</v>
      </c>
      <c r="B62" s="5">
        <v>60</v>
      </c>
      <c r="C62" s="14" t="s">
        <v>86</v>
      </c>
      <c r="D62" s="16" t="s">
        <v>162</v>
      </c>
      <c r="E62" s="21" t="s">
        <v>153</v>
      </c>
    </row>
    <row r="63" spans="1:5" x14ac:dyDescent="0.3">
      <c r="A63" t="str">
        <f t="shared" si="1"/>
        <v>FINAS</v>
      </c>
      <c r="B63" s="5">
        <v>61</v>
      </c>
      <c r="C63" s="16" t="s">
        <v>87</v>
      </c>
      <c r="D63" s="16" t="s">
        <v>163</v>
      </c>
      <c r="E63" s="21" t="s">
        <v>153</v>
      </c>
    </row>
    <row r="64" spans="1:5" x14ac:dyDescent="0.3">
      <c r="A64" t="str">
        <f t="shared" si="1"/>
        <v>WSHPD</v>
      </c>
      <c r="B64" s="5">
        <v>62</v>
      </c>
      <c r="C64" s="16" t="s">
        <v>88</v>
      </c>
      <c r="D64" s="16" t="s">
        <v>164</v>
      </c>
      <c r="E64" s="21" t="s">
        <v>142</v>
      </c>
    </row>
    <row r="65" spans="1:5" x14ac:dyDescent="0.3">
      <c r="A65" t="str">
        <f t="shared" si="1"/>
        <v>CIC</v>
      </c>
      <c r="B65" s="5">
        <v>63</v>
      </c>
      <c r="C65" s="16" t="s">
        <v>89</v>
      </c>
      <c r="D65" s="16" t="s">
        <v>165</v>
      </c>
      <c r="E65" s="21" t="s">
        <v>145</v>
      </c>
    </row>
    <row r="66" spans="1:5" x14ac:dyDescent="0.3">
      <c r="A66" t="str">
        <f t="shared" si="1"/>
        <v>DPS</v>
      </c>
      <c r="B66" s="5">
        <v>64</v>
      </c>
      <c r="C66" s="14" t="s">
        <v>90</v>
      </c>
      <c r="D66" s="16" t="s">
        <v>166</v>
      </c>
      <c r="E66" s="21" t="s">
        <v>145</v>
      </c>
    </row>
    <row r="67" spans="1:5" x14ac:dyDescent="0.3">
      <c r="A67" t="str">
        <f t="shared" si="1"/>
        <v>PACK</v>
      </c>
      <c r="B67" s="5">
        <v>65</v>
      </c>
      <c r="C67" s="16" t="s">
        <v>91</v>
      </c>
      <c r="D67" s="16" t="s">
        <v>167</v>
      </c>
      <c r="E67" s="21" t="s">
        <v>168</v>
      </c>
    </row>
    <row r="68" spans="1:5" x14ac:dyDescent="0.3">
      <c r="A68" t="str">
        <f t="shared" si="1"/>
        <v>RFD</v>
      </c>
      <c r="B68" s="5">
        <v>66</v>
      </c>
      <c r="C68" s="14" t="s">
        <v>92</v>
      </c>
      <c r="D68" s="16" t="s">
        <v>169</v>
      </c>
      <c r="E68" s="21" t="s">
        <v>168</v>
      </c>
    </row>
    <row r="69" spans="1:5" x14ac:dyDescent="0.3">
      <c r="A69" t="str">
        <f t="shared" si="1"/>
        <v>FAID</v>
      </c>
      <c r="B69" s="5">
        <v>67</v>
      </c>
      <c r="C69" s="14" t="s">
        <v>93</v>
      </c>
      <c r="D69" s="16" t="s">
        <v>170</v>
      </c>
      <c r="E69" s="21" t="s">
        <v>102</v>
      </c>
    </row>
    <row r="70" spans="1:5" x14ac:dyDescent="0.3">
      <c r="A70" t="str">
        <f t="shared" si="1"/>
        <v>SCONF</v>
      </c>
      <c r="B70" s="5">
        <v>68</v>
      </c>
      <c r="C70" s="14" t="s">
        <v>94</v>
      </c>
      <c r="D70" s="16" t="s">
        <v>171</v>
      </c>
      <c r="E70" s="21" t="s">
        <v>172</v>
      </c>
    </row>
    <row r="74" spans="1:5" x14ac:dyDescent="0.3">
      <c r="C74" s="19" t="s">
        <v>173</v>
      </c>
      <c r="D74" s="19"/>
      <c r="E74" s="21"/>
    </row>
    <row r="75" spans="1:5" x14ac:dyDescent="0.3">
      <c r="C75" s="16" t="s">
        <v>174</v>
      </c>
      <c r="D75" s="16"/>
      <c r="E75" s="21" t="s">
        <v>175</v>
      </c>
    </row>
    <row r="76" spans="1:5" x14ac:dyDescent="0.3">
      <c r="C76" s="16" t="s">
        <v>176</v>
      </c>
      <c r="D76" s="16"/>
      <c r="E76" s="21" t="s">
        <v>168</v>
      </c>
    </row>
    <row r="77" spans="1:5" x14ac:dyDescent="0.3">
      <c r="C77" s="16" t="s">
        <v>177</v>
      </c>
      <c r="D77" s="16"/>
      <c r="E77" s="21" t="s">
        <v>178</v>
      </c>
    </row>
  </sheetData>
  <autoFilter ref="A2:E43" xr:uid="{8E0CCB61-F503-4498-B01C-321364212E67}">
    <sortState xmlns:xlrd2="http://schemas.microsoft.com/office/spreadsheetml/2017/richdata2" ref="A3:E71">
      <sortCondition ref="B2:B43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AEFA-4439-4B96-9302-F81BB3AB9240}">
  <dimension ref="A1:AB82"/>
  <sheetViews>
    <sheetView tabSelected="1" workbookViewId="0">
      <selection activeCell="I24" sqref="I24"/>
    </sheetView>
  </sheetViews>
  <sheetFormatPr defaultRowHeight="14.4" x14ac:dyDescent="0.3"/>
  <cols>
    <col min="1" max="2" width="15.6640625" customWidth="1"/>
    <col min="3" max="4" width="15.6640625" style="23" customWidth="1"/>
    <col min="5" max="17" width="15.6640625" customWidth="1"/>
    <col min="18" max="18" width="15.6640625" style="24" customWidth="1"/>
    <col min="19" max="19" width="15.6640625" customWidth="1"/>
    <col min="20" max="20" width="15.6640625" style="24" customWidth="1"/>
    <col min="21" max="24" width="15.6640625" style="25" customWidth="1"/>
    <col min="25" max="25" width="15.6640625" style="26" customWidth="1"/>
    <col min="26" max="26" width="15.6640625" style="27" customWidth="1"/>
    <col min="27" max="27" width="15.6640625" customWidth="1"/>
    <col min="28" max="28" width="15.6640625" style="23" customWidth="1"/>
  </cols>
  <sheetData>
    <row r="1" spans="1:28" x14ac:dyDescent="0.3">
      <c r="A1" t="s">
        <v>179</v>
      </c>
      <c r="B1" t="s">
        <v>180</v>
      </c>
      <c r="C1" s="23" t="s">
        <v>181</v>
      </c>
      <c r="D1" s="23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s="24" t="s">
        <v>196</v>
      </c>
      <c r="S1" t="s">
        <v>197</v>
      </c>
      <c r="T1" s="24" t="s">
        <v>198</v>
      </c>
      <c r="U1" s="25" t="s">
        <v>199</v>
      </c>
      <c r="V1" s="25" t="s">
        <v>200</v>
      </c>
      <c r="W1" s="25" t="s">
        <v>201</v>
      </c>
      <c r="X1" s="25" t="s">
        <v>202</v>
      </c>
      <c r="Y1" s="26" t="s">
        <v>203</v>
      </c>
      <c r="Z1" s="27" t="s">
        <v>204</v>
      </c>
      <c r="AA1" t="s">
        <v>205</v>
      </c>
      <c r="AB1" s="23" t="s">
        <v>206</v>
      </c>
    </row>
    <row r="2" spans="1:28" x14ac:dyDescent="0.3">
      <c r="A2">
        <v>4113</v>
      </c>
      <c r="B2" t="s">
        <v>207</v>
      </c>
      <c r="C2" s="23">
        <v>45814</v>
      </c>
      <c r="D2" s="23">
        <v>45814</v>
      </c>
      <c r="E2" t="s">
        <v>208</v>
      </c>
      <c r="F2" t="s">
        <v>209</v>
      </c>
      <c r="G2" t="s">
        <v>210</v>
      </c>
      <c r="H2" t="s">
        <v>211</v>
      </c>
      <c r="I2" t="s">
        <v>212</v>
      </c>
      <c r="J2" t="s">
        <v>2</v>
      </c>
      <c r="K2" t="s">
        <v>213</v>
      </c>
      <c r="M2" t="s">
        <v>214</v>
      </c>
      <c r="N2" t="s">
        <v>215</v>
      </c>
      <c r="O2" t="s">
        <v>216</v>
      </c>
      <c r="P2" t="s">
        <v>213</v>
      </c>
      <c r="Q2">
        <v>45820</v>
      </c>
      <c r="R2" s="24">
        <v>24</v>
      </c>
      <c r="S2">
        <v>45821</v>
      </c>
      <c r="T2" s="24">
        <v>24</v>
      </c>
      <c r="U2" s="25">
        <v>48</v>
      </c>
      <c r="V2" s="25">
        <v>0</v>
      </c>
      <c r="W2" s="25">
        <v>0</v>
      </c>
      <c r="X2" s="25">
        <v>48</v>
      </c>
      <c r="Y2" s="26">
        <v>2.38368</v>
      </c>
      <c r="Z2" s="27">
        <v>2.38368</v>
      </c>
      <c r="AA2" t="s">
        <v>217</v>
      </c>
      <c r="AB2" s="23" t="s">
        <v>218</v>
      </c>
    </row>
    <row r="3" spans="1:28" x14ac:dyDescent="0.3">
      <c r="A3">
        <v>4113</v>
      </c>
      <c r="B3" t="s">
        <v>207</v>
      </c>
      <c r="C3" s="23">
        <v>45814</v>
      </c>
      <c r="D3" s="23">
        <v>45814</v>
      </c>
      <c r="E3" t="s">
        <v>208</v>
      </c>
      <c r="F3" t="s">
        <v>209</v>
      </c>
      <c r="G3" t="s">
        <v>210</v>
      </c>
      <c r="H3" t="s">
        <v>219</v>
      </c>
      <c r="I3" t="s">
        <v>212</v>
      </c>
      <c r="J3" t="s">
        <v>2</v>
      </c>
      <c r="K3" t="s">
        <v>213</v>
      </c>
      <c r="M3" t="s">
        <v>214</v>
      </c>
      <c r="N3" t="s">
        <v>215</v>
      </c>
      <c r="O3" t="s">
        <v>216</v>
      </c>
      <c r="P3" t="s">
        <v>213</v>
      </c>
      <c r="Q3">
        <v>45820</v>
      </c>
      <c r="R3" s="24">
        <v>24</v>
      </c>
      <c r="S3">
        <v>45821</v>
      </c>
      <c r="T3" s="24">
        <v>24</v>
      </c>
      <c r="U3" s="25">
        <v>48</v>
      </c>
      <c r="V3" s="25">
        <v>0</v>
      </c>
      <c r="W3" s="25">
        <v>0</v>
      </c>
      <c r="X3" s="25">
        <v>48</v>
      </c>
      <c r="Y3" s="26">
        <v>2.38368</v>
      </c>
      <c r="Z3" s="27">
        <v>2.38368</v>
      </c>
      <c r="AA3" t="s">
        <v>217</v>
      </c>
      <c r="AB3" s="23" t="s">
        <v>218</v>
      </c>
    </row>
    <row r="4" spans="1:28" x14ac:dyDescent="0.3">
      <c r="A4">
        <v>4111</v>
      </c>
      <c r="B4" t="s">
        <v>207</v>
      </c>
      <c r="C4" s="23">
        <v>45799</v>
      </c>
      <c r="D4" s="23">
        <v>45814</v>
      </c>
      <c r="E4" t="s">
        <v>220</v>
      </c>
      <c r="F4" t="s">
        <v>221</v>
      </c>
      <c r="G4" t="s">
        <v>222</v>
      </c>
      <c r="H4" t="s">
        <v>211</v>
      </c>
      <c r="I4" t="s">
        <v>212</v>
      </c>
      <c r="J4" t="s">
        <v>2</v>
      </c>
      <c r="K4" t="s">
        <v>213</v>
      </c>
      <c r="M4" t="s">
        <v>214</v>
      </c>
      <c r="N4" t="s">
        <v>215</v>
      </c>
      <c r="O4" t="s">
        <v>216</v>
      </c>
      <c r="P4" t="s">
        <v>213</v>
      </c>
      <c r="Q4">
        <v>45939</v>
      </c>
      <c r="R4" s="24">
        <v>41</v>
      </c>
      <c r="S4">
        <v>45821</v>
      </c>
      <c r="T4" s="24">
        <v>24</v>
      </c>
      <c r="U4" s="25">
        <v>48</v>
      </c>
      <c r="V4" s="25">
        <v>0</v>
      </c>
      <c r="W4" s="25">
        <v>0</v>
      </c>
      <c r="X4" s="25">
        <v>48</v>
      </c>
      <c r="Y4" s="26">
        <v>2.38368</v>
      </c>
      <c r="Z4" s="27">
        <v>2.38368</v>
      </c>
      <c r="AA4" t="s">
        <v>217</v>
      </c>
      <c r="AB4" s="23" t="s">
        <v>218</v>
      </c>
    </row>
    <row r="5" spans="1:28" x14ac:dyDescent="0.3">
      <c r="A5">
        <v>4111</v>
      </c>
      <c r="B5" t="s">
        <v>207</v>
      </c>
      <c r="C5" s="23">
        <v>45799</v>
      </c>
      <c r="D5" s="23">
        <v>45814</v>
      </c>
      <c r="E5" t="s">
        <v>220</v>
      </c>
      <c r="F5" t="s">
        <v>221</v>
      </c>
      <c r="G5" t="s">
        <v>222</v>
      </c>
      <c r="H5" t="s">
        <v>219</v>
      </c>
      <c r="I5" t="s">
        <v>212</v>
      </c>
      <c r="J5" t="s">
        <v>2</v>
      </c>
      <c r="K5" t="s">
        <v>213</v>
      </c>
      <c r="M5" t="s">
        <v>214</v>
      </c>
      <c r="N5" t="s">
        <v>215</v>
      </c>
      <c r="O5" t="s">
        <v>216</v>
      </c>
      <c r="P5" t="s">
        <v>213</v>
      </c>
      <c r="Q5">
        <v>45950</v>
      </c>
      <c r="R5" s="24">
        <v>43</v>
      </c>
      <c r="S5">
        <v>45821</v>
      </c>
      <c r="T5" s="24">
        <v>24</v>
      </c>
      <c r="U5" s="25">
        <v>48</v>
      </c>
      <c r="V5" s="25">
        <v>0</v>
      </c>
      <c r="W5" s="25">
        <v>0</v>
      </c>
      <c r="X5" s="25">
        <v>48</v>
      </c>
      <c r="Y5" s="26">
        <v>2.38368</v>
      </c>
      <c r="Z5" s="27">
        <v>2.38368</v>
      </c>
      <c r="AA5" t="s">
        <v>217</v>
      </c>
      <c r="AB5" s="23" t="s">
        <v>218</v>
      </c>
    </row>
    <row r="6" spans="1:28" x14ac:dyDescent="0.3">
      <c r="A6">
        <v>4109</v>
      </c>
      <c r="B6" t="s">
        <v>207</v>
      </c>
      <c r="C6" s="23">
        <v>45812</v>
      </c>
      <c r="D6" s="23">
        <v>45814</v>
      </c>
      <c r="E6" t="s">
        <v>208</v>
      </c>
      <c r="F6" t="s">
        <v>223</v>
      </c>
      <c r="G6" t="s">
        <v>224</v>
      </c>
      <c r="H6" t="s">
        <v>211</v>
      </c>
      <c r="I6" t="s">
        <v>212</v>
      </c>
      <c r="J6" t="s">
        <v>2</v>
      </c>
      <c r="K6" t="s">
        <v>213</v>
      </c>
      <c r="M6" t="s">
        <v>214</v>
      </c>
      <c r="N6" t="s">
        <v>215</v>
      </c>
      <c r="O6" t="s">
        <v>216</v>
      </c>
      <c r="P6" t="s">
        <v>213</v>
      </c>
      <c r="Q6" t="s">
        <v>218</v>
      </c>
      <c r="R6" s="24" t="s">
        <v>218</v>
      </c>
      <c r="S6">
        <v>45821</v>
      </c>
      <c r="T6" s="24">
        <v>24</v>
      </c>
      <c r="U6" s="25">
        <v>48</v>
      </c>
      <c r="V6" s="25">
        <v>24</v>
      </c>
      <c r="W6" s="25">
        <v>24</v>
      </c>
      <c r="X6" s="25">
        <v>24</v>
      </c>
      <c r="Y6" s="26">
        <v>2.38368</v>
      </c>
      <c r="Z6" s="27">
        <v>1.19184</v>
      </c>
      <c r="AA6" t="s">
        <v>217</v>
      </c>
      <c r="AB6" s="23">
        <v>45814.686681192128</v>
      </c>
    </row>
    <row r="7" spans="1:28" x14ac:dyDescent="0.3">
      <c r="A7">
        <v>4108</v>
      </c>
      <c r="B7" t="s">
        <v>207</v>
      </c>
      <c r="C7" s="23">
        <v>45808</v>
      </c>
      <c r="D7" s="23">
        <v>45813</v>
      </c>
      <c r="E7" t="s">
        <v>225</v>
      </c>
      <c r="F7" t="s">
        <v>226</v>
      </c>
      <c r="G7" t="s">
        <v>227</v>
      </c>
      <c r="H7" t="s">
        <v>228</v>
      </c>
      <c r="I7" t="s">
        <v>229</v>
      </c>
      <c r="J7" t="s">
        <v>5</v>
      </c>
      <c r="K7" t="s">
        <v>230</v>
      </c>
      <c r="M7" t="s">
        <v>231</v>
      </c>
      <c r="N7" t="s">
        <v>232</v>
      </c>
      <c r="O7" t="s">
        <v>233</v>
      </c>
      <c r="P7" t="s">
        <v>230</v>
      </c>
      <c r="Q7">
        <v>45879</v>
      </c>
      <c r="R7" s="24">
        <v>33</v>
      </c>
      <c r="S7">
        <v>45820</v>
      </c>
      <c r="T7" s="24">
        <v>24</v>
      </c>
      <c r="U7" s="25">
        <v>12</v>
      </c>
      <c r="V7" s="25">
        <v>0</v>
      </c>
      <c r="W7" s="25">
        <v>0</v>
      </c>
      <c r="X7" s="25">
        <v>12</v>
      </c>
      <c r="Y7" s="26">
        <v>1.3919999999999999</v>
      </c>
      <c r="Z7" s="27">
        <v>1.3919999999999999</v>
      </c>
      <c r="AA7" t="s">
        <v>217</v>
      </c>
      <c r="AB7" s="23" t="s">
        <v>218</v>
      </c>
    </row>
    <row r="8" spans="1:28" x14ac:dyDescent="0.3">
      <c r="A8">
        <v>4105</v>
      </c>
      <c r="B8" t="s">
        <v>207</v>
      </c>
      <c r="C8" s="23">
        <v>45810</v>
      </c>
      <c r="D8" s="23">
        <v>45811</v>
      </c>
      <c r="E8" t="s">
        <v>234</v>
      </c>
      <c r="F8" t="s">
        <v>235</v>
      </c>
      <c r="G8" t="s">
        <v>236</v>
      </c>
      <c r="H8" t="s">
        <v>211</v>
      </c>
      <c r="I8" t="s">
        <v>237</v>
      </c>
      <c r="J8" t="s">
        <v>8</v>
      </c>
      <c r="K8" t="s">
        <v>238</v>
      </c>
      <c r="M8" t="s">
        <v>239</v>
      </c>
      <c r="N8" t="s">
        <v>240</v>
      </c>
      <c r="O8" t="s">
        <v>241</v>
      </c>
      <c r="P8" t="s">
        <v>242</v>
      </c>
      <c r="Q8">
        <v>45945</v>
      </c>
      <c r="R8" s="24">
        <v>42</v>
      </c>
      <c r="S8">
        <v>45818</v>
      </c>
      <c r="T8" s="24">
        <v>24</v>
      </c>
      <c r="U8" s="25">
        <v>130</v>
      </c>
      <c r="V8" s="25">
        <v>0</v>
      </c>
      <c r="W8" s="25">
        <v>0</v>
      </c>
      <c r="X8" s="25">
        <v>130</v>
      </c>
      <c r="Y8" s="26">
        <v>10.771800000000001</v>
      </c>
      <c r="Z8" s="27">
        <v>10.771800000000001</v>
      </c>
      <c r="AA8" t="s">
        <v>217</v>
      </c>
      <c r="AB8" s="23" t="s">
        <v>218</v>
      </c>
    </row>
    <row r="9" spans="1:28" x14ac:dyDescent="0.3">
      <c r="A9">
        <v>4085</v>
      </c>
      <c r="B9" t="s">
        <v>207</v>
      </c>
      <c r="C9" s="23">
        <v>45796</v>
      </c>
      <c r="D9" s="23">
        <v>45798</v>
      </c>
      <c r="E9" t="s">
        <v>243</v>
      </c>
      <c r="F9" t="s">
        <v>244</v>
      </c>
      <c r="G9" t="s">
        <v>245</v>
      </c>
      <c r="H9" t="s">
        <v>211</v>
      </c>
      <c r="I9" t="s">
        <v>246</v>
      </c>
      <c r="J9" t="s">
        <v>9</v>
      </c>
      <c r="K9" t="s">
        <v>247</v>
      </c>
      <c r="M9" t="s">
        <v>214</v>
      </c>
      <c r="N9" t="s">
        <v>248</v>
      </c>
      <c r="O9" t="s">
        <v>249</v>
      </c>
      <c r="P9" t="s">
        <v>247</v>
      </c>
      <c r="Q9">
        <v>45918</v>
      </c>
      <c r="R9" s="24">
        <v>38</v>
      </c>
      <c r="S9">
        <v>45805</v>
      </c>
      <c r="T9" s="24">
        <v>22</v>
      </c>
      <c r="U9" s="25">
        <v>12</v>
      </c>
      <c r="V9" s="25">
        <v>0</v>
      </c>
      <c r="W9" s="25">
        <v>0</v>
      </c>
      <c r="X9" s="25">
        <v>12</v>
      </c>
      <c r="Y9" s="26">
        <v>1.3107599999999999</v>
      </c>
      <c r="Z9" s="27">
        <v>1.3107599999999999</v>
      </c>
      <c r="AA9" t="s">
        <v>217</v>
      </c>
      <c r="AB9" s="23" t="s">
        <v>218</v>
      </c>
    </row>
    <row r="10" spans="1:28" x14ac:dyDescent="0.3">
      <c r="A10">
        <v>4082</v>
      </c>
      <c r="B10" t="s">
        <v>207</v>
      </c>
      <c r="C10" s="23">
        <v>45793</v>
      </c>
      <c r="D10" s="23">
        <v>45797</v>
      </c>
      <c r="E10" t="s">
        <v>250</v>
      </c>
      <c r="F10" t="s">
        <v>251</v>
      </c>
      <c r="G10" t="s">
        <v>252</v>
      </c>
      <c r="H10" t="s">
        <v>211</v>
      </c>
      <c r="I10" t="s">
        <v>253</v>
      </c>
      <c r="J10" t="s">
        <v>2</v>
      </c>
      <c r="K10" t="s">
        <v>213</v>
      </c>
      <c r="M10" t="s">
        <v>231</v>
      </c>
      <c r="N10" t="s">
        <v>215</v>
      </c>
      <c r="O10" t="s">
        <v>254</v>
      </c>
      <c r="P10" t="s">
        <v>255</v>
      </c>
      <c r="Q10">
        <v>45960</v>
      </c>
      <c r="R10" s="24">
        <v>44</v>
      </c>
      <c r="S10">
        <v>45960</v>
      </c>
      <c r="T10" s="24">
        <v>44</v>
      </c>
      <c r="U10" s="25">
        <v>175</v>
      </c>
      <c r="V10" s="25">
        <v>0</v>
      </c>
      <c r="W10" s="25">
        <v>0</v>
      </c>
      <c r="X10" s="25">
        <v>175</v>
      </c>
      <c r="Y10" s="26">
        <v>8.6905000000000001</v>
      </c>
      <c r="Z10" s="27">
        <v>8.6905000000000001</v>
      </c>
      <c r="AA10" t="s">
        <v>217</v>
      </c>
      <c r="AB10" s="23" t="s">
        <v>218</v>
      </c>
    </row>
    <row r="11" spans="1:28" x14ac:dyDescent="0.3">
      <c r="A11">
        <v>4076</v>
      </c>
      <c r="B11" t="s">
        <v>207</v>
      </c>
      <c r="C11" s="23">
        <v>45793</v>
      </c>
      <c r="D11" s="23">
        <v>45797</v>
      </c>
      <c r="E11" t="s">
        <v>256</v>
      </c>
      <c r="F11" t="s">
        <v>257</v>
      </c>
      <c r="G11" t="s">
        <v>258</v>
      </c>
      <c r="H11" t="s">
        <v>211</v>
      </c>
      <c r="I11" t="s">
        <v>259</v>
      </c>
      <c r="J11" t="s">
        <v>8</v>
      </c>
      <c r="K11" t="s">
        <v>238</v>
      </c>
      <c r="M11" t="s">
        <v>239</v>
      </c>
      <c r="N11" t="s">
        <v>240</v>
      </c>
      <c r="O11" t="s">
        <v>260</v>
      </c>
      <c r="P11" t="s">
        <v>238</v>
      </c>
      <c r="Q11">
        <v>45868</v>
      </c>
      <c r="R11" s="24">
        <v>31</v>
      </c>
      <c r="S11">
        <v>45991</v>
      </c>
      <c r="T11" s="24">
        <v>49</v>
      </c>
      <c r="U11" s="25">
        <v>42</v>
      </c>
      <c r="V11" s="25">
        <v>0</v>
      </c>
      <c r="W11" s="25">
        <v>0</v>
      </c>
      <c r="X11" s="25">
        <v>42</v>
      </c>
      <c r="Y11" s="26">
        <v>3.4801199999999999</v>
      </c>
      <c r="Z11" s="27">
        <v>3.4801199999999999</v>
      </c>
      <c r="AA11" t="s">
        <v>217</v>
      </c>
      <c r="AB11" s="23" t="s">
        <v>218</v>
      </c>
    </row>
    <row r="12" spans="1:28" x14ac:dyDescent="0.3">
      <c r="A12">
        <v>4041</v>
      </c>
      <c r="B12" t="s">
        <v>207</v>
      </c>
      <c r="C12" s="23">
        <v>45776</v>
      </c>
      <c r="D12" s="23">
        <v>45780</v>
      </c>
      <c r="E12" t="s">
        <v>225</v>
      </c>
      <c r="F12" t="s">
        <v>261</v>
      </c>
      <c r="G12" t="s">
        <v>262</v>
      </c>
      <c r="H12" t="s">
        <v>263</v>
      </c>
      <c r="I12" t="s">
        <v>229</v>
      </c>
      <c r="J12" t="s">
        <v>5</v>
      </c>
      <c r="K12" t="s">
        <v>230</v>
      </c>
      <c r="M12" t="s">
        <v>231</v>
      </c>
      <c r="N12" t="s">
        <v>232</v>
      </c>
      <c r="O12" t="s">
        <v>233</v>
      </c>
      <c r="P12" t="s">
        <v>230</v>
      </c>
      <c r="Q12">
        <v>45848</v>
      </c>
      <c r="R12" s="24">
        <v>28</v>
      </c>
      <c r="S12">
        <v>45787</v>
      </c>
      <c r="T12" s="24">
        <v>19</v>
      </c>
      <c r="U12" s="25">
        <v>10</v>
      </c>
      <c r="V12" s="25">
        <v>0</v>
      </c>
      <c r="W12" s="25">
        <v>0</v>
      </c>
      <c r="X12" s="25">
        <v>10</v>
      </c>
      <c r="Y12" s="26">
        <v>1.1599999999999999</v>
      </c>
      <c r="Z12" s="27">
        <v>1.1599999999999999</v>
      </c>
      <c r="AA12" t="s">
        <v>217</v>
      </c>
      <c r="AB12" s="23" t="s">
        <v>218</v>
      </c>
    </row>
    <row r="13" spans="1:28" x14ac:dyDescent="0.3">
      <c r="A13">
        <v>4040</v>
      </c>
      <c r="B13" t="s">
        <v>207</v>
      </c>
      <c r="C13" s="23">
        <v>45743</v>
      </c>
      <c r="D13" s="23">
        <v>45779</v>
      </c>
      <c r="E13" t="s">
        <v>234</v>
      </c>
      <c r="F13" t="s">
        <v>264</v>
      </c>
      <c r="G13" t="s">
        <v>265</v>
      </c>
      <c r="H13" t="s">
        <v>211</v>
      </c>
      <c r="I13" t="s">
        <v>237</v>
      </c>
      <c r="J13" t="s">
        <v>8</v>
      </c>
      <c r="K13" t="s">
        <v>238</v>
      </c>
      <c r="M13" t="s">
        <v>239</v>
      </c>
      <c r="N13" t="s">
        <v>240</v>
      </c>
      <c r="O13" t="s">
        <v>241</v>
      </c>
      <c r="P13" t="s">
        <v>242</v>
      </c>
      <c r="Q13">
        <v>45810</v>
      </c>
      <c r="R13" s="24">
        <v>23</v>
      </c>
      <c r="S13">
        <v>45810</v>
      </c>
      <c r="T13" s="24">
        <v>23</v>
      </c>
      <c r="U13" s="25">
        <v>82</v>
      </c>
      <c r="V13" s="25">
        <v>0</v>
      </c>
      <c r="W13" s="25">
        <v>0</v>
      </c>
      <c r="X13" s="25">
        <v>82</v>
      </c>
      <c r="Y13" s="26">
        <v>6.7945200000000003</v>
      </c>
      <c r="Z13" s="27">
        <v>6.7945200000000003</v>
      </c>
      <c r="AA13" t="s">
        <v>217</v>
      </c>
      <c r="AB13" s="23" t="s">
        <v>218</v>
      </c>
    </row>
    <row r="14" spans="1:28" x14ac:dyDescent="0.3">
      <c r="A14">
        <v>4027</v>
      </c>
      <c r="B14" t="s">
        <v>207</v>
      </c>
      <c r="C14" s="23">
        <v>45768</v>
      </c>
      <c r="D14" s="23">
        <v>45772</v>
      </c>
      <c r="E14" t="s">
        <v>243</v>
      </c>
      <c r="F14" t="s">
        <v>266</v>
      </c>
      <c r="G14" t="s">
        <v>267</v>
      </c>
      <c r="H14" t="s">
        <v>211</v>
      </c>
      <c r="I14" t="s">
        <v>246</v>
      </c>
      <c r="J14" t="s">
        <v>9</v>
      </c>
      <c r="K14" t="s">
        <v>247</v>
      </c>
      <c r="M14" t="s">
        <v>214</v>
      </c>
      <c r="N14" t="s">
        <v>248</v>
      </c>
      <c r="O14" t="s">
        <v>249</v>
      </c>
      <c r="P14" t="s">
        <v>247</v>
      </c>
      <c r="Q14">
        <v>45890</v>
      </c>
      <c r="R14" s="24">
        <v>34</v>
      </c>
      <c r="S14">
        <v>45779</v>
      </c>
      <c r="T14" s="24">
        <v>18</v>
      </c>
      <c r="U14" s="25">
        <v>12</v>
      </c>
      <c r="V14" s="25">
        <v>0</v>
      </c>
      <c r="W14" s="25">
        <v>0</v>
      </c>
      <c r="X14" s="25">
        <v>12</v>
      </c>
      <c r="Y14" s="26">
        <v>1.3107599999999999</v>
      </c>
      <c r="Z14" s="27">
        <v>1.3107599999999999</v>
      </c>
      <c r="AA14" t="s">
        <v>217</v>
      </c>
      <c r="AB14" s="23" t="s">
        <v>218</v>
      </c>
    </row>
    <row r="15" spans="1:28" x14ac:dyDescent="0.3">
      <c r="A15">
        <v>4021</v>
      </c>
      <c r="B15" t="s">
        <v>207</v>
      </c>
      <c r="C15" s="23">
        <v>45764</v>
      </c>
      <c r="D15" s="23">
        <v>45768</v>
      </c>
      <c r="E15" t="s">
        <v>268</v>
      </c>
      <c r="F15" t="s">
        <v>269</v>
      </c>
      <c r="G15" t="s">
        <v>270</v>
      </c>
      <c r="H15" t="s">
        <v>271</v>
      </c>
      <c r="I15" t="s">
        <v>272</v>
      </c>
      <c r="J15" t="s">
        <v>11</v>
      </c>
      <c r="K15" t="s">
        <v>273</v>
      </c>
      <c r="L15" t="s">
        <v>274</v>
      </c>
      <c r="M15" t="s">
        <v>231</v>
      </c>
      <c r="N15" t="s">
        <v>275</v>
      </c>
      <c r="O15" t="s">
        <v>276</v>
      </c>
      <c r="P15" t="s">
        <v>277</v>
      </c>
      <c r="Q15">
        <v>45838</v>
      </c>
      <c r="R15" s="24">
        <v>27</v>
      </c>
      <c r="S15">
        <v>45775</v>
      </c>
      <c r="T15" s="24">
        <v>18</v>
      </c>
      <c r="U15" s="25">
        <v>25</v>
      </c>
      <c r="V15" s="25">
        <v>0</v>
      </c>
      <c r="W15" s="25">
        <v>0</v>
      </c>
      <c r="X15" s="25">
        <v>25</v>
      </c>
      <c r="Y15" s="26">
        <v>1.4125000000000001</v>
      </c>
      <c r="Z15" s="27">
        <v>1.4125000000000001</v>
      </c>
      <c r="AA15" t="s">
        <v>217</v>
      </c>
      <c r="AB15" s="23" t="s">
        <v>218</v>
      </c>
    </row>
    <row r="16" spans="1:28" x14ac:dyDescent="0.3">
      <c r="A16">
        <v>4021</v>
      </c>
      <c r="B16" t="s">
        <v>207</v>
      </c>
      <c r="C16" s="23">
        <v>45764</v>
      </c>
      <c r="D16" s="23">
        <v>45768</v>
      </c>
      <c r="E16" t="s">
        <v>268</v>
      </c>
      <c r="F16" t="s">
        <v>269</v>
      </c>
      <c r="G16" t="s">
        <v>270</v>
      </c>
      <c r="H16" t="s">
        <v>278</v>
      </c>
      <c r="I16" t="s">
        <v>279</v>
      </c>
      <c r="J16" t="s">
        <v>11</v>
      </c>
      <c r="K16" t="s">
        <v>218</v>
      </c>
      <c r="L16" t="s">
        <v>280</v>
      </c>
      <c r="M16" t="s">
        <v>231</v>
      </c>
      <c r="N16" t="s">
        <v>275</v>
      </c>
      <c r="O16" t="s">
        <v>276</v>
      </c>
      <c r="P16" t="s">
        <v>277</v>
      </c>
      <c r="Q16">
        <v>45838</v>
      </c>
      <c r="R16" s="24">
        <v>27</v>
      </c>
      <c r="S16">
        <v>45775</v>
      </c>
      <c r="T16" s="24">
        <v>18</v>
      </c>
      <c r="U16" s="25">
        <v>80</v>
      </c>
      <c r="V16" s="25">
        <v>50</v>
      </c>
      <c r="W16" s="25">
        <v>50</v>
      </c>
      <c r="X16" s="25">
        <v>30</v>
      </c>
      <c r="Y16" s="26">
        <v>4.5199999999999996</v>
      </c>
      <c r="Z16" s="27">
        <v>1.6950000000000001</v>
      </c>
      <c r="AA16" t="s">
        <v>217</v>
      </c>
      <c r="AB16" s="23">
        <v>45815.652061238427</v>
      </c>
    </row>
    <row r="17" spans="1:28" x14ac:dyDescent="0.3">
      <c r="A17">
        <v>4018</v>
      </c>
      <c r="B17" t="s">
        <v>207</v>
      </c>
      <c r="C17" s="23">
        <v>45764</v>
      </c>
      <c r="D17" s="23">
        <v>45764</v>
      </c>
      <c r="E17" t="s">
        <v>268</v>
      </c>
      <c r="F17" t="s">
        <v>281</v>
      </c>
      <c r="G17" t="s">
        <v>282</v>
      </c>
      <c r="H17" t="s">
        <v>283</v>
      </c>
      <c r="I17" t="s">
        <v>284</v>
      </c>
      <c r="J17" t="s">
        <v>11</v>
      </c>
      <c r="K17" t="s">
        <v>273</v>
      </c>
      <c r="L17" t="s">
        <v>285</v>
      </c>
      <c r="M17" t="s">
        <v>231</v>
      </c>
      <c r="N17" t="s">
        <v>275</v>
      </c>
      <c r="O17" t="s">
        <v>276</v>
      </c>
      <c r="P17" t="s">
        <v>277</v>
      </c>
      <c r="Q17">
        <v>45884</v>
      </c>
      <c r="R17" s="24">
        <v>33</v>
      </c>
      <c r="S17">
        <v>45771</v>
      </c>
      <c r="T17" s="24">
        <v>17</v>
      </c>
      <c r="U17" s="25">
        <v>9</v>
      </c>
      <c r="V17" s="25">
        <v>0</v>
      </c>
      <c r="W17" s="25">
        <v>0</v>
      </c>
      <c r="X17" s="25">
        <v>9</v>
      </c>
      <c r="Y17" s="26">
        <v>0.50850000000000006</v>
      </c>
      <c r="Z17" s="27">
        <v>0.50850000000000006</v>
      </c>
      <c r="AA17" t="s">
        <v>217</v>
      </c>
      <c r="AB17" s="23" t="s">
        <v>218</v>
      </c>
    </row>
    <row r="18" spans="1:28" x14ac:dyDescent="0.3">
      <c r="A18">
        <v>4018</v>
      </c>
      <c r="B18" t="s">
        <v>207</v>
      </c>
      <c r="C18" s="23">
        <v>45764</v>
      </c>
      <c r="D18" s="23">
        <v>45764</v>
      </c>
      <c r="E18" t="s">
        <v>268</v>
      </c>
      <c r="F18" t="s">
        <v>281</v>
      </c>
      <c r="G18" t="s">
        <v>282</v>
      </c>
      <c r="H18" t="s">
        <v>286</v>
      </c>
      <c r="I18" t="s">
        <v>272</v>
      </c>
      <c r="J18" t="s">
        <v>11</v>
      </c>
      <c r="K18" t="s">
        <v>273</v>
      </c>
      <c r="L18" t="s">
        <v>287</v>
      </c>
      <c r="M18" t="s">
        <v>231</v>
      </c>
      <c r="N18" t="s">
        <v>275</v>
      </c>
      <c r="O18" t="s">
        <v>276</v>
      </c>
      <c r="P18" t="s">
        <v>277</v>
      </c>
      <c r="Q18">
        <v>45884</v>
      </c>
      <c r="R18" s="24">
        <v>33</v>
      </c>
      <c r="S18">
        <v>45771</v>
      </c>
      <c r="T18" s="24">
        <v>17</v>
      </c>
      <c r="U18" s="25">
        <v>42</v>
      </c>
      <c r="V18" s="25">
        <v>0</v>
      </c>
      <c r="W18" s="25">
        <v>0</v>
      </c>
      <c r="X18" s="25">
        <v>42</v>
      </c>
      <c r="Y18" s="26">
        <v>2.3730000000000002</v>
      </c>
      <c r="Z18" s="27">
        <v>2.3730000000000002</v>
      </c>
      <c r="AA18" t="s">
        <v>217</v>
      </c>
      <c r="AB18" s="23" t="s">
        <v>218</v>
      </c>
    </row>
    <row r="19" spans="1:28" x14ac:dyDescent="0.3">
      <c r="A19">
        <v>4018</v>
      </c>
      <c r="B19" t="s">
        <v>207</v>
      </c>
      <c r="C19" s="23">
        <v>45764</v>
      </c>
      <c r="D19" s="23">
        <v>45764</v>
      </c>
      <c r="E19" t="s">
        <v>268</v>
      </c>
      <c r="F19" t="s">
        <v>281</v>
      </c>
      <c r="G19" t="s">
        <v>282</v>
      </c>
      <c r="H19" t="s">
        <v>288</v>
      </c>
      <c r="I19" t="s">
        <v>279</v>
      </c>
      <c r="J19" t="s">
        <v>11</v>
      </c>
      <c r="K19" t="s">
        <v>218</v>
      </c>
      <c r="L19" t="s">
        <v>289</v>
      </c>
      <c r="M19" t="s">
        <v>231</v>
      </c>
      <c r="N19" t="s">
        <v>275</v>
      </c>
      <c r="O19" t="s">
        <v>276</v>
      </c>
      <c r="P19" t="s">
        <v>277</v>
      </c>
      <c r="Q19">
        <v>45884</v>
      </c>
      <c r="R19" s="24">
        <v>33</v>
      </c>
      <c r="S19">
        <v>45771</v>
      </c>
      <c r="T19" s="24">
        <v>17</v>
      </c>
      <c r="U19" s="25">
        <v>70</v>
      </c>
      <c r="V19" s="25">
        <v>0</v>
      </c>
      <c r="W19" s="25">
        <v>0</v>
      </c>
      <c r="X19" s="25">
        <v>70</v>
      </c>
      <c r="Y19" s="26">
        <v>3.9550000000000001</v>
      </c>
      <c r="Z19" s="27">
        <v>3.9550000000000001</v>
      </c>
      <c r="AA19" t="s">
        <v>217</v>
      </c>
      <c r="AB19" s="23" t="s">
        <v>218</v>
      </c>
    </row>
    <row r="20" spans="1:28" x14ac:dyDescent="0.3">
      <c r="A20">
        <v>4012</v>
      </c>
      <c r="B20" t="s">
        <v>207</v>
      </c>
      <c r="C20" s="23">
        <v>45714</v>
      </c>
      <c r="D20" s="23">
        <v>45764</v>
      </c>
      <c r="E20" t="s">
        <v>220</v>
      </c>
      <c r="F20" t="s">
        <v>290</v>
      </c>
      <c r="G20" t="s">
        <v>291</v>
      </c>
      <c r="H20" t="s">
        <v>211</v>
      </c>
      <c r="I20" t="s">
        <v>212</v>
      </c>
      <c r="J20" t="s">
        <v>2</v>
      </c>
      <c r="K20" t="s">
        <v>213</v>
      </c>
      <c r="M20" t="s">
        <v>214</v>
      </c>
      <c r="N20" t="s">
        <v>215</v>
      </c>
      <c r="O20" t="s">
        <v>216</v>
      </c>
      <c r="P20" t="s">
        <v>255</v>
      </c>
      <c r="Q20">
        <v>45834</v>
      </c>
      <c r="R20" s="24">
        <v>26</v>
      </c>
      <c r="S20">
        <v>45834</v>
      </c>
      <c r="T20" s="24">
        <v>26</v>
      </c>
      <c r="U20" s="25">
        <v>48</v>
      </c>
      <c r="V20" s="25">
        <v>0</v>
      </c>
      <c r="W20" s="25">
        <v>0</v>
      </c>
      <c r="X20" s="25">
        <v>48</v>
      </c>
      <c r="Y20" s="26">
        <v>2.38368</v>
      </c>
      <c r="Z20" s="27">
        <v>2.38368</v>
      </c>
      <c r="AA20" t="s">
        <v>217</v>
      </c>
      <c r="AB20" s="23" t="s">
        <v>218</v>
      </c>
    </row>
    <row r="21" spans="1:28" x14ac:dyDescent="0.3">
      <c r="A21">
        <v>4011</v>
      </c>
      <c r="B21" t="s">
        <v>207</v>
      </c>
      <c r="C21" s="23">
        <v>45542</v>
      </c>
      <c r="D21" s="23">
        <v>45764</v>
      </c>
      <c r="E21" t="s">
        <v>220</v>
      </c>
      <c r="F21" t="s">
        <v>292</v>
      </c>
      <c r="G21" t="s">
        <v>293</v>
      </c>
      <c r="H21" t="s">
        <v>211</v>
      </c>
      <c r="I21" t="s">
        <v>212</v>
      </c>
      <c r="J21" t="s">
        <v>2</v>
      </c>
      <c r="K21" t="s">
        <v>213</v>
      </c>
      <c r="M21" t="s">
        <v>214</v>
      </c>
      <c r="N21" t="s">
        <v>215</v>
      </c>
      <c r="O21" t="s">
        <v>216</v>
      </c>
      <c r="P21" t="s">
        <v>255</v>
      </c>
      <c r="Q21">
        <v>45771</v>
      </c>
      <c r="R21" s="24">
        <v>17</v>
      </c>
      <c r="S21">
        <v>45801</v>
      </c>
      <c r="T21" s="24">
        <v>21</v>
      </c>
      <c r="U21" s="25">
        <v>48</v>
      </c>
      <c r="V21" s="25">
        <v>0</v>
      </c>
      <c r="W21" s="25">
        <v>0</v>
      </c>
      <c r="X21" s="25">
        <v>48</v>
      </c>
      <c r="Y21" s="26">
        <v>2.38368</v>
      </c>
      <c r="Z21" s="27">
        <v>2.38368</v>
      </c>
      <c r="AA21" t="s">
        <v>217</v>
      </c>
      <c r="AB21" s="23" t="s">
        <v>218</v>
      </c>
    </row>
    <row r="22" spans="1:28" x14ac:dyDescent="0.3">
      <c r="A22">
        <v>4007</v>
      </c>
      <c r="B22" t="s">
        <v>207</v>
      </c>
      <c r="C22" s="23">
        <v>45758</v>
      </c>
      <c r="D22" s="23">
        <v>45763</v>
      </c>
      <c r="E22" t="s">
        <v>220</v>
      </c>
      <c r="F22" t="s">
        <v>294</v>
      </c>
      <c r="G22" t="s">
        <v>295</v>
      </c>
      <c r="H22" t="s">
        <v>211</v>
      </c>
      <c r="I22" t="s">
        <v>212</v>
      </c>
      <c r="J22" t="s">
        <v>2</v>
      </c>
      <c r="K22" t="s">
        <v>213</v>
      </c>
      <c r="M22" t="s">
        <v>214</v>
      </c>
      <c r="N22" t="s">
        <v>215</v>
      </c>
      <c r="O22" t="s">
        <v>216</v>
      </c>
      <c r="P22" t="s">
        <v>296</v>
      </c>
      <c r="Q22">
        <v>45927</v>
      </c>
      <c r="R22" s="24">
        <v>39</v>
      </c>
      <c r="S22">
        <v>45927</v>
      </c>
      <c r="T22" s="24">
        <v>39</v>
      </c>
      <c r="U22" s="25">
        <v>48</v>
      </c>
      <c r="V22" s="25">
        <v>0</v>
      </c>
      <c r="W22" s="25">
        <v>0</v>
      </c>
      <c r="X22" s="25">
        <v>48</v>
      </c>
      <c r="Y22" s="26">
        <v>2.38368</v>
      </c>
      <c r="Z22" s="27">
        <v>2.38368</v>
      </c>
      <c r="AA22" t="s">
        <v>217</v>
      </c>
      <c r="AB22" s="23" t="s">
        <v>218</v>
      </c>
    </row>
    <row r="23" spans="1:28" x14ac:dyDescent="0.3">
      <c r="A23">
        <v>4007</v>
      </c>
      <c r="B23" t="s">
        <v>207</v>
      </c>
      <c r="C23" s="23">
        <v>45758</v>
      </c>
      <c r="D23" s="23">
        <v>45763</v>
      </c>
      <c r="E23" t="s">
        <v>220</v>
      </c>
      <c r="F23" t="s">
        <v>294</v>
      </c>
      <c r="G23" t="s">
        <v>295</v>
      </c>
      <c r="H23" t="s">
        <v>219</v>
      </c>
      <c r="I23" t="s">
        <v>212</v>
      </c>
      <c r="J23" t="s">
        <v>2</v>
      </c>
      <c r="K23" t="s">
        <v>213</v>
      </c>
      <c r="M23" t="s">
        <v>214</v>
      </c>
      <c r="N23" t="s">
        <v>215</v>
      </c>
      <c r="O23" t="s">
        <v>216</v>
      </c>
      <c r="P23" t="s">
        <v>255</v>
      </c>
      <c r="Q23">
        <v>45927</v>
      </c>
      <c r="R23" s="24">
        <v>39</v>
      </c>
      <c r="S23">
        <v>45927</v>
      </c>
      <c r="T23" s="24">
        <v>39</v>
      </c>
      <c r="U23" s="25">
        <v>48</v>
      </c>
      <c r="V23" s="25">
        <v>0</v>
      </c>
      <c r="W23" s="25">
        <v>0</v>
      </c>
      <c r="X23" s="25">
        <v>48</v>
      </c>
      <c r="Y23" s="26">
        <v>2.38368</v>
      </c>
      <c r="Z23" s="27">
        <v>2.38368</v>
      </c>
      <c r="AA23" t="s">
        <v>217</v>
      </c>
      <c r="AB23" s="23" t="s">
        <v>218</v>
      </c>
    </row>
    <row r="24" spans="1:28" x14ac:dyDescent="0.3">
      <c r="A24">
        <v>4007</v>
      </c>
      <c r="B24" t="s">
        <v>207</v>
      </c>
      <c r="C24" s="23">
        <v>45758</v>
      </c>
      <c r="D24" s="23">
        <v>45763</v>
      </c>
      <c r="E24" t="s">
        <v>220</v>
      </c>
      <c r="F24" t="s">
        <v>294</v>
      </c>
      <c r="G24" t="s">
        <v>295</v>
      </c>
      <c r="H24" t="s">
        <v>297</v>
      </c>
      <c r="I24" t="s">
        <v>212</v>
      </c>
      <c r="J24" t="s">
        <v>2</v>
      </c>
      <c r="K24" t="s">
        <v>213</v>
      </c>
      <c r="M24" t="s">
        <v>214</v>
      </c>
      <c r="N24" t="s">
        <v>215</v>
      </c>
      <c r="O24" t="s">
        <v>216</v>
      </c>
      <c r="P24" t="s">
        <v>255</v>
      </c>
      <c r="Q24">
        <v>45927</v>
      </c>
      <c r="R24" s="24">
        <v>39</v>
      </c>
      <c r="S24">
        <v>45927</v>
      </c>
      <c r="T24" s="24">
        <v>39</v>
      </c>
      <c r="U24" s="25">
        <v>48</v>
      </c>
      <c r="V24" s="25">
        <v>0</v>
      </c>
      <c r="W24" s="25">
        <v>0</v>
      </c>
      <c r="X24" s="25">
        <v>48</v>
      </c>
      <c r="Y24" s="26">
        <v>2.38368</v>
      </c>
      <c r="Z24" s="27">
        <v>2.38368</v>
      </c>
      <c r="AA24" t="s">
        <v>217</v>
      </c>
      <c r="AB24" s="23" t="s">
        <v>218</v>
      </c>
    </row>
    <row r="25" spans="1:28" x14ac:dyDescent="0.3">
      <c r="A25">
        <v>4007</v>
      </c>
      <c r="B25" t="s">
        <v>207</v>
      </c>
      <c r="C25" s="23">
        <v>45758</v>
      </c>
      <c r="D25" s="23">
        <v>45763</v>
      </c>
      <c r="E25" t="s">
        <v>220</v>
      </c>
      <c r="F25" t="s">
        <v>294</v>
      </c>
      <c r="G25" t="s">
        <v>295</v>
      </c>
      <c r="H25" t="s">
        <v>283</v>
      </c>
      <c r="I25" t="s">
        <v>212</v>
      </c>
      <c r="J25" t="s">
        <v>2</v>
      </c>
      <c r="K25" t="s">
        <v>213</v>
      </c>
      <c r="M25" t="s">
        <v>214</v>
      </c>
      <c r="N25" t="s">
        <v>215</v>
      </c>
      <c r="O25" t="s">
        <v>216</v>
      </c>
      <c r="P25" t="s">
        <v>255</v>
      </c>
      <c r="Q25">
        <v>45927</v>
      </c>
      <c r="R25" s="24">
        <v>39</v>
      </c>
      <c r="S25">
        <v>45927</v>
      </c>
      <c r="T25" s="24">
        <v>39</v>
      </c>
      <c r="U25" s="25">
        <v>48</v>
      </c>
      <c r="V25" s="25">
        <v>0</v>
      </c>
      <c r="W25" s="25">
        <v>0</v>
      </c>
      <c r="X25" s="25">
        <v>48</v>
      </c>
      <c r="Y25" s="26">
        <v>2.38368</v>
      </c>
      <c r="Z25" s="27">
        <v>2.38368</v>
      </c>
      <c r="AA25" t="s">
        <v>217</v>
      </c>
      <c r="AB25" s="23" t="s">
        <v>218</v>
      </c>
    </row>
    <row r="26" spans="1:28" x14ac:dyDescent="0.3">
      <c r="A26">
        <v>4007</v>
      </c>
      <c r="B26" t="s">
        <v>207</v>
      </c>
      <c r="C26" s="23">
        <v>45758</v>
      </c>
      <c r="D26" s="23">
        <v>45763</v>
      </c>
      <c r="E26" t="s">
        <v>220</v>
      </c>
      <c r="F26" t="s">
        <v>294</v>
      </c>
      <c r="G26" t="s">
        <v>295</v>
      </c>
      <c r="H26" t="s">
        <v>288</v>
      </c>
      <c r="I26" t="s">
        <v>212</v>
      </c>
      <c r="J26" t="s">
        <v>2</v>
      </c>
      <c r="K26" t="s">
        <v>213</v>
      </c>
      <c r="M26" t="s">
        <v>214</v>
      </c>
      <c r="N26" t="s">
        <v>215</v>
      </c>
      <c r="O26" t="s">
        <v>216</v>
      </c>
      <c r="P26" t="s">
        <v>296</v>
      </c>
      <c r="Q26">
        <v>45927</v>
      </c>
      <c r="R26" s="24">
        <v>39</v>
      </c>
      <c r="S26">
        <v>45927</v>
      </c>
      <c r="T26" s="24">
        <v>39</v>
      </c>
      <c r="U26" s="25">
        <v>48</v>
      </c>
      <c r="V26" s="25">
        <v>0</v>
      </c>
      <c r="W26" s="25">
        <v>0</v>
      </c>
      <c r="X26" s="25">
        <v>48</v>
      </c>
      <c r="Y26" s="26">
        <v>2.38368</v>
      </c>
      <c r="Z26" s="27">
        <v>2.38368</v>
      </c>
      <c r="AA26" t="s">
        <v>217</v>
      </c>
      <c r="AB26" s="23" t="s">
        <v>218</v>
      </c>
    </row>
    <row r="27" spans="1:28" x14ac:dyDescent="0.3">
      <c r="A27">
        <v>4007</v>
      </c>
      <c r="B27" t="s">
        <v>207</v>
      </c>
      <c r="C27" s="23">
        <v>45758</v>
      </c>
      <c r="D27" s="23">
        <v>45763</v>
      </c>
      <c r="E27" t="s">
        <v>220</v>
      </c>
      <c r="F27" t="s">
        <v>294</v>
      </c>
      <c r="G27" t="s">
        <v>295</v>
      </c>
      <c r="H27" t="s">
        <v>278</v>
      </c>
      <c r="I27" t="s">
        <v>212</v>
      </c>
      <c r="J27" t="s">
        <v>2</v>
      </c>
      <c r="K27" t="s">
        <v>213</v>
      </c>
      <c r="M27" t="s">
        <v>214</v>
      </c>
      <c r="N27" t="s">
        <v>215</v>
      </c>
      <c r="O27" t="s">
        <v>216</v>
      </c>
      <c r="P27" t="s">
        <v>255</v>
      </c>
      <c r="Q27">
        <v>45927</v>
      </c>
      <c r="R27" s="24">
        <v>39</v>
      </c>
      <c r="S27">
        <v>45927</v>
      </c>
      <c r="T27" s="24">
        <v>39</v>
      </c>
      <c r="U27" s="25">
        <v>48</v>
      </c>
      <c r="V27" s="25">
        <v>0</v>
      </c>
      <c r="W27" s="25">
        <v>0</v>
      </c>
      <c r="X27" s="25">
        <v>48</v>
      </c>
      <c r="Y27" s="26">
        <v>2.38368</v>
      </c>
      <c r="Z27" s="27">
        <v>2.38368</v>
      </c>
      <c r="AA27" t="s">
        <v>217</v>
      </c>
      <c r="AB27" s="23" t="s">
        <v>218</v>
      </c>
    </row>
    <row r="28" spans="1:28" x14ac:dyDescent="0.3">
      <c r="A28">
        <v>4007</v>
      </c>
      <c r="B28" t="s">
        <v>207</v>
      </c>
      <c r="C28" s="23">
        <v>45758</v>
      </c>
      <c r="D28" s="23">
        <v>45763</v>
      </c>
      <c r="E28" t="s">
        <v>220</v>
      </c>
      <c r="F28" t="s">
        <v>294</v>
      </c>
      <c r="G28" t="s">
        <v>295</v>
      </c>
      <c r="H28" t="s">
        <v>286</v>
      </c>
      <c r="I28" t="s">
        <v>212</v>
      </c>
      <c r="J28" t="s">
        <v>2</v>
      </c>
      <c r="K28" t="s">
        <v>213</v>
      </c>
      <c r="M28" t="s">
        <v>214</v>
      </c>
      <c r="N28" t="s">
        <v>215</v>
      </c>
      <c r="O28" t="s">
        <v>216</v>
      </c>
      <c r="P28" t="s">
        <v>255</v>
      </c>
      <c r="Q28">
        <v>45927</v>
      </c>
      <c r="R28" s="24">
        <v>39</v>
      </c>
      <c r="S28">
        <v>45927</v>
      </c>
      <c r="T28" s="24">
        <v>39</v>
      </c>
      <c r="U28" s="25">
        <v>48</v>
      </c>
      <c r="V28" s="25">
        <v>0</v>
      </c>
      <c r="W28" s="25">
        <v>0</v>
      </c>
      <c r="X28" s="25">
        <v>48</v>
      </c>
      <c r="Y28" s="26">
        <v>2.38368</v>
      </c>
      <c r="Z28" s="27">
        <v>2.38368</v>
      </c>
      <c r="AA28" t="s">
        <v>217</v>
      </c>
      <c r="AB28" s="23" t="s">
        <v>218</v>
      </c>
    </row>
    <row r="29" spans="1:28" x14ac:dyDescent="0.3">
      <c r="A29">
        <v>4007</v>
      </c>
      <c r="B29" t="s">
        <v>207</v>
      </c>
      <c r="C29" s="23">
        <v>45758</v>
      </c>
      <c r="D29" s="23">
        <v>45763</v>
      </c>
      <c r="E29" t="s">
        <v>220</v>
      </c>
      <c r="F29" t="s">
        <v>294</v>
      </c>
      <c r="G29" t="s">
        <v>295</v>
      </c>
      <c r="H29" t="s">
        <v>271</v>
      </c>
      <c r="I29" t="s">
        <v>212</v>
      </c>
      <c r="J29" t="s">
        <v>2</v>
      </c>
      <c r="K29" t="s">
        <v>213</v>
      </c>
      <c r="M29" t="s">
        <v>214</v>
      </c>
      <c r="N29" t="s">
        <v>215</v>
      </c>
      <c r="O29" t="s">
        <v>216</v>
      </c>
      <c r="P29" t="s">
        <v>255</v>
      </c>
      <c r="Q29">
        <v>45927</v>
      </c>
      <c r="R29" s="24">
        <v>39</v>
      </c>
      <c r="S29">
        <v>45927</v>
      </c>
      <c r="T29" s="24">
        <v>39</v>
      </c>
      <c r="U29" s="25">
        <v>48</v>
      </c>
      <c r="V29" s="25">
        <v>0</v>
      </c>
      <c r="W29" s="25">
        <v>0</v>
      </c>
      <c r="X29" s="25">
        <v>48</v>
      </c>
      <c r="Y29" s="26">
        <v>2.38368</v>
      </c>
      <c r="Z29" s="27">
        <v>2.38368</v>
      </c>
      <c r="AA29" t="s">
        <v>217</v>
      </c>
      <c r="AB29" s="23" t="s">
        <v>218</v>
      </c>
    </row>
    <row r="30" spans="1:28" x14ac:dyDescent="0.3">
      <c r="A30">
        <v>4007</v>
      </c>
      <c r="B30" t="s">
        <v>207</v>
      </c>
      <c r="C30" s="23">
        <v>45758</v>
      </c>
      <c r="D30" s="23">
        <v>45763</v>
      </c>
      <c r="E30" t="s">
        <v>220</v>
      </c>
      <c r="F30" t="s">
        <v>294</v>
      </c>
      <c r="G30" t="s">
        <v>295</v>
      </c>
      <c r="H30" t="s">
        <v>298</v>
      </c>
      <c r="I30" t="s">
        <v>212</v>
      </c>
      <c r="J30" t="s">
        <v>2</v>
      </c>
      <c r="K30" t="s">
        <v>213</v>
      </c>
      <c r="M30" t="s">
        <v>214</v>
      </c>
      <c r="N30" t="s">
        <v>215</v>
      </c>
      <c r="O30" t="s">
        <v>216</v>
      </c>
      <c r="P30" t="s">
        <v>255</v>
      </c>
      <c r="Q30">
        <v>45927</v>
      </c>
      <c r="R30" s="24">
        <v>39</v>
      </c>
      <c r="S30">
        <v>45927</v>
      </c>
      <c r="T30" s="24">
        <v>39</v>
      </c>
      <c r="U30" s="25">
        <v>48</v>
      </c>
      <c r="V30" s="25">
        <v>0</v>
      </c>
      <c r="W30" s="25">
        <v>0</v>
      </c>
      <c r="X30" s="25">
        <v>48</v>
      </c>
      <c r="Y30" s="26">
        <v>2.38368</v>
      </c>
      <c r="Z30" s="27">
        <v>2.38368</v>
      </c>
      <c r="AA30" t="s">
        <v>217</v>
      </c>
      <c r="AB30" s="23" t="s">
        <v>218</v>
      </c>
    </row>
    <row r="31" spans="1:28" x14ac:dyDescent="0.3">
      <c r="A31">
        <v>4007</v>
      </c>
      <c r="B31" t="s">
        <v>207</v>
      </c>
      <c r="C31" s="23">
        <v>45758</v>
      </c>
      <c r="D31" s="23">
        <v>45763</v>
      </c>
      <c r="E31" t="s">
        <v>220</v>
      </c>
      <c r="F31" t="s">
        <v>294</v>
      </c>
      <c r="G31" t="s">
        <v>295</v>
      </c>
      <c r="H31" t="s">
        <v>299</v>
      </c>
      <c r="I31" t="s">
        <v>212</v>
      </c>
      <c r="J31" t="s">
        <v>2</v>
      </c>
      <c r="K31" t="s">
        <v>213</v>
      </c>
      <c r="M31" t="s">
        <v>214</v>
      </c>
      <c r="N31" t="s">
        <v>215</v>
      </c>
      <c r="O31" t="s">
        <v>216</v>
      </c>
      <c r="P31" t="s">
        <v>255</v>
      </c>
      <c r="Q31">
        <v>45927</v>
      </c>
      <c r="R31" s="24">
        <v>39</v>
      </c>
      <c r="S31">
        <v>45927</v>
      </c>
      <c r="T31" s="24">
        <v>39</v>
      </c>
      <c r="U31" s="25">
        <v>48</v>
      </c>
      <c r="V31" s="25">
        <v>0</v>
      </c>
      <c r="W31" s="25">
        <v>0</v>
      </c>
      <c r="X31" s="25">
        <v>48</v>
      </c>
      <c r="Y31" s="26">
        <v>2.38368</v>
      </c>
      <c r="Z31" s="27">
        <v>2.38368</v>
      </c>
      <c r="AA31" t="s">
        <v>217</v>
      </c>
      <c r="AB31" s="23" t="s">
        <v>218</v>
      </c>
    </row>
    <row r="32" spans="1:28" x14ac:dyDescent="0.3">
      <c r="A32">
        <v>3996</v>
      </c>
      <c r="B32" t="s">
        <v>207</v>
      </c>
      <c r="C32" s="23">
        <v>45716</v>
      </c>
      <c r="D32" s="23">
        <v>45757</v>
      </c>
      <c r="E32" t="s">
        <v>300</v>
      </c>
      <c r="F32" t="s">
        <v>301</v>
      </c>
      <c r="G32" t="s">
        <v>302</v>
      </c>
      <c r="H32" t="s">
        <v>303</v>
      </c>
      <c r="I32" t="s">
        <v>237</v>
      </c>
      <c r="J32" t="s">
        <v>8</v>
      </c>
      <c r="K32" t="s">
        <v>238</v>
      </c>
      <c r="M32" t="s">
        <v>231</v>
      </c>
      <c r="N32" t="s">
        <v>240</v>
      </c>
      <c r="O32" t="s">
        <v>260</v>
      </c>
      <c r="P32" t="s">
        <v>304</v>
      </c>
      <c r="Q32">
        <v>45838</v>
      </c>
      <c r="R32" s="24">
        <v>27</v>
      </c>
      <c r="S32">
        <v>45884</v>
      </c>
      <c r="T32" s="24">
        <v>33</v>
      </c>
      <c r="U32" s="25">
        <v>150</v>
      </c>
      <c r="V32" s="25">
        <v>0</v>
      </c>
      <c r="W32" s="25">
        <v>0</v>
      </c>
      <c r="X32" s="25">
        <v>150</v>
      </c>
      <c r="Y32" s="26">
        <v>12.429</v>
      </c>
      <c r="Z32" s="27">
        <v>12.429</v>
      </c>
      <c r="AA32" t="s">
        <v>217</v>
      </c>
      <c r="AB32" s="23" t="s">
        <v>218</v>
      </c>
    </row>
    <row r="33" spans="1:28" x14ac:dyDescent="0.3">
      <c r="A33">
        <v>3995</v>
      </c>
      <c r="B33" t="s">
        <v>207</v>
      </c>
      <c r="C33" s="23">
        <v>45660</v>
      </c>
      <c r="D33" s="23">
        <v>45757</v>
      </c>
      <c r="E33" t="s">
        <v>305</v>
      </c>
      <c r="F33" t="s">
        <v>306</v>
      </c>
      <c r="G33" t="s">
        <v>307</v>
      </c>
      <c r="H33" t="s">
        <v>218</v>
      </c>
      <c r="I33" t="s">
        <v>237</v>
      </c>
      <c r="J33" t="s">
        <v>8</v>
      </c>
      <c r="K33" t="s">
        <v>238</v>
      </c>
      <c r="M33" t="s">
        <v>231</v>
      </c>
      <c r="N33" t="s">
        <v>240</v>
      </c>
      <c r="O33" t="s">
        <v>241</v>
      </c>
      <c r="P33" t="s">
        <v>304</v>
      </c>
      <c r="Q33">
        <v>45807</v>
      </c>
      <c r="R33" s="24">
        <v>22</v>
      </c>
      <c r="S33">
        <v>45807</v>
      </c>
      <c r="T33" s="24">
        <v>22</v>
      </c>
      <c r="U33" s="25">
        <v>81</v>
      </c>
      <c r="V33" s="25">
        <v>35</v>
      </c>
      <c r="W33" s="25">
        <v>35</v>
      </c>
      <c r="X33" s="25">
        <v>46</v>
      </c>
      <c r="Y33" s="26">
        <v>6.7116600000000002</v>
      </c>
      <c r="Z33" s="27">
        <v>3.8115600000000001</v>
      </c>
      <c r="AA33" t="s">
        <v>217</v>
      </c>
      <c r="AB33" s="23">
        <v>45797.787667835648</v>
      </c>
    </row>
    <row r="34" spans="1:28" x14ac:dyDescent="0.3">
      <c r="A34">
        <v>3990</v>
      </c>
      <c r="B34" t="s">
        <v>207</v>
      </c>
      <c r="C34" s="23">
        <v>45747</v>
      </c>
      <c r="D34" s="23">
        <v>45751</v>
      </c>
      <c r="E34" t="s">
        <v>243</v>
      </c>
      <c r="F34" t="s">
        <v>308</v>
      </c>
      <c r="G34" t="s">
        <v>309</v>
      </c>
      <c r="H34" t="s">
        <v>211</v>
      </c>
      <c r="I34" t="s">
        <v>246</v>
      </c>
      <c r="J34" t="s">
        <v>9</v>
      </c>
      <c r="K34" t="s">
        <v>247</v>
      </c>
      <c r="M34" t="s">
        <v>214</v>
      </c>
      <c r="N34" t="s">
        <v>248</v>
      </c>
      <c r="O34" t="s">
        <v>249</v>
      </c>
      <c r="P34" t="s">
        <v>247</v>
      </c>
      <c r="Q34">
        <v>45869</v>
      </c>
      <c r="R34" s="24">
        <v>31</v>
      </c>
      <c r="S34">
        <v>45758</v>
      </c>
      <c r="T34" s="24">
        <v>15</v>
      </c>
      <c r="U34" s="25">
        <v>12</v>
      </c>
      <c r="V34" s="25">
        <v>0</v>
      </c>
      <c r="W34" s="25">
        <v>0</v>
      </c>
      <c r="X34" s="25">
        <v>12</v>
      </c>
      <c r="Y34" s="26">
        <v>1.3107599999999999</v>
      </c>
      <c r="Z34" s="27">
        <v>1.3107599999999999</v>
      </c>
      <c r="AA34" t="s">
        <v>217</v>
      </c>
      <c r="AB34" s="23" t="s">
        <v>218</v>
      </c>
    </row>
    <row r="35" spans="1:28" x14ac:dyDescent="0.3">
      <c r="A35">
        <v>3981</v>
      </c>
      <c r="B35" t="s">
        <v>207</v>
      </c>
      <c r="C35" s="23">
        <v>45743</v>
      </c>
      <c r="D35" s="23">
        <v>45744</v>
      </c>
      <c r="E35" t="s">
        <v>268</v>
      </c>
      <c r="F35" t="s">
        <v>310</v>
      </c>
      <c r="G35" t="s">
        <v>311</v>
      </c>
      <c r="H35" t="s">
        <v>211</v>
      </c>
      <c r="I35" t="s">
        <v>279</v>
      </c>
      <c r="J35" t="s">
        <v>11</v>
      </c>
      <c r="K35" t="s">
        <v>218</v>
      </c>
      <c r="L35" t="s">
        <v>312</v>
      </c>
      <c r="M35" t="s">
        <v>231</v>
      </c>
      <c r="N35" t="s">
        <v>275</v>
      </c>
      <c r="O35" t="s">
        <v>276</v>
      </c>
      <c r="P35" t="s">
        <v>304</v>
      </c>
      <c r="Q35">
        <v>45961</v>
      </c>
      <c r="R35" s="24">
        <v>44</v>
      </c>
      <c r="S35">
        <v>45751</v>
      </c>
      <c r="T35" s="24">
        <v>14</v>
      </c>
      <c r="U35" s="25">
        <v>14</v>
      </c>
      <c r="V35" s="25">
        <v>0</v>
      </c>
      <c r="W35" s="25">
        <v>0</v>
      </c>
      <c r="X35" s="25">
        <v>14</v>
      </c>
      <c r="Y35" s="26">
        <v>0.79100000000000004</v>
      </c>
      <c r="Z35" s="27">
        <v>0.79100000000000004</v>
      </c>
      <c r="AA35" t="s">
        <v>217</v>
      </c>
      <c r="AB35" s="23" t="s">
        <v>218</v>
      </c>
    </row>
    <row r="36" spans="1:28" x14ac:dyDescent="0.3">
      <c r="A36">
        <v>3981</v>
      </c>
      <c r="B36" t="s">
        <v>207</v>
      </c>
      <c r="C36" s="23">
        <v>45743</v>
      </c>
      <c r="D36" s="23">
        <v>45744</v>
      </c>
      <c r="E36" t="s">
        <v>268</v>
      </c>
      <c r="F36" t="s">
        <v>310</v>
      </c>
      <c r="G36" t="s">
        <v>311</v>
      </c>
      <c r="H36" t="s">
        <v>297</v>
      </c>
      <c r="I36" t="s">
        <v>272</v>
      </c>
      <c r="J36" t="s">
        <v>11</v>
      </c>
      <c r="K36" t="s">
        <v>273</v>
      </c>
      <c r="L36" t="s">
        <v>313</v>
      </c>
      <c r="M36" t="s">
        <v>231</v>
      </c>
      <c r="N36" t="s">
        <v>275</v>
      </c>
      <c r="O36" t="s">
        <v>276</v>
      </c>
      <c r="P36" t="s">
        <v>304</v>
      </c>
      <c r="Q36">
        <v>45961</v>
      </c>
      <c r="R36" s="24">
        <v>44</v>
      </c>
      <c r="S36">
        <v>45751</v>
      </c>
      <c r="T36" s="24">
        <v>14</v>
      </c>
      <c r="U36" s="25">
        <v>18</v>
      </c>
      <c r="V36" s="25">
        <v>0</v>
      </c>
      <c r="W36" s="25">
        <v>0</v>
      </c>
      <c r="X36" s="25">
        <v>18</v>
      </c>
      <c r="Y36" s="26">
        <v>1.0169999999999999</v>
      </c>
      <c r="Z36" s="27">
        <v>1.0169999999999999</v>
      </c>
      <c r="AA36" t="s">
        <v>217</v>
      </c>
      <c r="AB36" s="23" t="s">
        <v>218</v>
      </c>
    </row>
    <row r="37" spans="1:28" x14ac:dyDescent="0.3">
      <c r="A37">
        <v>3966</v>
      </c>
      <c r="B37" t="s">
        <v>207</v>
      </c>
      <c r="C37" s="23">
        <v>45736</v>
      </c>
      <c r="D37" s="23">
        <v>45742</v>
      </c>
      <c r="E37" t="s">
        <v>314</v>
      </c>
      <c r="F37" t="s">
        <v>315</v>
      </c>
      <c r="G37" t="s">
        <v>316</v>
      </c>
      <c r="H37" t="s">
        <v>317</v>
      </c>
      <c r="I37" t="s">
        <v>318</v>
      </c>
      <c r="J37" t="s">
        <v>10</v>
      </c>
      <c r="K37" t="s">
        <v>319</v>
      </c>
      <c r="M37" t="s">
        <v>231</v>
      </c>
      <c r="N37" t="s">
        <v>320</v>
      </c>
      <c r="O37" t="s">
        <v>321</v>
      </c>
      <c r="P37" t="s">
        <v>322</v>
      </c>
      <c r="Q37">
        <v>45897</v>
      </c>
      <c r="R37" s="24">
        <v>35</v>
      </c>
      <c r="S37">
        <v>45962</v>
      </c>
      <c r="T37" s="24">
        <v>44</v>
      </c>
      <c r="U37" s="25">
        <v>17</v>
      </c>
      <c r="V37" s="25">
        <v>0</v>
      </c>
      <c r="W37" s="25">
        <v>0</v>
      </c>
      <c r="X37" s="25">
        <v>17</v>
      </c>
      <c r="Y37" s="26">
        <v>1.6659999999999999</v>
      </c>
      <c r="Z37" s="27">
        <v>1.6659999999999999</v>
      </c>
      <c r="AA37" t="s">
        <v>217</v>
      </c>
      <c r="AB37" s="23" t="s">
        <v>218</v>
      </c>
    </row>
    <row r="38" spans="1:28" x14ac:dyDescent="0.3">
      <c r="A38">
        <v>3962</v>
      </c>
      <c r="B38" t="s">
        <v>207</v>
      </c>
      <c r="C38" s="23">
        <v>45734</v>
      </c>
      <c r="D38" s="23">
        <v>45740</v>
      </c>
      <c r="E38" t="s">
        <v>314</v>
      </c>
      <c r="F38" t="s">
        <v>323</v>
      </c>
      <c r="G38" t="s">
        <v>324</v>
      </c>
      <c r="H38" t="s">
        <v>317</v>
      </c>
      <c r="I38" t="s">
        <v>325</v>
      </c>
      <c r="J38" t="s">
        <v>10</v>
      </c>
      <c r="K38" t="s">
        <v>319</v>
      </c>
      <c r="M38" t="s">
        <v>231</v>
      </c>
      <c r="N38" t="s">
        <v>326</v>
      </c>
      <c r="O38" t="s">
        <v>321</v>
      </c>
      <c r="P38" t="s">
        <v>319</v>
      </c>
      <c r="Q38">
        <v>46113</v>
      </c>
      <c r="R38" s="24">
        <v>14</v>
      </c>
      <c r="S38">
        <v>45747</v>
      </c>
      <c r="T38" s="24">
        <v>14</v>
      </c>
      <c r="U38" s="25">
        <v>6</v>
      </c>
      <c r="V38" s="25">
        <v>0</v>
      </c>
      <c r="W38" s="25">
        <v>0</v>
      </c>
      <c r="X38" s="25">
        <v>6</v>
      </c>
      <c r="Y38" s="26">
        <v>0.66900000000000004</v>
      </c>
      <c r="Z38" s="27">
        <v>0.66900000000000004</v>
      </c>
      <c r="AA38" t="s">
        <v>217</v>
      </c>
      <c r="AB38" s="23" t="s">
        <v>218</v>
      </c>
    </row>
    <row r="39" spans="1:28" x14ac:dyDescent="0.3">
      <c r="A39">
        <v>3962</v>
      </c>
      <c r="B39" t="s">
        <v>207</v>
      </c>
      <c r="C39" s="23">
        <v>45734</v>
      </c>
      <c r="D39" s="23">
        <v>45740</v>
      </c>
      <c r="E39" t="s">
        <v>314</v>
      </c>
      <c r="F39" t="s">
        <v>323</v>
      </c>
      <c r="G39" t="s">
        <v>324</v>
      </c>
      <c r="H39" t="s">
        <v>327</v>
      </c>
      <c r="I39" t="s">
        <v>325</v>
      </c>
      <c r="J39" t="s">
        <v>10</v>
      </c>
      <c r="K39" t="s">
        <v>319</v>
      </c>
      <c r="M39" t="s">
        <v>231</v>
      </c>
      <c r="N39" t="s">
        <v>326</v>
      </c>
      <c r="O39" t="s">
        <v>321</v>
      </c>
      <c r="P39" t="s">
        <v>319</v>
      </c>
      <c r="Q39">
        <v>46144</v>
      </c>
      <c r="R39" s="24">
        <v>18</v>
      </c>
      <c r="S39">
        <v>45747</v>
      </c>
      <c r="T39" s="24">
        <v>14</v>
      </c>
      <c r="U39" s="25">
        <v>12</v>
      </c>
      <c r="V39" s="25">
        <v>0</v>
      </c>
      <c r="W39" s="25">
        <v>0</v>
      </c>
      <c r="X39" s="25">
        <v>12</v>
      </c>
      <c r="Y39" s="26">
        <v>1.3380000000000001</v>
      </c>
      <c r="Z39" s="27">
        <v>1.3380000000000001</v>
      </c>
      <c r="AA39" t="s">
        <v>217</v>
      </c>
      <c r="AB39" s="23" t="s">
        <v>218</v>
      </c>
    </row>
    <row r="40" spans="1:28" x14ac:dyDescent="0.3">
      <c r="A40">
        <v>3959</v>
      </c>
      <c r="B40" t="s">
        <v>207</v>
      </c>
      <c r="C40" s="23">
        <v>45734</v>
      </c>
      <c r="D40" s="23">
        <v>45738</v>
      </c>
      <c r="E40" t="s">
        <v>314</v>
      </c>
      <c r="F40" t="s">
        <v>328</v>
      </c>
      <c r="G40" t="s">
        <v>329</v>
      </c>
      <c r="H40" t="s">
        <v>271</v>
      </c>
      <c r="I40" t="s">
        <v>325</v>
      </c>
      <c r="J40" t="s">
        <v>10</v>
      </c>
      <c r="K40" t="s">
        <v>319</v>
      </c>
      <c r="M40" t="s">
        <v>231</v>
      </c>
      <c r="N40" t="s">
        <v>326</v>
      </c>
      <c r="O40" t="s">
        <v>321</v>
      </c>
      <c r="P40" t="s">
        <v>319</v>
      </c>
      <c r="Q40">
        <v>46022</v>
      </c>
      <c r="R40" s="24">
        <v>53</v>
      </c>
      <c r="S40">
        <v>45745</v>
      </c>
      <c r="T40" s="24">
        <v>13</v>
      </c>
      <c r="U40" s="25">
        <v>12</v>
      </c>
      <c r="V40" s="25">
        <v>0</v>
      </c>
      <c r="W40" s="25">
        <v>0</v>
      </c>
      <c r="X40" s="25">
        <v>12</v>
      </c>
      <c r="Y40" s="26">
        <v>1.3380000000000001</v>
      </c>
      <c r="Z40" s="27">
        <v>1.3380000000000001</v>
      </c>
      <c r="AA40" t="s">
        <v>217</v>
      </c>
      <c r="AB40" s="23" t="s">
        <v>218</v>
      </c>
    </row>
    <row r="41" spans="1:28" x14ac:dyDescent="0.3">
      <c r="A41">
        <v>3959</v>
      </c>
      <c r="B41" t="s">
        <v>207</v>
      </c>
      <c r="C41" s="23">
        <v>45734</v>
      </c>
      <c r="D41" s="23">
        <v>45738</v>
      </c>
      <c r="E41" t="s">
        <v>314</v>
      </c>
      <c r="F41" t="s">
        <v>328</v>
      </c>
      <c r="G41" t="s">
        <v>329</v>
      </c>
      <c r="H41" t="s">
        <v>298</v>
      </c>
      <c r="I41" t="s">
        <v>325</v>
      </c>
      <c r="J41" t="s">
        <v>10</v>
      </c>
      <c r="K41" t="s">
        <v>319</v>
      </c>
      <c r="M41" t="s">
        <v>231</v>
      </c>
      <c r="N41" t="s">
        <v>326</v>
      </c>
      <c r="O41" t="s">
        <v>321</v>
      </c>
      <c r="P41" t="s">
        <v>319</v>
      </c>
      <c r="Q41">
        <v>46053</v>
      </c>
      <c r="R41" s="24">
        <v>5</v>
      </c>
      <c r="S41">
        <v>45745</v>
      </c>
      <c r="T41" s="24">
        <v>13</v>
      </c>
      <c r="U41" s="25">
        <v>12</v>
      </c>
      <c r="V41" s="25">
        <v>0</v>
      </c>
      <c r="W41" s="25">
        <v>0</v>
      </c>
      <c r="X41" s="25">
        <v>12</v>
      </c>
      <c r="Y41" s="26">
        <v>1.3380000000000001</v>
      </c>
      <c r="Z41" s="27">
        <v>1.3380000000000001</v>
      </c>
      <c r="AA41" t="s">
        <v>217</v>
      </c>
      <c r="AB41" s="23" t="s">
        <v>218</v>
      </c>
    </row>
    <row r="42" spans="1:28" x14ac:dyDescent="0.3">
      <c r="A42">
        <v>3959</v>
      </c>
      <c r="B42" t="s">
        <v>207</v>
      </c>
      <c r="C42" s="23">
        <v>45734</v>
      </c>
      <c r="D42" s="23">
        <v>45738</v>
      </c>
      <c r="E42" t="s">
        <v>314</v>
      </c>
      <c r="F42" t="s">
        <v>328</v>
      </c>
      <c r="G42" t="s">
        <v>329</v>
      </c>
      <c r="H42" t="s">
        <v>299</v>
      </c>
      <c r="I42" t="s">
        <v>325</v>
      </c>
      <c r="J42" t="s">
        <v>10</v>
      </c>
      <c r="K42" t="s">
        <v>319</v>
      </c>
      <c r="M42" t="s">
        <v>231</v>
      </c>
      <c r="N42" t="s">
        <v>326</v>
      </c>
      <c r="O42" t="s">
        <v>321</v>
      </c>
      <c r="P42" t="s">
        <v>319</v>
      </c>
      <c r="Q42">
        <v>46113</v>
      </c>
      <c r="R42" s="24">
        <v>14</v>
      </c>
      <c r="S42">
        <v>45745</v>
      </c>
      <c r="T42" s="24">
        <v>13</v>
      </c>
      <c r="U42" s="25">
        <v>12</v>
      </c>
      <c r="V42" s="25">
        <v>0</v>
      </c>
      <c r="W42" s="25">
        <v>0</v>
      </c>
      <c r="X42" s="25">
        <v>12</v>
      </c>
      <c r="Y42" s="26">
        <v>1.3380000000000001</v>
      </c>
      <c r="Z42" s="27">
        <v>1.3380000000000001</v>
      </c>
      <c r="AA42" t="s">
        <v>217</v>
      </c>
      <c r="AB42" s="23" t="s">
        <v>218</v>
      </c>
    </row>
    <row r="43" spans="1:28" x14ac:dyDescent="0.3">
      <c r="A43">
        <v>3959</v>
      </c>
      <c r="B43" t="s">
        <v>207</v>
      </c>
      <c r="C43" s="23">
        <v>45734</v>
      </c>
      <c r="D43" s="23">
        <v>45738</v>
      </c>
      <c r="E43" t="s">
        <v>314</v>
      </c>
      <c r="F43" t="s">
        <v>328</v>
      </c>
      <c r="G43" t="s">
        <v>329</v>
      </c>
      <c r="H43" t="s">
        <v>317</v>
      </c>
      <c r="I43" t="s">
        <v>325</v>
      </c>
      <c r="J43" t="s">
        <v>10</v>
      </c>
      <c r="K43" t="s">
        <v>319</v>
      </c>
      <c r="M43" t="s">
        <v>231</v>
      </c>
      <c r="N43" t="s">
        <v>326</v>
      </c>
      <c r="O43" t="s">
        <v>321</v>
      </c>
      <c r="P43" t="s">
        <v>319</v>
      </c>
      <c r="Q43">
        <v>46144</v>
      </c>
      <c r="R43" s="24">
        <v>18</v>
      </c>
      <c r="S43">
        <v>45745</v>
      </c>
      <c r="T43" s="24">
        <v>13</v>
      </c>
      <c r="U43" s="25">
        <v>12</v>
      </c>
      <c r="V43" s="25">
        <v>0</v>
      </c>
      <c r="W43" s="25">
        <v>0</v>
      </c>
      <c r="X43" s="25">
        <v>12</v>
      </c>
      <c r="Y43" s="26">
        <v>1.3380000000000001</v>
      </c>
      <c r="Z43" s="27">
        <v>1.3380000000000001</v>
      </c>
      <c r="AA43" t="s">
        <v>217</v>
      </c>
      <c r="AB43" s="23" t="s">
        <v>218</v>
      </c>
    </row>
    <row r="44" spans="1:28" x14ac:dyDescent="0.3">
      <c r="A44">
        <v>3959</v>
      </c>
      <c r="B44" t="s">
        <v>207</v>
      </c>
      <c r="C44" s="23">
        <v>45734</v>
      </c>
      <c r="D44" s="23">
        <v>45738</v>
      </c>
      <c r="E44" t="s">
        <v>314</v>
      </c>
      <c r="F44" t="s">
        <v>328</v>
      </c>
      <c r="G44" t="s">
        <v>329</v>
      </c>
      <c r="H44" t="s">
        <v>286</v>
      </c>
      <c r="I44" t="s">
        <v>325</v>
      </c>
      <c r="J44" t="s">
        <v>10</v>
      </c>
      <c r="K44" t="s">
        <v>319</v>
      </c>
      <c r="M44" t="s">
        <v>231</v>
      </c>
      <c r="N44" t="s">
        <v>326</v>
      </c>
      <c r="O44" t="s">
        <v>321</v>
      </c>
      <c r="P44" t="s">
        <v>319</v>
      </c>
      <c r="Q44">
        <v>45962</v>
      </c>
      <c r="R44" s="24">
        <v>44</v>
      </c>
      <c r="S44">
        <v>45745</v>
      </c>
      <c r="T44" s="24">
        <v>13</v>
      </c>
      <c r="U44" s="25">
        <v>21</v>
      </c>
      <c r="V44" s="25">
        <v>0</v>
      </c>
      <c r="W44" s="25">
        <v>0</v>
      </c>
      <c r="X44" s="25">
        <v>21</v>
      </c>
      <c r="Y44" s="26">
        <v>2.3414999999999999</v>
      </c>
      <c r="Z44" s="27">
        <v>2.3414999999999999</v>
      </c>
      <c r="AA44" t="s">
        <v>217</v>
      </c>
      <c r="AB44" s="23" t="s">
        <v>218</v>
      </c>
    </row>
    <row r="45" spans="1:28" x14ac:dyDescent="0.3">
      <c r="A45">
        <v>3952</v>
      </c>
      <c r="B45" t="s">
        <v>207</v>
      </c>
      <c r="C45" s="23">
        <v>45729</v>
      </c>
      <c r="D45" s="23">
        <v>45736</v>
      </c>
      <c r="E45" t="s">
        <v>314</v>
      </c>
      <c r="F45" t="s">
        <v>330</v>
      </c>
      <c r="G45" t="s">
        <v>331</v>
      </c>
      <c r="H45" t="s">
        <v>283</v>
      </c>
      <c r="I45" t="s">
        <v>325</v>
      </c>
      <c r="J45" t="s">
        <v>10</v>
      </c>
      <c r="K45" t="s">
        <v>319</v>
      </c>
      <c r="M45" t="s">
        <v>231</v>
      </c>
      <c r="N45" t="s">
        <v>326</v>
      </c>
      <c r="O45" t="s">
        <v>321</v>
      </c>
      <c r="P45" t="s">
        <v>322</v>
      </c>
      <c r="Q45">
        <v>45831</v>
      </c>
      <c r="R45" s="24">
        <v>26</v>
      </c>
      <c r="S45">
        <v>45743</v>
      </c>
      <c r="T45" s="24">
        <v>13</v>
      </c>
      <c r="U45" s="25">
        <v>83</v>
      </c>
      <c r="V45" s="25">
        <v>0</v>
      </c>
      <c r="W45" s="25">
        <v>0</v>
      </c>
      <c r="X45" s="25">
        <v>83</v>
      </c>
      <c r="Y45" s="26">
        <v>9.2545000000000002</v>
      </c>
      <c r="Z45" s="27">
        <v>9.2545000000000002</v>
      </c>
      <c r="AA45" t="s">
        <v>217</v>
      </c>
      <c r="AB45" s="23" t="s">
        <v>218</v>
      </c>
    </row>
    <row r="46" spans="1:28" x14ac:dyDescent="0.3">
      <c r="A46">
        <v>3949</v>
      </c>
      <c r="B46" t="s">
        <v>207</v>
      </c>
      <c r="C46" s="23">
        <v>45728</v>
      </c>
      <c r="D46" s="23">
        <v>45735</v>
      </c>
      <c r="E46" t="s">
        <v>225</v>
      </c>
      <c r="F46" t="s">
        <v>332</v>
      </c>
      <c r="G46" t="s">
        <v>333</v>
      </c>
      <c r="H46" t="s">
        <v>334</v>
      </c>
      <c r="I46" t="s">
        <v>229</v>
      </c>
      <c r="J46" t="s">
        <v>5</v>
      </c>
      <c r="K46" t="s">
        <v>230</v>
      </c>
      <c r="M46" t="s">
        <v>231</v>
      </c>
      <c r="N46" t="s">
        <v>232</v>
      </c>
      <c r="O46" t="s">
        <v>233</v>
      </c>
      <c r="P46" t="s">
        <v>230</v>
      </c>
      <c r="Q46">
        <v>45818</v>
      </c>
      <c r="R46" s="24">
        <v>24</v>
      </c>
      <c r="S46">
        <v>45818</v>
      </c>
      <c r="T46" s="24">
        <v>24</v>
      </c>
      <c r="U46" s="25">
        <v>30</v>
      </c>
      <c r="V46" s="25">
        <v>0</v>
      </c>
      <c r="W46" s="25">
        <v>0</v>
      </c>
      <c r="X46" s="25">
        <v>30</v>
      </c>
      <c r="Y46" s="26">
        <v>3.48</v>
      </c>
      <c r="Z46" s="27">
        <v>3.48</v>
      </c>
      <c r="AA46" t="s">
        <v>217</v>
      </c>
      <c r="AB46" s="23" t="s">
        <v>218</v>
      </c>
    </row>
    <row r="47" spans="1:28" x14ac:dyDescent="0.3">
      <c r="A47">
        <v>3932</v>
      </c>
      <c r="B47" t="s">
        <v>207</v>
      </c>
      <c r="C47" s="23">
        <v>45727</v>
      </c>
      <c r="D47" s="23">
        <v>45727</v>
      </c>
      <c r="E47" t="s">
        <v>225</v>
      </c>
      <c r="F47" t="s">
        <v>335</v>
      </c>
      <c r="G47" t="s">
        <v>336</v>
      </c>
      <c r="H47" t="s">
        <v>211</v>
      </c>
      <c r="I47" t="s">
        <v>337</v>
      </c>
      <c r="J47" t="s">
        <v>3</v>
      </c>
      <c r="K47" t="s">
        <v>218</v>
      </c>
      <c r="M47" t="s">
        <v>231</v>
      </c>
      <c r="N47" t="s">
        <v>338</v>
      </c>
      <c r="O47" t="s">
        <v>339</v>
      </c>
      <c r="P47" t="s">
        <v>218</v>
      </c>
      <c r="Q47">
        <v>45777</v>
      </c>
      <c r="R47" s="24">
        <v>18</v>
      </c>
      <c r="S47">
        <v>45777</v>
      </c>
      <c r="T47" s="24">
        <v>18</v>
      </c>
      <c r="U47" s="25">
        <v>48</v>
      </c>
      <c r="V47" s="25">
        <v>0</v>
      </c>
      <c r="W47" s="25">
        <v>0</v>
      </c>
      <c r="X47" s="25">
        <v>48</v>
      </c>
      <c r="Y47" s="26">
        <v>3.0398399999999999</v>
      </c>
      <c r="Z47" s="27">
        <v>3.0398399999999999</v>
      </c>
      <c r="AA47" t="s">
        <v>217</v>
      </c>
      <c r="AB47" s="23" t="s">
        <v>218</v>
      </c>
    </row>
    <row r="48" spans="1:28" x14ac:dyDescent="0.3">
      <c r="A48">
        <v>3922</v>
      </c>
      <c r="B48" t="s">
        <v>207</v>
      </c>
      <c r="C48" s="23">
        <v>45723</v>
      </c>
      <c r="D48" s="23">
        <v>45726</v>
      </c>
      <c r="E48" t="s">
        <v>268</v>
      </c>
      <c r="F48" t="s">
        <v>340</v>
      </c>
      <c r="G48" t="s">
        <v>341</v>
      </c>
      <c r="H48" t="s">
        <v>286</v>
      </c>
      <c r="I48" t="s">
        <v>279</v>
      </c>
      <c r="J48" t="s">
        <v>11</v>
      </c>
      <c r="K48" t="s">
        <v>218</v>
      </c>
      <c r="L48" t="s">
        <v>342</v>
      </c>
      <c r="M48" t="s">
        <v>231</v>
      </c>
      <c r="N48" t="s">
        <v>275</v>
      </c>
      <c r="O48" t="s">
        <v>276</v>
      </c>
      <c r="P48" t="s">
        <v>304</v>
      </c>
      <c r="Q48">
        <v>45905</v>
      </c>
      <c r="R48" s="24">
        <v>36</v>
      </c>
      <c r="S48">
        <v>45843</v>
      </c>
      <c r="T48" s="24">
        <v>27</v>
      </c>
      <c r="U48" s="25">
        <v>80</v>
      </c>
      <c r="V48" s="25">
        <v>0</v>
      </c>
      <c r="W48" s="25">
        <v>0</v>
      </c>
      <c r="X48" s="25">
        <v>80</v>
      </c>
      <c r="Y48" s="26">
        <v>4.5199999999999996</v>
      </c>
      <c r="Z48" s="27">
        <v>4.5199999999999996</v>
      </c>
      <c r="AA48" t="s">
        <v>217</v>
      </c>
      <c r="AB48" s="23" t="s">
        <v>218</v>
      </c>
    </row>
    <row r="49" spans="1:28" x14ac:dyDescent="0.3">
      <c r="A49">
        <v>3911</v>
      </c>
      <c r="B49" t="s">
        <v>207</v>
      </c>
      <c r="C49" s="23">
        <v>45721</v>
      </c>
      <c r="D49" s="23">
        <v>45724</v>
      </c>
      <c r="E49" t="s">
        <v>268</v>
      </c>
      <c r="F49" t="s">
        <v>343</v>
      </c>
      <c r="G49" t="s">
        <v>344</v>
      </c>
      <c r="H49" t="s">
        <v>219</v>
      </c>
      <c r="I49" t="s">
        <v>279</v>
      </c>
      <c r="J49" t="s">
        <v>11</v>
      </c>
      <c r="K49" t="s">
        <v>218</v>
      </c>
      <c r="L49" t="s">
        <v>345</v>
      </c>
      <c r="M49" t="s">
        <v>231</v>
      </c>
      <c r="N49" t="s">
        <v>275</v>
      </c>
      <c r="O49" t="s">
        <v>276</v>
      </c>
      <c r="P49" t="s">
        <v>304</v>
      </c>
      <c r="Q49">
        <v>45919</v>
      </c>
      <c r="R49" s="24">
        <v>38</v>
      </c>
      <c r="S49">
        <v>45827</v>
      </c>
      <c r="T49" s="24">
        <v>25</v>
      </c>
      <c r="U49" s="25">
        <v>132</v>
      </c>
      <c r="V49" s="25">
        <v>0</v>
      </c>
      <c r="W49" s="25">
        <v>0</v>
      </c>
      <c r="X49" s="25">
        <v>132</v>
      </c>
      <c r="Y49" s="26">
        <v>7.4580000000000002</v>
      </c>
      <c r="Z49" s="27">
        <v>7.4580000000000002</v>
      </c>
      <c r="AA49" t="s">
        <v>217</v>
      </c>
      <c r="AB49" s="23" t="s">
        <v>218</v>
      </c>
    </row>
    <row r="50" spans="1:28" x14ac:dyDescent="0.3">
      <c r="A50">
        <v>3901</v>
      </c>
      <c r="B50" t="s">
        <v>207</v>
      </c>
      <c r="C50" s="23">
        <v>45719</v>
      </c>
      <c r="D50" s="23">
        <v>45721</v>
      </c>
      <c r="E50" t="s">
        <v>243</v>
      </c>
      <c r="F50" t="s">
        <v>346</v>
      </c>
      <c r="G50" t="s">
        <v>347</v>
      </c>
      <c r="H50" t="s">
        <v>211</v>
      </c>
      <c r="I50" t="s">
        <v>246</v>
      </c>
      <c r="J50" t="s">
        <v>9</v>
      </c>
      <c r="K50" t="s">
        <v>247</v>
      </c>
      <c r="M50" t="s">
        <v>214</v>
      </c>
      <c r="N50" t="s">
        <v>248</v>
      </c>
      <c r="O50" t="s">
        <v>249</v>
      </c>
      <c r="P50" t="s">
        <v>247</v>
      </c>
      <c r="Q50">
        <v>45841</v>
      </c>
      <c r="R50" s="24">
        <v>27</v>
      </c>
      <c r="S50">
        <v>45728</v>
      </c>
      <c r="T50" s="24">
        <v>11</v>
      </c>
      <c r="U50" s="25">
        <v>12</v>
      </c>
      <c r="V50" s="25">
        <v>0</v>
      </c>
      <c r="W50" s="25">
        <v>0</v>
      </c>
      <c r="X50" s="25">
        <v>12</v>
      </c>
      <c r="Y50" s="26">
        <v>1.3107599999999999</v>
      </c>
      <c r="Z50" s="27">
        <v>1.3107599999999999</v>
      </c>
      <c r="AA50" t="s">
        <v>217</v>
      </c>
      <c r="AB50" s="23" t="s">
        <v>218</v>
      </c>
    </row>
    <row r="51" spans="1:28" x14ac:dyDescent="0.3">
      <c r="A51">
        <v>3872</v>
      </c>
      <c r="B51" t="s">
        <v>207</v>
      </c>
      <c r="C51" s="23">
        <v>45684</v>
      </c>
      <c r="D51" s="23">
        <v>45712</v>
      </c>
      <c r="E51" t="s">
        <v>250</v>
      </c>
      <c r="F51" t="s">
        <v>348</v>
      </c>
      <c r="G51" t="s">
        <v>349</v>
      </c>
      <c r="H51" t="s">
        <v>350</v>
      </c>
      <c r="I51" t="s">
        <v>212</v>
      </c>
      <c r="J51" t="s">
        <v>2</v>
      </c>
      <c r="K51" t="s">
        <v>213</v>
      </c>
      <c r="M51" t="s">
        <v>231</v>
      </c>
      <c r="N51" t="s">
        <v>215</v>
      </c>
      <c r="O51" t="s">
        <v>216</v>
      </c>
      <c r="P51" t="s">
        <v>255</v>
      </c>
      <c r="Q51">
        <v>45777</v>
      </c>
      <c r="R51" s="24">
        <v>18</v>
      </c>
      <c r="S51">
        <v>45777</v>
      </c>
      <c r="T51" s="24">
        <v>18</v>
      </c>
      <c r="U51" s="25">
        <v>66</v>
      </c>
      <c r="V51" s="25">
        <v>30</v>
      </c>
      <c r="W51" s="25">
        <v>30</v>
      </c>
      <c r="X51" s="25">
        <v>36</v>
      </c>
      <c r="Y51" s="26">
        <v>3.2775599999999998</v>
      </c>
      <c r="Z51" s="27">
        <v>1.78776</v>
      </c>
      <c r="AA51" t="s">
        <v>217</v>
      </c>
      <c r="AB51" s="23">
        <v>45794.69087633102</v>
      </c>
    </row>
    <row r="52" spans="1:28" x14ac:dyDescent="0.3">
      <c r="A52">
        <v>3848</v>
      </c>
      <c r="B52" t="s">
        <v>207</v>
      </c>
      <c r="C52" s="23">
        <v>45645</v>
      </c>
      <c r="D52" s="23">
        <v>45706</v>
      </c>
      <c r="E52" t="s">
        <v>351</v>
      </c>
      <c r="F52" t="s">
        <v>352</v>
      </c>
      <c r="G52" t="s">
        <v>353</v>
      </c>
      <c r="H52" t="s">
        <v>354</v>
      </c>
      <c r="I52" t="s">
        <v>355</v>
      </c>
      <c r="J52" t="s">
        <v>7</v>
      </c>
      <c r="K52" t="s">
        <v>356</v>
      </c>
      <c r="M52" t="s">
        <v>231</v>
      </c>
      <c r="N52" t="s">
        <v>357</v>
      </c>
      <c r="O52" t="s">
        <v>358</v>
      </c>
      <c r="P52" t="s">
        <v>356</v>
      </c>
      <c r="Q52">
        <v>45840</v>
      </c>
      <c r="R52" s="24">
        <v>27</v>
      </c>
      <c r="S52">
        <v>45713</v>
      </c>
      <c r="T52" s="24">
        <v>9</v>
      </c>
      <c r="U52" s="25">
        <v>36</v>
      </c>
      <c r="V52" s="25">
        <v>14</v>
      </c>
      <c r="W52" s="25">
        <v>14</v>
      </c>
      <c r="X52" s="25">
        <v>22</v>
      </c>
      <c r="Y52" s="26">
        <v>1.52136</v>
      </c>
      <c r="Z52" s="27">
        <v>0.92971999999999988</v>
      </c>
      <c r="AA52" t="s">
        <v>217</v>
      </c>
      <c r="AB52" s="23">
        <v>45759.600464594907</v>
      </c>
    </row>
    <row r="53" spans="1:28" x14ac:dyDescent="0.3">
      <c r="A53">
        <v>3836</v>
      </c>
      <c r="B53" t="s">
        <v>207</v>
      </c>
      <c r="C53" s="23">
        <v>45702</v>
      </c>
      <c r="D53" s="23">
        <v>45705</v>
      </c>
      <c r="E53" t="s">
        <v>225</v>
      </c>
      <c r="F53" t="s">
        <v>359</v>
      </c>
      <c r="G53" t="s">
        <v>360</v>
      </c>
      <c r="H53" t="s">
        <v>317</v>
      </c>
      <c r="I53" t="s">
        <v>229</v>
      </c>
      <c r="J53" t="s">
        <v>5</v>
      </c>
      <c r="K53" t="s">
        <v>230</v>
      </c>
      <c r="M53" t="s">
        <v>231</v>
      </c>
      <c r="N53" t="s">
        <v>232</v>
      </c>
      <c r="O53" t="s">
        <v>233</v>
      </c>
      <c r="P53" t="s">
        <v>230</v>
      </c>
      <c r="Q53">
        <v>45782</v>
      </c>
      <c r="R53" s="24">
        <v>19</v>
      </c>
      <c r="S53">
        <v>45782</v>
      </c>
      <c r="T53" s="24">
        <v>19</v>
      </c>
      <c r="U53" s="25">
        <v>15</v>
      </c>
      <c r="V53" s="25">
        <v>10</v>
      </c>
      <c r="W53" s="25">
        <v>10</v>
      </c>
      <c r="X53" s="25">
        <v>5</v>
      </c>
      <c r="Y53" s="26">
        <v>1.74</v>
      </c>
      <c r="Z53" s="27">
        <v>0.57999999999999996</v>
      </c>
      <c r="AA53" t="s">
        <v>217</v>
      </c>
      <c r="AB53" s="23">
        <v>45814.813349675933</v>
      </c>
    </row>
    <row r="54" spans="1:28" x14ac:dyDescent="0.3">
      <c r="A54">
        <v>3836</v>
      </c>
      <c r="B54" t="s">
        <v>207</v>
      </c>
      <c r="C54" s="23">
        <v>45702</v>
      </c>
      <c r="D54" s="23">
        <v>45705</v>
      </c>
      <c r="E54" t="s">
        <v>225</v>
      </c>
      <c r="F54" t="s">
        <v>359</v>
      </c>
      <c r="G54" t="s">
        <v>360</v>
      </c>
      <c r="H54" t="s">
        <v>317</v>
      </c>
      <c r="I54" t="s">
        <v>229</v>
      </c>
      <c r="J54" t="s">
        <v>5</v>
      </c>
      <c r="K54" t="s">
        <v>230</v>
      </c>
      <c r="M54" t="s">
        <v>231</v>
      </c>
      <c r="N54" t="s">
        <v>232</v>
      </c>
      <c r="O54" t="s">
        <v>233</v>
      </c>
      <c r="P54" t="s">
        <v>230</v>
      </c>
      <c r="Q54">
        <v>45787</v>
      </c>
      <c r="R54" s="24">
        <v>19</v>
      </c>
      <c r="S54">
        <v>45787</v>
      </c>
      <c r="T54" s="24">
        <v>19</v>
      </c>
      <c r="U54" s="25">
        <v>15</v>
      </c>
      <c r="V54" s="25">
        <v>0</v>
      </c>
      <c r="W54" s="25">
        <v>0</v>
      </c>
      <c r="X54" s="25">
        <v>15</v>
      </c>
      <c r="Y54" s="26">
        <v>1.74</v>
      </c>
      <c r="Z54" s="27">
        <v>1.74</v>
      </c>
      <c r="AA54" t="s">
        <v>217</v>
      </c>
      <c r="AB54" s="23" t="s">
        <v>218</v>
      </c>
    </row>
    <row r="55" spans="1:28" x14ac:dyDescent="0.3">
      <c r="A55">
        <v>3827</v>
      </c>
      <c r="B55" t="s">
        <v>207</v>
      </c>
      <c r="C55" s="23">
        <v>45686</v>
      </c>
      <c r="D55" s="23">
        <v>45702</v>
      </c>
      <c r="E55" t="s">
        <v>351</v>
      </c>
      <c r="F55" t="s">
        <v>361</v>
      </c>
      <c r="G55" t="s">
        <v>362</v>
      </c>
      <c r="H55" t="s">
        <v>363</v>
      </c>
      <c r="I55" t="s">
        <v>355</v>
      </c>
      <c r="J55" t="s">
        <v>7</v>
      </c>
      <c r="K55" t="s">
        <v>356</v>
      </c>
      <c r="M55" t="s">
        <v>231</v>
      </c>
      <c r="N55" t="s">
        <v>357</v>
      </c>
      <c r="O55" t="s">
        <v>358</v>
      </c>
      <c r="P55" t="s">
        <v>356</v>
      </c>
      <c r="Q55">
        <v>45883</v>
      </c>
      <c r="R55" s="24">
        <v>33</v>
      </c>
      <c r="S55">
        <v>45709</v>
      </c>
      <c r="T55" s="24">
        <v>8</v>
      </c>
      <c r="U55" s="25">
        <v>1</v>
      </c>
      <c r="V55" s="25">
        <v>0</v>
      </c>
      <c r="W55" s="25">
        <v>0</v>
      </c>
      <c r="X55" s="25">
        <v>1</v>
      </c>
      <c r="Y55" s="26">
        <v>4.2259999999999999E-2</v>
      </c>
      <c r="Z55" s="27">
        <v>4.2259999999999999E-2</v>
      </c>
      <c r="AA55" t="s">
        <v>217</v>
      </c>
      <c r="AB55" s="23" t="s">
        <v>218</v>
      </c>
    </row>
    <row r="56" spans="1:28" x14ac:dyDescent="0.3">
      <c r="A56">
        <v>3813</v>
      </c>
      <c r="B56" t="s">
        <v>207</v>
      </c>
      <c r="C56" s="23">
        <v>45678</v>
      </c>
      <c r="D56" s="23">
        <v>45699</v>
      </c>
      <c r="E56" t="s">
        <v>351</v>
      </c>
      <c r="F56" t="s">
        <v>364</v>
      </c>
      <c r="G56" t="s">
        <v>365</v>
      </c>
      <c r="H56" t="s">
        <v>366</v>
      </c>
      <c r="I56" t="s">
        <v>367</v>
      </c>
      <c r="J56" t="s">
        <v>6</v>
      </c>
      <c r="K56" t="s">
        <v>368</v>
      </c>
      <c r="M56" t="s">
        <v>231</v>
      </c>
      <c r="N56" t="s">
        <v>369</v>
      </c>
      <c r="O56" t="s">
        <v>276</v>
      </c>
      <c r="P56" t="s">
        <v>368</v>
      </c>
      <c r="Q56">
        <v>45901</v>
      </c>
      <c r="R56" s="24">
        <v>36</v>
      </c>
      <c r="S56">
        <v>45706</v>
      </c>
      <c r="T56" s="24">
        <v>8</v>
      </c>
      <c r="U56" s="25">
        <v>42</v>
      </c>
      <c r="V56" s="25">
        <v>21</v>
      </c>
      <c r="W56" s="25">
        <v>21</v>
      </c>
      <c r="X56" s="25">
        <v>21</v>
      </c>
      <c r="Y56" s="26">
        <v>2.1629999999999998</v>
      </c>
      <c r="Z56" s="27">
        <v>1.0814999999999999</v>
      </c>
      <c r="AA56" t="s">
        <v>217</v>
      </c>
      <c r="AB56" s="23">
        <v>45762.5983666088</v>
      </c>
    </row>
    <row r="57" spans="1:28" x14ac:dyDescent="0.3">
      <c r="A57">
        <v>3782</v>
      </c>
      <c r="B57" t="s">
        <v>207</v>
      </c>
      <c r="C57" s="23">
        <v>45575</v>
      </c>
      <c r="D57" s="23">
        <v>45696</v>
      </c>
      <c r="E57" t="s">
        <v>351</v>
      </c>
      <c r="F57" t="s">
        <v>370</v>
      </c>
      <c r="G57" t="s">
        <v>371</v>
      </c>
      <c r="H57" t="s">
        <v>372</v>
      </c>
      <c r="I57" t="s">
        <v>355</v>
      </c>
      <c r="J57" t="s">
        <v>7</v>
      </c>
      <c r="K57" t="s">
        <v>356</v>
      </c>
      <c r="M57" t="s">
        <v>231</v>
      </c>
      <c r="N57" t="s">
        <v>357</v>
      </c>
      <c r="O57" t="s">
        <v>358</v>
      </c>
      <c r="P57" t="s">
        <v>356</v>
      </c>
      <c r="Q57">
        <v>45729</v>
      </c>
      <c r="R57" s="24">
        <v>11</v>
      </c>
      <c r="S57">
        <v>45703</v>
      </c>
      <c r="T57" s="24">
        <v>7</v>
      </c>
      <c r="U57" s="25">
        <v>9</v>
      </c>
      <c r="V57" s="25">
        <v>6</v>
      </c>
      <c r="W57" s="25">
        <v>6</v>
      </c>
      <c r="X57" s="25">
        <v>3</v>
      </c>
      <c r="Y57" s="26">
        <v>0.38034000000000001</v>
      </c>
      <c r="Z57" s="27">
        <v>0.12678</v>
      </c>
      <c r="AA57" t="s">
        <v>217</v>
      </c>
      <c r="AB57" s="23">
        <v>45762.599525972233</v>
      </c>
    </row>
    <row r="58" spans="1:28" x14ac:dyDescent="0.3">
      <c r="A58">
        <v>3780</v>
      </c>
      <c r="B58" t="s">
        <v>207</v>
      </c>
      <c r="C58" s="23">
        <v>45610</v>
      </c>
      <c r="D58" s="23">
        <v>45696</v>
      </c>
      <c r="E58" t="s">
        <v>351</v>
      </c>
      <c r="F58" t="s">
        <v>373</v>
      </c>
      <c r="G58" t="s">
        <v>374</v>
      </c>
      <c r="H58" t="s">
        <v>375</v>
      </c>
      <c r="I58" t="s">
        <v>367</v>
      </c>
      <c r="J58" t="s">
        <v>6</v>
      </c>
      <c r="K58" t="s">
        <v>368</v>
      </c>
      <c r="M58" t="s">
        <v>231</v>
      </c>
      <c r="N58" t="s">
        <v>369</v>
      </c>
      <c r="O58" t="s">
        <v>276</v>
      </c>
      <c r="P58" t="s">
        <v>368</v>
      </c>
      <c r="Q58">
        <v>45706</v>
      </c>
      <c r="R58" s="24">
        <v>8</v>
      </c>
      <c r="S58">
        <v>45703</v>
      </c>
      <c r="T58" s="24">
        <v>7</v>
      </c>
      <c r="U58" s="25">
        <v>1</v>
      </c>
      <c r="V58" s="25">
        <v>0</v>
      </c>
      <c r="W58" s="25">
        <v>0</v>
      </c>
      <c r="X58" s="25">
        <v>1</v>
      </c>
      <c r="Y58" s="26">
        <v>5.1499999999999997E-2</v>
      </c>
      <c r="Z58" s="27">
        <v>5.1499999999999997E-2</v>
      </c>
      <c r="AA58" t="s">
        <v>217</v>
      </c>
      <c r="AB58" s="23" t="s">
        <v>218</v>
      </c>
    </row>
    <row r="59" spans="1:28" x14ac:dyDescent="0.3">
      <c r="A59">
        <v>3778</v>
      </c>
      <c r="B59" t="s">
        <v>207</v>
      </c>
      <c r="C59" s="23">
        <v>45679</v>
      </c>
      <c r="D59" s="23">
        <v>45696</v>
      </c>
      <c r="E59" t="s">
        <v>351</v>
      </c>
      <c r="F59" t="s">
        <v>376</v>
      </c>
      <c r="G59" t="s">
        <v>377</v>
      </c>
      <c r="H59" t="s">
        <v>378</v>
      </c>
      <c r="I59" t="s">
        <v>367</v>
      </c>
      <c r="J59" t="s">
        <v>6</v>
      </c>
      <c r="K59" t="s">
        <v>368</v>
      </c>
      <c r="M59" t="s">
        <v>231</v>
      </c>
      <c r="N59" t="s">
        <v>369</v>
      </c>
      <c r="O59" t="s">
        <v>218</v>
      </c>
      <c r="P59" t="s">
        <v>368</v>
      </c>
      <c r="Q59">
        <v>45849</v>
      </c>
      <c r="R59" s="24">
        <v>28</v>
      </c>
      <c r="S59">
        <v>45703</v>
      </c>
      <c r="T59" s="24">
        <v>7</v>
      </c>
      <c r="U59" s="25">
        <v>8</v>
      </c>
      <c r="V59" s="25">
        <v>6</v>
      </c>
      <c r="W59" s="25">
        <v>6</v>
      </c>
      <c r="X59" s="25">
        <v>2</v>
      </c>
      <c r="Y59" s="26">
        <v>0.41200000000000009</v>
      </c>
      <c r="Z59" s="27">
        <v>0.10299999999999999</v>
      </c>
      <c r="AA59" t="s">
        <v>217</v>
      </c>
      <c r="AB59" s="23">
        <v>45805.552982245368</v>
      </c>
    </row>
    <row r="60" spans="1:28" x14ac:dyDescent="0.3">
      <c r="A60">
        <v>3773</v>
      </c>
      <c r="B60" t="s">
        <v>207</v>
      </c>
      <c r="C60" s="23">
        <v>45605</v>
      </c>
      <c r="D60" s="23">
        <v>45695</v>
      </c>
      <c r="E60" t="s">
        <v>351</v>
      </c>
      <c r="F60" t="s">
        <v>379</v>
      </c>
      <c r="G60" t="s">
        <v>380</v>
      </c>
      <c r="H60" t="s">
        <v>372</v>
      </c>
      <c r="I60" t="s">
        <v>355</v>
      </c>
      <c r="J60" t="s">
        <v>7</v>
      </c>
      <c r="K60" t="s">
        <v>356</v>
      </c>
      <c r="M60" t="s">
        <v>231</v>
      </c>
      <c r="N60" t="s">
        <v>357</v>
      </c>
      <c r="O60" t="s">
        <v>358</v>
      </c>
      <c r="P60" t="s">
        <v>356</v>
      </c>
      <c r="Q60">
        <v>45733</v>
      </c>
      <c r="R60" s="24">
        <v>12</v>
      </c>
      <c r="S60">
        <v>45702</v>
      </c>
      <c r="T60" s="24">
        <v>7</v>
      </c>
      <c r="U60" s="25">
        <v>9</v>
      </c>
      <c r="V60" s="25">
        <v>6</v>
      </c>
      <c r="W60" s="25">
        <v>6</v>
      </c>
      <c r="X60" s="25">
        <v>3</v>
      </c>
      <c r="Y60" s="26">
        <v>0.38034000000000001</v>
      </c>
      <c r="Z60" s="27">
        <v>0.12678</v>
      </c>
      <c r="AA60" t="s">
        <v>217</v>
      </c>
      <c r="AB60" s="23">
        <v>45698.75179869213</v>
      </c>
    </row>
    <row r="61" spans="1:28" x14ac:dyDescent="0.3">
      <c r="A61">
        <v>3772</v>
      </c>
      <c r="B61" t="s">
        <v>207</v>
      </c>
      <c r="C61" s="23">
        <v>45653</v>
      </c>
      <c r="D61" s="23">
        <v>45695</v>
      </c>
      <c r="E61" t="s">
        <v>351</v>
      </c>
      <c r="F61" t="s">
        <v>381</v>
      </c>
      <c r="G61" t="s">
        <v>382</v>
      </c>
      <c r="H61" t="s">
        <v>383</v>
      </c>
      <c r="I61" t="s">
        <v>367</v>
      </c>
      <c r="J61" t="s">
        <v>6</v>
      </c>
      <c r="K61" t="s">
        <v>368</v>
      </c>
      <c r="M61" t="s">
        <v>231</v>
      </c>
      <c r="N61" t="s">
        <v>369</v>
      </c>
      <c r="O61" t="s">
        <v>276</v>
      </c>
      <c r="P61" t="s">
        <v>368</v>
      </c>
      <c r="Q61">
        <v>45905</v>
      </c>
      <c r="R61" s="24">
        <v>36</v>
      </c>
      <c r="S61">
        <v>45702</v>
      </c>
      <c r="T61" s="24">
        <v>7</v>
      </c>
      <c r="U61" s="25">
        <v>12</v>
      </c>
      <c r="V61" s="25">
        <v>5</v>
      </c>
      <c r="W61" s="25">
        <v>5</v>
      </c>
      <c r="X61" s="25">
        <v>7</v>
      </c>
      <c r="Y61" s="26">
        <v>0.61799999999999999</v>
      </c>
      <c r="Z61" s="27">
        <v>0.36049999999999999</v>
      </c>
      <c r="AA61" t="s">
        <v>217</v>
      </c>
      <c r="AB61" s="23">
        <v>45750.490409120372</v>
      </c>
    </row>
    <row r="62" spans="1:28" x14ac:dyDescent="0.3">
      <c r="A62">
        <v>3748</v>
      </c>
      <c r="B62" t="s">
        <v>207</v>
      </c>
      <c r="C62" s="23">
        <v>45653</v>
      </c>
      <c r="D62" s="23">
        <v>45692</v>
      </c>
      <c r="E62" t="s">
        <v>351</v>
      </c>
      <c r="F62" t="s">
        <v>384</v>
      </c>
      <c r="G62" t="s">
        <v>385</v>
      </c>
      <c r="H62" t="s">
        <v>386</v>
      </c>
      <c r="I62" t="s">
        <v>355</v>
      </c>
      <c r="J62" t="s">
        <v>7</v>
      </c>
      <c r="K62" t="s">
        <v>356</v>
      </c>
      <c r="M62" t="s">
        <v>231</v>
      </c>
      <c r="N62" t="s">
        <v>357</v>
      </c>
      <c r="O62" t="s">
        <v>358</v>
      </c>
      <c r="P62" t="s">
        <v>356</v>
      </c>
      <c r="Q62">
        <v>45783</v>
      </c>
      <c r="R62" s="24">
        <v>19</v>
      </c>
      <c r="S62">
        <v>45699</v>
      </c>
      <c r="T62" s="24">
        <v>7</v>
      </c>
      <c r="U62" s="25">
        <v>2</v>
      </c>
      <c r="V62" s="25">
        <v>0</v>
      </c>
      <c r="W62" s="25">
        <v>0</v>
      </c>
      <c r="X62" s="25">
        <v>2</v>
      </c>
      <c r="Y62" s="26">
        <v>8.4519999999999998E-2</v>
      </c>
      <c r="Z62" s="27">
        <v>8.4519999999999998E-2</v>
      </c>
      <c r="AA62" t="s">
        <v>217</v>
      </c>
      <c r="AB62" s="23" t="s">
        <v>218</v>
      </c>
    </row>
    <row r="63" spans="1:28" x14ac:dyDescent="0.3">
      <c r="A63">
        <v>3741</v>
      </c>
      <c r="B63" t="s">
        <v>207</v>
      </c>
      <c r="C63" s="23">
        <v>45624</v>
      </c>
      <c r="D63" s="23">
        <v>45691</v>
      </c>
      <c r="E63" t="s">
        <v>351</v>
      </c>
      <c r="F63" t="s">
        <v>387</v>
      </c>
      <c r="G63" t="s">
        <v>388</v>
      </c>
      <c r="H63" t="s">
        <v>389</v>
      </c>
      <c r="I63" t="s">
        <v>367</v>
      </c>
      <c r="J63" t="s">
        <v>6</v>
      </c>
      <c r="K63" t="s">
        <v>368</v>
      </c>
      <c r="M63" t="s">
        <v>231</v>
      </c>
      <c r="N63" t="s">
        <v>369</v>
      </c>
      <c r="O63" t="s">
        <v>276</v>
      </c>
      <c r="P63" t="s">
        <v>368</v>
      </c>
      <c r="Q63">
        <v>45901</v>
      </c>
      <c r="R63" s="24">
        <v>36</v>
      </c>
      <c r="S63">
        <v>45698</v>
      </c>
      <c r="T63" s="24">
        <v>7</v>
      </c>
      <c r="U63" s="25">
        <v>18</v>
      </c>
      <c r="V63" s="25">
        <v>1</v>
      </c>
      <c r="W63" s="25">
        <v>1</v>
      </c>
      <c r="X63" s="25">
        <v>17</v>
      </c>
      <c r="Y63" s="26">
        <v>0.92700000000000005</v>
      </c>
      <c r="Z63" s="27">
        <v>0.87549999999999994</v>
      </c>
      <c r="AA63" t="s">
        <v>217</v>
      </c>
      <c r="AB63" s="23">
        <v>45694.676088067128</v>
      </c>
    </row>
    <row r="64" spans="1:28" x14ac:dyDescent="0.3">
      <c r="A64">
        <v>3724</v>
      </c>
      <c r="B64" t="s">
        <v>207</v>
      </c>
      <c r="C64" s="23">
        <v>45681</v>
      </c>
      <c r="D64" s="23">
        <v>45685</v>
      </c>
      <c r="E64" t="s">
        <v>314</v>
      </c>
      <c r="F64" t="s">
        <v>390</v>
      </c>
      <c r="G64" t="s">
        <v>391</v>
      </c>
      <c r="H64" t="s">
        <v>271</v>
      </c>
      <c r="I64" t="s">
        <v>325</v>
      </c>
      <c r="J64" t="s">
        <v>10</v>
      </c>
      <c r="K64" t="s">
        <v>319</v>
      </c>
      <c r="M64" t="s">
        <v>231</v>
      </c>
      <c r="N64" t="s">
        <v>326</v>
      </c>
      <c r="O64" t="s">
        <v>321</v>
      </c>
      <c r="P64" t="s">
        <v>322</v>
      </c>
      <c r="Q64">
        <v>45723</v>
      </c>
      <c r="R64" s="24">
        <v>10</v>
      </c>
      <c r="S64">
        <v>45692</v>
      </c>
      <c r="T64" s="24">
        <v>6</v>
      </c>
      <c r="U64" s="25">
        <v>4</v>
      </c>
      <c r="V64" s="25">
        <v>3</v>
      </c>
      <c r="W64" s="25">
        <v>3</v>
      </c>
      <c r="X64" s="25">
        <v>1</v>
      </c>
      <c r="Y64" s="26">
        <v>0.44600000000000001</v>
      </c>
      <c r="Z64" s="27">
        <v>0.1115</v>
      </c>
      <c r="AA64" t="s">
        <v>217</v>
      </c>
      <c r="AB64" s="23">
        <v>45768.782569039351</v>
      </c>
    </row>
    <row r="65" spans="1:28" x14ac:dyDescent="0.3">
      <c r="A65">
        <v>3724</v>
      </c>
      <c r="B65" t="s">
        <v>207</v>
      </c>
      <c r="C65" s="23">
        <v>45681</v>
      </c>
      <c r="D65" s="23">
        <v>45685</v>
      </c>
      <c r="E65" t="s">
        <v>314</v>
      </c>
      <c r="F65" t="s">
        <v>390</v>
      </c>
      <c r="G65" t="s">
        <v>391</v>
      </c>
      <c r="H65" t="s">
        <v>298</v>
      </c>
      <c r="I65" t="s">
        <v>318</v>
      </c>
      <c r="J65" t="s">
        <v>10</v>
      </c>
      <c r="K65" t="s">
        <v>319</v>
      </c>
      <c r="M65" t="s">
        <v>231</v>
      </c>
      <c r="N65" t="s">
        <v>320</v>
      </c>
      <c r="O65" t="s">
        <v>321</v>
      </c>
      <c r="P65" t="s">
        <v>322</v>
      </c>
      <c r="Q65">
        <v>45723</v>
      </c>
      <c r="R65" s="24">
        <v>10</v>
      </c>
      <c r="S65">
        <v>45692</v>
      </c>
      <c r="T65" s="24">
        <v>6</v>
      </c>
      <c r="U65" s="25">
        <v>1</v>
      </c>
      <c r="V65" s="25">
        <v>0</v>
      </c>
      <c r="W65" s="25">
        <v>0</v>
      </c>
      <c r="X65" s="25">
        <v>1</v>
      </c>
      <c r="Y65" s="26">
        <v>9.8000000000000004E-2</v>
      </c>
      <c r="Z65" s="27">
        <v>9.8000000000000004E-2</v>
      </c>
      <c r="AA65" t="s">
        <v>217</v>
      </c>
      <c r="AB65" s="23" t="s">
        <v>218</v>
      </c>
    </row>
    <row r="66" spans="1:28" x14ac:dyDescent="0.3">
      <c r="A66">
        <v>3724</v>
      </c>
      <c r="B66" t="s">
        <v>207</v>
      </c>
      <c r="C66" s="23">
        <v>45681</v>
      </c>
      <c r="D66" s="23">
        <v>45685</v>
      </c>
      <c r="E66" t="s">
        <v>314</v>
      </c>
      <c r="F66" t="s">
        <v>390</v>
      </c>
      <c r="G66" t="s">
        <v>391</v>
      </c>
      <c r="H66" t="s">
        <v>299</v>
      </c>
      <c r="I66" t="s">
        <v>392</v>
      </c>
      <c r="J66" t="s">
        <v>10</v>
      </c>
      <c r="K66" t="s">
        <v>319</v>
      </c>
      <c r="M66" t="s">
        <v>231</v>
      </c>
      <c r="N66" t="s">
        <v>326</v>
      </c>
      <c r="O66" t="s">
        <v>321</v>
      </c>
      <c r="P66" t="s">
        <v>322</v>
      </c>
      <c r="Q66">
        <v>45968</v>
      </c>
      <c r="R66" s="24">
        <v>45</v>
      </c>
      <c r="S66">
        <v>45692</v>
      </c>
      <c r="T66" s="24">
        <v>6</v>
      </c>
      <c r="U66" s="25">
        <v>2</v>
      </c>
      <c r="V66" s="25">
        <v>0</v>
      </c>
      <c r="W66" s="25">
        <v>0</v>
      </c>
      <c r="X66" s="25">
        <v>2</v>
      </c>
      <c r="Y66" s="26">
        <v>0.223</v>
      </c>
      <c r="Z66" s="27">
        <v>0.223</v>
      </c>
      <c r="AA66" t="s">
        <v>217</v>
      </c>
      <c r="AB66" s="23" t="s">
        <v>218</v>
      </c>
    </row>
    <row r="67" spans="1:28" x14ac:dyDescent="0.3">
      <c r="A67">
        <v>3724</v>
      </c>
      <c r="B67" t="s">
        <v>207</v>
      </c>
      <c r="C67" s="23">
        <v>45681</v>
      </c>
      <c r="D67" s="23">
        <v>45685</v>
      </c>
      <c r="E67" t="s">
        <v>314</v>
      </c>
      <c r="F67" t="s">
        <v>390</v>
      </c>
      <c r="G67" t="s">
        <v>391</v>
      </c>
      <c r="H67" t="s">
        <v>271</v>
      </c>
      <c r="I67" t="s">
        <v>325</v>
      </c>
      <c r="J67" t="s">
        <v>10</v>
      </c>
      <c r="K67" t="s">
        <v>319</v>
      </c>
      <c r="M67" t="s">
        <v>231</v>
      </c>
      <c r="N67" t="s">
        <v>326</v>
      </c>
      <c r="O67" t="s">
        <v>321</v>
      </c>
      <c r="P67" t="s">
        <v>322</v>
      </c>
      <c r="Q67">
        <v>45716</v>
      </c>
      <c r="R67" s="24">
        <v>9</v>
      </c>
      <c r="S67">
        <v>45692</v>
      </c>
      <c r="T67" s="24">
        <v>6</v>
      </c>
      <c r="U67" s="25">
        <v>6</v>
      </c>
      <c r="V67" s="25">
        <v>0</v>
      </c>
      <c r="W67" s="25">
        <v>0</v>
      </c>
      <c r="X67" s="25">
        <v>6</v>
      </c>
      <c r="Y67" s="26">
        <v>0.66900000000000004</v>
      </c>
      <c r="Z67" s="27">
        <v>0.66900000000000004</v>
      </c>
      <c r="AA67" t="s">
        <v>217</v>
      </c>
      <c r="AB67" s="23" t="s">
        <v>218</v>
      </c>
    </row>
    <row r="68" spans="1:28" x14ac:dyDescent="0.3">
      <c r="A68">
        <v>3719</v>
      </c>
      <c r="B68" t="s">
        <v>207</v>
      </c>
      <c r="C68" s="23">
        <v>45680</v>
      </c>
      <c r="D68" s="23">
        <v>45685</v>
      </c>
      <c r="E68" t="s">
        <v>225</v>
      </c>
      <c r="F68" t="s">
        <v>393</v>
      </c>
      <c r="G68" t="s">
        <v>394</v>
      </c>
      <c r="H68" t="s">
        <v>283</v>
      </c>
      <c r="I68" t="s">
        <v>337</v>
      </c>
      <c r="J68" t="s">
        <v>3</v>
      </c>
      <c r="K68" t="s">
        <v>218</v>
      </c>
      <c r="M68" t="s">
        <v>231</v>
      </c>
      <c r="N68" t="s">
        <v>338</v>
      </c>
      <c r="O68" t="s">
        <v>339</v>
      </c>
      <c r="P68" t="s">
        <v>218</v>
      </c>
      <c r="Q68">
        <v>45777</v>
      </c>
      <c r="R68" s="24">
        <v>18</v>
      </c>
      <c r="S68">
        <v>45777</v>
      </c>
      <c r="T68" s="24">
        <v>18</v>
      </c>
      <c r="U68" s="25">
        <v>68</v>
      </c>
      <c r="V68" s="25">
        <v>63</v>
      </c>
      <c r="W68" s="25">
        <v>63</v>
      </c>
      <c r="X68" s="25">
        <v>5</v>
      </c>
      <c r="Y68" s="26">
        <v>4.3064399999999994</v>
      </c>
      <c r="Z68" s="27">
        <v>0.31664999999999999</v>
      </c>
      <c r="AA68" t="s">
        <v>217</v>
      </c>
      <c r="AB68" s="23">
        <v>45797.692655844898</v>
      </c>
    </row>
    <row r="69" spans="1:28" x14ac:dyDescent="0.3">
      <c r="A69">
        <v>3712</v>
      </c>
      <c r="B69" t="s">
        <v>207</v>
      </c>
      <c r="C69" s="23">
        <v>45605</v>
      </c>
      <c r="D69" s="23">
        <v>45684</v>
      </c>
      <c r="E69" t="s">
        <v>351</v>
      </c>
      <c r="F69" t="s">
        <v>395</v>
      </c>
      <c r="G69" t="s">
        <v>396</v>
      </c>
      <c r="H69" t="s">
        <v>363</v>
      </c>
      <c r="I69" t="s">
        <v>367</v>
      </c>
      <c r="J69" t="s">
        <v>6</v>
      </c>
      <c r="K69" t="s">
        <v>368</v>
      </c>
      <c r="M69" t="s">
        <v>231</v>
      </c>
      <c r="N69" t="s">
        <v>369</v>
      </c>
      <c r="O69" t="s">
        <v>276</v>
      </c>
      <c r="P69" t="s">
        <v>368</v>
      </c>
      <c r="Q69">
        <v>45719</v>
      </c>
      <c r="R69" s="24">
        <v>10</v>
      </c>
      <c r="S69">
        <v>45691</v>
      </c>
      <c r="T69" s="24">
        <v>6</v>
      </c>
      <c r="U69" s="25">
        <v>1</v>
      </c>
      <c r="V69" s="25">
        <v>0</v>
      </c>
      <c r="W69" s="25">
        <v>0</v>
      </c>
      <c r="X69" s="25">
        <v>1</v>
      </c>
      <c r="Y69" s="26">
        <v>5.1499999999999997E-2</v>
      </c>
      <c r="Z69" s="27">
        <v>5.1499999999999997E-2</v>
      </c>
      <c r="AA69" t="s">
        <v>217</v>
      </c>
      <c r="AB69" s="23" t="s">
        <v>218</v>
      </c>
    </row>
    <row r="70" spans="1:28" x14ac:dyDescent="0.3">
      <c r="A70">
        <v>3686</v>
      </c>
      <c r="B70" t="s">
        <v>207</v>
      </c>
      <c r="C70" s="23">
        <v>45495</v>
      </c>
      <c r="D70" s="23">
        <v>45681</v>
      </c>
      <c r="E70" t="s">
        <v>351</v>
      </c>
      <c r="F70" t="s">
        <v>397</v>
      </c>
      <c r="G70" t="s">
        <v>398</v>
      </c>
      <c r="H70" t="s">
        <v>399</v>
      </c>
      <c r="I70" t="s">
        <v>367</v>
      </c>
      <c r="J70" t="s">
        <v>6</v>
      </c>
      <c r="K70" t="s">
        <v>368</v>
      </c>
      <c r="M70" t="s">
        <v>231</v>
      </c>
      <c r="N70" t="s">
        <v>369</v>
      </c>
      <c r="O70" t="s">
        <v>218</v>
      </c>
      <c r="P70" t="s">
        <v>368</v>
      </c>
      <c r="Q70">
        <v>45778</v>
      </c>
      <c r="R70" s="24">
        <v>18</v>
      </c>
      <c r="S70">
        <v>45688</v>
      </c>
      <c r="T70" s="24">
        <v>5</v>
      </c>
      <c r="U70" s="25">
        <v>7</v>
      </c>
      <c r="V70" s="25">
        <v>0</v>
      </c>
      <c r="W70" s="25">
        <v>0</v>
      </c>
      <c r="X70" s="25">
        <v>7</v>
      </c>
      <c r="Y70" s="26">
        <v>0.36049999999999999</v>
      </c>
      <c r="Z70" s="27">
        <v>0.36049999999999999</v>
      </c>
      <c r="AA70" t="s">
        <v>217</v>
      </c>
      <c r="AB70" s="23" t="s">
        <v>218</v>
      </c>
    </row>
    <row r="71" spans="1:28" x14ac:dyDescent="0.3">
      <c r="A71">
        <v>3640</v>
      </c>
      <c r="B71" t="s">
        <v>207</v>
      </c>
      <c r="C71" s="23">
        <v>45558</v>
      </c>
      <c r="D71" s="23">
        <v>45652</v>
      </c>
      <c r="E71" t="s">
        <v>351</v>
      </c>
      <c r="F71" t="s">
        <v>400</v>
      </c>
      <c r="G71" t="s">
        <v>401</v>
      </c>
      <c r="H71" t="s">
        <v>402</v>
      </c>
      <c r="I71" t="s">
        <v>367</v>
      </c>
      <c r="J71" t="s">
        <v>6</v>
      </c>
      <c r="K71" t="s">
        <v>368</v>
      </c>
      <c r="M71" t="s">
        <v>231</v>
      </c>
      <c r="N71" t="s">
        <v>369</v>
      </c>
      <c r="O71" t="s">
        <v>276</v>
      </c>
      <c r="P71" t="s">
        <v>368</v>
      </c>
      <c r="Q71">
        <v>45880</v>
      </c>
      <c r="R71" s="24">
        <v>33</v>
      </c>
      <c r="S71">
        <v>45659</v>
      </c>
      <c r="T71" s="24">
        <v>1</v>
      </c>
      <c r="U71" s="25">
        <v>15</v>
      </c>
      <c r="V71" s="25">
        <v>3</v>
      </c>
      <c r="W71" s="25">
        <v>3</v>
      </c>
      <c r="X71" s="25">
        <v>12</v>
      </c>
      <c r="Y71" s="26">
        <v>0.77249999999999996</v>
      </c>
      <c r="Z71" s="27">
        <v>0.61799999999999999</v>
      </c>
      <c r="AA71" t="s">
        <v>217</v>
      </c>
      <c r="AB71" s="23">
        <v>45805.556952604173</v>
      </c>
    </row>
    <row r="72" spans="1:28" x14ac:dyDescent="0.3">
      <c r="A72">
        <v>3462</v>
      </c>
      <c r="B72" t="s">
        <v>207</v>
      </c>
      <c r="C72" s="23">
        <v>45609</v>
      </c>
      <c r="D72" s="23">
        <v>45614</v>
      </c>
      <c r="E72" t="s">
        <v>220</v>
      </c>
      <c r="F72" t="s">
        <v>403</v>
      </c>
      <c r="G72" t="s">
        <v>404</v>
      </c>
      <c r="H72" t="s">
        <v>299</v>
      </c>
      <c r="I72" t="s">
        <v>212</v>
      </c>
      <c r="J72" t="s">
        <v>2</v>
      </c>
      <c r="K72" t="s">
        <v>213</v>
      </c>
      <c r="M72" t="s">
        <v>214</v>
      </c>
      <c r="N72" t="s">
        <v>215</v>
      </c>
      <c r="O72" t="s">
        <v>216</v>
      </c>
      <c r="P72" t="s">
        <v>405</v>
      </c>
      <c r="Q72">
        <v>45709</v>
      </c>
      <c r="R72" s="24">
        <v>8</v>
      </c>
      <c r="S72">
        <v>45709</v>
      </c>
      <c r="T72" s="24">
        <v>8</v>
      </c>
      <c r="U72" s="25">
        <v>48</v>
      </c>
      <c r="V72" s="25">
        <v>24</v>
      </c>
      <c r="W72" s="25">
        <v>24</v>
      </c>
      <c r="X72" s="25">
        <v>24</v>
      </c>
      <c r="Y72" s="26">
        <v>2.38368</v>
      </c>
      <c r="Z72" s="27">
        <v>1.19184</v>
      </c>
      <c r="AA72" t="s">
        <v>217</v>
      </c>
      <c r="AB72" s="23">
        <v>45806.584307291669</v>
      </c>
    </row>
    <row r="73" spans="1:28" x14ac:dyDescent="0.3">
      <c r="A73">
        <v>3341</v>
      </c>
      <c r="B73" t="s">
        <v>207</v>
      </c>
      <c r="C73" s="23">
        <v>45579</v>
      </c>
      <c r="D73" s="23">
        <v>45582</v>
      </c>
      <c r="E73" t="s">
        <v>225</v>
      </c>
      <c r="F73" t="s">
        <v>406</v>
      </c>
      <c r="G73" t="s">
        <v>407</v>
      </c>
      <c r="H73" t="s">
        <v>211</v>
      </c>
      <c r="I73" t="s">
        <v>337</v>
      </c>
      <c r="J73" t="s">
        <v>3</v>
      </c>
      <c r="K73" t="s">
        <v>218</v>
      </c>
      <c r="M73" t="s">
        <v>231</v>
      </c>
      <c r="N73" t="s">
        <v>338</v>
      </c>
      <c r="O73" t="s">
        <v>339</v>
      </c>
      <c r="P73" t="s">
        <v>218</v>
      </c>
      <c r="Q73">
        <v>45625</v>
      </c>
      <c r="R73" s="24">
        <v>48</v>
      </c>
      <c r="S73">
        <v>45589</v>
      </c>
      <c r="T73" s="24">
        <v>43</v>
      </c>
      <c r="U73" s="25">
        <v>59</v>
      </c>
      <c r="V73" s="25">
        <v>58</v>
      </c>
      <c r="W73" s="25">
        <v>58</v>
      </c>
      <c r="X73" s="25">
        <v>1</v>
      </c>
      <c r="Y73" s="26">
        <v>3.7364700000000002</v>
      </c>
      <c r="Z73" s="27">
        <v>6.3329999999999997E-2</v>
      </c>
      <c r="AA73" t="s">
        <v>217</v>
      </c>
      <c r="AB73" s="23">
        <v>45686.517070381953</v>
      </c>
    </row>
    <row r="74" spans="1:28" x14ac:dyDescent="0.3">
      <c r="A74">
        <v>3341</v>
      </c>
      <c r="B74" t="s">
        <v>207</v>
      </c>
      <c r="C74" s="23">
        <v>45579</v>
      </c>
      <c r="D74" s="23">
        <v>45582</v>
      </c>
      <c r="E74" t="s">
        <v>225</v>
      </c>
      <c r="F74" t="s">
        <v>406</v>
      </c>
      <c r="G74" t="s">
        <v>407</v>
      </c>
      <c r="H74" t="s">
        <v>211</v>
      </c>
      <c r="I74" t="s">
        <v>408</v>
      </c>
      <c r="J74" t="s">
        <v>3</v>
      </c>
      <c r="K74" t="s">
        <v>409</v>
      </c>
      <c r="M74" t="s">
        <v>231</v>
      </c>
      <c r="N74" t="s">
        <v>338</v>
      </c>
      <c r="O74" t="s">
        <v>218</v>
      </c>
      <c r="P74" t="s">
        <v>409</v>
      </c>
      <c r="Q74">
        <v>45625</v>
      </c>
      <c r="R74" s="24">
        <v>48</v>
      </c>
      <c r="S74">
        <v>45589</v>
      </c>
      <c r="T74" s="24">
        <v>43</v>
      </c>
      <c r="U74" s="25">
        <v>1</v>
      </c>
      <c r="V74" s="25">
        <v>0</v>
      </c>
      <c r="W74" s="25">
        <v>0</v>
      </c>
      <c r="X74" s="25">
        <v>1</v>
      </c>
      <c r="Y74" s="26">
        <v>6.3329999999999997E-2</v>
      </c>
      <c r="Z74" s="27">
        <v>6.3329999999999997E-2</v>
      </c>
      <c r="AA74" t="s">
        <v>217</v>
      </c>
      <c r="AB74" s="23" t="s">
        <v>218</v>
      </c>
    </row>
    <row r="75" spans="1:28" x14ac:dyDescent="0.3">
      <c r="A75">
        <v>3305</v>
      </c>
      <c r="B75" t="s">
        <v>207</v>
      </c>
      <c r="C75" s="23">
        <v>45548</v>
      </c>
      <c r="D75" s="23">
        <v>45563</v>
      </c>
      <c r="E75" t="s">
        <v>250</v>
      </c>
      <c r="G75" t="s">
        <v>410</v>
      </c>
      <c r="H75" t="s">
        <v>211</v>
      </c>
      <c r="I75" t="s">
        <v>212</v>
      </c>
      <c r="J75" t="s">
        <v>2</v>
      </c>
      <c r="K75" t="s">
        <v>213</v>
      </c>
      <c r="M75" t="s">
        <v>231</v>
      </c>
      <c r="N75" t="s">
        <v>215</v>
      </c>
      <c r="O75" t="s">
        <v>216</v>
      </c>
      <c r="P75" t="s">
        <v>213</v>
      </c>
      <c r="Q75">
        <v>45611</v>
      </c>
      <c r="R75" s="24">
        <v>46</v>
      </c>
      <c r="S75">
        <v>45611</v>
      </c>
      <c r="T75" s="24">
        <v>46</v>
      </c>
      <c r="U75" s="25">
        <v>13</v>
      </c>
      <c r="V75" s="25">
        <v>12</v>
      </c>
      <c r="W75" s="25">
        <v>12</v>
      </c>
      <c r="X75" s="25">
        <v>1</v>
      </c>
      <c r="Y75" s="26">
        <v>0.64557999999999982</v>
      </c>
      <c r="Z75" s="27">
        <v>4.9660000000000003E-2</v>
      </c>
      <c r="AA75" t="s">
        <v>217</v>
      </c>
      <c r="AB75" s="23">
        <v>45664.668122291667</v>
      </c>
    </row>
    <row r="76" spans="1:28" x14ac:dyDescent="0.3">
      <c r="A76">
        <v>2895</v>
      </c>
      <c r="B76" t="s">
        <v>207</v>
      </c>
      <c r="C76" s="23">
        <v>45482</v>
      </c>
      <c r="D76" s="23">
        <v>45482</v>
      </c>
      <c r="E76" t="s">
        <v>314</v>
      </c>
      <c r="F76" t="s">
        <v>411</v>
      </c>
      <c r="G76" t="s">
        <v>412</v>
      </c>
      <c r="H76" t="s">
        <v>211</v>
      </c>
      <c r="I76" t="s">
        <v>413</v>
      </c>
      <c r="J76" t="s">
        <v>4</v>
      </c>
      <c r="K76" t="s">
        <v>213</v>
      </c>
      <c r="M76" t="s">
        <v>231</v>
      </c>
      <c r="N76" t="s">
        <v>414</v>
      </c>
      <c r="O76" t="s">
        <v>218</v>
      </c>
      <c r="P76" t="s">
        <v>322</v>
      </c>
      <c r="Q76">
        <v>45754</v>
      </c>
      <c r="R76" s="24">
        <v>15</v>
      </c>
      <c r="S76">
        <v>45489</v>
      </c>
      <c r="T76" s="24">
        <v>29</v>
      </c>
      <c r="U76" s="25">
        <v>60</v>
      </c>
      <c r="V76" s="25">
        <v>27</v>
      </c>
      <c r="W76" s="25">
        <v>27</v>
      </c>
      <c r="X76" s="25">
        <v>33</v>
      </c>
      <c r="Y76" s="26">
        <v>2.5859999999999999</v>
      </c>
      <c r="Z76" s="27">
        <v>1.4222999999999999</v>
      </c>
      <c r="AA76" t="s">
        <v>217</v>
      </c>
      <c r="AB76" s="23">
        <v>45814.666757129628</v>
      </c>
    </row>
    <row r="77" spans="1:28" x14ac:dyDescent="0.3">
      <c r="A77">
        <v>2895</v>
      </c>
      <c r="B77" t="s">
        <v>207</v>
      </c>
      <c r="C77" s="23">
        <v>45482</v>
      </c>
      <c r="D77" s="23">
        <v>45482</v>
      </c>
      <c r="E77" t="s">
        <v>314</v>
      </c>
      <c r="F77" t="s">
        <v>411</v>
      </c>
      <c r="G77" t="s">
        <v>412</v>
      </c>
      <c r="H77" t="s">
        <v>211</v>
      </c>
      <c r="I77" t="s">
        <v>413</v>
      </c>
      <c r="J77" t="s">
        <v>4</v>
      </c>
      <c r="K77" t="s">
        <v>213</v>
      </c>
      <c r="M77" t="s">
        <v>231</v>
      </c>
      <c r="N77" t="s">
        <v>414</v>
      </c>
      <c r="O77" t="s">
        <v>218</v>
      </c>
      <c r="P77" t="s">
        <v>213</v>
      </c>
      <c r="Q77">
        <v>45785</v>
      </c>
      <c r="R77" s="24">
        <v>19</v>
      </c>
      <c r="S77">
        <v>45489</v>
      </c>
      <c r="T77" s="24">
        <v>29</v>
      </c>
      <c r="U77" s="25">
        <v>60</v>
      </c>
      <c r="V77" s="25">
        <v>0</v>
      </c>
      <c r="W77" s="25">
        <v>0</v>
      </c>
      <c r="X77" s="25">
        <v>60</v>
      </c>
      <c r="Y77" s="26">
        <v>2.5859999999999999</v>
      </c>
      <c r="Z77" s="27">
        <v>2.5859999999999999</v>
      </c>
      <c r="AA77" t="s">
        <v>217</v>
      </c>
      <c r="AB77" s="23" t="s">
        <v>218</v>
      </c>
    </row>
    <row r="78" spans="1:28" x14ac:dyDescent="0.3">
      <c r="A78">
        <v>2895</v>
      </c>
      <c r="B78" t="s">
        <v>207</v>
      </c>
      <c r="C78" s="23">
        <v>45482</v>
      </c>
      <c r="D78" s="23">
        <v>45482</v>
      </c>
      <c r="E78" t="s">
        <v>314</v>
      </c>
      <c r="F78" t="s">
        <v>411</v>
      </c>
      <c r="G78" t="s">
        <v>412</v>
      </c>
      <c r="H78" t="s">
        <v>211</v>
      </c>
      <c r="I78" t="s">
        <v>413</v>
      </c>
      <c r="J78" t="s">
        <v>4</v>
      </c>
      <c r="K78" t="s">
        <v>213</v>
      </c>
      <c r="M78" t="s">
        <v>231</v>
      </c>
      <c r="N78" t="s">
        <v>414</v>
      </c>
      <c r="O78" t="s">
        <v>218</v>
      </c>
      <c r="P78" t="s">
        <v>213</v>
      </c>
      <c r="Q78">
        <v>45814</v>
      </c>
      <c r="R78" s="24">
        <v>23</v>
      </c>
      <c r="S78">
        <v>45489</v>
      </c>
      <c r="T78" s="24">
        <v>29</v>
      </c>
      <c r="U78" s="25">
        <v>60</v>
      </c>
      <c r="V78" s="25">
        <v>0</v>
      </c>
      <c r="W78" s="25">
        <v>0</v>
      </c>
      <c r="X78" s="25">
        <v>60</v>
      </c>
      <c r="Y78" s="26">
        <v>2.5859999999999999</v>
      </c>
      <c r="Z78" s="27">
        <v>2.5859999999999999</v>
      </c>
      <c r="AA78" t="s">
        <v>217</v>
      </c>
      <c r="AB78" s="23" t="s">
        <v>218</v>
      </c>
    </row>
    <row r="79" spans="1:28" x14ac:dyDescent="0.3">
      <c r="A79">
        <v>2869</v>
      </c>
      <c r="B79" t="s">
        <v>207</v>
      </c>
      <c r="C79" s="23">
        <v>45477</v>
      </c>
      <c r="D79" s="23">
        <v>45478</v>
      </c>
      <c r="E79" t="s">
        <v>225</v>
      </c>
      <c r="G79" t="s">
        <v>415</v>
      </c>
      <c r="H79" t="s">
        <v>283</v>
      </c>
      <c r="I79" t="s">
        <v>408</v>
      </c>
      <c r="J79" t="s">
        <v>3</v>
      </c>
      <c r="K79" t="s">
        <v>409</v>
      </c>
      <c r="M79" t="s">
        <v>231</v>
      </c>
      <c r="N79" t="s">
        <v>338</v>
      </c>
      <c r="O79" t="s">
        <v>218</v>
      </c>
      <c r="P79" t="s">
        <v>409</v>
      </c>
      <c r="Q79">
        <v>45534</v>
      </c>
      <c r="R79" s="24">
        <v>35</v>
      </c>
      <c r="S79">
        <v>2</v>
      </c>
      <c r="T79" s="24">
        <v>1</v>
      </c>
      <c r="U79" s="25">
        <v>1</v>
      </c>
      <c r="V79" s="25">
        <v>0</v>
      </c>
      <c r="W79" s="25">
        <v>0</v>
      </c>
      <c r="X79" s="25">
        <v>1</v>
      </c>
      <c r="Y79" s="26">
        <v>6.3329999999999997E-2</v>
      </c>
      <c r="Z79" s="27">
        <v>6.3329999999999997E-2</v>
      </c>
      <c r="AA79" t="s">
        <v>217</v>
      </c>
      <c r="AB79" s="23" t="s">
        <v>218</v>
      </c>
    </row>
    <row r="80" spans="1:28" x14ac:dyDescent="0.3">
      <c r="A80">
        <v>2869</v>
      </c>
      <c r="B80" t="s">
        <v>207</v>
      </c>
      <c r="C80" s="23">
        <v>45477</v>
      </c>
      <c r="D80" s="23">
        <v>45478</v>
      </c>
      <c r="E80" t="s">
        <v>225</v>
      </c>
      <c r="G80" t="s">
        <v>415</v>
      </c>
      <c r="H80" t="s">
        <v>283</v>
      </c>
      <c r="I80" t="s">
        <v>337</v>
      </c>
      <c r="J80" t="s">
        <v>3</v>
      </c>
      <c r="K80" t="s">
        <v>218</v>
      </c>
      <c r="M80" t="s">
        <v>231</v>
      </c>
      <c r="N80" t="s">
        <v>338</v>
      </c>
      <c r="O80" t="s">
        <v>339</v>
      </c>
      <c r="P80" t="s">
        <v>415</v>
      </c>
      <c r="Q80">
        <v>45503</v>
      </c>
      <c r="R80" s="24">
        <v>31</v>
      </c>
      <c r="S80">
        <v>2</v>
      </c>
      <c r="T80" s="24">
        <v>1</v>
      </c>
      <c r="U80" s="25">
        <v>47</v>
      </c>
      <c r="V80" s="25">
        <v>40</v>
      </c>
      <c r="W80" s="25">
        <v>40</v>
      </c>
      <c r="X80" s="25">
        <v>7</v>
      </c>
      <c r="Y80" s="26">
        <v>2.9765100000000002</v>
      </c>
      <c r="Z80" s="27">
        <v>0.44330999999999998</v>
      </c>
      <c r="AA80" t="s">
        <v>217</v>
      </c>
      <c r="AB80" s="23">
        <v>45562.492991180552</v>
      </c>
    </row>
    <row r="81" spans="1:28" x14ac:dyDescent="0.3">
      <c r="A81">
        <v>2194</v>
      </c>
      <c r="B81" t="s">
        <v>207</v>
      </c>
      <c r="C81" s="23">
        <v>45184</v>
      </c>
      <c r="D81" s="23">
        <v>45220</v>
      </c>
      <c r="E81" t="s">
        <v>300</v>
      </c>
      <c r="F81" t="s">
        <v>416</v>
      </c>
      <c r="G81" t="s">
        <v>417</v>
      </c>
      <c r="H81" t="s">
        <v>283</v>
      </c>
      <c r="I81" t="s">
        <v>237</v>
      </c>
      <c r="J81" t="s">
        <v>8</v>
      </c>
      <c r="K81" t="s">
        <v>238</v>
      </c>
      <c r="M81" t="s">
        <v>231</v>
      </c>
      <c r="N81" t="s">
        <v>240</v>
      </c>
      <c r="O81" t="s">
        <v>418</v>
      </c>
      <c r="P81" t="s">
        <v>218</v>
      </c>
      <c r="Q81">
        <v>45245</v>
      </c>
      <c r="R81" s="24">
        <v>46</v>
      </c>
      <c r="S81">
        <v>45245</v>
      </c>
      <c r="T81" s="24">
        <v>46</v>
      </c>
      <c r="U81" s="25">
        <v>40</v>
      </c>
      <c r="V81" s="25">
        <v>32</v>
      </c>
      <c r="W81" s="25">
        <v>32</v>
      </c>
      <c r="X81" s="25">
        <v>8</v>
      </c>
      <c r="Y81" s="26">
        <v>3.3144</v>
      </c>
      <c r="Z81" s="27">
        <v>0.66288000000000002</v>
      </c>
      <c r="AA81" t="s">
        <v>217</v>
      </c>
      <c r="AB81" s="23">
        <v>45320.70477019676</v>
      </c>
    </row>
    <row r="82" spans="1:28" x14ac:dyDescent="0.3">
      <c r="A82">
        <v>2002</v>
      </c>
      <c r="B82" t="s">
        <v>207</v>
      </c>
      <c r="C82" s="23">
        <v>45137</v>
      </c>
      <c r="D82" s="23">
        <v>45160</v>
      </c>
      <c r="E82" t="s">
        <v>314</v>
      </c>
      <c r="F82" t="s">
        <v>419</v>
      </c>
      <c r="G82" t="s">
        <v>420</v>
      </c>
      <c r="H82" t="s">
        <v>421</v>
      </c>
      <c r="I82" t="s">
        <v>392</v>
      </c>
      <c r="J82" t="s">
        <v>10</v>
      </c>
      <c r="K82" t="s">
        <v>319</v>
      </c>
      <c r="M82" t="s">
        <v>231</v>
      </c>
      <c r="N82" t="s">
        <v>326</v>
      </c>
      <c r="O82" t="s">
        <v>321</v>
      </c>
      <c r="P82" t="s">
        <v>422</v>
      </c>
      <c r="Q82">
        <v>45802</v>
      </c>
      <c r="R82" s="24">
        <v>22</v>
      </c>
      <c r="S82">
        <v>45442</v>
      </c>
      <c r="T82" s="24">
        <v>22</v>
      </c>
      <c r="U82" s="25">
        <v>13</v>
      </c>
      <c r="V82" s="25">
        <v>11</v>
      </c>
      <c r="W82" s="25">
        <v>11</v>
      </c>
      <c r="X82" s="25">
        <v>2</v>
      </c>
      <c r="Y82" s="26">
        <v>1.4495</v>
      </c>
      <c r="Z82" s="27">
        <v>0.223</v>
      </c>
      <c r="AA82" t="s">
        <v>217</v>
      </c>
      <c r="AB82" s="23">
        <v>45439.770271307869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Lead Time</vt:lpstr>
      <vt:lpstr>Process</vt:lpstr>
      <vt:lpstr>Open Order 9-Jun-25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Gudla</dc:creator>
  <cp:lastModifiedBy>Rajesh Gudla</cp:lastModifiedBy>
  <dcterms:created xsi:type="dcterms:W3CDTF">2025-06-09T05:24:07Z</dcterms:created>
  <dcterms:modified xsi:type="dcterms:W3CDTF">2025-06-09T05:32:55Z</dcterms:modified>
</cp:coreProperties>
</file>