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L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<sst xmlns="http://schemas.openxmlformats.org/spreadsheetml/2006/main" uniqueCount="132">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</sst>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45896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600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1600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/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/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/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/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/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0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1000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0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1000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4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8"/>
      <c r="U1" s="1"/>
      <c r="V1" s="1"/>
      <c r="W1" s="1"/>
      <c r="X1" s="1"/>
    </row>
    <row r="2" spans="1:24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"/>
      <c r="V2" s="1"/>
      <c r="W2" s="1"/>
      <c r="X2" s="1"/>
    </row>
    <row r="3" spans="1:24">
      <c r="A3" s="1"/>
      <c r="B3" s="48"/>
      <c r="C3" s="48"/>
      <c r="D3" s="48"/>
      <c r="E3" s="48"/>
      <c r="F3" s="48"/>
      <c r="G3" s="48"/>
      <c r="H3" s="48"/>
      <c r="I3" s="48"/>
      <c r="J3" s="48"/>
      <c r="K3" s="48"/>
      <c r="L3" s="63" t="s">
        <v>123</v>
      </c>
      <c r="M3" s="48"/>
      <c r="N3" s="48"/>
      <c r="O3" s="48"/>
      <c r="P3" s="48"/>
      <c r="Q3" s="48"/>
      <c r="R3" s="48"/>
      <c r="S3" s="48"/>
      <c r="T3" s="48"/>
      <c r="U3" s="1"/>
      <c r="V3" s="1"/>
      <c r="W3" s="1"/>
      <c r="X3" s="1"/>
    </row>
    <row r="4" spans="1:24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5">
        <v>6</v>
      </c>
      <c r="L4" s="63">
        <f>COUNT(C4:C4)</f>
        <v>1</v>
      </c>
      <c r="M4" s="48"/>
      <c r="N4" s="48"/>
      <c r="O4" s="48"/>
      <c r="P4" s="48"/>
      <c r="Q4" s="48"/>
      <c r="R4" s="48"/>
      <c r="S4" s="48"/>
      <c r="T4" s="48"/>
      <c r="U4" s="1"/>
      <c r="V4" s="1"/>
      <c r="W4" s="1"/>
      <c r="X4" s="1"/>
    </row>
    <row r="5" spans="1:24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6">
        <v>10</v>
      </c>
      <c r="L5" s="63">
        <f>SUM(C5:C5)</f>
        <v>10</v>
      </c>
      <c r="M5" s="34"/>
      <c r="N5" s="34"/>
      <c r="O5" s="34"/>
      <c r="P5" s="34"/>
      <c r="Q5" s="34"/>
      <c r="R5" s="34"/>
      <c r="S5" s="34"/>
      <c r="T5" s="34"/>
      <c r="U5" s="1"/>
      <c r="V5" s="1"/>
      <c r="W5" s="1"/>
      <c r="X5" s="1"/>
    </row>
    <row r="6" spans="1:24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7">
        <v>100</v>
      </c>
      <c r="L6" s="63">
        <f>SUM(C6:C6)</f>
        <v>100</v>
      </c>
      <c r="M6" s="34"/>
      <c r="N6" s="34"/>
      <c r="O6" s="34"/>
      <c r="P6" s="34"/>
      <c r="Q6" s="34"/>
      <c r="R6" s="34"/>
      <c r="S6" s="34"/>
      <c r="T6" s="34"/>
      <c r="U6" s="1"/>
      <c r="V6" s="1"/>
      <c r="W6" s="1"/>
      <c r="X6" s="1"/>
    </row>
    <row r="7" spans="1:24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69"/>
      <c r="L7" s="34"/>
      <c r="M7" s="34"/>
      <c r="N7" s="34"/>
      <c r="O7" s="34"/>
      <c r="P7" s="34"/>
      <c r="Q7" s="34"/>
      <c r="R7" s="34"/>
      <c r="S7" s="34"/>
      <c r="T7" s="34"/>
      <c r="U7" s="1"/>
      <c r="V7" s="1"/>
      <c r="W7" s="1"/>
      <c r="X7" s="1"/>
    </row>
    <row r="8" spans="1:24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70">
        <v>1.2</v>
      </c>
      <c r="L8" s="63">
        <f>SUM(C8:C8)</f>
        <v>1.2</v>
      </c>
      <c r="M8" s="34"/>
      <c r="N8" s="34"/>
      <c r="O8" s="34"/>
      <c r="P8" s="34"/>
      <c r="Q8" s="34"/>
      <c r="R8" s="34"/>
      <c r="S8" s="34"/>
      <c r="T8" s="34"/>
      <c r="U8" s="1"/>
      <c r="V8" s="1"/>
      <c r="W8" s="1"/>
      <c r="X8" s="1"/>
    </row>
    <row r="9" spans="1:24">
      <c r="A9" s="1"/>
      <c r="B9" s="71"/>
      <c r="C9" s="34"/>
      <c r="D9" s="34"/>
      <c r="E9" s="34"/>
      <c r="F9" s="34"/>
      <c r="G9" s="34"/>
      <c r="H9" s="34"/>
      <c r="I9" s="34"/>
      <c r="J9" s="34"/>
      <c r="K9" s="34"/>
      <c r="L9" s="72"/>
      <c r="M9" s="34"/>
      <c r="N9" s="34"/>
      <c r="O9" s="34"/>
      <c r="P9" s="34"/>
      <c r="Q9" s="34"/>
      <c r="R9" s="34"/>
      <c r="S9" s="34"/>
      <c r="T9" s="34"/>
      <c r="U9" s="1"/>
      <c r="V9" s="1"/>
      <c r="W9" s="1"/>
      <c r="X9" s="1"/>
    </row>
    <row r="10" spans="1:24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73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1"/>
      <c r="V10" s="1"/>
      <c r="W10" s="1"/>
      <c r="X10" s="1"/>
    </row>
    <row r="11" spans="1:24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131</v>
      </c>
      <c r="L11" s="74" t="s">
        <v>34</v>
      </c>
      <c r="M11" s="34"/>
      <c r="N11" s="34"/>
      <c r="O11" s="34"/>
      <c r="P11" s="34"/>
      <c r="Q11" s="34"/>
      <c r="R11" s="34"/>
      <c r="S11" s="34"/>
      <c r="T11" s="34"/>
      <c r="U11" s="1"/>
      <c r="V11" s="1"/>
      <c r="W11" s="1"/>
      <c r="X11" s="1"/>
    </row>
    <row r="12" spans="1:24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42"/>
      <c r="L12" s="75">
        <f>SUM(C12:C12)</f>
        <v>0</v>
      </c>
      <c r="M12" s="34"/>
      <c r="N12" s="34"/>
      <c r="O12" s="34"/>
      <c r="P12" s="34"/>
      <c r="Q12" s="34"/>
      <c r="R12" s="34"/>
      <c r="S12" s="34"/>
      <c r="T12" s="34"/>
      <c r="U12" s="1"/>
      <c r="V12" s="1"/>
      <c r="W12" s="1"/>
      <c r="X12" s="1"/>
    </row>
    <row r="13" spans="1:24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6"/>
      <c r="L13" s="77">
        <f>SUM(C13:C13)</f>
        <v>0</v>
      </c>
      <c r="M13" s="34"/>
      <c r="N13" s="34"/>
      <c r="O13" s="34"/>
      <c r="P13" s="34"/>
      <c r="Q13" s="34"/>
      <c r="R13" s="34"/>
      <c r="S13" s="34"/>
      <c r="T13" s="34"/>
      <c r="U13" s="1"/>
      <c r="V13" s="1"/>
      <c r="W13" s="1"/>
      <c r="X13" s="1"/>
    </row>
    <row r="14" spans="1:24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8"/>
      <c r="L14" s="79">
        <f>SUM(C14:C14)</f>
        <v>0</v>
      </c>
      <c r="M14" s="1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81">
        <v>10</v>
      </c>
      <c r="L15" s="1"/>
      <c r="M15" s="82"/>
      <c r="N15" s="34"/>
      <c r="O15" s="34"/>
      <c r="P15" s="82"/>
      <c r="Q15" s="82"/>
      <c r="R15" s="82"/>
      <c r="S15" s="82"/>
      <c r="T15" s="34"/>
      <c r="U15" s="82"/>
      <c r="V15" s="82"/>
      <c r="W15" s="82"/>
      <c r="X15" s="82"/>
    </row>
    <row r="16" spans="1:24">
      <c r="A16" s="1"/>
      <c r="B16" s="83" t="s">
        <v>108</v>
      </c>
      <c r="C16" s="84">
        <v>12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1"/>
      <c r="M16" s="82"/>
      <c r="N16" s="34"/>
      <c r="O16" s="34" t="str">
        <f>'1'!E11</f>
        <v>NUEVO</v>
      </c>
      <c r="P16" s="82"/>
      <c r="Q16" s="82"/>
      <c r="R16" s="82"/>
      <c r="S16" s="82"/>
      <c r="T16" s="85" t="s">
        <v>27</v>
      </c>
      <c r="U16" s="85" t="s">
        <v>27</v>
      </c>
      <c r="V16" s="86">
        <v>0.6</v>
      </c>
      <c r="W16" s="86">
        <v>0.4</v>
      </c>
      <c r="X16" s="82"/>
    </row>
    <row r="17" spans="1:24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75">
        <f>SUM(C17:C17)</f>
        <v>100</v>
      </c>
      <c r="M17" s="1"/>
      <c r="N17" s="34"/>
      <c r="O17" s="1"/>
      <c r="P17" s="1"/>
      <c r="Q17" s="1"/>
      <c r="R17" s="1"/>
      <c r="S17" s="42">
        <f>'1'!R10</f>
        <v>0</v>
      </c>
      <c r="T17" s="88">
        <f>'1'!S10</f>
        <v>0</v>
      </c>
      <c r="U17" s="89">
        <f>'1'!T10</f>
        <v>0</v>
      </c>
      <c r="V17" s="82">
        <f>$V$16*T17</f>
        <v>0</v>
      </c>
      <c r="W17" s="1"/>
      <c r="X17" s="1"/>
    </row>
    <row r="18" spans="1:24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K15*K17</f>
        <v>1000</v>
      </c>
      <c r="L18" s="91">
        <f>SUM(C18:K18)</f>
        <v>9000</v>
      </c>
      <c r="M18" s="1"/>
      <c r="N18" s="34"/>
      <c r="O18" s="34"/>
      <c r="P18" s="34"/>
      <c r="Q18" s="34"/>
      <c r="R18" s="1"/>
      <c r="S18" s="42">
        <f>'1'!R11</f>
        <v>0</v>
      </c>
      <c r="T18" s="88">
        <f>'1'!S11</f>
        <v>0</v>
      </c>
      <c r="U18" s="89">
        <f>'1'!T11</f>
        <v>0</v>
      </c>
      <c r="V18" s="82">
        <f>$V$16*T18</f>
        <v>0</v>
      </c>
      <c r="W18" s="1"/>
      <c r="X18" s="1"/>
    </row>
    <row r="19" spans="1:24">
      <c r="A19" s="1"/>
      <c r="B19" s="92" t="s">
        <v>109</v>
      </c>
      <c r="C19" s="93">
        <f>C16*C17</f>
        <v>1200</v>
      </c>
      <c r="D19" s="93">
        <f>D16*D17</f>
        <v>0</v>
      </c>
      <c r="E19" s="93">
        <f>E16*E17</f>
        <v>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K16*K17</f>
        <v>0</v>
      </c>
      <c r="L19" s="93">
        <f>SUM(C19:K19)</f>
        <v>1200</v>
      </c>
      <c r="M19" s="1"/>
      <c r="N19" s="34"/>
      <c r="O19" s="34"/>
      <c r="P19" s="34"/>
      <c r="Q19" s="34"/>
      <c r="R19" s="1"/>
      <c r="S19" s="42">
        <f>'1'!R12</f>
        <v>0</v>
      </c>
      <c r="T19" s="88">
        <f>'1'!S12</f>
        <v>0</v>
      </c>
      <c r="U19" s="89">
        <f>'1'!T12</f>
        <v>0</v>
      </c>
      <c r="V19" s="82">
        <f>$V$16*T19</f>
        <v>0</v>
      </c>
      <c r="W19" s="1"/>
      <c r="X19" s="1"/>
    </row>
    <row r="20" spans="1:24">
      <c r="A20" s="1"/>
      <c r="B20" s="43" t="s">
        <v>110</v>
      </c>
      <c r="C20" s="94">
        <f>C18/L18</f>
        <v>0.11111111111111</v>
      </c>
      <c r="D20" s="94">
        <f>D18/L18</f>
        <v>0.11111111111111</v>
      </c>
      <c r="E20" s="94">
        <f>E18/L18</f>
        <v>0.11111111111111</v>
      </c>
      <c r="F20" s="94">
        <f>F18/L18</f>
        <v>0.11111111111111</v>
      </c>
      <c r="G20" s="94">
        <f>G18/L18</f>
        <v>0.11111111111111</v>
      </c>
      <c r="H20" s="94">
        <f>H18/L18</f>
        <v>0.11111111111111</v>
      </c>
      <c r="I20" s="94">
        <f>I18/L18</f>
        <v>0.11111111111111</v>
      </c>
      <c r="J20" s="94">
        <f>J18/L18</f>
        <v>0.11111111111111</v>
      </c>
      <c r="K20" s="94">
        <f>K18/L18</f>
        <v>0.11111111111111</v>
      </c>
      <c r="L20" s="42">
        <f>SUM(C20:K20)</f>
        <v>1</v>
      </c>
      <c r="M20" s="95"/>
      <c r="N20" s="34"/>
      <c r="O20" s="34"/>
      <c r="P20" s="34"/>
      <c r="Q20" s="34"/>
      <c r="R20" s="1"/>
      <c r="S20" s="42">
        <f>'1'!R13</f>
        <v>0</v>
      </c>
      <c r="T20" s="88">
        <f>'1'!S13</f>
        <v>0</v>
      </c>
      <c r="U20" s="89">
        <f>'1'!T13</f>
        <v>0</v>
      </c>
      <c r="V20" s="82">
        <f>$V$16*T20</f>
        <v>0</v>
      </c>
      <c r="W20" s="1"/>
      <c r="X20" s="1"/>
    </row>
    <row r="21" spans="1:24">
      <c r="A21" s="1"/>
      <c r="B21" s="87" t="s">
        <v>111</v>
      </c>
      <c r="C21" s="96">
        <f>C20*L21</f>
        <v>600</v>
      </c>
      <c r="D21" s="96">
        <f>D20*L21</f>
        <v>600</v>
      </c>
      <c r="E21" s="96">
        <f>E20*L21</f>
        <v>600</v>
      </c>
      <c r="F21" s="96">
        <f>F20*L21</f>
        <v>600</v>
      </c>
      <c r="G21" s="96">
        <f>G20*L21</f>
        <v>600</v>
      </c>
      <c r="H21" s="96">
        <f>H20*L21</f>
        <v>600</v>
      </c>
      <c r="I21" s="96">
        <f>I20*L21</f>
        <v>600</v>
      </c>
      <c r="J21" s="96">
        <f>J20*L21</f>
        <v>600</v>
      </c>
      <c r="K21" s="96">
        <f>K20*L21</f>
        <v>600</v>
      </c>
      <c r="L21" s="97">
        <f>L18*0.6</f>
        <v>5400</v>
      </c>
      <c r="M21" s="86"/>
      <c r="N21" s="159"/>
      <c r="O21" s="4"/>
      <c r="P21" s="1"/>
      <c r="Q21" s="1"/>
      <c r="R21" s="1"/>
      <c r="S21" s="42">
        <f>'1'!R14</f>
        <v>0</v>
      </c>
      <c r="T21" s="88">
        <f>'1'!S14</f>
        <v>0</v>
      </c>
      <c r="U21" s="89">
        <f>'1'!T14</f>
        <v>0</v>
      </c>
      <c r="V21" s="82">
        <f>$V$16*T21</f>
        <v>0</v>
      </c>
      <c r="W21" s="1"/>
      <c r="X21" s="1"/>
    </row>
    <row r="22" spans="1:24">
      <c r="A22" s="1"/>
      <c r="B22" s="90" t="s">
        <v>112</v>
      </c>
      <c r="C22" s="91">
        <f>C18+C21</f>
        <v>1600</v>
      </c>
      <c r="D22" s="91"/>
      <c r="E22" s="91"/>
      <c r="F22" s="91"/>
      <c r="G22" s="91"/>
      <c r="H22" s="91"/>
      <c r="I22" s="91"/>
      <c r="J22" s="91"/>
      <c r="K22" s="91"/>
      <c r="L22" s="91">
        <f>SUM(C22:K22)</f>
        <v>1600</v>
      </c>
      <c r="M22" s="1"/>
      <c r="N22" s="159"/>
      <c r="O22" s="4"/>
      <c r="P22" s="1"/>
      <c r="Q22" s="98" t="s">
        <v>122</v>
      </c>
      <c r="R22" s="98"/>
      <c r="S22" s="85">
        <f>250*60%</f>
        <v>150</v>
      </c>
      <c r="T22" s="85">
        <f>250*40%</f>
        <v>100</v>
      </c>
      <c r="U22" s="89"/>
      <c r="V22" s="82"/>
      <c r="W22" s="1"/>
      <c r="X22" s="1"/>
    </row>
    <row r="23" spans="1:24">
      <c r="A23" s="1"/>
      <c r="B23" s="92" t="s">
        <v>113</v>
      </c>
      <c r="C23" s="93">
        <f>C19+C21</f>
        <v>1800</v>
      </c>
      <c r="D23" s="93"/>
      <c r="E23" s="93"/>
      <c r="F23" s="93"/>
      <c r="G23" s="93"/>
      <c r="H23" s="93"/>
      <c r="I23" s="93"/>
      <c r="J23" s="93"/>
      <c r="K23" s="93"/>
      <c r="L23" s="93">
        <f>SUM(C23:K23)</f>
        <v>1800</v>
      </c>
      <c r="M23" s="1"/>
      <c r="N23" s="34"/>
      <c r="O23" s="4"/>
      <c r="P23" s="1"/>
      <c r="Q23" s="95"/>
      <c r="R23" s="1"/>
      <c r="S23" s="34"/>
      <c r="T23" s="34"/>
      <c r="U23" s="1"/>
      <c r="V23" s="1"/>
      <c r="W23" s="1"/>
      <c r="X23" s="1"/>
    </row>
    <row r="24" spans="1:24">
      <c r="A24" s="1"/>
      <c r="B24" s="87" t="s">
        <v>114</v>
      </c>
      <c r="C24" s="96">
        <f>$L$24*C20</f>
        <v>11.111111111111</v>
      </c>
      <c r="D24" s="96"/>
      <c r="E24" s="96"/>
      <c r="F24" s="96"/>
      <c r="G24" s="96"/>
      <c r="H24" s="96"/>
      <c r="I24" s="96"/>
      <c r="J24" s="96"/>
      <c r="K24" s="96"/>
      <c r="L24" s="97">
        <f>IF(L18&gt;=5000,100,50)</f>
        <v>100</v>
      </c>
      <c r="M24" s="1"/>
      <c r="N24" s="34"/>
      <c r="O24" s="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90" t="s">
        <v>23</v>
      </c>
      <c r="C25" s="91">
        <f>C22+C24</f>
        <v>1611.1111111111</v>
      </c>
      <c r="D25" s="91"/>
      <c r="E25" s="91"/>
      <c r="F25" s="91"/>
      <c r="G25" s="91"/>
      <c r="H25" s="91"/>
      <c r="I25" s="91"/>
      <c r="J25" s="91"/>
      <c r="K25" s="91"/>
      <c r="L25" s="91">
        <f>SUM(C25:C25)</f>
        <v>1611.1111111111</v>
      </c>
      <c r="M25" s="1"/>
      <c r="N25" s="34"/>
      <c r="O25" s="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92" t="s">
        <v>115</v>
      </c>
      <c r="C26" s="93">
        <f>C23+C24</f>
        <v>1811.1111111111</v>
      </c>
      <c r="D26" s="93"/>
      <c r="E26" s="93"/>
      <c r="F26" s="93"/>
      <c r="G26" s="93"/>
      <c r="H26" s="93"/>
      <c r="I26" s="93"/>
      <c r="J26" s="93"/>
      <c r="K26" s="93"/>
      <c r="L26" s="93">
        <f>SUM(C26:C26)</f>
        <v>1811.1111111111</v>
      </c>
      <c r="M26" s="34"/>
      <c r="N26" s="34"/>
      <c r="O26" s="4"/>
      <c r="P26" s="34"/>
      <c r="Q26" s="34"/>
      <c r="R26" s="34"/>
      <c r="S26" s="34"/>
      <c r="T26" s="34"/>
      <c r="U26" s="1"/>
      <c r="V26" s="1"/>
      <c r="W26" s="1"/>
      <c r="X26" s="1"/>
    </row>
    <row r="27" spans="1:24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"/>
      <c r="P27" s="34"/>
      <c r="Q27" s="34"/>
      <c r="R27" s="34"/>
      <c r="S27" s="34"/>
      <c r="T27" s="34"/>
      <c r="U27" s="1"/>
      <c r="V27" s="1"/>
      <c r="W27" s="1"/>
      <c r="X27" s="1"/>
    </row>
    <row r="28" spans="1:24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"/>
      <c r="V28" s="1"/>
      <c r="W28" s="1"/>
      <c r="X28" s="1"/>
    </row>
    <row r="29" spans="1:24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"/>
      <c r="V29" s="1"/>
      <c r="W29" s="1"/>
      <c r="X29" s="1"/>
    </row>
    <row r="30" spans="1:24">
      <c r="A30" s="1"/>
      <c r="B30" s="1"/>
      <c r="C30" s="99"/>
      <c r="D30" s="99"/>
      <c r="E30" s="99"/>
      <c r="F30" s="99"/>
      <c r="G30" s="99"/>
      <c r="H30" s="99"/>
      <c r="I30" s="99"/>
      <c r="J30" s="99"/>
      <c r="K30" s="99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</row>
    <row r="31" spans="1:24">
      <c r="A31" s="1"/>
      <c r="B31" s="100" t="s">
        <v>30</v>
      </c>
      <c r="C31" s="101">
        <f>C17*C30</f>
        <v>0</v>
      </c>
      <c r="D31" s="101"/>
      <c r="E31" s="101"/>
      <c r="F31" s="101"/>
      <c r="G31" s="101"/>
      <c r="H31" s="101"/>
      <c r="I31" s="101"/>
      <c r="J31" s="101"/>
      <c r="K31" s="101"/>
      <c r="L31" s="101">
        <f>SUM(C31:C31)</f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</row>
    <row r="32" spans="1:24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"/>
      <c r="V32" s="1"/>
      <c r="W32" s="1"/>
      <c r="X32" s="1"/>
    </row>
    <row r="33" spans="1:24">
      <c r="A33" s="1"/>
      <c r="B33" s="1"/>
      <c r="C33" s="102">
        <v>0</v>
      </c>
      <c r="D33" s="102"/>
      <c r="E33" s="102"/>
      <c r="F33" s="102"/>
      <c r="G33" s="102"/>
      <c r="H33" s="102"/>
      <c r="I33" s="102"/>
      <c r="J33" s="102"/>
      <c r="K33" s="102"/>
      <c r="L33" s="103" t="s">
        <v>34</v>
      </c>
      <c r="M33" s="1"/>
      <c r="N33" s="1"/>
      <c r="O33" s="1"/>
      <c r="P33" s="161"/>
      <c r="Q33" s="161"/>
      <c r="R33" s="1"/>
      <c r="S33" s="1"/>
      <c r="T33" s="1"/>
      <c r="U33" s="1"/>
      <c r="V33" s="1"/>
      <c r="W33" s="1"/>
      <c r="X33" s="1"/>
    </row>
    <row r="34" spans="1:24">
      <c r="A34" s="1"/>
      <c r="B34" s="103" t="s">
        <v>117</v>
      </c>
      <c r="C34" s="96">
        <f>MAX(C25:C26)*C33</f>
        <v>0</v>
      </c>
      <c r="D34" s="96"/>
      <c r="E34" s="96"/>
      <c r="F34" s="96"/>
      <c r="G34" s="96"/>
      <c r="H34" s="96"/>
      <c r="I34" s="96"/>
      <c r="J34" s="96"/>
      <c r="K34" s="96"/>
      <c r="L34" s="104">
        <f>SUM(C34:C34)</f>
        <v>0</v>
      </c>
      <c r="M34" s="1"/>
      <c r="N34" s="1"/>
      <c r="O34" s="1"/>
      <c r="P34" s="161"/>
      <c r="Q34" s="161"/>
      <c r="R34" s="1"/>
      <c r="S34" s="1"/>
      <c r="T34" s="1"/>
      <c r="U34" s="1"/>
      <c r="V34" s="1"/>
      <c r="W34" s="1"/>
      <c r="X34" s="1"/>
    </row>
    <row r="35" spans="1:24">
      <c r="A35" s="105"/>
      <c r="B35" s="106" t="s">
        <v>118</v>
      </c>
      <c r="C35" s="107">
        <f>((MAX(C25:C26))+C34)*16%</f>
        <v>289.77777777778</v>
      </c>
      <c r="D35" s="107"/>
      <c r="E35" s="107"/>
      <c r="F35" s="107"/>
      <c r="G35" s="107"/>
      <c r="H35" s="107"/>
      <c r="I35" s="107"/>
      <c r="J35" s="107"/>
      <c r="K35" s="107"/>
      <c r="L35" s="104">
        <f>SUM(C35:C35)</f>
        <v>289.77777777778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</row>
    <row r="36" spans="1:24">
      <c r="A36" s="105"/>
      <c r="B36" s="106" t="s">
        <v>119</v>
      </c>
      <c r="C36" s="107">
        <f>((MAX(C25:C26))+C34)*2%</f>
        <v>36.222222222222</v>
      </c>
      <c r="D36" s="107"/>
      <c r="E36" s="107"/>
      <c r="F36" s="107"/>
      <c r="G36" s="107"/>
      <c r="H36" s="107"/>
      <c r="I36" s="107"/>
      <c r="J36" s="107"/>
      <c r="K36" s="107"/>
      <c r="L36" s="104">
        <f>SUM(C36:C36)</f>
        <v>36.222222222222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</row>
    <row r="37" spans="1:24">
      <c r="A37" s="105"/>
      <c r="B37" s="106" t="s">
        <v>120</v>
      </c>
      <c r="C37" s="107">
        <f>((MAX(C25:C26)+C34+C35+C36)*3.5%)</f>
        <v>74.798888888889</v>
      </c>
      <c r="D37" s="107"/>
      <c r="E37" s="107"/>
      <c r="F37" s="107"/>
      <c r="G37" s="107"/>
      <c r="H37" s="107"/>
      <c r="I37" s="107"/>
      <c r="J37" s="107"/>
      <c r="K37" s="107"/>
      <c r="L37" s="104">
        <f>SUM(C37:C37)</f>
        <v>74.798888888889</v>
      </c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</row>
    <row r="38" spans="1:24">
      <c r="A38" s="1"/>
      <c r="B38" s="108" t="s">
        <v>34</v>
      </c>
      <c r="C38" s="109">
        <f>SUM(C34:C37)</f>
        <v>400.79888888889</v>
      </c>
      <c r="D38" s="109"/>
      <c r="E38" s="109"/>
      <c r="F38" s="109"/>
      <c r="G38" s="109"/>
      <c r="H38" s="109"/>
      <c r="I38" s="109"/>
      <c r="J38" s="109"/>
      <c r="K38" s="109"/>
      <c r="L38" s="91">
        <f>SUM(C38:C38)</f>
        <v>400.79888888889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"/>
      <c r="S39" s="82"/>
      <c r="T39" s="1"/>
      <c r="U39" s="1"/>
      <c r="V39" s="1"/>
      <c r="W39" s="1"/>
      <c r="X39" s="1"/>
    </row>
    <row r="40" spans="1:24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1"/>
      <c r="V40" s="1"/>
      <c r="W40" s="110" t="s">
        <v>121</v>
      </c>
      <c r="X40" s="110">
        <v>3.7</v>
      </c>
    </row>
    <row r="41" spans="1:24">
      <c r="A41" s="1"/>
      <c r="B41" s="1"/>
      <c r="C41" s="34"/>
      <c r="L41" s="34"/>
      <c r="M41" s="34"/>
      <c r="N41" s="34"/>
      <c r="O41" s="34"/>
      <c r="P41" s="34"/>
      <c r="Q41" s="34"/>
      <c r="R41" s="34"/>
      <c r="S41" s="34"/>
      <c r="T41" s="34"/>
      <c r="U41" s="1"/>
      <c r="V41" s="1"/>
      <c r="W41" s="1"/>
      <c r="X41" s="1"/>
    </row>
  </sheetData>
  <mergeCells>
    <mergeCell ref="B1:T1"/>
    <mergeCell ref="N21:N22"/>
    <mergeCell ref="B28:T28"/>
    <mergeCell ref="P33:Q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