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9EEDC7A5-C734-4A06-B939-4224713D8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<sst xmlns="http://schemas.openxmlformats.org/spreadsheetml/2006/main" count="159" uniqueCount="122">
  <si>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</si>
  <si>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</si>
  <si>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</si>
  <si>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</si>
  <si>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</si>
  <si>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</si>
  <si>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</si>
  <si>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</si>
  <si>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</si>
  <si>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</si>
  <si>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</si>
  <si>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</si>
  <si>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</si>
  <si>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</si>
  <si>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</si>
  <si>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</si>
  <si>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</si>
  <si>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</si>
  <si>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</si>
  <si>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</si>
  <si>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</si>
  <si>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</si>
  <si>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</si>
  <si>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</si>
  <si>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</si>
  <si>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</si>
  <si>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</si>
  <si>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</si>
  <si>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</si>
  <si>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</si>
  <si>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</si>
  <si>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</si>
  <si>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</si>
  <si>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</si>
  <si>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</si>
  <si>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</si>
  <si>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</si>
  <si>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</si>
  <si>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</si>
  <si>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</si>
  <si>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</si>
  <si>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</si>
  <si>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</si>
  <si>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</si>
  <si>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</si>
  <si>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</si>
  <si>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</si>
  <si>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</si>
  <si>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</si>
  <si>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</si>
  <si>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</si>
  <si>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</si>
  <si>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</si>
  <si>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</si>
  <si>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</si>
  <si>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</si>
  <si>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</si>
  <si>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</si>
  <si>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</si>
  <si>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</si>
  <si>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</si>
  <si>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</si>
  <si>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</si>
  <si>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</si>
  <si>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</si>
  <si>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</si>
  <si>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</si>
  <si>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</si>
  <si>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</si>
  <si>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</si>
  <si>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</si>
  <si>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</si>
  <si>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</si>
  <si>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</si>
  <si>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</si>
  <si>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</si>
  <si>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MEDIDA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</si>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</sst>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2" fillId="5" borderId="0" xfId="0" applyFont="1" applyFill="1"/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7" xfId="0" applyFont="1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8" fillId="2" borderId="12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8" fillId="2" borderId="6" xfId="0" applyNumberFormat="1" applyFont="1" applyFill="1" applyBorder="1"/>
    <xf numFmtId="0" fontId="0" fillId="2" borderId="10" xfId="0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11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173" fontId="18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10" fillId="2" borderId="6" xfId="0" applyFont="1" applyFill="1" applyBorder="1"/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8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172" fontId="7" fillId="5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5" borderId="0" xfId="0" applyFont="1" applyFill="1" applyAlignment="1">
      <alignment horizontal="left"/>
    </xf>
    <xf numFmtId="169" fontId="8" fillId="8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23" fillId="2" borderId="0" xfId="0" applyFont="1" applyFill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11</xdr:col>
      <xdr:colOff>723900</xdr:colOff>
      <xdr:row>9</xdr:row>
      <xdr:rowOff>180943</xdr:rowOff>
    </xdr:from>
    <xdr:to>
      <xdr:col>21</xdr:col>
      <xdr:colOff>192976</xdr:colOff>
      <xdr:row>46</xdr:row>
      <xdr:rowOff>26326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1997043"/>
          <a:ext cx="7774876" cy="7185983"/>
        </a:xfrm>
        <a:prstGeom prst="rect">
          <a:avLst/>
        </a:prstGeom>
      </xdr:spPr>
    </xdr:pic>
    <xdr:clientData/>
  </xdr:twoCellAnchor>
  <xdr:twoCellAnchor>
    <xdr:from>
      <xdr:col>4</xdr:col>
      <xdr:colOff>607219</xdr:colOff>
      <xdr:row>48</xdr:row>
      <xdr:rowOff>59531</xdr:rowOff>
    </xdr:from>
    <xdr:to>
      <xdr:col>10</xdr:col>
      <xdr:colOff>218434</xdr:colOff>
      <xdr:row>53</xdr:row>
      <xdr:rowOff>94305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290094" y="10568781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2</xdr:col>
      <xdr:colOff>813593</xdr:colOff>
      <xdr:row>47</xdr:row>
      <xdr:rowOff>174625</xdr:rowOff>
    </xdr:from>
    <xdr:to>
      <xdr:col>4</xdr:col>
      <xdr:colOff>747941</xdr:colOff>
      <xdr:row>53</xdr:row>
      <xdr:rowOff>130194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593" y="10493375"/>
          <a:ext cx="1220223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587375</xdr:colOff>
      <xdr:row>0</xdr:row>
      <xdr:rowOff>0</xdr:rowOff>
    </xdr:from>
    <xdr:to>
      <xdr:col>2</xdr:col>
      <xdr:colOff>878910</xdr:colOff>
      <xdr:row>5</xdr:row>
      <xdr:rowOff>146069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0"/>
          <a:ext cx="1212285" cy="1193819"/>
        </a:xfrm>
        <a:prstGeom prst="rect">
          <a:avLst/>
        </a:prstGeom>
      </xdr:spPr>
    </xdr:pic>
    <xdr:clientData/>
  </xdr:twoCellAnchor>
  <xdr:twoCellAnchor>
    <xdr:from>
      <xdr:col>4</xdr:col>
      <xdr:colOff>31750</xdr:colOff>
      <xdr:row>0</xdr:row>
      <xdr:rowOff>0</xdr:rowOff>
    </xdr:from>
    <xdr:to>
      <xdr:col>9</xdr:col>
      <xdr:colOff>389090</xdr:colOff>
      <xdr:row>5</xdr:row>
      <xdr:rowOff>34774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714625" y="0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2</xdr:col>
      <xdr:colOff>414152</xdr:colOff>
      <xdr:row>93</xdr:row>
      <xdr:rowOff>180107</xdr:rowOff>
    </xdr:from>
    <xdr:to>
      <xdr:col>9</xdr:col>
      <xdr:colOff>352926</xdr:colOff>
      <xdr:row>111</xdr:row>
      <xdr:rowOff>177579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D6B73D-ECE3-0CF5-9019-607B3F3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170" y="17609125"/>
          <a:ext cx="4289101" cy="328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L109"/>
  <sheetViews>
    <sheetView showGridLines="0" tabSelected="1" topLeftCell="A83" zoomScale="55" zoomScaleNormal="55" workbookViewId="0">
      <selection activeCell="M115" sqref="M115"/>
    </sheetView>
  </sheetViews>
  <sheetFormatPr baseColWidth="10" defaultColWidth="10.77734375" defaultRowHeight="14.4"/>
  <cols>
    <col min="1" max="1" width="7.109375" style="1" customWidth="1"/>
    <col min="2" max="2" width="13.77734375" style="1" customWidth="1"/>
    <col min="3" max="3" width="16.44140625" style="1" customWidth="1"/>
    <col min="4" max="4" width="2.44140625" style="1" customWidth="1"/>
    <col min="5" max="5" width="13.44140625" style="1" bestFit="1" customWidth="1"/>
    <col min="6" max="6" width="10.77734375" style="1" customWidth="1"/>
    <col min="7" max="7" width="8.33203125" style="1" customWidth="1"/>
    <col min="8" max="8" width="2.44140625" style="1" customWidth="1"/>
    <col min="9" max="9" width="9.77734375" style="1" customWidth="1"/>
    <col min="10" max="11" width="11.33203125" style="1" bestFit="1" customWidth="1"/>
    <col min="12" max="12" width="11.44140625" style="1" customWidth="1"/>
    <col min="13" max="16384" width="10.77734375" style="1"/>
  </cols>
  <sheetData>
    <row r="1" spans="2:12" ht="18">
      <c r="I1" s="30"/>
      <c r="J1" s="30"/>
      <c r="K1" s="30"/>
      <c r="L1" s="29"/>
    </row>
    <row r="2" spans="2:12" ht="18">
      <c r="I2" s="30"/>
      <c r="J2" s="30"/>
      <c r="K2" s="30"/>
      <c r="L2" s="29"/>
    </row>
    <row r="3" spans="2:12">
      <c r="G3" s="109"/>
      <c r="H3" s="109"/>
      <c r="I3" s="109"/>
      <c r="J3" s="109"/>
    </row>
    <row r="4" spans="2:12">
      <c r="G4" s="110"/>
      <c r="H4" s="110"/>
      <c r="I4" s="110"/>
      <c r="J4" s="110"/>
      <c r="K4" s="38"/>
    </row>
    <row r="6" spans="2:12">
      <c r="C6" s="64"/>
      <c r="D6" s="64"/>
      <c r="F6" s="64"/>
      <c r="G6" s="64"/>
      <c r="H6" s="64"/>
    </row>
    <row r="7" spans="2:12">
      <c r="E7" s="116" t="s">
        <v>121</v>
      </c>
      <c r="F7" s="116"/>
      <c r="G7" s="116"/>
    </row>
    <row r="8" spans="2:12">
      <c r="B8" s="31" t="s">
        <v>83</v>
      </c>
      <c r="C8" s="45" t="s">
        <v>108</v>
      </c>
      <c r="E8" s="58" t="s">
        <v>24</v>
      </c>
      <c r="F8" s="59" t="s">
        <v>25</v>
      </c>
      <c r="G8" s="60"/>
      <c r="H8" s="29"/>
      <c r="I8" s="1" t="s">
        <v>30</v>
      </c>
      <c r="J8" s="114">
        <f>+'2'!F7</f>
        <v>8</v>
      </c>
      <c r="K8" s="114"/>
      <c r="L8" s="114"/>
    </row>
    <row r="9" spans="2:12">
      <c r="B9" s="31" t="s">
        <v>82</v>
      </c>
      <c r="C9" s="45" t="s">
        <v>109</v>
      </c>
      <c r="E9" s="61" t="s">
        <v>104</v>
      </c>
      <c r="F9" s="120">
        <f ca="1">+TODAY()</f>
        <v>45455</v>
      </c>
      <c r="G9" s="121"/>
      <c r="H9" s="29"/>
      <c r="I9" s="1" t="s">
        <v>29</v>
      </c>
      <c r="J9" s="115">
        <f>+'2'!F8</f>
        <v>116</v>
      </c>
      <c r="K9" s="115"/>
      <c r="L9" s="115"/>
    </row>
    <row r="10" spans="2:12">
      <c r="B10" s="31" t="s">
        <v>22</v>
      </c>
      <c r="C10" s="45">
        <v>40828284</v>
      </c>
      <c r="E10" s="69" t="s">
        <v>26</v>
      </c>
      <c r="F10" s="1" t="s">
        <v>27</v>
      </c>
      <c r="G10" s="68"/>
      <c r="H10" s="29"/>
      <c r="I10" s="1" t="s">
        <v>76</v>
      </c>
      <c r="J10" s="74">
        <v>0</v>
      </c>
      <c r="K10" s="74">
        <v>0</v>
      </c>
      <c r="L10" s="74">
        <v>0</v>
      </c>
    </row>
    <row r="11" spans="2:12">
      <c r="B11" s="31" t="s">
        <v>23</v>
      </c>
      <c r="C11" s="47">
        <v>969094294</v>
      </c>
      <c r="E11" s="62" t="s">
        <v>21</v>
      </c>
      <c r="F11" s="36"/>
      <c r="G11" s="63"/>
      <c r="I11" s="1" t="s">
        <v>28</v>
      </c>
      <c r="J11" s="118">
        <f>+'2'!F9</f>
        <v>1.1879999999999999</v>
      </c>
      <c r="K11" s="118"/>
      <c r="L11" s="118"/>
    </row>
    <row r="13" spans="2:12">
      <c r="B13" s="117" t="s">
        <v>31</v>
      </c>
      <c r="C13" s="117"/>
      <c r="D13" s="117"/>
      <c r="E13" s="117"/>
      <c r="F13" s="117"/>
      <c r="G13" s="52"/>
      <c r="H13" s="52"/>
      <c r="I13" s="54"/>
      <c r="J13" s="54"/>
      <c r="K13" s="34" t="s">
        <v>34</v>
      </c>
      <c r="L13" s="34" t="s">
        <v>33</v>
      </c>
    </row>
    <row r="14" spans="2:12">
      <c r="B14" s="103" t="s">
        <v>36</v>
      </c>
      <c r="C14" s="103"/>
      <c r="D14" s="103"/>
      <c r="E14" s="29"/>
      <c r="F14" s="29"/>
      <c r="G14" s="29"/>
      <c r="H14" s="29"/>
      <c r="K14" s="43">
        <f>'2'!F13</f>
        <v>944.03</v>
      </c>
      <c r="L14" s="32" t="s">
        <v>35</v>
      </c>
    </row>
    <row r="15" spans="2:12">
      <c r="B15" s="102" t="s">
        <v>32</v>
      </c>
      <c r="C15" s="102"/>
      <c r="D15" s="102"/>
      <c r="E15" s="36"/>
      <c r="F15" s="36"/>
      <c r="G15" s="36"/>
      <c r="H15" s="36"/>
      <c r="I15" s="36"/>
      <c r="J15" s="36"/>
      <c r="K15" s="44">
        <f>'2'!F16+'2'!F19</f>
        <v>299.47999999999996</v>
      </c>
      <c r="L15" s="37" t="s">
        <v>35</v>
      </c>
    </row>
    <row r="16" spans="2:12">
      <c r="B16" s="31" t="s">
        <v>7</v>
      </c>
      <c r="C16" s="29"/>
      <c r="D16" s="29"/>
      <c r="E16" s="29"/>
      <c r="F16" s="29"/>
      <c r="G16" s="29"/>
      <c r="H16" s="29"/>
      <c r="I16" s="29"/>
      <c r="J16" s="29"/>
      <c r="K16" s="43">
        <f>SUM(K14:K15)</f>
        <v>1243.51</v>
      </c>
      <c r="L16" s="32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17" t="s">
        <v>102</v>
      </c>
      <c r="C19" s="117"/>
      <c r="D19" s="117"/>
      <c r="E19" s="117"/>
      <c r="F19" s="117"/>
      <c r="G19" s="52"/>
      <c r="H19" s="52"/>
      <c r="I19" s="52"/>
      <c r="J19" s="34" t="s">
        <v>41</v>
      </c>
      <c r="K19" s="34" t="s">
        <v>34</v>
      </c>
      <c r="L19" s="34" t="s">
        <v>33</v>
      </c>
    </row>
    <row r="20" spans="2:12">
      <c r="B20" s="29" t="s">
        <v>37</v>
      </c>
      <c r="C20" s="29"/>
      <c r="D20" s="29"/>
      <c r="E20" s="29"/>
      <c r="F20" s="29"/>
      <c r="G20" s="29"/>
      <c r="H20" s="29"/>
      <c r="I20" s="29"/>
      <c r="J20" s="55">
        <f>MAX('2'!C26:E26)</f>
        <v>0.04</v>
      </c>
      <c r="K20" s="43">
        <f>'2'!F27</f>
        <v>33.510475726407002</v>
      </c>
      <c r="L20" s="32" t="s">
        <v>35</v>
      </c>
    </row>
    <row r="21" spans="2:12">
      <c r="B21" s="29" t="s">
        <v>38</v>
      </c>
      <c r="C21" s="29"/>
      <c r="D21" s="29"/>
      <c r="E21" s="29"/>
      <c r="F21" s="29"/>
      <c r="G21" s="29"/>
      <c r="H21" s="29"/>
      <c r="I21" s="29"/>
      <c r="J21" s="55">
        <v>0.16</v>
      </c>
      <c r="K21" s="43">
        <f>'2'!F28</f>
        <v>204.32327611622512</v>
      </c>
      <c r="L21" s="32" t="s">
        <v>35</v>
      </c>
    </row>
    <row r="22" spans="2:12">
      <c r="B22" s="29" t="s">
        <v>39</v>
      </c>
      <c r="C22" s="29"/>
      <c r="D22" s="29"/>
      <c r="E22" s="29"/>
      <c r="F22" s="29"/>
      <c r="G22" s="29"/>
      <c r="H22" s="29"/>
      <c r="I22" s="29"/>
      <c r="J22" s="55">
        <v>0.02</v>
      </c>
      <c r="K22" s="43">
        <f>'2'!F29</f>
        <v>25.54040951452814</v>
      </c>
      <c r="L22" s="32" t="s">
        <v>35</v>
      </c>
    </row>
    <row r="23" spans="2:12">
      <c r="B23" s="90" t="s">
        <v>42</v>
      </c>
      <c r="C23" s="59"/>
      <c r="D23" s="59"/>
      <c r="E23" s="59"/>
      <c r="F23" s="59"/>
      <c r="G23" s="59"/>
      <c r="H23" s="59"/>
      <c r="I23" s="59"/>
      <c r="J23" s="91"/>
      <c r="K23" s="92">
        <f>SUM(K20:K22)</f>
        <v>263.37416135716029</v>
      </c>
      <c r="L23" s="91" t="s">
        <v>35</v>
      </c>
    </row>
    <row r="24" spans="2:12">
      <c r="B24" s="29"/>
      <c r="C24" s="29"/>
      <c r="D24" s="29"/>
      <c r="E24" s="29"/>
      <c r="F24" s="29"/>
      <c r="G24" s="29"/>
      <c r="H24" s="29"/>
      <c r="I24" s="29"/>
      <c r="J24" s="2"/>
      <c r="K24" s="35"/>
      <c r="L24" s="32"/>
    </row>
    <row r="25" spans="2:12">
      <c r="B25" s="36" t="s">
        <v>40</v>
      </c>
      <c r="C25" s="36"/>
      <c r="D25" s="36"/>
      <c r="E25" s="36"/>
      <c r="F25" s="36"/>
      <c r="G25" s="36"/>
      <c r="H25" s="36"/>
      <c r="I25" s="36"/>
      <c r="J25" s="56" t="s">
        <v>77</v>
      </c>
      <c r="K25" s="44">
        <f>'2'!F30</f>
        <v>52.74094564750061</v>
      </c>
      <c r="L25" s="37" t="s">
        <v>35</v>
      </c>
    </row>
    <row r="26" spans="2:12">
      <c r="B26" s="31" t="s">
        <v>8</v>
      </c>
      <c r="C26" s="29"/>
      <c r="D26" s="29"/>
      <c r="E26" s="29"/>
      <c r="F26" s="29"/>
      <c r="G26" s="29"/>
      <c r="H26" s="29"/>
      <c r="I26" s="29"/>
      <c r="K26" s="43">
        <f>K23+K25</f>
        <v>316.1151070046609</v>
      </c>
      <c r="L26" s="32" t="s">
        <v>35</v>
      </c>
    </row>
    <row r="28" spans="2:12" ht="15.6">
      <c r="B28" s="119" t="s">
        <v>99</v>
      </c>
      <c r="C28" s="119"/>
      <c r="D28" s="119"/>
      <c r="E28" s="119"/>
      <c r="F28" s="119"/>
      <c r="G28" s="72"/>
      <c r="H28" s="72"/>
      <c r="I28" s="73"/>
      <c r="J28" s="73"/>
      <c r="K28" s="73" t="s">
        <v>34</v>
      </c>
      <c r="L28" s="73" t="s">
        <v>33</v>
      </c>
    </row>
    <row r="29" spans="2:12">
      <c r="B29" s="29" t="s">
        <v>98</v>
      </c>
      <c r="C29" s="29"/>
      <c r="D29" s="29"/>
      <c r="E29" s="29"/>
      <c r="F29" s="29"/>
      <c r="G29" s="29"/>
      <c r="H29" s="29"/>
      <c r="I29" s="43"/>
      <c r="J29" s="43"/>
      <c r="K29" s="43">
        <f>K14</f>
        <v>944.03</v>
      </c>
      <c r="L29" s="32" t="s">
        <v>35</v>
      </c>
    </row>
    <row r="30" spans="2:12">
      <c r="B30" s="29" t="s">
        <v>101</v>
      </c>
      <c r="C30" s="29"/>
      <c r="D30" s="29"/>
      <c r="E30" s="29"/>
      <c r="F30" s="29"/>
      <c r="G30" s="29"/>
      <c r="H30" s="29"/>
      <c r="I30" s="43"/>
      <c r="J30" s="43"/>
      <c r="K30" s="43">
        <f>+'2'!K22</f>
        <v>415.79999999999995</v>
      </c>
      <c r="L30" s="32" t="s">
        <v>35</v>
      </c>
    </row>
    <row r="31" spans="2:12">
      <c r="B31" s="36" t="s">
        <v>43</v>
      </c>
      <c r="C31" s="36"/>
      <c r="D31" s="36"/>
      <c r="E31" s="36"/>
      <c r="F31" s="36"/>
      <c r="G31" s="36"/>
      <c r="H31" s="36"/>
      <c r="I31" s="44"/>
      <c r="J31" s="44"/>
      <c r="K31" s="44">
        <f>K26</f>
        <v>316.1151070046609</v>
      </c>
      <c r="L31" s="37" t="s">
        <v>35</v>
      </c>
    </row>
    <row r="32" spans="2:12">
      <c r="B32" s="31" t="s">
        <v>100</v>
      </c>
      <c r="C32" s="29"/>
      <c r="D32" s="29"/>
      <c r="E32" s="29"/>
      <c r="F32" s="29"/>
      <c r="G32" s="29"/>
      <c r="H32" s="29"/>
      <c r="I32" s="43"/>
      <c r="J32" s="43"/>
      <c r="K32" s="43">
        <f>SUM(K29:K31)</f>
        <v>1675.9451070046607</v>
      </c>
      <c r="L32" s="32" t="s">
        <v>35</v>
      </c>
    </row>
    <row r="33" spans="2:12">
      <c r="B33" s="31"/>
      <c r="C33" s="29"/>
      <c r="D33" s="29"/>
      <c r="E33" s="29"/>
      <c r="F33" s="29"/>
      <c r="G33" s="29"/>
      <c r="H33" s="29"/>
      <c r="I33" s="35"/>
      <c r="J33" s="35"/>
      <c r="K33" s="35"/>
      <c r="L33" s="32"/>
    </row>
    <row r="34" spans="2:12">
      <c r="B34" s="111" t="s">
        <v>103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13"/>
    </row>
    <row r="35" spans="2:12">
      <c r="B35" s="53" t="s">
        <v>45</v>
      </c>
      <c r="C35" s="104" t="s">
        <v>80</v>
      </c>
      <c r="D35" s="105"/>
      <c r="E35" s="106"/>
      <c r="F35" s="7" t="s">
        <v>1</v>
      </c>
      <c r="G35" s="104" t="s">
        <v>81</v>
      </c>
      <c r="H35" s="106"/>
      <c r="I35" s="5" t="s">
        <v>78</v>
      </c>
      <c r="J35" s="65" t="s">
        <v>8</v>
      </c>
      <c r="K35" s="101" t="s">
        <v>79</v>
      </c>
      <c r="L35" s="101"/>
    </row>
    <row r="36" spans="2:12">
      <c r="B36" s="53">
        <v>1</v>
      </c>
      <c r="C36" s="104" t="str">
        <f>+'2'!$C$6</f>
        <v xml:space="preserve">Kids Car Seat Belt Pillow </v>
      </c>
      <c r="D36" s="105"/>
      <c r="E36" s="106"/>
      <c r="F36" s="7">
        <f>+'2'!$C$45</f>
        <v>100</v>
      </c>
      <c r="G36" s="107">
        <f>+'2'!$C$10</f>
        <v>6.36</v>
      </c>
      <c r="H36" s="108"/>
      <c r="I36" s="66">
        <f>+'2'!$C$46</f>
        <v>11.424505892807643</v>
      </c>
      <c r="J36" s="66">
        <f t="shared" ref="J36:J38" si="0">+F36*I36</f>
        <v>1142.4505892807642</v>
      </c>
      <c r="K36" s="101">
        <f t="shared" ref="K36" si="1">I36*3.7</f>
        <v>42.270671803388282</v>
      </c>
      <c r="L36" s="101"/>
    </row>
    <row r="37" spans="2:12">
      <c r="B37" s="53">
        <v>2</v>
      </c>
      <c r="C37" s="104" t="str">
        <f>+'2'!$D$6</f>
        <v>Car Headrest</v>
      </c>
      <c r="D37" s="105"/>
      <c r="E37" s="106"/>
      <c r="F37" s="7">
        <f>+'2'!$D$45</f>
        <v>1</v>
      </c>
      <c r="G37" s="107">
        <f>+'2'!$D$10</f>
        <v>8.0299999999999994</v>
      </c>
      <c r="H37" s="108"/>
      <c r="I37" s="66">
        <f>+'2'!$D$46</f>
        <v>13.907609574791055</v>
      </c>
      <c r="J37" s="66">
        <f t="shared" si="0"/>
        <v>13.907609574791055</v>
      </c>
      <c r="K37" s="101">
        <f t="shared" ref="K37:K38" si="2">I37*3.7</f>
        <v>51.458155426726904</v>
      </c>
      <c r="L37" s="101"/>
    </row>
    <row r="38" spans="2:12">
      <c r="B38" s="53">
        <v>3</v>
      </c>
      <c r="C38" s="104" t="str">
        <f>+'2'!$E$6</f>
        <v>Bluetooth sleep mask</v>
      </c>
      <c r="D38" s="105"/>
      <c r="E38" s="106"/>
      <c r="F38" s="7">
        <f>+'2'!$E$45</f>
        <v>50</v>
      </c>
      <c r="G38" s="107">
        <f>+'2'!$E$10</f>
        <v>6</v>
      </c>
      <c r="H38" s="108"/>
      <c r="I38" s="66">
        <f>+'2'!$E$46</f>
        <v>10.391738162982108</v>
      </c>
      <c r="J38" s="66">
        <f t="shared" si="0"/>
        <v>519.5869081491054</v>
      </c>
      <c r="K38" s="123">
        <f t="shared" si="2"/>
        <v>38.449431203033804</v>
      </c>
      <c r="L38" s="124"/>
    </row>
    <row r="39" spans="2:12" ht="15.6">
      <c r="B39" s="57" t="s">
        <v>8</v>
      </c>
      <c r="C39" s="2"/>
      <c r="D39" s="2"/>
      <c r="E39" s="2"/>
      <c r="F39" s="41">
        <f>+SUM(F36:F38)</f>
        <v>151</v>
      </c>
      <c r="G39" s="2"/>
      <c r="H39" s="2"/>
      <c r="J39" s="67">
        <f>+SUM(J36:J38)</f>
        <v>1675.9451070046607</v>
      </c>
      <c r="K39" s="93"/>
      <c r="L39" s="94"/>
    </row>
    <row r="40" spans="2:12" ht="15.6">
      <c r="B40" s="57"/>
      <c r="C40" s="2"/>
      <c r="D40" s="2"/>
      <c r="E40" s="2"/>
      <c r="F40" s="41"/>
      <c r="G40" s="2"/>
      <c r="H40" s="2"/>
      <c r="J40" s="77"/>
      <c r="K40" s="93"/>
      <c r="L40" s="94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95"/>
      <c r="L41" s="96"/>
    </row>
    <row r="42" spans="2:12" ht="18">
      <c r="B42" s="75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76" t="s">
        <v>91</v>
      </c>
      <c r="C43" s="29"/>
      <c r="D43" s="29"/>
      <c r="E43" s="29"/>
      <c r="F43" s="29"/>
      <c r="G43" s="29"/>
      <c r="H43" s="29"/>
      <c r="I43" s="29"/>
      <c r="J43" s="29"/>
      <c r="K43" s="29"/>
    </row>
    <row r="44" spans="2:12" ht="18">
      <c r="B44" s="76" t="s">
        <v>92</v>
      </c>
      <c r="C44" s="29"/>
      <c r="D44" s="29"/>
      <c r="E44" s="29"/>
      <c r="F44" s="29"/>
      <c r="G44" s="29"/>
      <c r="H44" s="29"/>
      <c r="I44" s="29"/>
      <c r="J44" s="29"/>
      <c r="K44" s="29"/>
    </row>
    <row r="45" spans="2:12" ht="18">
      <c r="B45" s="76" t="s">
        <v>93</v>
      </c>
      <c r="C45" s="29"/>
      <c r="D45" s="29"/>
      <c r="E45" s="29"/>
      <c r="F45" s="29"/>
      <c r="G45" s="29"/>
      <c r="H45" s="29"/>
      <c r="I45" s="29"/>
      <c r="J45" s="29"/>
      <c r="K45" s="29"/>
    </row>
    <row r="46" spans="2:12" ht="18">
      <c r="B46" s="76" t="s">
        <v>94</v>
      </c>
      <c r="C46" s="29"/>
      <c r="D46" s="29"/>
      <c r="E46" s="29"/>
      <c r="F46" s="29"/>
      <c r="G46" s="29"/>
      <c r="H46" s="29"/>
      <c r="I46" s="29"/>
      <c r="J46" s="29"/>
      <c r="K46" s="29"/>
    </row>
    <row r="47" spans="2:12" ht="18">
      <c r="B47" s="76" t="s">
        <v>95</v>
      </c>
      <c r="C47" s="29"/>
      <c r="D47" s="29"/>
      <c r="E47" s="29"/>
      <c r="F47" s="29"/>
      <c r="G47" s="29"/>
      <c r="H47" s="29"/>
      <c r="I47" s="29"/>
      <c r="J47" s="29"/>
      <c r="K47" s="29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50" spans="2:12" ht="18">
      <c r="I50" s="30"/>
      <c r="J50" s="30"/>
      <c r="K50" s="30"/>
      <c r="L50" s="29"/>
    </row>
    <row r="51" spans="2:12" ht="18">
      <c r="I51" s="30"/>
      <c r="J51" s="30"/>
      <c r="K51" s="30"/>
      <c r="L51" s="29"/>
    </row>
    <row r="53" spans="2:12">
      <c r="I53" s="38"/>
      <c r="J53" s="38"/>
      <c r="K53" s="38"/>
    </row>
    <row r="55" spans="2:12" ht="21">
      <c r="B55" s="122" t="s">
        <v>44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</row>
    <row r="59" spans="2:12">
      <c r="B59" s="46" t="s">
        <v>46</v>
      </c>
      <c r="C59" s="29"/>
      <c r="D59" s="29"/>
      <c r="E59" s="29"/>
    </row>
    <row r="60" spans="2:12">
      <c r="B60" s="46" t="s">
        <v>56</v>
      </c>
      <c r="C60" s="29"/>
      <c r="D60" s="29"/>
      <c r="E60" s="29"/>
    </row>
    <row r="61" spans="2:12">
      <c r="B61" s="29" t="s">
        <v>55</v>
      </c>
      <c r="D61" s="29"/>
      <c r="E61" s="29"/>
    </row>
    <row r="62" spans="2:12">
      <c r="B62" s="46" t="s">
        <v>47</v>
      </c>
      <c r="C62" s="29"/>
      <c r="D62" s="29"/>
      <c r="E62" s="29"/>
    </row>
    <row r="63" spans="2:12">
      <c r="B63" s="46" t="s">
        <v>58</v>
      </c>
      <c r="C63" s="29"/>
      <c r="D63" s="29"/>
      <c r="E63" s="29"/>
    </row>
    <row r="64" spans="2:12">
      <c r="B64" s="29" t="s">
        <v>57</v>
      </c>
      <c r="D64" s="29"/>
      <c r="E64" s="29"/>
    </row>
    <row r="65" spans="2:11">
      <c r="B65" s="46" t="s">
        <v>48</v>
      </c>
      <c r="C65" s="29"/>
      <c r="D65" s="29"/>
      <c r="E65" s="29"/>
    </row>
    <row r="66" spans="2:11">
      <c r="B66" s="46" t="s">
        <v>50</v>
      </c>
      <c r="C66" s="29"/>
      <c r="D66" s="29"/>
      <c r="E66" s="29"/>
    </row>
    <row r="67" spans="2:11">
      <c r="B67" s="46" t="s">
        <v>59</v>
      </c>
      <c r="C67" s="29"/>
      <c r="D67" s="29"/>
      <c r="E67" s="29"/>
    </row>
    <row r="68" spans="2:11">
      <c r="B68" s="46" t="s">
        <v>60</v>
      </c>
      <c r="C68" s="29"/>
      <c r="D68" s="29"/>
      <c r="E68" s="29"/>
    </row>
    <row r="69" spans="2:11">
      <c r="B69" s="46" t="s">
        <v>62</v>
      </c>
      <c r="C69" s="29"/>
      <c r="D69" s="29"/>
      <c r="E69" s="29"/>
    </row>
    <row r="70" spans="2:11">
      <c r="B70" s="46" t="s">
        <v>61</v>
      </c>
      <c r="C70" s="29"/>
      <c r="D70" s="29"/>
      <c r="E70" s="29"/>
    </row>
    <row r="71" spans="2:11">
      <c r="B71" s="46" t="s">
        <v>49</v>
      </c>
      <c r="C71" s="29"/>
      <c r="D71" s="29"/>
      <c r="E71" s="29"/>
    </row>
    <row r="72" spans="2:11">
      <c r="B72" s="46" t="s">
        <v>63</v>
      </c>
      <c r="C72" s="29"/>
      <c r="D72" s="29"/>
      <c r="E72" s="29"/>
    </row>
    <row r="76" spans="2:11">
      <c r="B76" s="46" t="s">
        <v>64</v>
      </c>
      <c r="C76" s="29"/>
      <c r="D76" s="29"/>
      <c r="E76" s="29"/>
      <c r="F76" s="29"/>
      <c r="G76" s="29"/>
      <c r="H76" s="29"/>
      <c r="I76" s="29"/>
      <c r="J76" s="29"/>
      <c r="K76" s="29"/>
    </row>
    <row r="77" spans="2:11">
      <c r="B77" s="46" t="s">
        <v>65</v>
      </c>
      <c r="C77" s="29"/>
      <c r="D77" s="29"/>
      <c r="E77" s="29"/>
      <c r="F77" s="29"/>
      <c r="G77" s="29"/>
      <c r="H77" s="29"/>
      <c r="I77" s="29"/>
      <c r="J77" s="29"/>
      <c r="K77" s="29"/>
    </row>
    <row r="78" spans="2:11">
      <c r="B78" s="46" t="s">
        <v>66</v>
      </c>
      <c r="C78" s="29"/>
      <c r="D78" s="29"/>
      <c r="E78" s="29"/>
      <c r="F78" s="29"/>
      <c r="G78" s="29"/>
      <c r="H78" s="29"/>
      <c r="I78" s="29"/>
      <c r="J78" s="29"/>
      <c r="K78" s="29"/>
    </row>
    <row r="79" spans="2:11">
      <c r="B79" s="33" t="s">
        <v>52</v>
      </c>
      <c r="D79" s="29"/>
      <c r="E79" s="29"/>
      <c r="F79" s="29"/>
      <c r="G79" s="29"/>
      <c r="H79" s="29"/>
      <c r="I79" s="29"/>
      <c r="J79" s="29"/>
      <c r="K79" s="29"/>
    </row>
    <row r="80" spans="2:11">
      <c r="B80" s="46" t="s">
        <v>67</v>
      </c>
      <c r="C80" s="29"/>
      <c r="D80" s="29"/>
      <c r="E80" s="29"/>
      <c r="F80" s="29"/>
      <c r="G80" s="29"/>
      <c r="H80" s="29"/>
      <c r="I80" s="29"/>
      <c r="J80" s="29"/>
      <c r="K80" s="29"/>
    </row>
    <row r="81" spans="2:11">
      <c r="B81" s="33" t="s">
        <v>51</v>
      </c>
      <c r="D81" s="29"/>
      <c r="E81" s="29"/>
      <c r="F81" s="29"/>
      <c r="G81" s="29"/>
      <c r="H81" s="29"/>
      <c r="I81" s="29"/>
      <c r="J81" s="29"/>
      <c r="K81" s="29"/>
    </row>
    <row r="82" spans="2:11">
      <c r="B82" s="46" t="s">
        <v>68</v>
      </c>
      <c r="C82" s="29"/>
      <c r="D82" s="29"/>
      <c r="E82" s="29"/>
      <c r="F82" s="29"/>
      <c r="G82" s="29"/>
      <c r="H82" s="29"/>
      <c r="I82" s="29"/>
      <c r="J82" s="29"/>
      <c r="K82" s="29"/>
    </row>
    <row r="83" spans="2:11">
      <c r="B83" s="46" t="s">
        <v>69</v>
      </c>
      <c r="C83" s="29"/>
      <c r="D83" s="29"/>
      <c r="E83" s="29"/>
      <c r="F83" s="29"/>
      <c r="G83" s="29"/>
      <c r="H83" s="29"/>
      <c r="I83" s="29"/>
      <c r="J83" s="29"/>
      <c r="K83" s="29"/>
    </row>
    <row r="84" spans="2:11">
      <c r="B84" s="46" t="s">
        <v>70</v>
      </c>
      <c r="C84" s="29"/>
      <c r="D84" s="29"/>
      <c r="E84" s="29"/>
      <c r="F84" s="29"/>
      <c r="G84" s="29"/>
      <c r="H84" s="29"/>
      <c r="I84" s="29"/>
      <c r="J84" s="29"/>
      <c r="K84" s="29"/>
    </row>
    <row r="85" spans="2:11">
      <c r="B85" s="46" t="s">
        <v>71</v>
      </c>
      <c r="C85" s="29"/>
      <c r="D85" s="29"/>
      <c r="E85" s="29"/>
      <c r="F85" s="29"/>
      <c r="G85" s="29"/>
      <c r="H85" s="29"/>
      <c r="I85" s="29"/>
      <c r="J85" s="29"/>
      <c r="K85" s="29"/>
    </row>
    <row r="86" spans="2:11">
      <c r="B86" s="46" t="s">
        <v>72</v>
      </c>
      <c r="C86" s="29"/>
      <c r="D86" s="29"/>
      <c r="E86" s="29"/>
      <c r="F86" s="29"/>
      <c r="G86" s="29"/>
      <c r="H86" s="29"/>
      <c r="I86" s="29"/>
      <c r="J86" s="29"/>
      <c r="K86" s="29"/>
    </row>
    <row r="90" spans="2:11">
      <c r="B90" s="46" t="s">
        <v>85</v>
      </c>
      <c r="C90" s="29"/>
      <c r="D90" s="29"/>
      <c r="E90" s="29"/>
    </row>
    <row r="91" spans="2:11">
      <c r="B91" s="46" t="s">
        <v>86</v>
      </c>
      <c r="C91" s="29"/>
      <c r="D91" s="29"/>
      <c r="E91" s="29"/>
    </row>
    <row r="92" spans="2:11">
      <c r="B92" s="46" t="s">
        <v>87</v>
      </c>
      <c r="C92" s="29"/>
      <c r="D92" s="29"/>
      <c r="E92" s="29"/>
    </row>
    <row r="100" spans="3:11">
      <c r="C100" s="39"/>
    </row>
    <row r="101" spans="3:11" ht="15.6">
      <c r="C101" s="40"/>
    </row>
    <row r="102" spans="3:11" ht="15.6">
      <c r="C102" s="40"/>
    </row>
    <row r="104" spans="3:11">
      <c r="D104" s="41"/>
      <c r="I104" s="41"/>
      <c r="J104" s="41"/>
      <c r="K104" s="41"/>
    </row>
    <row r="105" spans="3:11">
      <c r="D105" s="41"/>
      <c r="I105" s="41"/>
      <c r="J105" s="41"/>
      <c r="K105" s="41"/>
    </row>
    <row r="107" spans="3:11">
      <c r="D107" s="2"/>
      <c r="I107" s="2"/>
      <c r="J107" s="2"/>
      <c r="K107" s="2"/>
    </row>
    <row r="109" spans="3:11" ht="15.6">
      <c r="C109" s="42"/>
    </row>
  </sheetData>
  <sheetProtection selectLockedCells="1"/>
  <mergeCells count="26">
    <mergeCell ref="C37:E37"/>
    <mergeCell ref="G37:H37"/>
    <mergeCell ref="B55:L55"/>
    <mergeCell ref="C38:E38"/>
    <mergeCell ref="G38:H38"/>
    <mergeCell ref="K37:L37"/>
    <mergeCell ref="K38:L38"/>
    <mergeCell ref="G3:J3"/>
    <mergeCell ref="G4:J4"/>
    <mergeCell ref="G35:H35"/>
    <mergeCell ref="B34:L34"/>
    <mergeCell ref="J8:L8"/>
    <mergeCell ref="J9:L9"/>
    <mergeCell ref="K35:L35"/>
    <mergeCell ref="E7:G7"/>
    <mergeCell ref="B13:F13"/>
    <mergeCell ref="B19:F19"/>
    <mergeCell ref="C35:E35"/>
    <mergeCell ref="J11:L11"/>
    <mergeCell ref="B28:F28"/>
    <mergeCell ref="F9:G9"/>
    <mergeCell ref="K36:L36"/>
    <mergeCell ref="B15:D15"/>
    <mergeCell ref="B14:D14"/>
    <mergeCell ref="C36:E36"/>
    <mergeCell ref="G36:H36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40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27" t="s">
        <v>12</v>
      </c>
      <c r="C3" s="127"/>
      <c r="D3" s="127"/>
      <c r="E3" s="127"/>
      <c r="F3" s="127"/>
      <c r="G3" s="127"/>
    </row>
    <row r="6" spans="2:32" ht="15" customHeight="1">
      <c r="B6" s="85" t="s">
        <v>89</v>
      </c>
      <c r="C6" s="85" t="s">
        <v>105</v>
      </c>
      <c r="D6" s="85" t="s">
        <v>106</v>
      </c>
      <c r="E6" s="85" t="s">
        <v>107</v>
      </c>
      <c r="F6" s="85" t="s">
        <v>8</v>
      </c>
    </row>
    <row r="7" spans="2:32" ht="15" customHeight="1">
      <c r="B7" s="5" t="s">
        <v>97</v>
      </c>
      <c r="C7" s="7">
        <v>7</v>
      </c>
      <c r="D7" s="7"/>
      <c r="E7" s="7">
        <v>1</v>
      </c>
      <c r="F7" s="83">
        <f>SUM(C7:E7)</f>
        <v>8</v>
      </c>
    </row>
    <row r="8" spans="2:32" ht="15" customHeight="1">
      <c r="B8" s="5" t="s">
        <v>96</v>
      </c>
      <c r="C8" s="81">
        <v>110</v>
      </c>
      <c r="D8" s="81"/>
      <c r="E8" s="81">
        <v>6</v>
      </c>
      <c r="F8" s="84">
        <f>SUM(C8:E8)</f>
        <v>116</v>
      </c>
      <c r="J8" s="125" t="s">
        <v>84</v>
      </c>
      <c r="K8" s="125"/>
      <c r="M8" s="125" t="s">
        <v>110</v>
      </c>
      <c r="N8" s="125"/>
    </row>
    <row r="9" spans="2:32" ht="15" customHeight="1">
      <c r="B9" s="5" t="s">
        <v>88</v>
      </c>
      <c r="C9" s="80">
        <v>1.1539999999999999</v>
      </c>
      <c r="D9" s="80"/>
      <c r="E9" s="80">
        <v>3.4000000000000002E-2</v>
      </c>
      <c r="F9" s="82">
        <f>SUM(C9:E9)</f>
        <v>1.1879999999999999</v>
      </c>
      <c r="G9" s="1"/>
      <c r="J9" s="9" t="s">
        <v>90</v>
      </c>
      <c r="K9" s="9" t="s">
        <v>54</v>
      </c>
      <c r="M9" s="9" t="s">
        <v>90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78" t="s">
        <v>0</v>
      </c>
      <c r="C10" s="79">
        <v>6.36</v>
      </c>
      <c r="D10" s="79">
        <v>8.0299999999999994</v>
      </c>
      <c r="E10" s="79">
        <v>6</v>
      </c>
      <c r="F10" s="1"/>
      <c r="G10" s="3"/>
      <c r="H10" s="3"/>
      <c r="J10" s="70" t="s">
        <v>111</v>
      </c>
      <c r="K10" s="87">
        <v>250</v>
      </c>
      <c r="M10" s="70" t="s">
        <v>111</v>
      </c>
      <c r="N10" s="87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8" t="s">
        <v>73</v>
      </c>
      <c r="C11" s="49"/>
      <c r="D11" s="49"/>
      <c r="E11" s="49"/>
      <c r="F11" s="1"/>
      <c r="G11" s="3"/>
      <c r="H11" s="3"/>
      <c r="J11" s="70">
        <v>0.1</v>
      </c>
      <c r="K11" s="87"/>
      <c r="M11" s="70">
        <v>0.1</v>
      </c>
      <c r="N11" s="87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83">
        <f>SUM(C12:E12)</f>
        <v>151</v>
      </c>
      <c r="G12" s="1"/>
      <c r="J12" s="70" t="s">
        <v>117</v>
      </c>
      <c r="K12" s="87">
        <v>350</v>
      </c>
      <c r="M12" s="70" t="s">
        <v>117</v>
      </c>
      <c r="N12" s="87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70" t="s">
        <v>118</v>
      </c>
      <c r="K13" s="87">
        <v>350</v>
      </c>
      <c r="M13" s="70" t="s">
        <v>118</v>
      </c>
      <c r="N13" s="87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50" t="s">
        <v>2</v>
      </c>
      <c r="C14" s="51">
        <f>(MAX(C10:C11))*C12</f>
        <v>636</v>
      </c>
      <c r="D14" s="51">
        <f t="shared" ref="D14:E14" si="1">(MAX(D10:D11))*D12</f>
        <v>8.0299999999999994</v>
      </c>
      <c r="E14" s="51">
        <f t="shared" si="1"/>
        <v>300</v>
      </c>
      <c r="F14" s="51">
        <f>SUM(C14:E14)</f>
        <v>944.03</v>
      </c>
      <c r="G14" s="1"/>
      <c r="J14" s="70">
        <v>0.1</v>
      </c>
      <c r="K14" s="87"/>
      <c r="M14" s="70">
        <v>0.1</v>
      </c>
      <c r="N14" s="87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70" t="s">
        <v>119</v>
      </c>
      <c r="K15" s="87">
        <v>325</v>
      </c>
      <c r="M15" s="70" t="s">
        <v>119</v>
      </c>
      <c r="N15" s="87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71"/>
      <c r="J16" s="70" t="s">
        <v>120</v>
      </c>
      <c r="K16" s="87">
        <v>300</v>
      </c>
      <c r="M16" s="70" t="s">
        <v>120</v>
      </c>
      <c r="N16" s="87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70" t="s">
        <v>112</v>
      </c>
      <c r="K17" s="87">
        <v>280</v>
      </c>
      <c r="M17" s="70" t="s">
        <v>112</v>
      </c>
      <c r="N17" s="87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50" t="s">
        <v>74</v>
      </c>
      <c r="C18" s="51">
        <f t="shared" ref="C18:E18" si="3">C14+C16</f>
        <v>804.07652299185406</v>
      </c>
      <c r="D18" s="51">
        <f t="shared" si="3"/>
        <v>10.15209823840344</v>
      </c>
      <c r="E18" s="51">
        <f t="shared" si="3"/>
        <v>379.28137876974245</v>
      </c>
      <c r="F18" s="51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90</v>
      </c>
      <c r="K20" s="9" t="s">
        <v>113</v>
      </c>
      <c r="Y20"/>
      <c r="Z20"/>
      <c r="AA20"/>
      <c r="AB20"/>
      <c r="AC20"/>
      <c r="AD20"/>
      <c r="AE20"/>
      <c r="AF20"/>
    </row>
    <row r="21" spans="1:33" ht="18.75" hidden="1" customHeight="1">
      <c r="B21" s="50" t="s">
        <v>75</v>
      </c>
      <c r="C21" s="51">
        <f>C18+C19</f>
        <v>837.76189316017496</v>
      </c>
      <c r="D21" s="51"/>
      <c r="E21" s="51"/>
      <c r="F21" s="51">
        <f>SUM(C21:E21)</f>
        <v>837.76189316017496</v>
      </c>
      <c r="J21" s="7"/>
      <c r="K21" s="7"/>
    </row>
    <row r="22" spans="1:33">
      <c r="J22" s="88">
        <f>+F9</f>
        <v>1.1879999999999999</v>
      </c>
      <c r="K22" s="89">
        <f>J22*K13</f>
        <v>415.79999999999995</v>
      </c>
    </row>
    <row r="23" spans="1:33">
      <c r="B23" s="126" t="s">
        <v>11</v>
      </c>
      <c r="C23" s="126"/>
      <c r="D23" s="126"/>
      <c r="E23" s="126"/>
      <c r="F23" s="126"/>
      <c r="G23" s="126"/>
    </row>
    <row r="24" spans="1:33">
      <c r="J24" s="9" t="s">
        <v>114</v>
      </c>
      <c r="K24" s="9" t="s">
        <v>115</v>
      </c>
    </row>
    <row r="25" spans="1:33">
      <c r="J25" s="89">
        <f>K22*60%</f>
        <v>249.47999999999996</v>
      </c>
      <c r="K25" s="89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116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28" t="s">
        <v>16</v>
      </c>
      <c r="C35" s="128"/>
      <c r="D35" s="128"/>
      <c r="E35" s="128"/>
      <c r="F35" s="128"/>
      <c r="G35" s="128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71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86" t="s">
        <v>17</v>
      </c>
      <c r="C41" s="86"/>
      <c r="D41" s="86"/>
      <c r="E41" s="86"/>
      <c r="F41" s="86"/>
      <c r="G41" s="86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100" customFormat="1">
      <c r="A47" s="96"/>
      <c r="B47" s="98" t="s">
        <v>20</v>
      </c>
      <c r="C47" s="97">
        <f>C46*$K$31</f>
        <v>42.270671803388282</v>
      </c>
      <c r="D47" s="97">
        <f t="shared" ref="D47:E47" si="8">D46*$K$31</f>
        <v>51.458155426726904</v>
      </c>
      <c r="E47" s="97">
        <f t="shared" si="8"/>
        <v>38.449431203033804</v>
      </c>
      <c r="F47" s="99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7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2024-04-16T15:59:00Z</cp:lastPrinted>
  <dcterms:created xsi:type="dcterms:W3CDTF">2022-02-19T20:43:21Z</dcterms:created>
  <dcterms:modified xsi:type="dcterms:W3CDTF">2024-06-12T17:24:51Z</dcterms:modified>
</cp:coreProperties>
</file>