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8190" yWindow="-75" windowWidth="10815" windowHeight="8280" tabRatio="406" activeTab="3"/>
  </bookViews>
  <sheets>
    <sheet name="Nilai-Predikat" sheetId="6" r:id="rId1"/>
    <sheet name="Petunjuk" sheetId="7" r:id="rId2"/>
    <sheet name="PGanda" sheetId="5" r:id="rId3"/>
    <sheet name="Essay" sheetId="4" r:id="rId4"/>
  </sheets>
  <calcPr calcId="144525"/>
</workbook>
</file>

<file path=xl/calcChain.xml><?xml version="1.0" encoding="utf-8"?>
<calcChain xmlns="http://schemas.openxmlformats.org/spreadsheetml/2006/main">
  <c r="T158" i="4" l="1"/>
  <c r="T153" i="4"/>
  <c r="T152" i="4"/>
  <c r="H150" i="4"/>
  <c r="G150" i="4"/>
  <c r="D150" i="4"/>
  <c r="G149" i="4"/>
  <c r="H149" i="4" s="1"/>
  <c r="H148" i="4"/>
  <c r="G148" i="4"/>
  <c r="D148" i="4"/>
  <c r="G147" i="4"/>
  <c r="H147" i="4" s="1"/>
  <c r="H146" i="4"/>
  <c r="G146" i="4"/>
  <c r="D146" i="4"/>
  <c r="G145" i="4"/>
  <c r="H145" i="4" s="1"/>
  <c r="H144" i="4"/>
  <c r="G144" i="4"/>
  <c r="D144" i="4"/>
  <c r="G143" i="4"/>
  <c r="H143" i="4" s="1"/>
  <c r="C143" i="4"/>
  <c r="F143" i="4" s="1"/>
  <c r="Q143" i="4" s="1"/>
  <c r="S143" i="4" s="1"/>
  <c r="H142" i="4"/>
  <c r="G142" i="4"/>
  <c r="D142" i="4"/>
  <c r="G141" i="4"/>
  <c r="H141" i="4" s="1"/>
  <c r="AA134" i="4"/>
  <c r="Z134" i="4"/>
  <c r="Y134" i="4"/>
  <c r="X134" i="4"/>
  <c r="W134" i="4"/>
  <c r="V134" i="4"/>
  <c r="U134" i="4"/>
  <c r="T134" i="4"/>
  <c r="S134" i="4"/>
  <c r="R134" i="4"/>
  <c r="Q134" i="4"/>
  <c r="P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AB133" i="4"/>
  <c r="O133" i="4"/>
  <c r="C150" i="4" s="1"/>
  <c r="AB132" i="4"/>
  <c r="D149" i="4" s="1"/>
  <c r="O132" i="4"/>
  <c r="C149" i="4" s="1"/>
  <c r="AB131" i="4"/>
  <c r="O131" i="4"/>
  <c r="C148" i="4" s="1"/>
  <c r="AB130" i="4"/>
  <c r="D147" i="4" s="1"/>
  <c r="O130" i="4"/>
  <c r="C147" i="4" s="1"/>
  <c r="AB129" i="4"/>
  <c r="O129" i="4"/>
  <c r="C146" i="4" s="1"/>
  <c r="AB128" i="4"/>
  <c r="D145" i="4" s="1"/>
  <c r="O128" i="4"/>
  <c r="C145" i="4" s="1"/>
  <c r="AB127" i="4"/>
  <c r="O127" i="4"/>
  <c r="C144" i="4" s="1"/>
  <c r="AB126" i="4"/>
  <c r="D143" i="4" s="1"/>
  <c r="O126" i="4"/>
  <c r="AB125" i="4"/>
  <c r="O125" i="4"/>
  <c r="C142" i="4" s="1"/>
  <c r="AB124" i="4"/>
  <c r="D141" i="4" s="1"/>
  <c r="O124" i="4"/>
  <c r="C141" i="4" s="1"/>
  <c r="O117" i="4"/>
  <c r="T102" i="4"/>
  <c r="T97" i="4"/>
  <c r="T96" i="4"/>
  <c r="G94" i="4"/>
  <c r="H94" i="4" s="1"/>
  <c r="G93" i="4"/>
  <c r="H93" i="4" s="1"/>
  <c r="H92" i="4"/>
  <c r="G92" i="4"/>
  <c r="D92" i="4"/>
  <c r="G91" i="4"/>
  <c r="H91" i="4" s="1"/>
  <c r="D91" i="4"/>
  <c r="C91" i="4"/>
  <c r="F91" i="4" s="1"/>
  <c r="Q91" i="4" s="1"/>
  <c r="S91" i="4" s="1"/>
  <c r="G90" i="4"/>
  <c r="H90" i="4" s="1"/>
  <c r="G89" i="4"/>
  <c r="H89" i="4" s="1"/>
  <c r="H88" i="4"/>
  <c r="G88" i="4"/>
  <c r="D88" i="4"/>
  <c r="G87" i="4"/>
  <c r="H87" i="4" s="1"/>
  <c r="D87" i="4"/>
  <c r="C87" i="4"/>
  <c r="G86" i="4"/>
  <c r="H86" i="4" s="1"/>
  <c r="G85" i="4"/>
  <c r="H85" i="4" s="1"/>
  <c r="AA78" i="4"/>
  <c r="Z78" i="4"/>
  <c r="Y78" i="4"/>
  <c r="X78" i="4"/>
  <c r="W78" i="4"/>
  <c r="V78" i="4"/>
  <c r="U78" i="4"/>
  <c r="T78" i="4"/>
  <c r="S78" i="4"/>
  <c r="R78" i="4"/>
  <c r="Q78" i="4"/>
  <c r="P78" i="4"/>
  <c r="N78" i="4"/>
  <c r="M78" i="4"/>
  <c r="L78" i="4"/>
  <c r="K78" i="4"/>
  <c r="J78" i="4"/>
  <c r="I78" i="4"/>
  <c r="H78" i="4"/>
  <c r="G78" i="4"/>
  <c r="F78" i="4"/>
  <c r="E78" i="4"/>
  <c r="D78" i="4"/>
  <c r="C78" i="4"/>
  <c r="AB77" i="4"/>
  <c r="D94" i="4" s="1"/>
  <c r="O77" i="4"/>
  <c r="C94" i="4" s="1"/>
  <c r="AB76" i="4"/>
  <c r="D93" i="4" s="1"/>
  <c r="O76" i="4"/>
  <c r="C93" i="4" s="1"/>
  <c r="AB75" i="4"/>
  <c r="O75" i="4"/>
  <c r="C92" i="4" s="1"/>
  <c r="AB74" i="4"/>
  <c r="O74" i="4"/>
  <c r="AB73" i="4"/>
  <c r="D90" i="4" s="1"/>
  <c r="O73" i="4"/>
  <c r="C90" i="4" s="1"/>
  <c r="AB72" i="4"/>
  <c r="D89" i="4" s="1"/>
  <c r="E89" i="4" s="1"/>
  <c r="I89" i="4" s="1"/>
  <c r="O72" i="4"/>
  <c r="C89" i="4" s="1"/>
  <c r="AB71" i="4"/>
  <c r="O71" i="4"/>
  <c r="C88" i="4" s="1"/>
  <c r="AB70" i="4"/>
  <c r="O70" i="4"/>
  <c r="AB69" i="4"/>
  <c r="D86" i="4" s="1"/>
  <c r="O69" i="4"/>
  <c r="C86" i="4" s="1"/>
  <c r="E86" i="4" s="1"/>
  <c r="AB68" i="4"/>
  <c r="D85" i="4" s="1"/>
  <c r="O68" i="4"/>
  <c r="C85" i="4" s="1"/>
  <c r="O61" i="4"/>
  <c r="F141" i="4" l="1"/>
  <c r="Q141" i="4" s="1"/>
  <c r="S141" i="4" s="1"/>
  <c r="E141" i="4"/>
  <c r="I141" i="4" s="1"/>
  <c r="F145" i="4"/>
  <c r="Q145" i="4" s="1"/>
  <c r="S145" i="4" s="1"/>
  <c r="E145" i="4"/>
  <c r="I145" i="4" s="1"/>
  <c r="F147" i="4"/>
  <c r="Q147" i="4" s="1"/>
  <c r="S147" i="4" s="1"/>
  <c r="E147" i="4"/>
  <c r="I147" i="4" s="1"/>
  <c r="F149" i="4"/>
  <c r="Q149" i="4" s="1"/>
  <c r="S149" i="4" s="1"/>
  <c r="E149" i="4"/>
  <c r="I149" i="4" s="1"/>
  <c r="E142" i="4"/>
  <c r="I142" i="4" s="1"/>
  <c r="F142" i="4"/>
  <c r="Q142" i="4" s="1"/>
  <c r="S142" i="4" s="1"/>
  <c r="F144" i="4"/>
  <c r="Q144" i="4" s="1"/>
  <c r="S144" i="4" s="1"/>
  <c r="E144" i="4"/>
  <c r="I144" i="4" s="1"/>
  <c r="E146" i="4"/>
  <c r="I146" i="4" s="1"/>
  <c r="F146" i="4"/>
  <c r="Q146" i="4" s="1"/>
  <c r="S146" i="4" s="1"/>
  <c r="F148" i="4"/>
  <c r="Q148" i="4" s="1"/>
  <c r="S148" i="4" s="1"/>
  <c r="E148" i="4"/>
  <c r="I148" i="4" s="1"/>
  <c r="E150" i="4"/>
  <c r="I150" i="4" s="1"/>
  <c r="F150" i="4"/>
  <c r="Q150" i="4" s="1"/>
  <c r="S150" i="4" s="1"/>
  <c r="E143" i="4"/>
  <c r="I143" i="4" s="1"/>
  <c r="K89" i="4"/>
  <c r="X89" i="4"/>
  <c r="I86" i="4"/>
  <c r="F88" i="4"/>
  <c r="Q88" i="4" s="1"/>
  <c r="S88" i="4" s="1"/>
  <c r="E88" i="4"/>
  <c r="I88" i="4" s="1"/>
  <c r="E90" i="4"/>
  <c r="I90" i="4" s="1"/>
  <c r="F90" i="4"/>
  <c r="Q90" i="4" s="1"/>
  <c r="S90" i="4" s="1"/>
  <c r="F92" i="4"/>
  <c r="Q92" i="4" s="1"/>
  <c r="S92" i="4" s="1"/>
  <c r="E92" i="4"/>
  <c r="I92" i="4" s="1"/>
  <c r="E94" i="4"/>
  <c r="I94" i="4" s="1"/>
  <c r="F94" i="4"/>
  <c r="Q94" i="4" s="1"/>
  <c r="S94" i="4" s="1"/>
  <c r="F87" i="4"/>
  <c r="Q87" i="4" s="1"/>
  <c r="S87" i="4" s="1"/>
  <c r="E87" i="4"/>
  <c r="I87" i="4" s="1"/>
  <c r="F85" i="4"/>
  <c r="Q85" i="4" s="1"/>
  <c r="S85" i="4" s="1"/>
  <c r="F89" i="4"/>
  <c r="Q89" i="4" s="1"/>
  <c r="S89" i="4" s="1"/>
  <c r="F93" i="4"/>
  <c r="Q93" i="4" s="1"/>
  <c r="S93" i="4" s="1"/>
  <c r="E93" i="4"/>
  <c r="I93" i="4" s="1"/>
  <c r="E85" i="4"/>
  <c r="I85" i="4" s="1"/>
  <c r="F86" i="4"/>
  <c r="Q86" i="4" s="1"/>
  <c r="S86" i="4" s="1"/>
  <c r="E91" i="4"/>
  <c r="I91" i="4" s="1"/>
  <c r="AD1" i="5"/>
  <c r="X150" i="4" l="1"/>
  <c r="K150" i="4"/>
  <c r="X146" i="4"/>
  <c r="K146" i="4"/>
  <c r="X142" i="4"/>
  <c r="K142" i="4"/>
  <c r="K148" i="4"/>
  <c r="X148" i="4"/>
  <c r="K144" i="4"/>
  <c r="X144" i="4"/>
  <c r="K149" i="4"/>
  <c r="X149" i="4"/>
  <c r="K145" i="4"/>
  <c r="X145" i="4"/>
  <c r="K143" i="4"/>
  <c r="X143" i="4"/>
  <c r="K147" i="4"/>
  <c r="X147" i="4"/>
  <c r="K141" i="4"/>
  <c r="X141" i="4"/>
  <c r="Y151" i="4" s="1"/>
  <c r="K91" i="4"/>
  <c r="X91" i="4"/>
  <c r="X86" i="4"/>
  <c r="K86" i="4"/>
  <c r="K85" i="4"/>
  <c r="X85" i="4"/>
  <c r="X94" i="4"/>
  <c r="K94" i="4"/>
  <c r="X90" i="4"/>
  <c r="K90" i="4"/>
  <c r="K93" i="4"/>
  <c r="X93" i="4"/>
  <c r="K87" i="4"/>
  <c r="X87" i="4"/>
  <c r="K92" i="4"/>
  <c r="X92" i="4"/>
  <c r="K88" i="4"/>
  <c r="X88" i="4"/>
  <c r="AO57" i="5"/>
  <c r="G27" i="4"/>
  <c r="AB19" i="4"/>
  <c r="AB18" i="4"/>
  <c r="AB17" i="4"/>
  <c r="AB16" i="4"/>
  <c r="AB15" i="4"/>
  <c r="AB14" i="4"/>
  <c r="AB13" i="4"/>
  <c r="AB12" i="4"/>
  <c r="AB11" i="4"/>
  <c r="AB10" i="4"/>
  <c r="O11" i="4"/>
  <c r="O12" i="4"/>
  <c r="O13" i="4"/>
  <c r="O14" i="4"/>
  <c r="O15" i="4"/>
  <c r="O16" i="4"/>
  <c r="O17" i="4"/>
  <c r="O18" i="4"/>
  <c r="O19" i="4"/>
  <c r="O10" i="4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O49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10" i="5"/>
  <c r="O41" i="5"/>
  <c r="O42" i="5"/>
  <c r="O43" i="5"/>
  <c r="O44" i="5"/>
  <c r="O45" i="5"/>
  <c r="O46" i="5"/>
  <c r="O47" i="5"/>
  <c r="O48" i="5"/>
  <c r="O40" i="5"/>
  <c r="AE40" i="5" s="1"/>
  <c r="Y95" i="4" l="1"/>
  <c r="AK10" i="5"/>
  <c r="AK11" i="5" l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G36" i="4"/>
  <c r="G29" i="4"/>
  <c r="G30" i="4"/>
  <c r="G31" i="4"/>
  <c r="G32" i="4"/>
  <c r="G33" i="4"/>
  <c r="G34" i="4"/>
  <c r="G35" i="4"/>
  <c r="G28" i="4"/>
  <c r="H27" i="4"/>
  <c r="AA50" i="5" l="1"/>
  <c r="C50" i="5"/>
  <c r="AO56" i="5" l="1"/>
  <c r="N50" i="5"/>
  <c r="M50" i="5"/>
  <c r="L50" i="5"/>
  <c r="D20" i="4" l="1"/>
  <c r="Z5" i="4" l="1"/>
  <c r="Z4" i="4"/>
  <c r="O3" i="4"/>
  <c r="AD3" i="5" l="1"/>
  <c r="T44" i="4" l="1"/>
  <c r="T39" i="4"/>
  <c r="T38" i="4"/>
  <c r="M28" i="6" l="1"/>
  <c r="K28" i="6"/>
  <c r="H28" i="6"/>
  <c r="E28" i="6"/>
  <c r="B28" i="6"/>
  <c r="K27" i="6"/>
  <c r="H27" i="6"/>
  <c r="E27" i="6"/>
  <c r="B27" i="6"/>
  <c r="K26" i="6"/>
  <c r="H26" i="6"/>
  <c r="E26" i="6"/>
  <c r="B26" i="6"/>
  <c r="K25" i="6"/>
  <c r="H25" i="6"/>
  <c r="E25" i="6"/>
  <c r="B25" i="6"/>
  <c r="K24" i="6"/>
  <c r="H24" i="6"/>
  <c r="E24" i="6"/>
  <c r="B24" i="6"/>
  <c r="K23" i="6"/>
  <c r="H23" i="6"/>
  <c r="E23" i="6"/>
  <c r="B23" i="6"/>
  <c r="K22" i="6"/>
  <c r="H22" i="6"/>
  <c r="E22" i="6"/>
  <c r="B22" i="6"/>
  <c r="K21" i="6"/>
  <c r="H21" i="6"/>
  <c r="E21" i="6"/>
  <c r="B21" i="6"/>
  <c r="K20" i="6"/>
  <c r="H20" i="6"/>
  <c r="E20" i="6"/>
  <c r="B20" i="6"/>
  <c r="K19" i="6"/>
  <c r="H19" i="6"/>
  <c r="E19" i="6"/>
  <c r="B19" i="6"/>
  <c r="K18" i="6"/>
  <c r="H18" i="6"/>
  <c r="E18" i="6"/>
  <c r="B18" i="6"/>
  <c r="K17" i="6"/>
  <c r="H17" i="6"/>
  <c r="E17" i="6"/>
  <c r="B17" i="6"/>
  <c r="K16" i="6"/>
  <c r="H16" i="6"/>
  <c r="E16" i="6"/>
  <c r="B16" i="6"/>
  <c r="K15" i="6"/>
  <c r="H15" i="6"/>
  <c r="E15" i="6"/>
  <c r="B15" i="6"/>
  <c r="K14" i="6"/>
  <c r="H14" i="6"/>
  <c r="E14" i="6"/>
  <c r="B14" i="6"/>
  <c r="K13" i="6"/>
  <c r="H13" i="6"/>
  <c r="E13" i="6"/>
  <c r="B13" i="6"/>
  <c r="K12" i="6"/>
  <c r="H12" i="6"/>
  <c r="E12" i="6"/>
  <c r="B12" i="6"/>
  <c r="K11" i="6"/>
  <c r="H11" i="6"/>
  <c r="E11" i="6"/>
  <c r="B11" i="6"/>
  <c r="K10" i="6"/>
  <c r="H10" i="6"/>
  <c r="E10" i="6"/>
  <c r="B10" i="6"/>
  <c r="K9" i="6"/>
  <c r="H9" i="6"/>
  <c r="E9" i="6"/>
  <c r="B9" i="6"/>
  <c r="K8" i="6"/>
  <c r="H8" i="6"/>
  <c r="E8" i="6"/>
  <c r="B8" i="6"/>
  <c r="K7" i="6"/>
  <c r="H7" i="6"/>
  <c r="E7" i="6"/>
  <c r="B7" i="6"/>
  <c r="K6" i="6"/>
  <c r="H6" i="6"/>
  <c r="E6" i="6"/>
  <c r="B6" i="6"/>
  <c r="K5" i="6"/>
  <c r="H5" i="6"/>
  <c r="E5" i="6"/>
  <c r="B5" i="6"/>
  <c r="K4" i="6"/>
  <c r="H4" i="6"/>
  <c r="E4" i="6"/>
  <c r="B4" i="6"/>
  <c r="C20" i="4" l="1"/>
  <c r="P50" i="5"/>
  <c r="Z50" i="5"/>
  <c r="Y50" i="5"/>
  <c r="X50" i="5"/>
  <c r="W50" i="5"/>
  <c r="V50" i="5"/>
  <c r="U50" i="5"/>
  <c r="T50" i="5"/>
  <c r="S50" i="5"/>
  <c r="R50" i="5"/>
  <c r="Q50" i="5"/>
  <c r="K50" i="5"/>
  <c r="J50" i="5"/>
  <c r="I50" i="5"/>
  <c r="H50" i="5"/>
  <c r="G50" i="5"/>
  <c r="F50" i="5"/>
  <c r="E50" i="5"/>
  <c r="D50" i="5"/>
  <c r="AP6" i="5"/>
  <c r="AP5" i="5"/>
  <c r="AK6" i="5"/>
  <c r="AK5" i="5"/>
  <c r="AO52" i="5"/>
  <c r="AE24" i="5"/>
  <c r="AF24" i="5"/>
  <c r="AE25" i="5"/>
  <c r="AF25" i="5"/>
  <c r="AE26" i="5"/>
  <c r="AF26" i="5"/>
  <c r="AE27" i="5"/>
  <c r="AF27" i="5"/>
  <c r="AE28" i="5"/>
  <c r="AF28" i="5"/>
  <c r="AE29" i="5"/>
  <c r="AF29" i="5"/>
  <c r="AE30" i="5"/>
  <c r="AF30" i="5"/>
  <c r="AE31" i="5"/>
  <c r="AF31" i="5"/>
  <c r="AE32" i="5"/>
  <c r="AF32" i="5"/>
  <c r="AE33" i="5"/>
  <c r="AF33" i="5"/>
  <c r="AE34" i="5"/>
  <c r="AF34" i="5"/>
  <c r="AE35" i="5"/>
  <c r="AF35" i="5"/>
  <c r="AE36" i="5"/>
  <c r="AF36" i="5"/>
  <c r="AE37" i="5"/>
  <c r="AF37" i="5"/>
  <c r="AE38" i="5"/>
  <c r="AF38" i="5"/>
  <c r="AE39" i="5"/>
  <c r="AF39" i="5"/>
  <c r="AF40" i="5"/>
  <c r="AE41" i="5"/>
  <c r="AF41" i="5"/>
  <c r="AE42" i="5"/>
  <c r="AF42" i="5"/>
  <c r="AE43" i="5"/>
  <c r="AF43" i="5"/>
  <c r="AE44" i="5"/>
  <c r="AF44" i="5"/>
  <c r="AE45" i="5"/>
  <c r="AF45" i="5"/>
  <c r="AE46" i="5"/>
  <c r="AF46" i="5"/>
  <c r="AE47" i="5"/>
  <c r="AF47" i="5"/>
  <c r="AE48" i="5"/>
  <c r="AF48" i="5"/>
  <c r="AE49" i="5"/>
  <c r="AF49" i="5"/>
  <c r="AF23" i="5"/>
  <c r="AE23" i="5"/>
  <c r="AF22" i="5"/>
  <c r="AE22" i="5"/>
  <c r="AF21" i="5"/>
  <c r="AE21" i="5"/>
  <c r="AF20" i="5"/>
  <c r="AE20" i="5"/>
  <c r="AF19" i="5"/>
  <c r="AE19" i="5"/>
  <c r="AF18" i="5"/>
  <c r="AE18" i="5"/>
  <c r="AF17" i="5"/>
  <c r="AE17" i="5"/>
  <c r="AF16" i="5"/>
  <c r="AE16" i="5"/>
  <c r="AF15" i="5"/>
  <c r="AE15" i="5"/>
  <c r="AF14" i="5"/>
  <c r="AE14" i="5"/>
  <c r="AF13" i="5"/>
  <c r="AE13" i="5"/>
  <c r="AF12" i="5"/>
  <c r="AE12" i="5"/>
  <c r="AF11" i="5"/>
  <c r="AE11" i="5"/>
  <c r="AF10" i="5"/>
  <c r="AE10" i="5"/>
  <c r="D36" i="4"/>
  <c r="D35" i="4"/>
  <c r="C36" i="4"/>
  <c r="C35" i="4"/>
  <c r="H36" i="4"/>
  <c r="H35" i="4"/>
  <c r="H34" i="4"/>
  <c r="H33" i="4"/>
  <c r="H32" i="4"/>
  <c r="H31" i="4"/>
  <c r="H30" i="4"/>
  <c r="H29" i="4"/>
  <c r="H28" i="4"/>
  <c r="C31" i="4"/>
  <c r="D33" i="4"/>
  <c r="D27" i="4"/>
  <c r="C33" i="4"/>
  <c r="AA20" i="4"/>
  <c r="Z20" i="4"/>
  <c r="Y20" i="4"/>
  <c r="X20" i="4"/>
  <c r="W20" i="4"/>
  <c r="V20" i="4"/>
  <c r="U20" i="4"/>
  <c r="T20" i="4"/>
  <c r="S20" i="4"/>
  <c r="R20" i="4"/>
  <c r="Q20" i="4"/>
  <c r="P20" i="4"/>
  <c r="N20" i="4"/>
  <c r="M20" i="4"/>
  <c r="L20" i="4"/>
  <c r="K20" i="4"/>
  <c r="J20" i="4"/>
  <c r="I20" i="4"/>
  <c r="H20" i="4"/>
  <c r="G20" i="4"/>
  <c r="F20" i="4"/>
  <c r="E20" i="4"/>
  <c r="AG47" i="5" l="1"/>
  <c r="AI47" i="5" s="1"/>
  <c r="AH47" i="5"/>
  <c r="AJ47" i="5" s="1"/>
  <c r="AG41" i="5"/>
  <c r="AI41" i="5" s="1"/>
  <c r="AH41" i="5"/>
  <c r="AJ41" i="5" s="1"/>
  <c r="AG15" i="5"/>
  <c r="AI15" i="5" s="1"/>
  <c r="AH15" i="5"/>
  <c r="AJ15" i="5" s="1"/>
  <c r="AG17" i="5"/>
  <c r="AI17" i="5" s="1"/>
  <c r="AH17" i="5"/>
  <c r="AJ17" i="5" s="1"/>
  <c r="AG19" i="5"/>
  <c r="AI19" i="5" s="1"/>
  <c r="AH19" i="5"/>
  <c r="AJ19" i="5" s="1"/>
  <c r="AG21" i="5"/>
  <c r="AI21" i="5" s="1"/>
  <c r="AH21" i="5"/>
  <c r="AJ21" i="5" s="1"/>
  <c r="AG23" i="5"/>
  <c r="AI23" i="5" s="1"/>
  <c r="AH23" i="5"/>
  <c r="AJ23" i="5" s="1"/>
  <c r="AG48" i="5"/>
  <c r="AI48" i="5" s="1"/>
  <c r="AH48" i="5"/>
  <c r="AJ48" i="5" s="1"/>
  <c r="AG46" i="5"/>
  <c r="AI46" i="5" s="1"/>
  <c r="AH46" i="5"/>
  <c r="AJ46" i="5" s="1"/>
  <c r="AG42" i="5"/>
  <c r="AI42" i="5" s="1"/>
  <c r="AH42" i="5"/>
  <c r="AJ42" i="5" s="1"/>
  <c r="AG38" i="5"/>
  <c r="AI38" i="5" s="1"/>
  <c r="AH38" i="5"/>
  <c r="AJ38" i="5" s="1"/>
  <c r="AG36" i="5"/>
  <c r="AI36" i="5" s="1"/>
  <c r="AH36" i="5"/>
  <c r="AJ36" i="5" s="1"/>
  <c r="AG34" i="5"/>
  <c r="AI34" i="5" s="1"/>
  <c r="AH34" i="5"/>
  <c r="AJ34" i="5" s="1"/>
  <c r="AG32" i="5"/>
  <c r="AI32" i="5" s="1"/>
  <c r="AH32" i="5"/>
  <c r="AJ32" i="5" s="1"/>
  <c r="AG30" i="5"/>
  <c r="AI30" i="5" s="1"/>
  <c r="AH30" i="5"/>
  <c r="AJ30" i="5" s="1"/>
  <c r="AG28" i="5"/>
  <c r="AI28" i="5" s="1"/>
  <c r="AH28" i="5"/>
  <c r="AJ28" i="5" s="1"/>
  <c r="AG26" i="5"/>
  <c r="AI26" i="5" s="1"/>
  <c r="AH26" i="5"/>
  <c r="AJ26" i="5" s="1"/>
  <c r="AG24" i="5"/>
  <c r="AI24" i="5" s="1"/>
  <c r="AH24" i="5"/>
  <c r="AJ24" i="5" s="1"/>
  <c r="AG44" i="5"/>
  <c r="AI44" i="5" s="1"/>
  <c r="AH44" i="5"/>
  <c r="AJ44" i="5" s="1"/>
  <c r="AG40" i="5"/>
  <c r="AI40" i="5" s="1"/>
  <c r="AH40" i="5"/>
  <c r="AJ40" i="5" s="1"/>
  <c r="AG14" i="5"/>
  <c r="AI14" i="5" s="1"/>
  <c r="AH14" i="5"/>
  <c r="AJ14" i="5" s="1"/>
  <c r="AG16" i="5"/>
  <c r="AI16" i="5" s="1"/>
  <c r="AH16" i="5"/>
  <c r="AJ16" i="5" s="1"/>
  <c r="AG18" i="5"/>
  <c r="AI18" i="5" s="1"/>
  <c r="AH18" i="5"/>
  <c r="AJ18" i="5" s="1"/>
  <c r="AG20" i="5"/>
  <c r="AI20" i="5" s="1"/>
  <c r="AH20" i="5"/>
  <c r="AJ20" i="5" s="1"/>
  <c r="AG22" i="5"/>
  <c r="AI22" i="5" s="1"/>
  <c r="AH22" i="5"/>
  <c r="AJ22" i="5" s="1"/>
  <c r="AG49" i="5"/>
  <c r="AI49" i="5" s="1"/>
  <c r="AH49" i="5"/>
  <c r="AJ49" i="5" s="1"/>
  <c r="AG45" i="5"/>
  <c r="AI45" i="5" s="1"/>
  <c r="AH45" i="5"/>
  <c r="AJ45" i="5" s="1"/>
  <c r="AG43" i="5"/>
  <c r="AI43" i="5" s="1"/>
  <c r="AH43" i="5"/>
  <c r="AJ43" i="5" s="1"/>
  <c r="AG39" i="5"/>
  <c r="AI39" i="5" s="1"/>
  <c r="AH39" i="5"/>
  <c r="AJ39" i="5" s="1"/>
  <c r="AG37" i="5"/>
  <c r="AI37" i="5" s="1"/>
  <c r="AH37" i="5"/>
  <c r="AJ37" i="5" s="1"/>
  <c r="AG35" i="5"/>
  <c r="AI35" i="5" s="1"/>
  <c r="AH35" i="5"/>
  <c r="AJ35" i="5" s="1"/>
  <c r="AG33" i="5"/>
  <c r="AI33" i="5" s="1"/>
  <c r="AH33" i="5"/>
  <c r="AJ33" i="5" s="1"/>
  <c r="AG31" i="5"/>
  <c r="AI31" i="5" s="1"/>
  <c r="AH31" i="5"/>
  <c r="AJ31" i="5" s="1"/>
  <c r="AG29" i="5"/>
  <c r="AI29" i="5" s="1"/>
  <c r="AH29" i="5"/>
  <c r="AJ29" i="5" s="1"/>
  <c r="AG27" i="5"/>
  <c r="AI27" i="5" s="1"/>
  <c r="AH27" i="5"/>
  <c r="AJ27" i="5" s="1"/>
  <c r="AG25" i="5"/>
  <c r="AI25" i="5" s="1"/>
  <c r="AH25" i="5"/>
  <c r="AJ25" i="5" s="1"/>
  <c r="AG13" i="5"/>
  <c r="AH13" i="5"/>
  <c r="AG12" i="5"/>
  <c r="AH12" i="5"/>
  <c r="AH11" i="5"/>
  <c r="AG11" i="5"/>
  <c r="AH10" i="5"/>
  <c r="AG10" i="5"/>
  <c r="AI10" i="5" s="1"/>
  <c r="C27" i="4"/>
  <c r="F27" i="4" s="1"/>
  <c r="Q27" i="4" s="1"/>
  <c r="S27" i="4" s="1"/>
  <c r="F33" i="4"/>
  <c r="Q33" i="4" s="1"/>
  <c r="S33" i="4" s="1"/>
  <c r="E35" i="4"/>
  <c r="I35" i="4" s="1"/>
  <c r="X35" i="4" s="1"/>
  <c r="F36" i="4"/>
  <c r="Q36" i="4" s="1"/>
  <c r="S36" i="4" s="1"/>
  <c r="E36" i="4"/>
  <c r="I36" i="4" s="1"/>
  <c r="X36" i="4" s="1"/>
  <c r="D34" i="4"/>
  <c r="D31" i="4"/>
  <c r="E31" i="4" s="1"/>
  <c r="I31" i="4" s="1"/>
  <c r="X31" i="4" s="1"/>
  <c r="D28" i="4"/>
  <c r="D30" i="4"/>
  <c r="D32" i="4"/>
  <c r="D29" i="4"/>
  <c r="C29" i="4"/>
  <c r="C34" i="4"/>
  <c r="C32" i="4"/>
  <c r="C30" i="4"/>
  <c r="C28" i="4"/>
  <c r="E33" i="4"/>
  <c r="I33" i="4" s="1"/>
  <c r="X33" i="4" s="1"/>
  <c r="F35" i="4"/>
  <c r="Q35" i="4" s="1"/>
  <c r="S35" i="4" s="1"/>
  <c r="E32" i="4" l="1"/>
  <c r="K31" i="4"/>
  <c r="K36" i="4"/>
  <c r="K35" i="4"/>
  <c r="K33" i="4"/>
  <c r="AI12" i="5"/>
  <c r="AL12" i="5" s="1"/>
  <c r="AP12" i="5" s="1"/>
  <c r="AJ13" i="5"/>
  <c r="AN13" i="5" s="1"/>
  <c r="AO13" i="5" s="1"/>
  <c r="AI13" i="5"/>
  <c r="AL13" i="5" s="1"/>
  <c r="AP13" i="5" s="1"/>
  <c r="AJ12" i="5"/>
  <c r="AN12" i="5" s="1"/>
  <c r="AO12" i="5" s="1"/>
  <c r="AN14" i="5"/>
  <c r="AO14" i="5" s="1"/>
  <c r="AL14" i="5"/>
  <c r="AP14" i="5" s="1"/>
  <c r="AJ10" i="5"/>
  <c r="AN10" i="5" s="1"/>
  <c r="AO10" i="5" s="1"/>
  <c r="AJ11" i="5"/>
  <c r="AN11" i="5" s="1"/>
  <c r="AO11" i="5" s="1"/>
  <c r="AI11" i="5"/>
  <c r="AL11" i="5" s="1"/>
  <c r="AP11" i="5" s="1"/>
  <c r="AL10" i="5"/>
  <c r="AP10" i="5" s="1"/>
  <c r="E27" i="4"/>
  <c r="I27" i="4" s="1"/>
  <c r="X27" i="4" s="1"/>
  <c r="E29" i="4"/>
  <c r="F31" i="4"/>
  <c r="Q31" i="4" s="1"/>
  <c r="S31" i="4" s="1"/>
  <c r="F29" i="4"/>
  <c r="Q29" i="4" s="1"/>
  <c r="S29" i="4" s="1"/>
  <c r="E30" i="4"/>
  <c r="F30" i="4"/>
  <c r="Q30" i="4" s="1"/>
  <c r="S30" i="4" s="1"/>
  <c r="F28" i="4"/>
  <c r="E28" i="4"/>
  <c r="F32" i="4"/>
  <c r="Q32" i="4" s="1"/>
  <c r="S32" i="4" s="1"/>
  <c r="I32" i="4"/>
  <c r="X32" i="4" s="1"/>
  <c r="E34" i="4"/>
  <c r="I34" i="4" s="1"/>
  <c r="X34" i="4" s="1"/>
  <c r="F34" i="4"/>
  <c r="Q34" i="4" s="1"/>
  <c r="S34" i="4" s="1"/>
  <c r="K34" i="4" l="1"/>
  <c r="K32" i="4"/>
  <c r="K27" i="4"/>
  <c r="AM11" i="5"/>
  <c r="AM10" i="5"/>
  <c r="AM14" i="5"/>
  <c r="AM13" i="5"/>
  <c r="AM12" i="5"/>
  <c r="AN15" i="5"/>
  <c r="AO15" i="5" s="1"/>
  <c r="AL15" i="5"/>
  <c r="AP15" i="5" s="1"/>
  <c r="Q28" i="4"/>
  <c r="S28" i="4" s="1"/>
  <c r="I30" i="4"/>
  <c r="X30" i="4" s="1"/>
  <c r="I29" i="4"/>
  <c r="X29" i="4" s="1"/>
  <c r="I28" i="4"/>
  <c r="X28" i="4" s="1"/>
  <c r="Y37" i="4" l="1"/>
  <c r="K30" i="4"/>
  <c r="K29" i="4"/>
  <c r="K28" i="4"/>
  <c r="AM15" i="5"/>
  <c r="AN16" i="5"/>
  <c r="AO16" i="5" s="1"/>
  <c r="AL16" i="5"/>
  <c r="AP16" i="5" s="1"/>
  <c r="AM16" i="5" l="1"/>
  <c r="AN17" i="5"/>
  <c r="AO17" i="5" s="1"/>
  <c r="AL17" i="5"/>
  <c r="AP17" i="5" s="1"/>
  <c r="AM17" i="5" l="1"/>
  <c r="AN18" i="5"/>
  <c r="AO18" i="5" s="1"/>
  <c r="AL18" i="5"/>
  <c r="AP18" i="5" s="1"/>
  <c r="AM18" i="5" l="1"/>
  <c r="AN19" i="5"/>
  <c r="AO19" i="5" s="1"/>
  <c r="AL19" i="5"/>
  <c r="AP19" i="5" s="1"/>
  <c r="AM19" i="5" l="1"/>
  <c r="AN20" i="5"/>
  <c r="AO20" i="5" s="1"/>
  <c r="AL20" i="5"/>
  <c r="AP20" i="5" s="1"/>
  <c r="AM20" i="5" l="1"/>
  <c r="AN21" i="5"/>
  <c r="AO21" i="5" s="1"/>
  <c r="AL21" i="5"/>
  <c r="AP21" i="5" s="1"/>
  <c r="AM21" i="5" l="1"/>
  <c r="AN22" i="5"/>
  <c r="AO22" i="5" s="1"/>
  <c r="AL22" i="5"/>
  <c r="AP22" i="5" s="1"/>
  <c r="AM22" i="5" l="1"/>
  <c r="AN23" i="5"/>
  <c r="AO23" i="5" s="1"/>
  <c r="AL23" i="5"/>
  <c r="AP23" i="5" s="1"/>
  <c r="AM23" i="5" l="1"/>
  <c r="AN24" i="5"/>
  <c r="AO24" i="5" s="1"/>
  <c r="AL24" i="5"/>
  <c r="AP24" i="5" s="1"/>
  <c r="AM24" i="5" l="1"/>
  <c r="AN25" i="5"/>
  <c r="AO25" i="5" s="1"/>
  <c r="AL25" i="5"/>
  <c r="AP25" i="5" s="1"/>
  <c r="AM25" i="5" l="1"/>
  <c r="AN26" i="5"/>
  <c r="AO26" i="5" s="1"/>
  <c r="AL26" i="5"/>
  <c r="AP26" i="5" s="1"/>
  <c r="AM26" i="5" l="1"/>
  <c r="AN27" i="5"/>
  <c r="AO27" i="5" s="1"/>
  <c r="AL27" i="5"/>
  <c r="AP27" i="5" s="1"/>
  <c r="AM27" i="5" l="1"/>
  <c r="AN28" i="5"/>
  <c r="AO28" i="5" s="1"/>
  <c r="AL28" i="5"/>
  <c r="AP28" i="5" s="1"/>
  <c r="AM28" i="5" l="1"/>
  <c r="AN29" i="5"/>
  <c r="AO29" i="5" s="1"/>
  <c r="AL29" i="5"/>
  <c r="AP29" i="5" s="1"/>
  <c r="AM29" i="5" l="1"/>
  <c r="AN30" i="5"/>
  <c r="AO30" i="5" s="1"/>
  <c r="AL30" i="5"/>
  <c r="AP30" i="5" s="1"/>
  <c r="AM30" i="5" l="1"/>
  <c r="AN31" i="5"/>
  <c r="AO31" i="5" s="1"/>
  <c r="AL31" i="5"/>
  <c r="AP31" i="5" s="1"/>
  <c r="AM31" i="5" l="1"/>
  <c r="AN32" i="5"/>
  <c r="AO32" i="5" s="1"/>
  <c r="AL32" i="5"/>
  <c r="AP32" i="5" s="1"/>
  <c r="AM32" i="5" l="1"/>
  <c r="AN33" i="5"/>
  <c r="AO33" i="5" s="1"/>
  <c r="AL33" i="5"/>
  <c r="AP33" i="5" s="1"/>
  <c r="AM33" i="5" l="1"/>
  <c r="AN34" i="5"/>
  <c r="AO34" i="5" s="1"/>
  <c r="AL34" i="5"/>
  <c r="AP34" i="5" s="1"/>
  <c r="AM34" i="5" l="1"/>
  <c r="AN35" i="5"/>
  <c r="AO35" i="5" s="1"/>
  <c r="AL35" i="5"/>
  <c r="AP35" i="5" s="1"/>
  <c r="AM35" i="5" l="1"/>
  <c r="AN36" i="5"/>
  <c r="AO36" i="5" s="1"/>
  <c r="AL36" i="5"/>
  <c r="AP36" i="5" s="1"/>
  <c r="AM36" i="5" l="1"/>
  <c r="AN37" i="5"/>
  <c r="AO37" i="5" s="1"/>
  <c r="AL37" i="5"/>
  <c r="AP37" i="5" s="1"/>
  <c r="AM37" i="5" l="1"/>
  <c r="AN38" i="5"/>
  <c r="AO38" i="5" s="1"/>
  <c r="AL38" i="5"/>
  <c r="AP38" i="5" s="1"/>
  <c r="AM38" i="5" l="1"/>
  <c r="AN39" i="5"/>
  <c r="AO39" i="5" s="1"/>
  <c r="AL39" i="5"/>
  <c r="AP39" i="5" s="1"/>
  <c r="AM39" i="5" l="1"/>
  <c r="AN40" i="5"/>
  <c r="AO40" i="5" s="1"/>
  <c r="AL40" i="5"/>
  <c r="AP40" i="5" s="1"/>
  <c r="AM40" i="5" l="1"/>
  <c r="AN41" i="5"/>
  <c r="AO41" i="5" s="1"/>
  <c r="AL41" i="5"/>
  <c r="AP41" i="5" s="1"/>
  <c r="AM41" i="5" l="1"/>
  <c r="AN42" i="5"/>
  <c r="AO42" i="5" s="1"/>
  <c r="AL42" i="5"/>
  <c r="AP42" i="5" s="1"/>
  <c r="AM42" i="5" l="1"/>
  <c r="AL43" i="5"/>
  <c r="AP43" i="5" s="1"/>
  <c r="AN43" i="5"/>
  <c r="AO43" i="5" s="1"/>
  <c r="AM43" i="5" l="1"/>
  <c r="AN44" i="5"/>
  <c r="AO44" i="5" s="1"/>
  <c r="AL44" i="5"/>
  <c r="AP44" i="5" s="1"/>
  <c r="AM44" i="5" l="1"/>
  <c r="AN45" i="5"/>
  <c r="AO45" i="5" s="1"/>
  <c r="AL45" i="5"/>
  <c r="AP45" i="5" s="1"/>
  <c r="AM45" i="5" l="1"/>
  <c r="AN46" i="5"/>
  <c r="AO46" i="5" s="1"/>
  <c r="AL46" i="5"/>
  <c r="AP46" i="5" s="1"/>
  <c r="AM46" i="5" l="1"/>
  <c r="AN47" i="5"/>
  <c r="AO47" i="5" s="1"/>
  <c r="AL47" i="5"/>
  <c r="AP47" i="5" s="1"/>
  <c r="AM47" i="5" l="1"/>
  <c r="AN48" i="5"/>
  <c r="AO48" i="5" s="1"/>
  <c r="AL48" i="5"/>
  <c r="AP48" i="5" s="1"/>
  <c r="AM48" i="5" l="1"/>
  <c r="AN49" i="5"/>
  <c r="AO49" i="5" s="1"/>
  <c r="AL49" i="5"/>
  <c r="AP49" i="5" s="1"/>
  <c r="AP50" i="5" s="1"/>
  <c r="AM49" i="5" l="1"/>
</calcChain>
</file>

<file path=xl/comments1.xml><?xml version="1.0" encoding="utf-8"?>
<comments xmlns="http://schemas.openxmlformats.org/spreadsheetml/2006/main">
  <authors>
    <author>Din</author>
    <author>pasundan</author>
  </authors>
  <commentList>
    <comment ref="O3" authorId="0">
      <text>
        <r>
          <rPr>
            <sz val="8"/>
            <color indexed="81"/>
            <rFont val="Calibri"/>
            <family val="2"/>
            <scheme val="minor"/>
          </rPr>
          <t>Isi nama ulangan / kegiatan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>
      <text>
        <r>
          <rPr>
            <sz val="8"/>
            <color indexed="8"/>
            <rFont val="Calibri"/>
            <family val="2"/>
            <scheme val="minor"/>
          </rPr>
          <t>diisi nama mapel yang diampu</t>
        </r>
      </text>
    </comment>
    <comment ref="Z4" authorId="0">
      <text>
        <r>
          <rPr>
            <sz val="8"/>
            <color indexed="81"/>
            <rFont val="Calibri"/>
            <family val="2"/>
            <scheme val="minor"/>
          </rPr>
          <t>diisi ganjil / genap</t>
        </r>
      </text>
    </comment>
    <comment ref="G5" authorId="0">
      <text>
        <r>
          <rPr>
            <sz val="8"/>
            <color indexed="81"/>
            <rFont val="Calibri"/>
            <family val="2"/>
            <scheme val="minor"/>
          </rPr>
          <t>diisi kelas &amp; peminatan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5" authorId="0">
      <text>
        <r>
          <rPr>
            <sz val="8"/>
            <color indexed="81"/>
            <rFont val="Calibri"/>
            <family val="2"/>
            <scheme val="minor"/>
          </rPr>
          <t>diisi tahun ajaran saat ini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1">
      <text>
        <r>
          <rPr>
            <sz val="8"/>
            <color indexed="81"/>
            <rFont val="Tahoma"/>
            <family val="2"/>
          </rPr>
          <t>Isi nomor tes peserta untuk kelompok atas</t>
        </r>
      </text>
    </comment>
    <comment ref="C10" authorId="1">
      <text>
        <r>
          <rPr>
            <sz val="8"/>
            <color indexed="81"/>
            <rFont val="Tahoma"/>
            <family val="2"/>
          </rPr>
          <t xml:space="preserve">Isi dgn angka jika 1  jawaban benar dan 0 jika salah untuk kelompok atas </t>
        </r>
      </text>
    </comment>
    <comment ref="P10" authorId="1">
      <text>
        <r>
          <rPr>
            <sz val="8"/>
            <color indexed="81"/>
            <rFont val="Tahoma"/>
            <family val="2"/>
          </rPr>
          <t xml:space="preserve">Isi dgn angka jika 1  jawaban benar dan 0 jika salah untuk kelompok bawah </t>
        </r>
      </text>
    </comment>
    <comment ref="AK10" authorId="1">
      <text>
        <r>
          <rPr>
            <sz val="8"/>
            <color indexed="81"/>
            <rFont val="Tahoma"/>
            <family val="2"/>
          </rPr>
          <t>Isi dengan jumlah seluruh peserta yang dianalisa</t>
        </r>
      </text>
    </comment>
  </commentList>
</comments>
</file>

<file path=xl/comments2.xml><?xml version="1.0" encoding="utf-8"?>
<comments xmlns="http://schemas.openxmlformats.org/spreadsheetml/2006/main">
  <authors>
    <author>Din</author>
    <author>pasundan</author>
  </authors>
  <commentList>
    <comment ref="G4" authorId="0">
      <text>
        <r>
          <rPr>
            <sz val="9"/>
            <color indexed="81"/>
            <rFont val="Calibri"/>
            <family val="2"/>
            <scheme val="minor"/>
          </rPr>
          <t>diisi Mapel yang diampu</t>
        </r>
      </text>
    </comment>
    <comment ref="G5" authorId="0">
      <text>
        <r>
          <rPr>
            <sz val="9"/>
            <color indexed="81"/>
            <rFont val="Calibri"/>
            <family val="2"/>
            <scheme val="minor"/>
          </rPr>
          <t>diisi Kelas dan peminatan</t>
        </r>
      </text>
    </comment>
    <comment ref="C9" authorId="1">
      <text>
        <r>
          <rPr>
            <sz val="8"/>
            <color indexed="81"/>
            <rFont val="Tahoma"/>
            <family val="2"/>
          </rPr>
          <t>Isi nomor tes peserta untuk kelompok atas</t>
        </r>
      </text>
    </comment>
    <comment ref="C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D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E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F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G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H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I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J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K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L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M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N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P10" authorId="1">
      <text>
        <r>
          <rPr>
            <sz val="8"/>
            <color indexed="81"/>
            <rFont val="Tahoma"/>
            <family val="2"/>
          </rPr>
          <t>Isi skor jawaban peserta didik kelompok bawah</t>
        </r>
      </text>
    </comment>
    <comment ref="B27" authorId="1">
      <text>
        <r>
          <rPr>
            <sz val="8"/>
            <color indexed="81"/>
            <rFont val="Tahoma"/>
            <family val="2"/>
          </rPr>
          <t>Isi dengan skor max tiap soal</t>
        </r>
      </text>
    </comment>
    <comment ref="G27" authorId="1">
      <text>
        <r>
          <rPr>
            <sz val="8"/>
            <color indexed="81"/>
            <rFont val="Tahoma"/>
            <family val="2"/>
          </rPr>
          <t>Isi dengan jumlah seluruh peserta yang dianalisa</t>
        </r>
      </text>
    </comment>
    <comment ref="G62" authorId="0">
      <text>
        <r>
          <rPr>
            <sz val="9"/>
            <color indexed="81"/>
            <rFont val="Calibri"/>
            <family val="2"/>
            <scheme val="minor"/>
          </rPr>
          <t>diisi Mapel yang diampu</t>
        </r>
      </text>
    </comment>
    <comment ref="G63" authorId="0">
      <text>
        <r>
          <rPr>
            <sz val="9"/>
            <color indexed="81"/>
            <rFont val="Calibri"/>
            <family val="2"/>
            <scheme val="minor"/>
          </rPr>
          <t>diisi Kelas dan peminatan</t>
        </r>
      </text>
    </comment>
    <comment ref="C67" authorId="1">
      <text>
        <r>
          <rPr>
            <sz val="8"/>
            <color indexed="81"/>
            <rFont val="Tahoma"/>
            <family val="2"/>
          </rPr>
          <t>Isi nomor tes peserta untuk kelompok atas</t>
        </r>
      </text>
    </comment>
    <comment ref="C68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D68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E68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F68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G68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H68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I68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J68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K68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L68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M68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N68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P68" authorId="1">
      <text>
        <r>
          <rPr>
            <sz val="8"/>
            <color indexed="81"/>
            <rFont val="Tahoma"/>
            <family val="2"/>
          </rPr>
          <t>Isi skor jawaban peserta didik kelompok bawah</t>
        </r>
      </text>
    </comment>
    <comment ref="B85" authorId="1">
      <text>
        <r>
          <rPr>
            <sz val="8"/>
            <color indexed="81"/>
            <rFont val="Tahoma"/>
            <family val="2"/>
          </rPr>
          <t>Isi dengan skor max tiap soal</t>
        </r>
      </text>
    </comment>
    <comment ref="G85" authorId="1">
      <text>
        <r>
          <rPr>
            <sz val="8"/>
            <color indexed="81"/>
            <rFont val="Tahoma"/>
            <family val="2"/>
          </rPr>
          <t>Isi dengan jumlah seluruh peserta yang dianalisa</t>
        </r>
      </text>
    </comment>
    <comment ref="G118" authorId="0">
      <text>
        <r>
          <rPr>
            <sz val="9"/>
            <color indexed="81"/>
            <rFont val="Calibri"/>
            <family val="2"/>
            <scheme val="minor"/>
          </rPr>
          <t>diisi Mapel yang diampu</t>
        </r>
      </text>
    </comment>
    <comment ref="G119" authorId="0">
      <text>
        <r>
          <rPr>
            <sz val="9"/>
            <color indexed="81"/>
            <rFont val="Calibri"/>
            <family val="2"/>
            <scheme val="minor"/>
          </rPr>
          <t>diisi Kelas dan peminatan</t>
        </r>
      </text>
    </comment>
    <comment ref="C123" authorId="1">
      <text>
        <r>
          <rPr>
            <sz val="8"/>
            <color indexed="81"/>
            <rFont val="Tahoma"/>
            <family val="2"/>
          </rPr>
          <t>Isi nomor tes peserta untuk kelompok atas</t>
        </r>
      </text>
    </comment>
    <comment ref="C124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D124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E124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F124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G124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H124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I124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J124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K124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L124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M124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N124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P124" authorId="1">
      <text>
        <r>
          <rPr>
            <sz val="8"/>
            <color indexed="81"/>
            <rFont val="Tahoma"/>
            <family val="2"/>
          </rPr>
          <t>Isi skor jawaban peserta didik kelompok bawah</t>
        </r>
      </text>
    </comment>
    <comment ref="B141" authorId="1">
      <text>
        <r>
          <rPr>
            <sz val="8"/>
            <color indexed="81"/>
            <rFont val="Tahoma"/>
            <family val="2"/>
          </rPr>
          <t>Isi dengan skor max tiap soal</t>
        </r>
      </text>
    </comment>
    <comment ref="G141" authorId="1">
      <text>
        <r>
          <rPr>
            <sz val="8"/>
            <color indexed="81"/>
            <rFont val="Tahoma"/>
            <family val="2"/>
          </rPr>
          <t>Isi dengan jumlah seluruh peserta yang dianalisa</t>
        </r>
      </text>
    </comment>
  </commentList>
</comments>
</file>

<file path=xl/sharedStrings.xml><?xml version="1.0" encoding="utf-8"?>
<sst xmlns="http://schemas.openxmlformats.org/spreadsheetml/2006/main" count="336" uniqueCount="166">
  <si>
    <t>Guru Mata Pelajaran,</t>
  </si>
  <si>
    <t>∑</t>
  </si>
  <si>
    <t>Nomor Soal dan Skor Jawaban Yang Benar</t>
  </si>
  <si>
    <t>No.           Soal</t>
  </si>
  <si>
    <t xml:space="preserve">Skor                    Max </t>
  </si>
  <si>
    <t>SA</t>
  </si>
  <si>
    <t>SB</t>
  </si>
  <si>
    <t>SA - SB</t>
  </si>
  <si>
    <t>SA + SB</t>
  </si>
  <si>
    <t>DAYA PEMBEDA (DP)</t>
  </si>
  <si>
    <t xml:space="preserve">TINGKAT KESUKARAN ( TK ) </t>
  </si>
  <si>
    <t xml:space="preserve">Banjaran, </t>
  </si>
  <si>
    <t>Ketentuan Daya Pembeda (DP)</t>
  </si>
  <si>
    <t>Ketentuan Tingkat Kesukaran (TK)</t>
  </si>
  <si>
    <t>0,00 - 0,30       =  Sukar</t>
  </si>
  <si>
    <t>0,31 - 0,70       =  Sedang</t>
  </si>
  <si>
    <t>0,71 - 1,00       =  Mudah</t>
  </si>
  <si>
    <t>N</t>
  </si>
  <si>
    <t>N.Max</t>
  </si>
  <si>
    <t>0,00 - 0,20       =  Soal ditolak/Jelek</t>
  </si>
  <si>
    <t>0,21 - 0,39       =  Soal diperbaiki/Kr.Baik</t>
  </si>
  <si>
    <t>0,40 - 1,00       =  Soal dipakai/baik</t>
  </si>
  <si>
    <t xml:space="preserve">KESIMPULAN KUALIFIKASI SOAL </t>
  </si>
  <si>
    <t>Angka TK</t>
  </si>
  <si>
    <t>Indek  DP</t>
  </si>
  <si>
    <t>KELOMPOK ATAS</t>
  </si>
  <si>
    <t>KELOMPOK BAWAH</t>
  </si>
  <si>
    <t>URT</t>
  </si>
  <si>
    <t>TES</t>
  </si>
  <si>
    <t>SKOR</t>
  </si>
  <si>
    <t xml:space="preserve">NOMOR </t>
  </si>
  <si>
    <t>KUALIFIKASI DP SOAL</t>
  </si>
  <si>
    <t>KUALIFIKASI TK SOAL</t>
  </si>
  <si>
    <t>No. Soal</t>
  </si>
  <si>
    <t>SEMESTER :</t>
  </si>
  <si>
    <t>TAHUN PELAJARAN :</t>
  </si>
  <si>
    <t>MATA PELAJARAN  :</t>
  </si>
  <si>
    <t>KELAS / PROGRAM :</t>
  </si>
  <si>
    <t>BA</t>
  </si>
  <si>
    <t>BB</t>
  </si>
  <si>
    <t>BA - BB</t>
  </si>
  <si>
    <t>BA + BB</t>
  </si>
  <si>
    <t>KUALIFIKASI SOAL BENTUK URAIAN /ESSAY</t>
  </si>
  <si>
    <t>ANGKA TK</t>
  </si>
  <si>
    <t>INDEKS   DP</t>
  </si>
  <si>
    <t>TINGKAT KESUKARAN (TK)</t>
  </si>
  <si>
    <t>KONVERSI</t>
  </si>
  <si>
    <t>TABEL PREDIKAT</t>
  </si>
  <si>
    <t>PREDIKAT</t>
  </si>
  <si>
    <t>SIKAP</t>
  </si>
  <si>
    <t>3,85 - 4,00</t>
  </si>
  <si>
    <t>A</t>
  </si>
  <si>
    <t>(Kriteria Ketuntasan Minimal)</t>
  </si>
  <si>
    <t>3,51 - 3,84</t>
  </si>
  <si>
    <t>A-</t>
  </si>
  <si>
    <t>3,18 - 3,50</t>
  </si>
  <si>
    <t>B+</t>
  </si>
  <si>
    <t>B</t>
  </si>
  <si>
    <t>2,85 - 3,17</t>
  </si>
  <si>
    <t>2,51 - 2,84</t>
  </si>
  <si>
    <t>B-</t>
  </si>
  <si>
    <t>2,18 - 2,50</t>
  </si>
  <si>
    <t>C+</t>
  </si>
  <si>
    <t>C</t>
  </si>
  <si>
    <t>1,85 - 2,17</t>
  </si>
  <si>
    <t>1,51 - 1,84</t>
  </si>
  <si>
    <t>C-</t>
  </si>
  <si>
    <t>1,18 - 1,50</t>
  </si>
  <si>
    <t>D+</t>
  </si>
  <si>
    <t>K</t>
  </si>
  <si>
    <t>1,00 - 1,17</t>
  </si>
  <si>
    <t>D</t>
  </si>
  <si>
    <t>Skala / Nilai</t>
  </si>
  <si>
    <t>Predikat</t>
  </si>
  <si>
    <t>Keterangan</t>
  </si>
  <si>
    <t>RENTANG</t>
  </si>
  <si>
    <t>Nilai KKM</t>
  </si>
  <si>
    <t>Model AHB-PG</t>
  </si>
  <si>
    <t>KUALIFIKASI SOAL BENTUK PILIHAN GANDA</t>
  </si>
  <si>
    <t>90 – 100</t>
  </si>
  <si>
    <t>80 – 89</t>
  </si>
  <si>
    <t>70 – 79</t>
  </si>
  <si>
    <t>Sangat baik</t>
  </si>
  <si>
    <t>Baik</t>
  </si>
  <si>
    <t>Cukup</t>
  </si>
  <si>
    <t>Kurang</t>
  </si>
  <si>
    <t>Nilai</t>
  </si>
  <si>
    <t>=</t>
  </si>
  <si>
    <t>TABEL KONVERSI NILAI  "LAWAS"</t>
  </si>
  <si>
    <t>TABEL KONVERSI NILAI PREDIKAT</t>
  </si>
  <si>
    <t>-</t>
  </si>
  <si>
    <t>TABEL NILAI PREDIKAT PENGETAHUAN DAN KETERAMPILAN REVISI 2017</t>
  </si>
  <si>
    <t>NOMOR SOAL DAN SKOR JAWABAN YANG BENAR</t>
  </si>
  <si>
    <t>JML SKOR</t>
  </si>
  <si>
    <t>&lt;  70</t>
  </si>
  <si>
    <t>KKM</t>
  </si>
  <si>
    <t>&lt; 70</t>
  </si>
  <si>
    <t>REVISI 2016/2017</t>
  </si>
  <si>
    <t>REVISI 2017 / 2018</t>
  </si>
  <si>
    <t>TABEL NILAI PREDIKAT P &amp; K</t>
  </si>
  <si>
    <t>Sikap</t>
  </si>
  <si>
    <t>K – Kurang</t>
  </si>
  <si>
    <t>C – Cukup</t>
  </si>
  <si>
    <t>B – Baik</t>
  </si>
  <si>
    <t>SB – Sangat Baik</t>
  </si>
  <si>
    <t>Predikat  P &amp; K</t>
  </si>
  <si>
    <t>NIP -</t>
  </si>
  <si>
    <t>SUSUNAN KELOMPOK ATAS DAN BAWAH</t>
  </si>
  <si>
    <t>Untuk Mata Pelajaran disikan Nama Mapel yang diampu</t>
  </si>
  <si>
    <t>Untuk Semester diisikan semester yang sedang berjalan saat ini</t>
  </si>
  <si>
    <t>Untuk Kelas/Program diisikan nama kelas dan program yang diampu</t>
  </si>
  <si>
    <t>Untuk Tahun Pelajaran diisikan tahun pelajaran yang sedang berjalan sekarang</t>
  </si>
  <si>
    <t>Bagian Atas</t>
  </si>
  <si>
    <t>Bagian Bawah</t>
  </si>
  <si>
    <t>Untuk Titimangsa diisikan Banjaran/Bandung diikuti tanggal pembuatan/pengerjaan analisis</t>
  </si>
  <si>
    <t>Untuk Guru Mata Pelajaran sudah jelas</t>
  </si>
  <si>
    <t>Untuk Nama Pembuat/Guru Ybs diisikan di atas garis / menimpa nama yang ada</t>
  </si>
  <si>
    <t>Untuk NIP diisikan dengan cara mengetik ulang tulisn NIP diikuti nip / nuptk atau menimpa tulisan NIP yang ada</t>
  </si>
  <si>
    <t>Untuk menghindari kesalahan dalam pengisian data yang tidak sengaja, terdapat cell yang di protect.</t>
  </si>
  <si>
    <t>Data yang diisikan sudah link dengan halaman sebelah kanan dan/ sheet yang lainnya.</t>
  </si>
  <si>
    <t>PETUNJUK PENGISIAN Sheet PGanda &amp; Essay</t>
  </si>
  <si>
    <t>Mohon tidak menambah Kolom maupun Baris pada Sheet PGanda &amp; Essay, agar tidak merubah ukuran Kertas saat mencetak/print out. Gunakan Kertas Ukuran A4 / Letter untuk mencetak !!!!!!</t>
  </si>
  <si>
    <t>SELAMAT BEKERJA</t>
  </si>
  <si>
    <t>0,40 - 1,00       =  Soal baik</t>
  </si>
  <si>
    <t>0,21 - 0,39       =  Soal direvisi</t>
  </si>
  <si>
    <t>0,00 - 0,20       =  Soal Jelek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</si>
  <si>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</si>
  <si>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</si>
  <si>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</si>
  <si>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</si>
  <si>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</si>
  <si>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</si>
  <si>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</si>
  <si>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</si>
  <si>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</si>
  <si>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</si>
  <si>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</si>
  <si>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</si>
  <si>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</si>
  <si>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</si>
  <si>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</si>
  <si>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</si>
  <si>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</si>
  <si>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</si>
  <si>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</si>
  <si>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</si>
  <si>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</si>
  <si>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</si>
  <si>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</si>
  <si>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</si>
  <si>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- / -</t>
  </si>
  <si>
    <t>Mnnnnnnnnn</t>
  </si>
  <si>
    <t>% soal yang baik / dipakai</t>
  </si>
  <si>
    <t>2018/2019</t>
  </si>
  <si>
    <t>ANALISIS BUTIR SOAL BENTUK URAIAN / ESSAY</t>
  </si>
  <si>
    <t>ANALILIS BUTIR SOAL BENTUK PILIHAN GANDA</t>
  </si>
  <si>
    <t>PENILAIAN TENGAH SEMESTER</t>
  </si>
  <si>
    <t>GANJIL</t>
  </si>
  <si>
    <t>RUMUS VLOOKUP - 17/18/19</t>
  </si>
  <si>
    <t>Redi Rustandi, S.Pd</t>
  </si>
  <si>
    <t>PAI dan Budi pekerti</t>
  </si>
  <si>
    <t>X/IPA I</t>
  </si>
  <si>
    <t xml:space="preserve"> </t>
  </si>
  <si>
    <t>XI/IPS 4</t>
  </si>
  <si>
    <t>BTQ</t>
  </si>
  <si>
    <t>XI/IPA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</si>
</sst>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Arial Narrow"/>
      <family val="2"/>
    </font>
    <font>
      <sz val="10"/>
      <name val="Calibri"/>
      <family val="2"/>
      <scheme val="minor"/>
    </font>
    <font>
      <b/>
      <sz val="8"/>
      <name val="Calibri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9"/>
      <name val="Arial"/>
      <family val="2"/>
    </font>
    <font>
      <b/>
      <sz val="11"/>
      <name val="Cambria"/>
      <family val="1"/>
      <scheme val="major"/>
    </font>
    <font>
      <sz val="10"/>
      <name val="Arial Black"/>
      <family val="2"/>
    </font>
    <font>
      <sz val="8"/>
      <name val="Calibri"/>
      <family val="2"/>
      <scheme val="minor"/>
    </font>
    <font>
      <sz val="8"/>
      <color indexed="81"/>
      <name val="Tahoma"/>
      <family val="2"/>
    </font>
    <font>
      <b/>
      <sz val="8"/>
      <name val="Calibri"/>
      <family val="2"/>
      <scheme val="minor"/>
    </font>
    <font>
      <sz val="9"/>
      <color indexed="81"/>
      <name val="Tahoma"/>
      <family val="2"/>
    </font>
    <font>
      <sz val="8"/>
      <color indexed="8"/>
      <name val="Calibri"/>
      <family val="2"/>
      <scheme val="minor"/>
    </font>
    <font>
      <sz val="8"/>
      <color indexed="8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i/>
      <sz val="8"/>
      <name val="Tahoma"/>
      <family val="2"/>
    </font>
    <font>
      <sz val="10"/>
      <color rgb="FFFF0000"/>
      <name val="Tahoma"/>
      <family val="2"/>
    </font>
    <font>
      <b/>
      <sz val="10"/>
      <name val="Calibri"/>
      <family val="2"/>
      <scheme val="minor"/>
    </font>
    <font>
      <b/>
      <sz val="9"/>
      <color theme="1"/>
      <name val="Tahoma"/>
      <family val="2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9"/>
      <name val="Calibri"/>
      <family val="2"/>
      <scheme val="minor"/>
    </font>
    <font>
      <sz val="8"/>
      <name val="ADMUI3Sm"/>
    </font>
    <font>
      <sz val="10"/>
      <name val="Arial"/>
      <family val="2"/>
    </font>
    <font>
      <i/>
      <sz val="9"/>
      <name val="Calibri"/>
      <family val="2"/>
      <scheme val="minor"/>
    </font>
    <font>
      <sz val="11"/>
      <name val="Albertus Medium"/>
      <family val="2"/>
      <charset val="238"/>
    </font>
    <font>
      <i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 style="hair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hair">
        <color indexed="64"/>
      </diagonal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 diagonalUp="1" diagonalDown="1"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 style="hair">
        <color indexed="64"/>
      </diagonal>
    </border>
  </borders>
  <cellStyleXfs count="2">
    <xf numFmtId="0" fontId="0" fillId="0" borderId="0"/>
    <xf numFmtId="9" fontId="36" fillId="0" borderId="0" applyFont="0" applyFill="0" applyBorder="0" applyAlignment="0" applyProtection="0"/>
  </cellStyleXfs>
  <cellXfs count="329">
    <xf numFmtId="0" fontId="0" fillId="0" borderId="0" xfId="0"/>
    <xf numFmtId="0" fontId="0" fillId="0" borderId="0" xfId="0" applyFill="1"/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horizontal="right" vertical="center"/>
    </xf>
    <xf numFmtId="0" fontId="0" fillId="0" borderId="0" xfId="0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Protection="1">
      <protection locked="0"/>
    </xf>
    <xf numFmtId="0" fontId="15" fillId="0" borderId="16" xfId="0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horizontal="center" vertical="center" textRotation="90"/>
      <protection locked="0"/>
    </xf>
    <xf numFmtId="0" fontId="4" fillId="0" borderId="1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right" vertical="center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12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8" fillId="0" borderId="0" xfId="0" applyFont="1" applyFill="1" applyProtection="1">
      <protection hidden="1"/>
    </xf>
    <xf numFmtId="0" fontId="9" fillId="0" borderId="0" xfId="0" applyFont="1" applyFill="1" applyProtection="1">
      <protection hidden="1"/>
    </xf>
    <xf numFmtId="0" fontId="23" fillId="0" borderId="0" xfId="0" applyFont="1"/>
    <xf numFmtId="0" fontId="23" fillId="0" borderId="1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6" fillId="0" borderId="27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/>
    </xf>
    <xf numFmtId="2" fontId="27" fillId="2" borderId="1" xfId="0" applyNumberFormat="1" applyFont="1" applyFill="1" applyBorder="1" applyAlignment="1">
      <alignment horizontal="center"/>
    </xf>
    <xf numFmtId="0" fontId="27" fillId="0" borderId="0" xfId="0" applyFont="1" applyBorder="1" applyAlignment="1"/>
    <xf numFmtId="0" fontId="23" fillId="0" borderId="0" xfId="0" applyFont="1" applyBorder="1"/>
    <xf numFmtId="0" fontId="22" fillId="0" borderId="36" xfId="0" applyFont="1" applyFill="1" applyBorder="1" applyAlignment="1">
      <alignment horizontal="center" vertical="center"/>
    </xf>
    <xf numFmtId="49" fontId="22" fillId="0" borderId="36" xfId="0" applyNumberFormat="1" applyFont="1" applyFill="1" applyBorder="1" applyAlignment="1">
      <alignment horizontal="center" vertical="center"/>
    </xf>
    <xf numFmtId="0" fontId="22" fillId="0" borderId="37" xfId="0" applyFont="1" applyFill="1" applyBorder="1" applyAlignment="1">
      <alignment horizontal="center" vertical="center"/>
    </xf>
    <xf numFmtId="49" fontId="22" fillId="0" borderId="37" xfId="0" applyNumberFormat="1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left" vertical="center"/>
    </xf>
    <xf numFmtId="0" fontId="22" fillId="0" borderId="37" xfId="0" applyFont="1" applyFill="1" applyBorder="1" applyAlignment="1">
      <alignment horizontal="left" vertical="center"/>
    </xf>
    <xf numFmtId="0" fontId="27" fillId="0" borderId="29" xfId="0" applyFont="1" applyFill="1" applyBorder="1" applyAlignment="1">
      <alignment horizontal="center" vertical="center"/>
    </xf>
    <xf numFmtId="2" fontId="27" fillId="0" borderId="2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2" fontId="29" fillId="0" borderId="1" xfId="0" applyNumberFormat="1" applyFont="1" applyBorder="1" applyAlignment="1">
      <alignment horizontal="center"/>
    </xf>
    <xf numFmtId="0" fontId="22" fillId="0" borderId="27" xfId="0" applyFont="1" applyFill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6" fillId="0" borderId="29" xfId="0" applyFont="1" applyFill="1" applyBorder="1" applyAlignment="1">
      <alignment horizontal="center" vertical="center"/>
    </xf>
    <xf numFmtId="0" fontId="26" fillId="0" borderId="29" xfId="0" applyFont="1" applyFill="1" applyBorder="1" applyAlignment="1">
      <alignment horizontal="center" vertical="center" wrapText="1"/>
    </xf>
    <xf numFmtId="49" fontId="26" fillId="0" borderId="29" xfId="0" applyNumberFormat="1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left" vertical="center"/>
    </xf>
    <xf numFmtId="0" fontId="23" fillId="0" borderId="29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vertical="center"/>
    </xf>
    <xf numFmtId="0" fontId="31" fillId="0" borderId="15" xfId="0" applyFont="1" applyFill="1" applyBorder="1" applyAlignment="1">
      <alignment vertical="center"/>
    </xf>
    <xf numFmtId="0" fontId="3" fillId="0" borderId="19" xfId="0" applyFont="1" applyFill="1" applyBorder="1" applyAlignment="1" applyProtection="1">
      <alignment horizontal="center" vertical="center"/>
      <protection hidden="1"/>
    </xf>
    <xf numFmtId="0" fontId="3" fillId="0" borderId="14" xfId="0" applyFont="1" applyFill="1" applyBorder="1" applyAlignment="1" applyProtection="1">
      <alignment horizontal="center" vertical="center"/>
      <protection hidden="1"/>
    </xf>
    <xf numFmtId="0" fontId="3" fillId="0" borderId="43" xfId="0" applyFont="1" applyFill="1" applyBorder="1" applyAlignment="1" applyProtection="1">
      <alignment horizontal="center" vertical="center"/>
      <protection locked="0"/>
    </xf>
    <xf numFmtId="0" fontId="3" fillId="0" borderId="37" xfId="0" applyFont="1" applyFill="1" applyBorder="1" applyAlignment="1" applyProtection="1">
      <alignment horizontal="center" vertical="center"/>
      <protection locked="0"/>
    </xf>
    <xf numFmtId="0" fontId="3" fillId="0" borderId="45" xfId="0" applyFont="1" applyFill="1" applyBorder="1" applyAlignment="1" applyProtection="1">
      <alignment horizontal="center" vertical="center"/>
      <protection hidden="1"/>
    </xf>
    <xf numFmtId="0" fontId="3" fillId="0" borderId="37" xfId="0" applyFont="1" applyFill="1" applyBorder="1" applyAlignment="1" applyProtection="1">
      <alignment horizontal="center" vertical="center"/>
      <protection hidden="1"/>
    </xf>
    <xf numFmtId="0" fontId="6" fillId="0" borderId="37" xfId="0" applyFont="1" applyFill="1" applyBorder="1" applyAlignment="1" applyProtection="1">
      <alignment horizontal="center" vertical="center"/>
      <protection hidden="1"/>
    </xf>
    <xf numFmtId="0" fontId="3" fillId="0" borderId="51" xfId="0" applyFont="1" applyFill="1" applyBorder="1" applyAlignment="1" applyProtection="1">
      <alignment horizontal="center" vertical="center"/>
      <protection hidden="1"/>
    </xf>
    <xf numFmtId="0" fontId="6" fillId="0" borderId="15" xfId="0" applyFont="1" applyFill="1" applyBorder="1" applyAlignment="1" applyProtection="1">
      <alignment vertical="center"/>
      <protection locked="0"/>
    </xf>
    <xf numFmtId="0" fontId="11" fillId="0" borderId="65" xfId="0" applyFont="1" applyFill="1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9" fillId="0" borderId="42" xfId="0" applyFont="1" applyFill="1" applyBorder="1" applyAlignment="1" applyProtection="1">
      <alignment vertical="center"/>
      <protection hidden="1"/>
    </xf>
    <xf numFmtId="0" fontId="15" fillId="0" borderId="53" xfId="0" applyFont="1" applyFill="1" applyBorder="1" applyAlignment="1" applyProtection="1">
      <alignment horizontal="center" vertical="center"/>
    </xf>
    <xf numFmtId="0" fontId="15" fillId="0" borderId="54" xfId="0" applyFont="1" applyFill="1" applyBorder="1" applyAlignment="1" applyProtection="1">
      <alignment horizontal="center" vertical="center"/>
    </xf>
    <xf numFmtId="0" fontId="15" fillId="0" borderId="55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 textRotation="90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6" fillId="0" borderId="0" xfId="0" applyFont="1" applyFill="1" applyProtection="1"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6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5" fillId="0" borderId="58" xfId="0" applyFont="1" applyFill="1" applyBorder="1" applyAlignment="1" applyProtection="1">
      <alignment horizontal="center" vertical="center" wrapText="1"/>
      <protection hidden="1"/>
    </xf>
    <xf numFmtId="0" fontId="3" fillId="0" borderId="62" xfId="0" applyFont="1" applyFill="1" applyBorder="1" applyAlignment="1" applyProtection="1">
      <alignment horizontal="center" vertical="center"/>
      <protection hidden="1"/>
    </xf>
    <xf numFmtId="0" fontId="3" fillId="0" borderId="64" xfId="0" applyFont="1" applyFill="1" applyBorder="1" applyAlignment="1" applyProtection="1">
      <alignment horizontal="center" vertical="center"/>
      <protection hidden="1"/>
    </xf>
    <xf numFmtId="0" fontId="13" fillId="0" borderId="47" xfId="0" applyFont="1" applyFill="1" applyBorder="1" applyAlignment="1" applyProtection="1">
      <alignment horizontal="center" vertical="center"/>
      <protection locked="0"/>
    </xf>
    <xf numFmtId="0" fontId="13" fillId="0" borderId="37" xfId="0" applyFont="1" applyFill="1" applyBorder="1" applyAlignment="1" applyProtection="1">
      <alignment horizontal="center" vertical="center"/>
      <protection locked="0"/>
    </xf>
    <xf numFmtId="0" fontId="13" fillId="0" borderId="48" xfId="0" applyFont="1" applyFill="1" applyBorder="1" applyAlignment="1" applyProtection="1">
      <alignment horizontal="center" vertical="center"/>
      <protection locked="0"/>
    </xf>
    <xf numFmtId="0" fontId="13" fillId="0" borderId="50" xfId="0" applyFont="1" applyFill="1" applyBorder="1" applyAlignment="1" applyProtection="1">
      <alignment horizontal="center" vertical="center"/>
      <protection locked="0"/>
    </xf>
    <xf numFmtId="0" fontId="13" fillId="0" borderId="51" xfId="0" applyFont="1" applyFill="1" applyBorder="1" applyAlignment="1" applyProtection="1">
      <alignment horizontal="center" vertical="center"/>
      <protection locked="0"/>
    </xf>
    <xf numFmtId="0" fontId="13" fillId="0" borderId="52" xfId="0" applyFont="1" applyFill="1" applyBorder="1" applyAlignment="1" applyProtection="1">
      <alignment horizontal="center" vertical="center"/>
      <protection locked="0"/>
    </xf>
    <xf numFmtId="0" fontId="3" fillId="0" borderId="67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1" fillId="0" borderId="38" xfId="0" applyFont="1" applyFill="1" applyBorder="1" applyAlignment="1">
      <alignment horizontal="center" vertical="center"/>
    </xf>
    <xf numFmtId="49" fontId="21" fillId="0" borderId="38" xfId="0" applyNumberFormat="1" applyFont="1" applyFill="1" applyBorder="1" applyAlignment="1">
      <alignment horizontal="center" vertical="center"/>
    </xf>
    <xf numFmtId="0" fontId="21" fillId="0" borderId="38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 wrapText="1"/>
    </xf>
    <xf numFmtId="49" fontId="21" fillId="0" borderId="29" xfId="0" applyNumberFormat="1" applyFont="1" applyFill="1" applyBorder="1" applyAlignment="1">
      <alignment horizontal="center" vertical="center" wrapText="1"/>
    </xf>
    <xf numFmtId="0" fontId="21" fillId="0" borderId="29" xfId="0" applyFont="1" applyFill="1" applyBorder="1" applyAlignment="1">
      <alignment horizontal="left" vertical="center"/>
    </xf>
    <xf numFmtId="0" fontId="23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" fontId="23" fillId="4" borderId="69" xfId="0" applyNumberFormat="1" applyFont="1" applyFill="1" applyBorder="1" applyAlignment="1" applyProtection="1">
      <alignment horizontal="center" vertical="center"/>
      <protection hidden="1"/>
    </xf>
    <xf numFmtId="49" fontId="23" fillId="4" borderId="70" xfId="0" applyNumberFormat="1" applyFont="1" applyFill="1" applyBorder="1" applyAlignment="1" applyProtection="1">
      <alignment horizontal="center"/>
      <protection hidden="1"/>
    </xf>
    <xf numFmtId="1" fontId="23" fillId="4" borderId="71" xfId="0" applyNumberFormat="1" applyFont="1" applyFill="1" applyBorder="1" applyAlignment="1" applyProtection="1">
      <alignment horizontal="center" vertical="center"/>
      <protection hidden="1"/>
    </xf>
    <xf numFmtId="49" fontId="23" fillId="4" borderId="72" xfId="0" applyNumberFormat="1" applyFont="1" applyFill="1" applyBorder="1" applyAlignment="1" applyProtection="1">
      <alignment horizontal="center"/>
      <protection hidden="1"/>
    </xf>
    <xf numFmtId="0" fontId="23" fillId="4" borderId="71" xfId="0" applyFont="1" applyFill="1" applyBorder="1" applyAlignment="1" applyProtection="1">
      <alignment horizontal="center" vertical="center"/>
      <protection hidden="1"/>
    </xf>
    <xf numFmtId="1" fontId="23" fillId="4" borderId="73" xfId="0" applyNumberFormat="1" applyFont="1" applyFill="1" applyBorder="1" applyAlignment="1" applyProtection="1">
      <alignment horizontal="center" vertical="center"/>
      <protection hidden="1"/>
    </xf>
    <xf numFmtId="49" fontId="23" fillId="4" borderId="74" xfId="0" applyNumberFormat="1" applyFont="1" applyFill="1" applyBorder="1" applyAlignment="1" applyProtection="1">
      <alignment horizontal="center"/>
      <protection hidden="1"/>
    </xf>
    <xf numFmtId="0" fontId="15" fillId="0" borderId="22" xfId="0" applyFont="1" applyFill="1" applyBorder="1" applyAlignment="1" applyProtection="1">
      <alignment horizontal="center" vertical="center" wrapText="1"/>
      <protection hidden="1"/>
    </xf>
    <xf numFmtId="2" fontId="6" fillId="0" borderId="37" xfId="0" applyNumberFormat="1" applyFont="1" applyFill="1" applyBorder="1" applyAlignment="1" applyProtection="1">
      <alignment horizontal="center" vertical="center"/>
      <protection hidden="1"/>
    </xf>
    <xf numFmtId="0" fontId="9" fillId="0" borderId="37" xfId="0" applyFont="1" applyFill="1" applyBorder="1" applyAlignment="1" applyProtection="1">
      <alignment horizontal="center" vertical="center"/>
      <protection hidden="1"/>
    </xf>
    <xf numFmtId="0" fontId="3" fillId="0" borderId="75" xfId="0" applyFont="1" applyFill="1" applyBorder="1" applyAlignment="1" applyProtection="1">
      <alignment horizontal="center" vertical="center"/>
    </xf>
    <xf numFmtId="0" fontId="3" fillId="0" borderId="25" xfId="0" applyFont="1" applyFill="1" applyBorder="1" applyAlignment="1" applyProtection="1">
      <alignment horizontal="center" vertical="center"/>
      <protection hidden="1"/>
    </xf>
    <xf numFmtId="0" fontId="3" fillId="0" borderId="76" xfId="0" applyFont="1" applyFill="1" applyBorder="1" applyAlignment="1" applyProtection="1">
      <alignment horizontal="center" vertical="center"/>
      <protection hidden="1"/>
    </xf>
    <xf numFmtId="0" fontId="3" fillId="0" borderId="79" xfId="0" applyFont="1" applyFill="1" applyBorder="1" applyAlignment="1" applyProtection="1">
      <alignment horizontal="center" vertical="center"/>
      <protection hidden="1"/>
    </xf>
    <xf numFmtId="0" fontId="3" fillId="0" borderId="48" xfId="0" applyFont="1" applyFill="1" applyBorder="1" applyAlignment="1" applyProtection="1">
      <alignment horizontal="center" vertical="center"/>
      <protection hidden="1"/>
    </xf>
    <xf numFmtId="2" fontId="6" fillId="0" borderId="80" xfId="0" applyNumberFormat="1" applyFont="1" applyFill="1" applyBorder="1" applyAlignment="1" applyProtection="1">
      <alignment horizontal="center" vertical="center"/>
      <protection hidden="1"/>
    </xf>
    <xf numFmtId="2" fontId="6" fillId="0" borderId="49" xfId="0" applyNumberFormat="1" applyFont="1" applyFill="1" applyBorder="1" applyAlignment="1" applyProtection="1">
      <alignment horizontal="center" vertical="center"/>
      <protection hidden="1"/>
    </xf>
    <xf numFmtId="2" fontId="6" fillId="0" borderId="81" xfId="0" applyNumberFormat="1" applyFont="1" applyFill="1" applyBorder="1" applyAlignment="1" applyProtection="1">
      <alignment horizontal="center" vertical="center"/>
      <protection hidden="1"/>
    </xf>
    <xf numFmtId="2" fontId="6" fillId="0" borderId="25" xfId="0" applyNumberFormat="1" applyFont="1" applyFill="1" applyBorder="1" applyAlignment="1" applyProtection="1">
      <alignment horizontal="center" vertical="center"/>
      <protection hidden="1"/>
    </xf>
    <xf numFmtId="0" fontId="3" fillId="0" borderId="46" xfId="0" applyFont="1" applyFill="1" applyBorder="1" applyAlignment="1" applyProtection="1">
      <alignment horizontal="center" vertical="center"/>
      <protection hidden="1"/>
    </xf>
    <xf numFmtId="0" fontId="15" fillId="0" borderId="59" xfId="0" applyFont="1" applyFill="1" applyBorder="1" applyAlignment="1" applyProtection="1">
      <alignment horizontal="center" vertical="center"/>
      <protection hidden="1"/>
    </xf>
    <xf numFmtId="0" fontId="3" fillId="0" borderId="60" xfId="0" applyFont="1" applyFill="1" applyBorder="1" applyAlignment="1" applyProtection="1">
      <alignment horizontal="center" vertical="center"/>
      <protection hidden="1"/>
    </xf>
    <xf numFmtId="0" fontId="15" fillId="0" borderId="61" xfId="0" applyFont="1" applyFill="1" applyBorder="1" applyAlignment="1" applyProtection="1">
      <alignment horizontal="center" vertical="center"/>
      <protection hidden="1"/>
    </xf>
    <xf numFmtId="0" fontId="15" fillId="0" borderId="78" xfId="0" applyFont="1" applyFill="1" applyBorder="1" applyAlignment="1" applyProtection="1">
      <alignment horizontal="center" vertical="center"/>
      <protection hidden="1"/>
    </xf>
    <xf numFmtId="0" fontId="6" fillId="0" borderId="77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" fillId="0" borderId="0" xfId="0" applyFont="1" applyFill="1" applyProtection="1">
      <protection hidden="1"/>
    </xf>
    <xf numFmtId="0" fontId="6" fillId="0" borderId="67" xfId="0" applyFont="1" applyFill="1" applyBorder="1" applyAlignment="1" applyProtection="1">
      <alignment horizontal="center" vertical="center"/>
      <protection hidden="1"/>
    </xf>
    <xf numFmtId="0" fontId="3" fillId="0" borderId="67" xfId="0" applyFont="1" applyFill="1" applyBorder="1" applyAlignment="1" applyProtection="1">
      <alignment horizontal="center" vertical="center"/>
      <protection hidden="1"/>
    </xf>
    <xf numFmtId="0" fontId="6" fillId="0" borderId="79" xfId="0" applyFont="1" applyFill="1" applyBorder="1" applyAlignment="1" applyProtection="1">
      <alignment horizontal="center" vertical="center"/>
      <protection hidden="1"/>
    </xf>
    <xf numFmtId="0" fontId="6" fillId="0" borderId="82" xfId="0" applyFont="1" applyFill="1" applyBorder="1" applyAlignment="1" applyProtection="1">
      <alignment horizontal="center" vertical="center"/>
      <protection hidden="1"/>
    </xf>
    <xf numFmtId="0" fontId="6" fillId="0" borderId="82" xfId="0" applyFont="1" applyFill="1" applyBorder="1" applyAlignment="1" applyProtection="1">
      <alignment vertical="center"/>
      <protection locked="0"/>
    </xf>
    <xf numFmtId="0" fontId="3" fillId="0" borderId="37" xfId="0" quotePrefix="1" applyFont="1" applyFill="1" applyBorder="1" applyAlignment="1" applyProtection="1">
      <alignment horizontal="center" vertical="center"/>
      <protection locked="0"/>
    </xf>
    <xf numFmtId="0" fontId="3" fillId="0" borderId="79" xfId="0" quotePrefix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32" fillId="7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33" fillId="7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/>
    </xf>
    <xf numFmtId="0" fontId="30" fillId="5" borderId="0" xfId="0" applyFont="1" applyFill="1" applyAlignment="1">
      <alignment horizontal="center" vertical="center" wrapText="1"/>
    </xf>
    <xf numFmtId="0" fontId="34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left" vertical="center" wrapText="1"/>
    </xf>
    <xf numFmtId="0" fontId="3" fillId="0" borderId="90" xfId="0" applyFont="1" applyFill="1" applyBorder="1" applyAlignment="1" applyProtection="1">
      <alignment horizontal="center" vertical="center"/>
    </xf>
    <xf numFmtId="0" fontId="35" fillId="0" borderId="66" xfId="0" applyFont="1" applyFill="1" applyBorder="1" applyAlignment="1" applyProtection="1">
      <alignment horizontal="center" vertical="center"/>
      <protection locked="0"/>
    </xf>
    <xf numFmtId="0" fontId="35" fillId="0" borderId="67" xfId="0" applyFont="1" applyFill="1" applyBorder="1" applyAlignment="1" applyProtection="1">
      <alignment horizontal="center" vertical="center"/>
      <protection locked="0"/>
    </xf>
    <xf numFmtId="0" fontId="35" fillId="0" borderId="68" xfId="0" applyFont="1" applyFill="1" applyBorder="1" applyAlignment="1" applyProtection="1">
      <alignment horizontal="center" vertical="center"/>
      <protection locked="0"/>
    </xf>
    <xf numFmtId="0" fontId="35" fillId="0" borderId="47" xfId="0" applyFont="1" applyFill="1" applyBorder="1" applyAlignment="1" applyProtection="1">
      <alignment horizontal="center" vertical="center"/>
      <protection locked="0"/>
    </xf>
    <xf numFmtId="0" fontId="35" fillId="0" borderId="37" xfId="0" applyFont="1" applyFill="1" applyBorder="1" applyAlignment="1" applyProtection="1">
      <alignment horizontal="center" vertical="center"/>
      <protection locked="0"/>
    </xf>
    <xf numFmtId="0" fontId="35" fillId="0" borderId="48" xfId="0" applyFont="1" applyFill="1" applyBorder="1" applyAlignment="1" applyProtection="1">
      <alignment horizontal="center" vertical="center"/>
      <protection locked="0"/>
    </xf>
    <xf numFmtId="0" fontId="35" fillId="0" borderId="91" xfId="0" applyFont="1" applyFill="1" applyBorder="1" applyAlignment="1" applyProtection="1">
      <alignment horizontal="center" vertical="center"/>
      <protection locked="0"/>
    </xf>
    <xf numFmtId="0" fontId="35" fillId="0" borderId="87" xfId="0" applyFont="1" applyFill="1" applyBorder="1" applyAlignment="1" applyProtection="1">
      <alignment horizontal="center" vertical="center"/>
      <protection locked="0"/>
    </xf>
    <xf numFmtId="0" fontId="13" fillId="0" borderId="87" xfId="0" applyFont="1" applyFill="1" applyBorder="1" applyAlignment="1" applyProtection="1">
      <alignment horizontal="center" vertical="center"/>
      <protection locked="0"/>
    </xf>
    <xf numFmtId="0" fontId="13" fillId="0" borderId="92" xfId="0" quotePrefix="1" applyFont="1" applyFill="1" applyBorder="1" applyAlignment="1" applyProtection="1">
      <alignment horizontal="center" vertical="center" textRotation="90" wrapText="1"/>
      <protection locked="0"/>
    </xf>
    <xf numFmtId="0" fontId="13" fillId="0" borderId="5" xfId="0" quotePrefix="1" applyFont="1" applyFill="1" applyBorder="1" applyAlignment="1" applyProtection="1">
      <alignment horizontal="center" vertical="center" textRotation="90" wrapText="1"/>
      <protection locked="0"/>
    </xf>
    <xf numFmtId="0" fontId="13" fillId="0" borderId="93" xfId="0" quotePrefix="1" applyFont="1" applyFill="1" applyBorder="1" applyAlignment="1" applyProtection="1">
      <alignment horizontal="center" vertical="center" textRotation="90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4" fillId="0" borderId="7" xfId="0" applyFont="1" applyFill="1" applyBorder="1" applyAlignment="1" applyProtection="1">
      <alignment horizontal="center" vertical="center"/>
      <protection hidden="1"/>
    </xf>
    <xf numFmtId="0" fontId="3" fillId="0" borderId="45" xfId="0" applyFont="1" applyFill="1" applyBorder="1" applyAlignment="1" applyProtection="1">
      <alignment horizontal="center" vertical="center"/>
      <protection locked="0"/>
    </xf>
    <xf numFmtId="0" fontId="3" fillId="0" borderId="51" xfId="0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 applyProtection="1">
      <alignment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3" fillId="0" borderId="44" xfId="0" applyFont="1" applyFill="1" applyBorder="1" applyAlignment="1" applyProtection="1">
      <alignment horizontal="center" vertical="center"/>
      <protection locked="0"/>
    </xf>
    <xf numFmtId="0" fontId="3" fillId="0" borderId="46" xfId="0" applyFont="1" applyFill="1" applyBorder="1" applyAlignment="1" applyProtection="1">
      <alignment horizontal="center" vertical="center"/>
      <protection locked="0"/>
    </xf>
    <xf numFmtId="0" fontId="3" fillId="0" borderId="47" xfId="0" applyFont="1" applyFill="1" applyBorder="1" applyAlignment="1" applyProtection="1">
      <alignment horizontal="center" vertical="center"/>
      <protection locked="0"/>
    </xf>
    <xf numFmtId="0" fontId="3" fillId="0" borderId="48" xfId="0" applyFont="1" applyFill="1" applyBorder="1" applyAlignment="1" applyProtection="1">
      <alignment horizontal="center" vertical="center"/>
      <protection locked="0"/>
    </xf>
    <xf numFmtId="0" fontId="3" fillId="0" borderId="25" xfId="0" applyFont="1" applyFill="1" applyBorder="1" applyAlignment="1" applyProtection="1">
      <alignment horizontal="center" vertical="center"/>
      <protection locked="0"/>
    </xf>
    <xf numFmtId="0" fontId="3" fillId="0" borderId="66" xfId="0" applyFont="1" applyFill="1" applyBorder="1" applyAlignment="1" applyProtection="1">
      <alignment horizontal="center" vertical="center"/>
      <protection locked="0"/>
    </xf>
    <xf numFmtId="0" fontId="3" fillId="0" borderId="68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Protection="1">
      <protection locked="0" hidden="1"/>
    </xf>
    <xf numFmtId="0" fontId="9" fillId="0" borderId="0" xfId="0" applyFont="1" applyFill="1" applyProtection="1">
      <protection locked="0" hidden="1"/>
    </xf>
    <xf numFmtId="0" fontId="8" fillId="0" borderId="77" xfId="0" applyFont="1" applyFill="1" applyBorder="1" applyProtection="1">
      <protection locked="0" hidden="1"/>
    </xf>
    <xf numFmtId="0" fontId="3" fillId="0" borderId="77" xfId="0" applyFont="1" applyFill="1" applyBorder="1" applyAlignment="1" applyProtection="1">
      <alignment horizontal="center" vertical="center"/>
      <protection locked="0"/>
    </xf>
    <xf numFmtId="0" fontId="3" fillId="0" borderId="96" xfId="0" applyFont="1" applyFill="1" applyBorder="1" applyAlignment="1" applyProtection="1">
      <alignment horizontal="center" vertical="center"/>
    </xf>
    <xf numFmtId="0" fontId="3" fillId="0" borderId="97" xfId="0" applyFont="1" applyFill="1" applyBorder="1" applyAlignment="1" applyProtection="1">
      <alignment horizontal="center" vertical="center"/>
      <protection hidden="1"/>
    </xf>
    <xf numFmtId="0" fontId="4" fillId="0" borderId="8" xfId="0" applyFont="1" applyFill="1" applyBorder="1" applyAlignment="1" applyProtection="1">
      <alignment horizontal="center" vertical="center"/>
      <protection hidden="1"/>
    </xf>
    <xf numFmtId="0" fontId="13" fillId="0" borderId="99" xfId="0" quotePrefix="1" applyFont="1" applyFill="1" applyBorder="1" applyAlignment="1" applyProtection="1">
      <alignment horizontal="center" vertical="center" textRotation="90" wrapText="1"/>
      <protection locked="0"/>
    </xf>
    <xf numFmtId="0" fontId="3" fillId="0" borderId="87" xfId="0" applyFont="1" applyFill="1" applyBorder="1" applyAlignment="1" applyProtection="1">
      <alignment horizontal="center" vertical="center"/>
      <protection locked="0"/>
    </xf>
    <xf numFmtId="0" fontId="3" fillId="0" borderId="100" xfId="0" applyFont="1" applyFill="1" applyBorder="1" applyAlignment="1" applyProtection="1">
      <alignment horizontal="center" vertical="center"/>
      <protection locked="0"/>
    </xf>
    <xf numFmtId="0" fontId="3" fillId="0" borderId="101" xfId="0" applyFont="1" applyFill="1" applyBorder="1" applyAlignment="1" applyProtection="1">
      <alignment horizontal="center" vertical="center"/>
      <protection hidden="1"/>
    </xf>
    <xf numFmtId="0" fontId="4" fillId="0" borderId="102" xfId="0" applyFont="1" applyFill="1" applyBorder="1" applyAlignment="1" applyProtection="1">
      <alignment vertical="center"/>
      <protection hidden="1"/>
    </xf>
    <xf numFmtId="0" fontId="3" fillId="0" borderId="53" xfId="0" applyFont="1" applyFill="1" applyBorder="1" applyAlignment="1" applyProtection="1">
      <alignment horizontal="center" vertical="center"/>
      <protection hidden="1"/>
    </xf>
    <xf numFmtId="0" fontId="3" fillId="0" borderId="54" xfId="0" applyFont="1" applyFill="1" applyBorder="1" applyAlignment="1" applyProtection="1">
      <alignment horizontal="center" vertical="center"/>
      <protection hidden="1"/>
    </xf>
    <xf numFmtId="0" fontId="3" fillId="0" borderId="55" xfId="0" applyFont="1" applyFill="1" applyBorder="1" applyAlignment="1" applyProtection="1">
      <alignment horizontal="center" vertical="center"/>
      <protection hidden="1"/>
    </xf>
    <xf numFmtId="0" fontId="4" fillId="0" borderId="4" xfId="0" applyFont="1" applyFill="1" applyBorder="1" applyAlignment="1" applyProtection="1">
      <alignment horizontal="center" vertical="center"/>
      <protection hidden="1"/>
    </xf>
    <xf numFmtId="0" fontId="3" fillId="0" borderId="50" xfId="0" applyFont="1" applyFill="1" applyBorder="1" applyAlignment="1" applyProtection="1">
      <alignment horizontal="center" vertical="center"/>
      <protection locked="0"/>
    </xf>
    <xf numFmtId="0" fontId="13" fillId="0" borderId="104" xfId="0" quotePrefix="1" applyFont="1" applyFill="1" applyBorder="1" applyAlignment="1" applyProtection="1">
      <alignment horizontal="center" vertical="center" textRotation="90" wrapText="1"/>
      <protection locked="0"/>
    </xf>
    <xf numFmtId="0" fontId="3" fillId="0" borderId="61" xfId="0" applyFont="1" applyFill="1" applyBorder="1" applyAlignment="1" applyProtection="1">
      <alignment horizontal="center" vertical="center"/>
      <protection locked="0"/>
    </xf>
    <xf numFmtId="0" fontId="3" fillId="0" borderId="63" xfId="0" applyFont="1" applyFill="1" applyBorder="1" applyAlignment="1" applyProtection="1">
      <alignment horizontal="center" vertical="center"/>
      <protection locked="0"/>
    </xf>
    <xf numFmtId="0" fontId="3" fillId="0" borderId="20" xfId="0" applyFont="1" applyFill="1" applyBorder="1" applyAlignment="1" applyProtection="1">
      <alignment horizontal="center" vertical="center"/>
      <protection hidden="1"/>
    </xf>
    <xf numFmtId="0" fontId="3" fillId="0" borderId="53" xfId="0" applyFont="1" applyFill="1" applyBorder="1" applyAlignment="1" applyProtection="1">
      <alignment horizontal="center" vertical="center"/>
    </xf>
    <xf numFmtId="0" fontId="3" fillId="0" borderId="54" xfId="0" applyFont="1" applyFill="1" applyBorder="1" applyAlignment="1" applyProtection="1">
      <alignment horizontal="center" vertical="center"/>
    </xf>
    <xf numFmtId="0" fontId="3" fillId="0" borderId="55" xfId="0" applyFont="1" applyFill="1" applyBorder="1" applyAlignment="1" applyProtection="1">
      <alignment horizontal="center" vertical="center"/>
    </xf>
    <xf numFmtId="0" fontId="11" fillId="0" borderId="106" xfId="0" applyFont="1" applyFill="1" applyBorder="1" applyAlignment="1" applyProtection="1">
      <alignment vertical="center"/>
      <protection hidden="1"/>
    </xf>
    <xf numFmtId="0" fontId="3" fillId="0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51" xfId="0" applyFont="1" applyFill="1" applyBorder="1" applyAlignment="1" applyProtection="1">
      <alignment horizontal="center" vertical="center"/>
    </xf>
    <xf numFmtId="0" fontId="37" fillId="0" borderId="77" xfId="0" applyFont="1" applyFill="1" applyBorder="1" applyAlignment="1" applyProtection="1">
      <alignment horizontal="right" vertical="center"/>
      <protection hidden="1"/>
    </xf>
    <xf numFmtId="9" fontId="37" fillId="0" borderId="77" xfId="1" applyFont="1" applyFill="1" applyBorder="1" applyAlignment="1" applyProtection="1">
      <alignment horizontal="center" vertical="center"/>
      <protection hidden="1"/>
    </xf>
    <xf numFmtId="0" fontId="37" fillId="0" borderId="82" xfId="0" applyFont="1" applyFill="1" applyBorder="1" applyAlignment="1" applyProtection="1">
      <alignment horizontal="right" vertical="center"/>
      <protection hidden="1"/>
    </xf>
    <xf numFmtId="0" fontId="3" fillId="0" borderId="83" xfId="0" applyFont="1" applyFill="1" applyBorder="1" applyAlignment="1" applyProtection="1">
      <alignment horizontal="center" vertical="center"/>
      <protection locked="0"/>
    </xf>
    <xf numFmtId="0" fontId="3" fillId="0" borderId="59" xfId="0" applyFont="1" applyFill="1" applyBorder="1" applyAlignment="1" applyProtection="1">
      <alignment horizontal="center" vertical="center"/>
      <protection locked="0"/>
    </xf>
    <xf numFmtId="0" fontId="38" fillId="0" borderId="0" xfId="0" applyFont="1" applyFill="1" applyAlignment="1" applyProtection="1">
      <alignment horizontal="center" vertical="center"/>
      <protection locked="0"/>
    </xf>
    <xf numFmtId="0" fontId="38" fillId="0" borderId="0" xfId="0" applyFont="1" applyFill="1" applyAlignment="1" applyProtection="1">
      <alignment vertical="center"/>
      <protection hidden="1"/>
    </xf>
    <xf numFmtId="0" fontId="38" fillId="0" borderId="0" xfId="0" applyFont="1" applyFill="1" applyAlignment="1" applyProtection="1">
      <alignment horizontal="center" vertical="center"/>
      <protection hidden="1"/>
    </xf>
    <xf numFmtId="0" fontId="38" fillId="0" borderId="0" xfId="0" applyFont="1" applyFill="1" applyProtection="1">
      <protection locked="0"/>
    </xf>
    <xf numFmtId="0" fontId="38" fillId="0" borderId="0" xfId="0" applyFont="1" applyFill="1" applyAlignment="1" applyProtection="1">
      <alignment vertical="center"/>
      <protection locked="0"/>
    </xf>
    <xf numFmtId="0" fontId="39" fillId="0" borderId="0" xfId="0" applyFont="1" applyFill="1" applyAlignment="1" applyProtection="1">
      <alignment horizontal="left" vertical="center"/>
      <protection locked="0"/>
    </xf>
    <xf numFmtId="0" fontId="38" fillId="0" borderId="0" xfId="0" applyFont="1" applyFill="1" applyAlignment="1" applyProtection="1">
      <alignment horizontal="center" vertical="center"/>
      <protection hidden="1"/>
    </xf>
    <xf numFmtId="0" fontId="4" fillId="0" borderId="8" xfId="0" applyFont="1" applyFill="1" applyBorder="1" applyAlignment="1" applyProtection="1">
      <alignment horizontal="center" vertical="center"/>
      <protection hidden="1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4" fillId="0" borderId="7" xfId="0" applyFont="1" applyFill="1" applyBorder="1" applyAlignment="1" applyProtection="1">
      <alignment horizontal="center" vertical="center"/>
      <protection hidden="1"/>
    </xf>
    <xf numFmtId="0" fontId="4" fillId="0" borderId="4" xfId="0" applyFont="1" applyFill="1" applyBorder="1" applyAlignment="1" applyProtection="1">
      <alignment horizontal="center" vertical="center"/>
      <protection hidden="1"/>
    </xf>
    <xf numFmtId="0" fontId="25" fillId="0" borderId="29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3" fillId="3" borderId="7" xfId="0" applyFont="1" applyFill="1" applyBorder="1" applyAlignment="1" applyProtection="1">
      <alignment horizontal="center" vertical="center"/>
      <protection hidden="1"/>
    </xf>
    <xf numFmtId="0" fontId="23" fillId="3" borderId="8" xfId="0" applyFont="1" applyFill="1" applyBorder="1" applyAlignment="1" applyProtection="1">
      <alignment horizontal="center" vertical="center"/>
      <protection hidden="1"/>
    </xf>
    <xf numFmtId="0" fontId="26" fillId="0" borderId="26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30" xfId="0" applyFont="1" applyFill="1" applyBorder="1" applyAlignment="1">
      <alignment horizontal="left" vertical="center"/>
    </xf>
    <xf numFmtId="0" fontId="27" fillId="0" borderId="3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/>
    </xf>
    <xf numFmtId="0" fontId="26" fillId="0" borderId="32" xfId="0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6" fillId="0" borderId="33" xfId="0" applyFont="1" applyFill="1" applyBorder="1" applyAlignment="1">
      <alignment horizontal="center" vertical="center"/>
    </xf>
    <xf numFmtId="0" fontId="26" fillId="0" borderId="35" xfId="0" applyFont="1" applyFill="1" applyBorder="1" applyAlignment="1">
      <alignment horizontal="center" vertical="center"/>
    </xf>
    <xf numFmtId="0" fontId="23" fillId="0" borderId="29" xfId="0" applyFont="1" applyFill="1" applyBorder="1" applyAlignment="1">
      <alignment horizontal="center" vertical="center"/>
    </xf>
    <xf numFmtId="0" fontId="4" fillId="0" borderId="11" xfId="0" applyFont="1" applyFill="1" applyBorder="1" applyAlignment="1" applyProtection="1">
      <alignment horizontal="center" vertical="center" wrapText="1"/>
      <protection hidden="1"/>
    </xf>
    <xf numFmtId="0" fontId="4" fillId="0" borderId="57" xfId="0" applyFont="1" applyFill="1" applyBorder="1" applyAlignment="1" applyProtection="1">
      <alignment horizontal="center" vertical="center" wrapText="1"/>
      <protection hidden="1"/>
    </xf>
    <xf numFmtId="0" fontId="15" fillId="0" borderId="8" xfId="0" applyFont="1" applyFill="1" applyBorder="1" applyAlignment="1" applyProtection="1">
      <alignment horizontal="center" vertical="center" wrapText="1"/>
      <protection hidden="1"/>
    </xf>
    <xf numFmtId="0" fontId="15" fillId="0" borderId="1" xfId="0" applyFont="1" applyFill="1" applyBorder="1" applyAlignment="1" applyProtection="1">
      <alignment horizontal="center" vertical="center" wrapText="1"/>
      <protection hidden="1"/>
    </xf>
    <xf numFmtId="0" fontId="15" fillId="0" borderId="22" xfId="0" applyFont="1" applyFill="1" applyBorder="1" applyAlignment="1" applyProtection="1">
      <alignment horizontal="center" vertical="center" wrapText="1"/>
      <protection hidden="1"/>
    </xf>
    <xf numFmtId="0" fontId="15" fillId="0" borderId="22" xfId="0" applyFont="1" applyFill="1" applyBorder="1" applyAlignment="1" applyProtection="1">
      <alignment horizontal="center" vertical="center" textRotation="90"/>
    </xf>
    <xf numFmtId="0" fontId="15" fillId="0" borderId="24" xfId="0" applyFont="1" applyFill="1" applyBorder="1" applyAlignment="1" applyProtection="1">
      <alignment horizontal="center" vertical="center" textRotation="90"/>
    </xf>
    <xf numFmtId="0" fontId="15" fillId="0" borderId="3" xfId="0" applyFont="1" applyFill="1" applyBorder="1" applyAlignment="1" applyProtection="1">
      <alignment horizontal="center" vertical="center" textRotation="90"/>
    </xf>
    <xf numFmtId="0" fontId="15" fillId="0" borderId="22" xfId="0" applyFont="1" applyFill="1" applyBorder="1" applyAlignment="1" applyProtection="1">
      <alignment horizontal="center" vertical="center"/>
      <protection hidden="1"/>
    </xf>
    <xf numFmtId="0" fontId="15" fillId="0" borderId="21" xfId="0" applyFont="1" applyFill="1" applyBorder="1" applyAlignment="1" applyProtection="1">
      <alignment horizontal="center" vertical="center"/>
      <protection hidden="1"/>
    </xf>
    <xf numFmtId="0" fontId="15" fillId="0" borderId="88" xfId="0" applyFont="1" applyFill="1" applyBorder="1" applyAlignment="1" applyProtection="1">
      <alignment horizontal="center" vertical="center"/>
      <protection hidden="1"/>
    </xf>
    <xf numFmtId="0" fontId="15" fillId="0" borderId="89" xfId="0" applyFont="1" applyFill="1" applyBorder="1" applyAlignment="1" applyProtection="1">
      <alignment horizontal="center" vertical="center"/>
      <protection hidden="1"/>
    </xf>
    <xf numFmtId="0" fontId="15" fillId="0" borderId="25" xfId="0" applyFont="1" applyFill="1" applyBorder="1" applyAlignment="1" applyProtection="1">
      <alignment horizontal="center" vertical="center" textRotation="90"/>
    </xf>
    <xf numFmtId="0" fontId="4" fillId="0" borderId="20" xfId="0" applyFont="1" applyFill="1" applyBorder="1" applyAlignment="1" applyProtection="1">
      <alignment horizontal="center" vertical="center"/>
      <protection hidden="1"/>
    </xf>
    <xf numFmtId="0" fontId="4" fillId="0" borderId="41" xfId="0" applyFont="1" applyFill="1" applyBorder="1" applyAlignment="1" applyProtection="1">
      <alignment horizontal="center" vertical="center"/>
      <protection hidden="1"/>
    </xf>
    <xf numFmtId="0" fontId="15" fillId="0" borderId="23" xfId="0" applyFont="1" applyFill="1" applyBorder="1" applyAlignment="1" applyProtection="1">
      <alignment horizontal="center" vertical="center"/>
    </xf>
    <xf numFmtId="0" fontId="15" fillId="0" borderId="6" xfId="0" applyFont="1" applyFill="1" applyBorder="1" applyAlignment="1" applyProtection="1">
      <alignment horizontal="center" vertical="center"/>
    </xf>
    <xf numFmtId="0" fontId="4" fillId="0" borderId="18" xfId="0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38" fillId="0" borderId="0" xfId="0" applyFont="1" applyFill="1" applyAlignment="1" applyProtection="1">
      <alignment horizontal="center" vertical="center"/>
      <protection locked="0"/>
    </xf>
    <xf numFmtId="0" fontId="38" fillId="0" borderId="0" xfId="0" applyFont="1" applyFill="1" applyAlignment="1" applyProtection="1">
      <alignment horizontal="center" vertical="center"/>
      <protection hidden="1"/>
    </xf>
    <xf numFmtId="0" fontId="15" fillId="0" borderId="5" xfId="0" applyFont="1" applyFill="1" applyBorder="1" applyAlignment="1" applyProtection="1">
      <alignment horizontal="center" vertical="center" wrapText="1"/>
      <protection hidden="1"/>
    </xf>
    <xf numFmtId="0" fontId="4" fillId="0" borderId="94" xfId="0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center" vertical="center" textRotation="90" wrapText="1"/>
      <protection hidden="1"/>
    </xf>
    <xf numFmtId="0" fontId="15" fillId="0" borderId="22" xfId="0" applyFont="1" applyFill="1" applyBorder="1" applyAlignment="1" applyProtection="1">
      <alignment horizontal="center" vertical="center" textRotation="90" wrapText="1"/>
      <protection hidden="1"/>
    </xf>
    <xf numFmtId="0" fontId="15" fillId="0" borderId="7" xfId="0" applyFont="1" applyFill="1" applyBorder="1" applyAlignment="1" applyProtection="1">
      <alignment horizontal="center" vertical="center" textRotation="90" wrapText="1"/>
      <protection hidden="1"/>
    </xf>
    <xf numFmtId="0" fontId="15" fillId="0" borderId="56" xfId="0" applyFont="1" applyFill="1" applyBorder="1" applyAlignment="1" applyProtection="1">
      <alignment horizontal="center" vertical="center" textRotation="90" wrapText="1"/>
      <protection hidden="1"/>
    </xf>
    <xf numFmtId="0" fontId="15" fillId="0" borderId="21" xfId="0" applyFont="1" applyFill="1" applyBorder="1" applyAlignment="1" applyProtection="1">
      <alignment horizontal="center" vertical="center" wrapText="1"/>
      <protection hidden="1"/>
    </xf>
    <xf numFmtId="0" fontId="4" fillId="0" borderId="15" xfId="0" quotePrefix="1" applyFont="1" applyFill="1" applyBorder="1" applyAlignment="1" applyProtection="1">
      <alignment horizontal="left" vertical="center"/>
      <protection locked="0"/>
    </xf>
    <xf numFmtId="0" fontId="4" fillId="0" borderId="15" xfId="0" applyFont="1" applyFill="1" applyBorder="1" applyAlignment="1" applyProtection="1">
      <alignment horizontal="left" vertical="center"/>
      <protection locked="0"/>
    </xf>
    <xf numFmtId="0" fontId="4" fillId="0" borderId="17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9" fontId="37" fillId="0" borderId="82" xfId="1" applyFont="1" applyFill="1" applyBorder="1" applyAlignment="1" applyProtection="1">
      <alignment horizontal="center" vertical="center"/>
      <protection hidden="1"/>
    </xf>
    <xf numFmtId="2" fontId="6" fillId="0" borderId="79" xfId="0" applyNumberFormat="1" applyFont="1" applyFill="1" applyBorder="1" applyAlignment="1" applyProtection="1">
      <alignment horizontal="center" vertical="center"/>
      <protection hidden="1"/>
    </xf>
    <xf numFmtId="0" fontId="9" fillId="0" borderId="37" xfId="0" applyNumberFormat="1" applyFont="1" applyFill="1" applyBorder="1" applyAlignment="1" applyProtection="1">
      <alignment horizontal="center" vertical="center"/>
      <protection hidden="1"/>
    </xf>
    <xf numFmtId="0" fontId="9" fillId="0" borderId="84" xfId="0" applyFont="1" applyFill="1" applyBorder="1" applyAlignment="1" applyProtection="1">
      <alignment horizontal="center" vertical="center"/>
      <protection hidden="1"/>
    </xf>
    <xf numFmtId="0" fontId="9" fillId="0" borderId="85" xfId="0" applyFont="1" applyFill="1" applyBorder="1" applyAlignment="1" applyProtection="1">
      <alignment horizontal="center" vertical="center"/>
      <protection hidden="1"/>
    </xf>
    <xf numFmtId="0" fontId="9" fillId="0" borderId="86" xfId="0" applyFont="1" applyFill="1" applyBorder="1" applyAlignment="1" applyProtection="1">
      <alignment horizontal="center" vertical="center"/>
      <protection hidden="1"/>
    </xf>
    <xf numFmtId="0" fontId="9" fillId="0" borderId="24" xfId="0" applyFont="1" applyFill="1" applyBorder="1" applyAlignment="1" applyProtection="1">
      <alignment horizontal="center" vertical="center"/>
      <protection hidden="1"/>
    </xf>
    <xf numFmtId="0" fontId="9" fillId="0" borderId="67" xfId="0" applyFont="1" applyFill="1" applyBorder="1" applyAlignment="1" applyProtection="1">
      <alignment horizontal="center" vertical="center"/>
      <protection hidden="1"/>
    </xf>
    <xf numFmtId="2" fontId="6" fillId="0" borderId="37" xfId="0" applyNumberFormat="1" applyFont="1" applyFill="1" applyBorder="1" applyAlignment="1" applyProtection="1">
      <alignment horizontal="center" vertical="center"/>
      <protection hidden="1"/>
    </xf>
    <xf numFmtId="0" fontId="9" fillId="0" borderId="95" xfId="0" applyFont="1" applyFill="1" applyBorder="1" applyAlignment="1" applyProtection="1">
      <alignment horizontal="center" vertical="center"/>
      <protection hidden="1"/>
    </xf>
    <xf numFmtId="0" fontId="9" fillId="0" borderId="15" xfId="0" applyFont="1" applyFill="1" applyBorder="1" applyAlignment="1" applyProtection="1">
      <alignment horizontal="center" vertical="center"/>
      <protection hidden="1"/>
    </xf>
    <xf numFmtId="0" fontId="9" fillId="0" borderId="91" xfId="0" applyFont="1" applyFill="1" applyBorder="1" applyAlignment="1" applyProtection="1">
      <alignment horizontal="center" vertical="center"/>
      <protection hidden="1"/>
    </xf>
    <xf numFmtId="0" fontId="9" fillId="0" borderId="61" xfId="0" applyFont="1" applyFill="1" applyBorder="1" applyAlignment="1" applyProtection="1">
      <alignment horizontal="center" vertical="center"/>
      <protection hidden="1"/>
    </xf>
    <xf numFmtId="0" fontId="9" fillId="0" borderId="17" xfId="0" applyFont="1" applyFill="1" applyBorder="1" applyAlignment="1" applyProtection="1">
      <alignment horizontal="center" vertical="center"/>
      <protection hidden="1"/>
    </xf>
    <xf numFmtId="0" fontId="9" fillId="0" borderId="87" xfId="0" applyFont="1" applyFill="1" applyBorder="1" applyAlignment="1" applyProtection="1">
      <alignment horizontal="center" vertical="center"/>
      <protection hidden="1"/>
    </xf>
    <xf numFmtId="0" fontId="4" fillId="0" borderId="1" xfId="0" applyFont="1" applyFill="1" applyBorder="1" applyAlignment="1" applyProtection="1">
      <alignment horizontal="center" vertical="center" wrapText="1"/>
      <protection hidden="1"/>
    </xf>
    <xf numFmtId="0" fontId="4" fillId="0" borderId="5" xfId="0" applyFont="1" applyFill="1" applyBorder="1" applyAlignment="1" applyProtection="1">
      <alignment horizontal="center" vertical="center" wrapText="1"/>
      <protection hidden="1"/>
    </xf>
    <xf numFmtId="2" fontId="6" fillId="0" borderId="67" xfId="0" applyNumberFormat="1" applyFont="1" applyFill="1" applyBorder="1" applyAlignment="1" applyProtection="1">
      <alignment horizontal="center" vertical="center"/>
      <protection hidden="1"/>
    </xf>
    <xf numFmtId="0" fontId="9" fillId="0" borderId="76" xfId="0" applyFont="1" applyFill="1" applyBorder="1" applyAlignment="1" applyProtection="1">
      <alignment horizontal="center" vertical="center"/>
      <protection hidden="1"/>
    </xf>
    <xf numFmtId="0" fontId="9" fillId="0" borderId="77" xfId="0" applyFont="1" applyFill="1" applyBorder="1" applyAlignment="1" applyProtection="1">
      <alignment horizontal="center" vertical="center"/>
      <protection hidden="1"/>
    </xf>
    <xf numFmtId="0" fontId="9" fillId="0" borderId="80" xfId="0" applyFont="1" applyFill="1" applyBorder="1" applyAlignment="1" applyProtection="1">
      <alignment horizontal="center" vertical="center"/>
      <protection hidden="1"/>
    </xf>
    <xf numFmtId="0" fontId="5" fillId="0" borderId="25" xfId="0" applyFont="1" applyFill="1" applyBorder="1" applyAlignment="1" applyProtection="1">
      <alignment horizontal="center" vertical="center" textRotation="90" wrapText="1"/>
      <protection hidden="1"/>
    </xf>
    <xf numFmtId="0" fontId="5" fillId="0" borderId="24" xfId="0" applyFont="1" applyFill="1" applyBorder="1" applyAlignment="1" applyProtection="1">
      <alignment horizontal="center" vertical="center" textRotation="90" wrapText="1"/>
      <protection hidden="1"/>
    </xf>
    <xf numFmtId="0" fontId="4" fillId="0" borderId="13" xfId="0" applyFont="1" applyFill="1" applyBorder="1" applyAlignment="1" applyProtection="1">
      <alignment horizontal="center" vertical="center"/>
      <protection hidden="1"/>
    </xf>
    <xf numFmtId="0" fontId="4" fillId="0" borderId="103" xfId="0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Alignment="1" applyProtection="1">
      <alignment horizontal="center" vertic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7" fillId="0" borderId="5" xfId="0" applyFont="1" applyFill="1" applyBorder="1" applyAlignment="1" applyProtection="1">
      <alignment horizontal="center" vertical="center" wrapText="1"/>
      <protection hidden="1"/>
    </xf>
    <xf numFmtId="0" fontId="4" fillId="0" borderId="12" xfId="0" applyFont="1" applyFill="1" applyBorder="1" applyAlignment="1" applyProtection="1">
      <alignment horizontal="left" vertical="center"/>
      <protection locked="0"/>
    </xf>
    <xf numFmtId="0" fontId="4" fillId="0" borderId="9" xfId="0" applyFont="1" applyFill="1" applyBorder="1" applyAlignment="1" applyProtection="1">
      <alignment horizontal="left" vertical="center"/>
      <protection hidden="1"/>
    </xf>
    <xf numFmtId="0" fontId="5" fillId="0" borderId="1" xfId="0" applyFont="1" applyFill="1" applyBorder="1" applyAlignment="1" applyProtection="1">
      <alignment horizontal="center" vertical="center" textRotation="90"/>
      <protection hidden="1"/>
    </xf>
    <xf numFmtId="0" fontId="4" fillId="0" borderId="98" xfId="0" applyFont="1" applyFill="1" applyBorder="1" applyAlignment="1" applyProtection="1">
      <alignment horizontal="center" vertical="center"/>
      <protection hidden="1"/>
    </xf>
    <xf numFmtId="0" fontId="4" fillId="0" borderId="8" xfId="0" applyFont="1" applyFill="1" applyBorder="1" applyAlignment="1" applyProtection="1">
      <alignment horizontal="center" vertical="center"/>
      <protection hidden="1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4" fillId="0" borderId="7" xfId="0" applyFont="1" applyFill="1" applyBorder="1" applyAlignment="1" applyProtection="1">
      <alignment horizontal="center" vertical="center"/>
      <protection hidden="1"/>
    </xf>
    <xf numFmtId="0" fontId="4" fillId="0" borderId="4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center" vertical="center"/>
      <protection hidden="1"/>
    </xf>
    <xf numFmtId="0" fontId="11" fillId="0" borderId="105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center" vertical="center"/>
      <protection hidden="1"/>
    </xf>
    <xf numFmtId="0" fontId="4" fillId="0" borderId="10" xfId="0" applyFont="1" applyFill="1" applyBorder="1" applyAlignment="1" applyProtection="1">
      <alignment horizontal="left" vertical="center"/>
      <protection locked="0"/>
    </xf>
    <xf numFmtId="0" fontId="4" fillId="0" borderId="10" xfId="0" applyFont="1" applyFill="1" applyBorder="1" applyAlignment="1" applyProtection="1">
      <alignment horizontal="left" vertical="center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47623</xdr:rowOff>
    </xdr:from>
    <xdr:to>
      <xdr:col>9</xdr:col>
      <xdr:colOff>0</xdr:colOff>
      <xdr:row>52</xdr:row>
      <xdr:rowOff>85725</xdr:rowOff>
    </xdr:to>
    <xdr:sp macro="" textlink="">
      <xdr:nvSpPr>
        <xdr:cNvPr id="2" name="TextBox 1"/>
        <xdr:cNvSpPr txBox="1"/>
      </xdr:nvSpPr>
      <xdr:spPr>
        <a:xfrm>
          <a:off x="28575" y="47623"/>
          <a:ext cx="5943600" cy="8458202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CARA MENENTUKAN DAYA PEMBEDA ( DP ) DAN TINGKAT KESUKARAN ( TK )</a:t>
          </a:r>
          <a:r>
            <a:rPr 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SOAL</a:t>
          </a:r>
        </a:p>
        <a:p>
          <a:r>
            <a:rPr lang="id-ID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id-ID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Daya Pembeda dan Tingkat Kesukaran tes pilihan ganda maupun uraian akan menentukan tinggi rendahnya kualitas soal.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Daya Pembeda dan Tingkat Kesukaran ini dapat dihitung melalui perhitungan koefisien relasi antara jawaban betul dari kelompok atas dan kelompok bawah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d-ID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d-ID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id-ID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MENGHITUNG DAYA PEMBEDA (DP) DAN TINGKAT KESUKARAN (TK) PADA SETIAP SOAL PILIHAN </a:t>
          </a: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(PG)</a:t>
          </a:r>
        </a:p>
        <a:p>
          <a:pPr algn="ctr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id-ID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 AHB-PG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Langkah-langkah :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Menyusun lembar jawaban.  Setelah diperiksa, susunlah dari skor tertinggi berurutan sampai skor terendah. </a:t>
          </a: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Misalkan peserta tes 42 orang, susun nomor urut 1 ( skor tertinggi )  hingga nomor 42 ( skor terendah ).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Mengelompokkan lembar jawaban ; 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Jika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jumlah peserta tes 42 orang, maka  27% dari kelompok atas dan 27% dari kelompok  bawah diperoleh sbb: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27 % dari atas = kelompok atas ( BA ) = 27 % x 42 = 11,34 = 11 dan 27 % dari bawah = kelompok bawah ( BB ) = 27% x 42 = 11,34 = 11. Sisanya 46% diabaikan/disisihkan ( = 20 siswa )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Jumlah kelompok Atas dan kelompok Bawah --&gt; N = n(BA) + n(BB) = 11 + 11 = 22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Menghitung DP dan TK ;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Masukkan /entri: </a:t>
          </a: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Nama Ulangan / Kegiatan (cell O2), </a:t>
          </a: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Mapel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yang diampu (cell G3), </a:t>
          </a:r>
        </a:p>
        <a:p>
          <a:pPr lvl="0"/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Kelas/Peminatan (cell  G4), </a:t>
          </a:r>
        </a:p>
        <a:p>
          <a:pPr lvl="0"/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Semester (cell Z3), </a:t>
          </a:r>
        </a:p>
        <a:p>
          <a:pPr lvl="0"/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Tahun Pelajaran (cell Z4). </a:t>
          </a:r>
          <a:endParaRPr lang="id-ID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Nomor Peserta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5 digit terakhir (cell  C8), </a:t>
          </a:r>
        </a:p>
        <a:p>
          <a:pPr lvl="0"/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Skor jawaban benar setiap peserta untuk kelompok atas  (mulai cell C10  ke bawah sesuai jumlah soal PG), </a:t>
          </a: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Skor jawaban benar setiap peserta untuk kelompok bawah (mulai cell P10 ke bawah sesuai  jumlah soal PG).</a:t>
          </a:r>
        </a:p>
        <a:p>
          <a:pPr lvl="0"/>
          <a:endParaRPr lang="id-ID" sz="7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Hasil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Perhitungan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Daya Pembeda, Tingkat Kesukakaran,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Kualifikasi Soal,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dan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 Kualifikasi Soal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dapat dilihat pada tabel sebelah kanannya "</a:t>
          </a:r>
          <a:r>
            <a:rPr lang="id-ID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 Kualifikasi Soal Bentuk Pilihan</a:t>
          </a:r>
          <a:r>
            <a:rPr lang="id-ID" sz="10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Ganda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".</a:t>
          </a:r>
          <a:endParaRPr lang="en-US" sz="1000">
            <a:effectLst/>
          </a:endParaRPr>
        </a:p>
        <a:p>
          <a:pPr lvl="0"/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algn="l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 MENGHITUNG DAYA PEMBEDA (DP) DAN TINGKAT KESUKARAN (TK) PADA SETIAP SOAL URAIAN</a:t>
          </a: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(ESAY)</a:t>
          </a:r>
        </a:p>
        <a:p>
          <a:pPr algn="ctr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id-ID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 AHB-UE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Langkah-langkah :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Sama halnya seperti  mengisi  Model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AHB-PG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Masukkan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Skor Maksimum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setiap soal pada cell B31 dst. ke bawah sesuai jumlah soal.</a:t>
          </a:r>
        </a:p>
        <a:p>
          <a:endParaRPr lang="id-ID" sz="7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Hasil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Perhitungan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Daya Pembeda, Tingkat Kesukakaran,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Kualifikasi Soal,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dan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 Kualifikasi Soal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dapat dilihat pada tabel di bawahnya "</a:t>
          </a:r>
          <a:r>
            <a:rPr lang="id-ID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 Kualifikasi Soal Bentuk Uraian/Essay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".</a:t>
          </a:r>
          <a:endParaRPr lang="en-US" sz="1000">
            <a:effectLst/>
          </a:endParaRPr>
        </a:p>
        <a:p>
          <a:endParaRPr lang="en-US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Nilai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Kualifikasi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Soal;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Ditinjau dari DP --&gt;  DP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0,20 = jelek ;  0,21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DP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0,39  = kurang baik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;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DP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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0,40  = baik 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Ditinjau dari TK --&gt;  TK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0,29 = sukar ;  0,30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TK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0,69  = sedang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TK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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0,70  = mudah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 Kualifikasi Soal;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 berkualifikasi baik, dapat dipakai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 berkualifikasi kurang baik, dapat dipakai setelah direvisi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 berkualifikasi jelek , dibuang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TK 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0,29 terlalu sukar, dapat dipakai setelah direvisi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TK  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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0,70 terlalu mudah dapat dipakai setelah direvisi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37</xdr:row>
      <xdr:rowOff>104776</xdr:rowOff>
    </xdr:from>
    <xdr:to>
      <xdr:col>16</xdr:col>
      <xdr:colOff>19050</xdr:colOff>
      <xdr:row>44</xdr:row>
      <xdr:rowOff>9525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47650" y="7553326"/>
          <a:ext cx="3638550" cy="1038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Rumus Daya Pembeda (DP)     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=</a:t>
          </a: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(SA - SB) :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(0,5 x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N.Max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)</a:t>
          </a:r>
          <a:endParaRPr lang="en-US" sz="900" b="1" i="0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Rumus Tingkat Kesukaran (TK)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= (SA + SB) : N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.max</a:t>
          </a:r>
          <a:endParaRPr lang="en-US" sz="900" b="1" i="0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endParaRPr lang="en-US" sz="900" b="0" i="0" strike="noStrike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900" b="1" i="0" u="sng" strike="noStrike">
              <a:solidFill>
                <a:srgbClr val="000000"/>
              </a:solidFill>
              <a:latin typeface="+mj-lt"/>
              <a:cs typeface="Arial"/>
            </a:rPr>
            <a:t>Keterangan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:</a:t>
          </a:r>
          <a:endParaRPr lang="en-US" sz="900" b="0" i="0" u="sng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SA = Jumlah Kelompok Atas</a:t>
          </a: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SB = Jumlah Kelompok Bawah</a:t>
          </a: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N   = Jumlah Siswa SA + SB</a:t>
          </a:r>
        </a:p>
      </xdr:txBody>
    </xdr:sp>
    <xdr:clientData/>
  </xdr:twoCellAnchor>
  <xdr:twoCellAnchor>
    <xdr:from>
      <xdr:col>0</xdr:col>
      <xdr:colOff>247650</xdr:colOff>
      <xdr:row>95</xdr:row>
      <xdr:rowOff>104776</xdr:rowOff>
    </xdr:from>
    <xdr:to>
      <xdr:col>16</xdr:col>
      <xdr:colOff>19050</xdr:colOff>
      <xdr:row>102</xdr:row>
      <xdr:rowOff>9525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47650" y="6515101"/>
          <a:ext cx="3438525" cy="1038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Rumus Daya Pembeda (DP)     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=</a:t>
          </a: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(SA - SB) :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(0,5 x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N.Max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)</a:t>
          </a:r>
          <a:endParaRPr lang="en-US" sz="900" b="1" i="0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Rumus Tingkat Kesukaran (TK)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= (SA + SB) : N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.max</a:t>
          </a:r>
          <a:endParaRPr lang="en-US" sz="900" b="1" i="0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endParaRPr lang="en-US" sz="900" b="0" i="0" strike="noStrike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900" b="1" i="0" u="sng" strike="noStrike">
              <a:solidFill>
                <a:srgbClr val="000000"/>
              </a:solidFill>
              <a:latin typeface="+mj-lt"/>
              <a:cs typeface="Arial"/>
            </a:rPr>
            <a:t>Keterangan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:</a:t>
          </a:r>
          <a:endParaRPr lang="en-US" sz="900" b="0" i="0" u="sng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SA = Jumlah Kelompok Atas</a:t>
          </a: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SB = Jumlah Kelompok Bawah</a:t>
          </a: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N   = Jumlah Siswa SA + SB</a:t>
          </a:r>
        </a:p>
      </xdr:txBody>
    </xdr:sp>
    <xdr:clientData/>
  </xdr:twoCellAnchor>
  <xdr:twoCellAnchor>
    <xdr:from>
      <xdr:col>0</xdr:col>
      <xdr:colOff>247650</xdr:colOff>
      <xdr:row>151</xdr:row>
      <xdr:rowOff>104776</xdr:rowOff>
    </xdr:from>
    <xdr:to>
      <xdr:col>16</xdr:col>
      <xdr:colOff>19050</xdr:colOff>
      <xdr:row>158</xdr:row>
      <xdr:rowOff>9525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247650" y="6515101"/>
          <a:ext cx="3438525" cy="1038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Rumus Daya Pembeda (DP)     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=</a:t>
          </a: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(SA - SB) :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(0,5 x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N.Max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)</a:t>
          </a:r>
          <a:endParaRPr lang="en-US" sz="900" b="1" i="0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Rumus Tingkat Kesukaran (TK)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= (SA + SB) : N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.max</a:t>
          </a:r>
          <a:endParaRPr lang="en-US" sz="900" b="1" i="0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endParaRPr lang="en-US" sz="900" b="0" i="0" strike="noStrike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900" b="1" i="0" u="sng" strike="noStrike">
              <a:solidFill>
                <a:srgbClr val="000000"/>
              </a:solidFill>
              <a:latin typeface="+mj-lt"/>
              <a:cs typeface="Arial"/>
            </a:rPr>
            <a:t>Keterangan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:</a:t>
          </a:r>
          <a:endParaRPr lang="en-US" sz="900" b="0" i="0" u="sng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SA = Jumlah Kelompok Atas</a:t>
          </a: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SB = Jumlah Kelompok Bawah</a:t>
          </a: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N   = Jumlah Siswa SA + SB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T34"/>
  <sheetViews>
    <sheetView showGridLines="0" topLeftCell="L1" zoomScale="85" zoomScaleNormal="85" workbookViewId="0">
      <selection activeCell="Q15" sqref="Q15:R15"/>
    </sheetView>
  </sheetViews>
  <sheetFormatPr defaultRowHeight="12.75"/>
  <cols>
    <col min="1" max="1" width="9.140625" style="35"/>
    <col min="2" max="2" width="9.7109375" style="35" bestFit="1" customWidth="1"/>
    <col min="3" max="3" width="3.5703125" style="35" customWidth="1"/>
    <col min="4" max="4" width="9.140625" style="35"/>
    <col min="5" max="5" width="9.7109375" style="35" bestFit="1" customWidth="1"/>
    <col min="6" max="6" width="4.42578125" style="35" customWidth="1"/>
    <col min="7" max="7" width="9.140625" style="35"/>
    <col min="8" max="8" width="9.7109375" style="35" bestFit="1" customWidth="1"/>
    <col min="9" max="9" width="3.42578125" style="35" customWidth="1"/>
    <col min="10" max="10" width="9.140625" style="35"/>
    <col min="11" max="11" width="9.7109375" style="35" bestFit="1" customWidth="1"/>
    <col min="12" max="12" width="4.5703125" style="35" customWidth="1"/>
    <col min="13" max="13" width="13.140625" style="35" customWidth="1"/>
    <col min="14" max="14" width="9.7109375" style="35" customWidth="1"/>
    <col min="15" max="15" width="21.7109375" style="35" customWidth="1"/>
    <col min="16" max="16" width="9.140625" style="35"/>
    <col min="17" max="17" width="12.140625" style="35" customWidth="1"/>
    <col min="18" max="18" width="8.7109375" style="35" customWidth="1"/>
    <col min="19" max="19" width="15.5703125" style="35" customWidth="1"/>
    <col min="20" max="20" width="9.140625" style="35"/>
    <col min="21" max="21" width="6.140625" style="35" customWidth="1"/>
    <col min="22" max="22" width="15" style="35" customWidth="1"/>
    <col min="23" max="16384" width="9.140625" style="35"/>
  </cols>
  <sheetData>
    <row r="1" spans="1:20" ht="14.25">
      <c r="A1" s="234" t="s">
        <v>88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M1" s="235" t="s">
        <v>89</v>
      </c>
      <c r="N1" s="235"/>
      <c r="O1" s="235"/>
      <c r="Q1" s="233" t="s">
        <v>99</v>
      </c>
      <c r="R1" s="233"/>
      <c r="S1" s="233"/>
    </row>
    <row r="2" spans="1:20" ht="14.25">
      <c r="M2" s="236" t="s">
        <v>97</v>
      </c>
      <c r="N2" s="237"/>
      <c r="O2" s="238"/>
      <c r="Q2" s="233" t="s">
        <v>98</v>
      </c>
      <c r="R2" s="233"/>
      <c r="S2" s="233"/>
    </row>
    <row r="3" spans="1:20" ht="14.25">
      <c r="A3" s="36" t="s">
        <v>29</v>
      </c>
      <c r="B3" s="36" t="s">
        <v>46</v>
      </c>
      <c r="C3" s="37"/>
      <c r="D3" s="36" t="s">
        <v>29</v>
      </c>
      <c r="E3" s="36" t="s">
        <v>46</v>
      </c>
      <c r="F3" s="37"/>
      <c r="G3" s="36" t="s">
        <v>29</v>
      </c>
      <c r="H3" s="36" t="s">
        <v>46</v>
      </c>
      <c r="I3" s="37"/>
      <c r="J3" s="36" t="s">
        <v>29</v>
      </c>
      <c r="K3" s="36" t="s">
        <v>46</v>
      </c>
      <c r="M3" s="38" t="s">
        <v>72</v>
      </c>
      <c r="N3" s="38" t="s">
        <v>73</v>
      </c>
      <c r="O3" s="38" t="s">
        <v>74</v>
      </c>
      <c r="Q3" s="109" t="s">
        <v>86</v>
      </c>
      <c r="R3" s="110" t="s">
        <v>73</v>
      </c>
      <c r="S3" s="109" t="s">
        <v>74</v>
      </c>
    </row>
    <row r="4" spans="1:20" ht="14.25">
      <c r="A4" s="57">
        <v>1</v>
      </c>
      <c r="B4" s="58">
        <f>A4/25</f>
        <v>0.04</v>
      </c>
      <c r="D4" s="57">
        <v>26</v>
      </c>
      <c r="E4" s="57">
        <f>D4/25</f>
        <v>1.04</v>
      </c>
      <c r="G4" s="57">
        <v>51</v>
      </c>
      <c r="H4" s="57">
        <f>G4/25</f>
        <v>2.04</v>
      </c>
      <c r="J4" s="39">
        <v>76</v>
      </c>
      <c r="K4" s="39">
        <f>J4/25</f>
        <v>3.04</v>
      </c>
      <c r="M4" s="49" t="s">
        <v>79</v>
      </c>
      <c r="N4" s="50" t="s">
        <v>51</v>
      </c>
      <c r="O4" s="53" t="s">
        <v>82</v>
      </c>
      <c r="Q4" s="109" t="s">
        <v>79</v>
      </c>
      <c r="R4" s="111" t="s">
        <v>51</v>
      </c>
      <c r="S4" s="112" t="s">
        <v>82</v>
      </c>
    </row>
    <row r="5" spans="1:20" ht="14.25">
      <c r="A5" s="57">
        <v>2</v>
      </c>
      <c r="B5" s="58">
        <f t="shared" ref="B5:B28" si="0">A5/25</f>
        <v>0.08</v>
      </c>
      <c r="D5" s="57">
        <v>27</v>
      </c>
      <c r="E5" s="58">
        <f t="shared" ref="E5:E28" si="1">D5/25</f>
        <v>1.08</v>
      </c>
      <c r="G5" s="57">
        <v>52</v>
      </c>
      <c r="H5" s="58">
        <f t="shared" ref="H5:H28" si="2">G5/25</f>
        <v>2.08</v>
      </c>
      <c r="J5" s="39">
        <v>77</v>
      </c>
      <c r="K5" s="40">
        <f t="shared" ref="K5:K28" si="3">J5/25</f>
        <v>3.08</v>
      </c>
      <c r="M5" s="51" t="s">
        <v>80</v>
      </c>
      <c r="N5" s="52" t="s">
        <v>57</v>
      </c>
      <c r="O5" s="54" t="s">
        <v>83</v>
      </c>
      <c r="Q5" s="109" t="s">
        <v>80</v>
      </c>
      <c r="R5" s="111" t="s">
        <v>57</v>
      </c>
      <c r="S5" s="112" t="s">
        <v>83</v>
      </c>
    </row>
    <row r="6" spans="1:20" ht="14.25">
      <c r="A6" s="57">
        <v>3</v>
      </c>
      <c r="B6" s="58">
        <f t="shared" si="0"/>
        <v>0.12</v>
      </c>
      <c r="D6" s="57">
        <v>28</v>
      </c>
      <c r="E6" s="58">
        <f t="shared" si="1"/>
        <v>1.1200000000000001</v>
      </c>
      <c r="G6" s="57">
        <v>53</v>
      </c>
      <c r="H6" s="58">
        <f t="shared" si="2"/>
        <v>2.12</v>
      </c>
      <c r="J6" s="39">
        <v>78</v>
      </c>
      <c r="K6" s="40">
        <f t="shared" si="3"/>
        <v>3.12</v>
      </c>
      <c r="M6" s="51" t="s">
        <v>81</v>
      </c>
      <c r="N6" s="52" t="s">
        <v>63</v>
      </c>
      <c r="O6" s="54" t="s">
        <v>84</v>
      </c>
      <c r="Q6" s="109" t="s">
        <v>81</v>
      </c>
      <c r="R6" s="111" t="s">
        <v>63</v>
      </c>
      <c r="S6" s="112" t="s">
        <v>84</v>
      </c>
    </row>
    <row r="7" spans="1:20" ht="14.25">
      <c r="A7" s="57">
        <v>4</v>
      </c>
      <c r="B7" s="58">
        <f t="shared" si="0"/>
        <v>0.16</v>
      </c>
      <c r="D7" s="57">
        <v>29</v>
      </c>
      <c r="E7" s="58">
        <f t="shared" si="1"/>
        <v>1.1599999999999999</v>
      </c>
      <c r="G7" s="57">
        <v>54</v>
      </c>
      <c r="H7" s="58">
        <f t="shared" si="2"/>
        <v>2.16</v>
      </c>
      <c r="J7" s="39">
        <v>79</v>
      </c>
      <c r="K7" s="40">
        <f t="shared" si="3"/>
        <v>3.16</v>
      </c>
      <c r="M7" s="106" t="s">
        <v>96</v>
      </c>
      <c r="N7" s="107" t="s">
        <v>71</v>
      </c>
      <c r="O7" s="108" t="s">
        <v>85</v>
      </c>
      <c r="Q7" s="109" t="s">
        <v>96</v>
      </c>
      <c r="R7" s="111" t="s">
        <v>71</v>
      </c>
      <c r="S7" s="112" t="s">
        <v>85</v>
      </c>
    </row>
    <row r="8" spans="1:20" ht="14.25">
      <c r="A8" s="57">
        <v>5</v>
      </c>
      <c r="B8" s="58">
        <f t="shared" si="0"/>
        <v>0.2</v>
      </c>
      <c r="D8" s="57">
        <v>30</v>
      </c>
      <c r="E8" s="58">
        <f t="shared" si="1"/>
        <v>1.2</v>
      </c>
      <c r="G8" s="57">
        <v>55</v>
      </c>
      <c r="H8" s="58">
        <f t="shared" si="2"/>
        <v>2.2000000000000002</v>
      </c>
      <c r="J8" s="39">
        <v>80</v>
      </c>
      <c r="K8" s="40">
        <f t="shared" si="3"/>
        <v>3.2</v>
      </c>
      <c r="M8" s="235" t="s">
        <v>52</v>
      </c>
      <c r="N8" s="235"/>
      <c r="O8" s="235"/>
      <c r="Q8" s="233" t="s">
        <v>52</v>
      </c>
      <c r="R8" s="233"/>
      <c r="S8" s="233"/>
    </row>
    <row r="9" spans="1:20" ht="14.25">
      <c r="A9" s="57">
        <v>6</v>
      </c>
      <c r="B9" s="58">
        <f t="shared" si="0"/>
        <v>0.24</v>
      </c>
      <c r="D9" s="57">
        <v>31</v>
      </c>
      <c r="E9" s="58">
        <f t="shared" si="1"/>
        <v>1.24</v>
      </c>
      <c r="G9" s="57">
        <v>56</v>
      </c>
      <c r="H9" s="58">
        <f t="shared" si="2"/>
        <v>2.2400000000000002</v>
      </c>
      <c r="J9" s="39">
        <v>81</v>
      </c>
      <c r="K9" s="40">
        <f t="shared" si="3"/>
        <v>3.24</v>
      </c>
      <c r="M9" s="245">
        <v>70</v>
      </c>
      <c r="N9" s="245"/>
      <c r="O9" s="245"/>
      <c r="Q9" s="233">
        <v>70</v>
      </c>
      <c r="R9" s="233"/>
      <c r="S9" s="233"/>
    </row>
    <row r="10" spans="1:20">
      <c r="A10" s="57">
        <v>7</v>
      </c>
      <c r="B10" s="58">
        <f t="shared" si="0"/>
        <v>0.28000000000000003</v>
      </c>
      <c r="D10" s="57">
        <v>32</v>
      </c>
      <c r="E10" s="58">
        <f t="shared" si="1"/>
        <v>1.28</v>
      </c>
      <c r="G10" s="57">
        <v>57</v>
      </c>
      <c r="H10" s="58">
        <f t="shared" si="2"/>
        <v>2.2799999999999998</v>
      </c>
      <c r="J10" s="39">
        <v>82</v>
      </c>
      <c r="K10" s="40">
        <f t="shared" si="3"/>
        <v>3.28</v>
      </c>
      <c r="N10" s="41"/>
    </row>
    <row r="11" spans="1:20">
      <c r="A11" s="57">
        <v>8</v>
      </c>
      <c r="B11" s="58">
        <f t="shared" si="0"/>
        <v>0.32</v>
      </c>
      <c r="D11" s="57">
        <v>33</v>
      </c>
      <c r="E11" s="58">
        <f t="shared" si="1"/>
        <v>1.32</v>
      </c>
      <c r="G11" s="57">
        <v>58</v>
      </c>
      <c r="H11" s="58">
        <f t="shared" si="2"/>
        <v>2.3199999999999998</v>
      </c>
      <c r="J11" s="39">
        <v>83</v>
      </c>
      <c r="K11" s="40">
        <f t="shared" si="3"/>
        <v>3.32</v>
      </c>
    </row>
    <row r="12" spans="1:20">
      <c r="A12" s="57">
        <v>9</v>
      </c>
      <c r="B12" s="58">
        <f t="shared" si="0"/>
        <v>0.36</v>
      </c>
      <c r="D12" s="57">
        <v>34</v>
      </c>
      <c r="E12" s="58">
        <f t="shared" si="1"/>
        <v>1.36</v>
      </c>
      <c r="G12" s="57">
        <v>59</v>
      </c>
      <c r="H12" s="58">
        <f t="shared" si="2"/>
        <v>2.36</v>
      </c>
      <c r="J12" s="39">
        <v>84</v>
      </c>
      <c r="K12" s="40">
        <f t="shared" si="3"/>
        <v>3.36</v>
      </c>
    </row>
    <row r="13" spans="1:20">
      <c r="A13" s="57">
        <v>10</v>
      </c>
      <c r="B13" s="58">
        <f t="shared" si="0"/>
        <v>0.4</v>
      </c>
      <c r="D13" s="57">
        <v>35</v>
      </c>
      <c r="E13" s="58">
        <f t="shared" si="1"/>
        <v>1.4</v>
      </c>
      <c r="G13" s="57">
        <v>60</v>
      </c>
      <c r="H13" s="58">
        <f t="shared" si="2"/>
        <v>2.4</v>
      </c>
      <c r="J13" s="39">
        <v>85</v>
      </c>
      <c r="K13" s="40">
        <f t="shared" si="3"/>
        <v>3.4</v>
      </c>
      <c r="P13" s="42"/>
    </row>
    <row r="14" spans="1:20" ht="14.25">
      <c r="A14" s="57">
        <v>11</v>
      </c>
      <c r="B14" s="58">
        <f t="shared" si="0"/>
        <v>0.44</v>
      </c>
      <c r="D14" s="57">
        <v>36</v>
      </c>
      <c r="E14" s="58">
        <f t="shared" si="1"/>
        <v>1.44</v>
      </c>
      <c r="G14" s="57">
        <v>61</v>
      </c>
      <c r="H14" s="58">
        <f t="shared" si="2"/>
        <v>2.44</v>
      </c>
      <c r="J14" s="39">
        <v>86</v>
      </c>
      <c r="K14" s="40">
        <f t="shared" si="3"/>
        <v>3.44</v>
      </c>
      <c r="M14" s="249" t="s">
        <v>47</v>
      </c>
      <c r="N14" s="249"/>
      <c r="O14" s="249"/>
      <c r="P14" s="43"/>
      <c r="Q14" s="37" t="s">
        <v>158</v>
      </c>
    </row>
    <row r="15" spans="1:20" ht="15" thickBot="1">
      <c r="A15" s="57">
        <v>12</v>
      </c>
      <c r="B15" s="58">
        <f t="shared" si="0"/>
        <v>0.48</v>
      </c>
      <c r="D15" s="57">
        <v>37</v>
      </c>
      <c r="E15" s="58">
        <f t="shared" si="1"/>
        <v>1.48</v>
      </c>
      <c r="G15" s="57">
        <v>62</v>
      </c>
      <c r="H15" s="58">
        <f t="shared" si="2"/>
        <v>2.48</v>
      </c>
      <c r="J15" s="39">
        <v>87</v>
      </c>
      <c r="K15" s="40">
        <f t="shared" si="3"/>
        <v>3.48</v>
      </c>
      <c r="M15" s="59" t="s">
        <v>75</v>
      </c>
      <c r="N15" s="59" t="s">
        <v>48</v>
      </c>
      <c r="O15" s="44" t="s">
        <v>49</v>
      </c>
      <c r="P15" s="43"/>
      <c r="Q15" s="239" t="s">
        <v>105</v>
      </c>
      <c r="R15" s="240"/>
      <c r="S15" s="113" t="s">
        <v>100</v>
      </c>
    </row>
    <row r="16" spans="1:20" ht="15" thickTop="1">
      <c r="A16" s="57">
        <v>13</v>
      </c>
      <c r="B16" s="58">
        <f t="shared" si="0"/>
        <v>0.52</v>
      </c>
      <c r="D16" s="57">
        <v>38</v>
      </c>
      <c r="E16" s="58">
        <f t="shared" si="1"/>
        <v>1.52</v>
      </c>
      <c r="G16" s="57">
        <v>63</v>
      </c>
      <c r="H16" s="58">
        <f t="shared" si="2"/>
        <v>2.52</v>
      </c>
      <c r="J16" s="39">
        <v>88</v>
      </c>
      <c r="K16" s="40">
        <f t="shared" si="3"/>
        <v>3.52</v>
      </c>
      <c r="M16" s="60" t="s">
        <v>50</v>
      </c>
      <c r="N16" s="60" t="s">
        <v>51</v>
      </c>
      <c r="O16" s="250" t="s">
        <v>6</v>
      </c>
      <c r="Q16" s="116" t="s">
        <v>90</v>
      </c>
      <c r="R16" s="117" t="s">
        <v>90</v>
      </c>
      <c r="S16" s="114" t="s">
        <v>90</v>
      </c>
      <c r="T16" s="63"/>
    </row>
    <row r="17" spans="1:20" ht="14.25">
      <c r="A17" s="57">
        <v>14</v>
      </c>
      <c r="B17" s="58">
        <f t="shared" si="0"/>
        <v>0.56000000000000005</v>
      </c>
      <c r="D17" s="57">
        <v>39</v>
      </c>
      <c r="E17" s="58">
        <f t="shared" si="1"/>
        <v>1.56</v>
      </c>
      <c r="G17" s="57">
        <v>64</v>
      </c>
      <c r="H17" s="58">
        <f t="shared" si="2"/>
        <v>2.56</v>
      </c>
      <c r="J17" s="39">
        <v>89</v>
      </c>
      <c r="K17" s="40">
        <f t="shared" si="3"/>
        <v>3.56</v>
      </c>
      <c r="M17" s="61" t="s">
        <v>53</v>
      </c>
      <c r="N17" s="61" t="s">
        <v>54</v>
      </c>
      <c r="O17" s="248"/>
      <c r="Q17" s="118">
        <v>50</v>
      </c>
      <c r="R17" s="119" t="s">
        <v>71</v>
      </c>
      <c r="S17" s="114" t="s">
        <v>101</v>
      </c>
      <c r="T17" s="63"/>
    </row>
    <row r="18" spans="1:20" ht="14.25">
      <c r="A18" s="57">
        <v>15</v>
      </c>
      <c r="B18" s="58">
        <f t="shared" si="0"/>
        <v>0.6</v>
      </c>
      <c r="D18" s="57">
        <v>40</v>
      </c>
      <c r="E18" s="58">
        <f t="shared" si="1"/>
        <v>1.6</v>
      </c>
      <c r="G18" s="57">
        <v>65</v>
      </c>
      <c r="H18" s="58">
        <f t="shared" si="2"/>
        <v>2.6</v>
      </c>
      <c r="J18" s="39">
        <v>90</v>
      </c>
      <c r="K18" s="40">
        <f t="shared" si="3"/>
        <v>3.6</v>
      </c>
      <c r="M18" s="61" t="s">
        <v>55</v>
      </c>
      <c r="N18" s="61" t="s">
        <v>56</v>
      </c>
      <c r="O18" s="246" t="s">
        <v>57</v>
      </c>
      <c r="Q18" s="120">
        <v>70</v>
      </c>
      <c r="R18" s="119" t="s">
        <v>63</v>
      </c>
      <c r="S18" s="114" t="s">
        <v>102</v>
      </c>
      <c r="T18" s="63"/>
    </row>
    <row r="19" spans="1:20" ht="14.25">
      <c r="A19" s="57">
        <v>16</v>
      </c>
      <c r="B19" s="58">
        <f t="shared" si="0"/>
        <v>0.64</v>
      </c>
      <c r="D19" s="57">
        <v>41</v>
      </c>
      <c r="E19" s="58">
        <f t="shared" si="1"/>
        <v>1.64</v>
      </c>
      <c r="G19" s="57">
        <v>66</v>
      </c>
      <c r="H19" s="58">
        <f t="shared" si="2"/>
        <v>2.64</v>
      </c>
      <c r="J19" s="39">
        <v>91</v>
      </c>
      <c r="K19" s="40">
        <f t="shared" si="3"/>
        <v>3.64</v>
      </c>
      <c r="M19" s="61" t="s">
        <v>58</v>
      </c>
      <c r="N19" s="61" t="s">
        <v>57</v>
      </c>
      <c r="O19" s="247"/>
      <c r="Q19" s="120">
        <v>80</v>
      </c>
      <c r="R19" s="119" t="s">
        <v>57</v>
      </c>
      <c r="S19" s="114" t="s">
        <v>103</v>
      </c>
      <c r="T19" s="63"/>
    </row>
    <row r="20" spans="1:20" ht="14.25">
      <c r="A20" s="57">
        <v>17</v>
      </c>
      <c r="B20" s="58">
        <f t="shared" si="0"/>
        <v>0.68</v>
      </c>
      <c r="D20" s="57">
        <v>42</v>
      </c>
      <c r="E20" s="58">
        <f t="shared" si="1"/>
        <v>1.68</v>
      </c>
      <c r="G20" s="45">
        <v>67</v>
      </c>
      <c r="H20" s="46">
        <f t="shared" si="2"/>
        <v>2.68</v>
      </c>
      <c r="J20" s="39">
        <v>92</v>
      </c>
      <c r="K20" s="40">
        <f t="shared" si="3"/>
        <v>3.68</v>
      </c>
      <c r="M20" s="61" t="s">
        <v>59</v>
      </c>
      <c r="N20" s="61" t="s">
        <v>60</v>
      </c>
      <c r="O20" s="248"/>
      <c r="Q20" s="121">
        <v>90</v>
      </c>
      <c r="R20" s="122" t="s">
        <v>51</v>
      </c>
      <c r="S20" s="115" t="s">
        <v>104</v>
      </c>
      <c r="T20" s="63"/>
    </row>
    <row r="21" spans="1:20" ht="14.25">
      <c r="A21" s="57">
        <v>18</v>
      </c>
      <c r="B21" s="58">
        <f t="shared" si="0"/>
        <v>0.72</v>
      </c>
      <c r="D21" s="57">
        <v>43</v>
      </c>
      <c r="E21" s="58">
        <f t="shared" si="1"/>
        <v>1.72</v>
      </c>
      <c r="G21" s="39">
        <v>68</v>
      </c>
      <c r="H21" s="40">
        <f t="shared" si="2"/>
        <v>2.72</v>
      </c>
      <c r="J21" s="39">
        <v>93</v>
      </c>
      <c r="K21" s="40">
        <f t="shared" si="3"/>
        <v>3.72</v>
      </c>
      <c r="M21" s="61" t="s">
        <v>61</v>
      </c>
      <c r="N21" s="61" t="s">
        <v>62</v>
      </c>
      <c r="O21" s="246" t="s">
        <v>63</v>
      </c>
    </row>
    <row r="22" spans="1:20" ht="14.25">
      <c r="A22" s="57">
        <v>19</v>
      </c>
      <c r="B22" s="58">
        <f t="shared" si="0"/>
        <v>0.76</v>
      </c>
      <c r="D22" s="57">
        <v>44</v>
      </c>
      <c r="E22" s="58">
        <f t="shared" si="1"/>
        <v>1.76</v>
      </c>
      <c r="G22" s="39">
        <v>69</v>
      </c>
      <c r="H22" s="40">
        <f t="shared" si="2"/>
        <v>2.76</v>
      </c>
      <c r="J22" s="39">
        <v>94</v>
      </c>
      <c r="K22" s="40">
        <f t="shared" si="3"/>
        <v>3.76</v>
      </c>
      <c r="M22" s="61" t="s">
        <v>64</v>
      </c>
      <c r="N22" s="61" t="s">
        <v>63</v>
      </c>
      <c r="O22" s="247"/>
    </row>
    <row r="23" spans="1:20" ht="14.25">
      <c r="A23" s="57">
        <v>20</v>
      </c>
      <c r="B23" s="58">
        <f t="shared" si="0"/>
        <v>0.8</v>
      </c>
      <c r="D23" s="57">
        <v>45</v>
      </c>
      <c r="E23" s="58">
        <f t="shared" si="1"/>
        <v>1.8</v>
      </c>
      <c r="G23" s="39">
        <v>70</v>
      </c>
      <c r="H23" s="40">
        <f t="shared" si="2"/>
        <v>2.8</v>
      </c>
      <c r="J23" s="39">
        <v>95</v>
      </c>
      <c r="K23" s="40">
        <f t="shared" si="3"/>
        <v>3.8</v>
      </c>
      <c r="M23" s="61" t="s">
        <v>65</v>
      </c>
      <c r="N23" s="61" t="s">
        <v>66</v>
      </c>
      <c r="O23" s="248"/>
    </row>
    <row r="24" spans="1:20" ht="14.25">
      <c r="A24" s="57">
        <v>21</v>
      </c>
      <c r="B24" s="58">
        <f t="shared" si="0"/>
        <v>0.84</v>
      </c>
      <c r="D24" s="57">
        <v>46</v>
      </c>
      <c r="E24" s="58">
        <f t="shared" si="1"/>
        <v>1.84</v>
      </c>
      <c r="G24" s="39">
        <v>71</v>
      </c>
      <c r="H24" s="40">
        <f t="shared" si="2"/>
        <v>2.84</v>
      </c>
      <c r="J24" s="39">
        <v>96</v>
      </c>
      <c r="K24" s="40">
        <f t="shared" si="3"/>
        <v>3.84</v>
      </c>
      <c r="M24" s="61" t="s">
        <v>67</v>
      </c>
      <c r="N24" s="61" t="s">
        <v>68</v>
      </c>
      <c r="O24" s="246" t="s">
        <v>69</v>
      </c>
    </row>
    <row r="25" spans="1:20" ht="15" thickBot="1">
      <c r="A25" s="57">
        <v>22</v>
      </c>
      <c r="B25" s="58">
        <f t="shared" si="0"/>
        <v>0.88</v>
      </c>
      <c r="D25" s="57">
        <v>47</v>
      </c>
      <c r="E25" s="58">
        <f t="shared" si="1"/>
        <v>1.88</v>
      </c>
      <c r="G25" s="39">
        <v>72</v>
      </c>
      <c r="H25" s="40">
        <f t="shared" si="2"/>
        <v>2.88</v>
      </c>
      <c r="J25" s="39">
        <v>97</v>
      </c>
      <c r="K25" s="40">
        <f t="shared" si="3"/>
        <v>3.88</v>
      </c>
      <c r="M25" s="62" t="s">
        <v>70</v>
      </c>
      <c r="N25" s="62" t="s">
        <v>71</v>
      </c>
      <c r="O25" s="251"/>
    </row>
    <row r="26" spans="1:20" ht="13.5" thickTop="1">
      <c r="A26" s="57">
        <v>23</v>
      </c>
      <c r="B26" s="58">
        <f t="shared" si="0"/>
        <v>0.92</v>
      </c>
      <c r="D26" s="57">
        <v>48</v>
      </c>
      <c r="E26" s="58">
        <f t="shared" si="1"/>
        <v>1.92</v>
      </c>
      <c r="G26" s="39">
        <v>73</v>
      </c>
      <c r="H26" s="40">
        <f t="shared" si="2"/>
        <v>2.92</v>
      </c>
      <c r="J26" s="39">
        <v>98</v>
      </c>
      <c r="K26" s="40">
        <f t="shared" si="3"/>
        <v>3.92</v>
      </c>
      <c r="M26" s="242" t="s">
        <v>52</v>
      </c>
      <c r="N26" s="242"/>
      <c r="O26" s="242"/>
    </row>
    <row r="27" spans="1:20">
      <c r="A27" s="57">
        <v>24</v>
      </c>
      <c r="B27" s="58">
        <f t="shared" si="0"/>
        <v>0.96</v>
      </c>
      <c r="D27" s="57">
        <v>49</v>
      </c>
      <c r="E27" s="58">
        <f t="shared" si="1"/>
        <v>1.96</v>
      </c>
      <c r="G27" s="39">
        <v>74</v>
      </c>
      <c r="H27" s="40">
        <f t="shared" si="2"/>
        <v>2.96</v>
      </c>
      <c r="J27" s="39">
        <v>99</v>
      </c>
      <c r="K27" s="40">
        <f t="shared" si="3"/>
        <v>3.96</v>
      </c>
      <c r="M27" s="55">
        <v>67</v>
      </c>
      <c r="N27" s="241" t="s">
        <v>87</v>
      </c>
      <c r="O27" s="243" t="s">
        <v>76</v>
      </c>
    </row>
    <row r="28" spans="1:20">
      <c r="A28" s="57">
        <v>25</v>
      </c>
      <c r="B28" s="58">
        <f t="shared" si="0"/>
        <v>1</v>
      </c>
      <c r="D28" s="57">
        <v>50</v>
      </c>
      <c r="E28" s="58">
        <f t="shared" si="1"/>
        <v>2</v>
      </c>
      <c r="G28" s="39">
        <v>75</v>
      </c>
      <c r="H28" s="40">
        <f t="shared" si="2"/>
        <v>3</v>
      </c>
      <c r="J28" s="39">
        <v>100</v>
      </c>
      <c r="K28" s="40">
        <f t="shared" si="3"/>
        <v>4</v>
      </c>
      <c r="M28" s="56">
        <f>M27/25</f>
        <v>2.68</v>
      </c>
      <c r="N28" s="241"/>
      <c r="O28" s="244"/>
    </row>
    <row r="30" spans="1:20">
      <c r="D30" s="47"/>
      <c r="E30" s="47"/>
    </row>
    <row r="31" spans="1:20">
      <c r="G31" s="48"/>
    </row>
    <row r="32" spans="1:20">
      <c r="G32" s="48"/>
    </row>
    <row r="33" spans="7:7">
      <c r="G33" s="48"/>
    </row>
    <row r="34" spans="7:7">
      <c r="G34" s="48"/>
    </row>
  </sheetData>
  <mergeCells count="18">
    <mergeCell ref="Q15:R15"/>
    <mergeCell ref="N27:N28"/>
    <mergeCell ref="M26:O26"/>
    <mergeCell ref="O27:O28"/>
    <mergeCell ref="M8:O8"/>
    <mergeCell ref="M9:O9"/>
    <mergeCell ref="O21:O23"/>
    <mergeCell ref="M14:O14"/>
    <mergeCell ref="O16:O17"/>
    <mergeCell ref="O18:O20"/>
    <mergeCell ref="O24:O25"/>
    <mergeCell ref="Q1:S1"/>
    <mergeCell ref="Q9:S9"/>
    <mergeCell ref="Q2:S2"/>
    <mergeCell ref="A1:K1"/>
    <mergeCell ref="M1:O1"/>
    <mergeCell ref="M2:O2"/>
    <mergeCell ref="Q8:S8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2:K59"/>
  <sheetViews>
    <sheetView showGridLines="0" topLeftCell="A31" workbookViewId="0">
      <selection activeCell="K28" sqref="K28"/>
    </sheetView>
  </sheetViews>
  <sheetFormatPr defaultRowHeight="12.75"/>
  <cols>
    <col min="3" max="3" width="16.42578125" customWidth="1"/>
    <col min="10" max="10" width="3.7109375" customWidth="1"/>
    <col min="11" max="11" width="93" customWidth="1"/>
  </cols>
  <sheetData>
    <row r="2" spans="11:11">
      <c r="K2" s="156" t="s">
        <v>120</v>
      </c>
    </row>
    <row r="3" spans="11:11">
      <c r="K3" s="157" t="s">
        <v>112</v>
      </c>
    </row>
    <row r="4" spans="11:11">
      <c r="K4" s="158" t="s">
        <v>108</v>
      </c>
    </row>
    <row r="5" spans="11:11">
      <c r="K5" s="158" t="s">
        <v>110</v>
      </c>
    </row>
    <row r="6" spans="11:11">
      <c r="K6" s="158" t="s">
        <v>109</v>
      </c>
    </row>
    <row r="7" spans="11:11">
      <c r="K7" s="158" t="s">
        <v>111</v>
      </c>
    </row>
    <row r="8" spans="11:11">
      <c r="K8" s="158" t="s">
        <v>111</v>
      </c>
    </row>
    <row r="9" spans="11:11">
      <c r="K9" s="152"/>
    </row>
    <row r="10" spans="11:11">
      <c r="K10" s="157" t="s">
        <v>113</v>
      </c>
    </row>
    <row r="11" spans="11:11">
      <c r="K11" s="158" t="s">
        <v>114</v>
      </c>
    </row>
    <row r="12" spans="11:11">
      <c r="K12" s="158" t="s">
        <v>115</v>
      </c>
    </row>
    <row r="13" spans="11:11">
      <c r="K13" s="158" t="s">
        <v>116</v>
      </c>
    </row>
    <row r="14" spans="11:11">
      <c r="K14" s="158" t="s">
        <v>117</v>
      </c>
    </row>
    <row r="15" spans="11:11">
      <c r="K15" s="150"/>
    </row>
    <row r="16" spans="11:11">
      <c r="K16" s="159" t="s">
        <v>119</v>
      </c>
    </row>
    <row r="17" spans="11:11">
      <c r="K17" s="153"/>
    </row>
    <row r="18" spans="11:11">
      <c r="K18" s="151" t="s">
        <v>118</v>
      </c>
    </row>
    <row r="20" spans="11:11" ht="24">
      <c r="K20" s="154" t="s">
        <v>121</v>
      </c>
    </row>
    <row r="22" spans="11:11">
      <c r="K22" s="155" t="s">
        <v>122</v>
      </c>
    </row>
    <row r="54" spans="1:7">
      <c r="A54" s="70" t="s">
        <v>91</v>
      </c>
      <c r="B54" s="69"/>
      <c r="C54" s="69"/>
    </row>
    <row r="55" spans="1:7">
      <c r="A55" s="64" t="s">
        <v>86</v>
      </c>
      <c r="B55" s="65" t="s">
        <v>73</v>
      </c>
      <c r="C55" s="64" t="s">
        <v>74</v>
      </c>
      <c r="E55" s="64" t="s">
        <v>95</v>
      </c>
      <c r="F55" s="104"/>
      <c r="G55" s="104"/>
    </row>
    <row r="56" spans="1:7">
      <c r="A56" s="64" t="s">
        <v>79</v>
      </c>
      <c r="B56" s="66" t="s">
        <v>51</v>
      </c>
      <c r="C56" s="67" t="s">
        <v>82</v>
      </c>
      <c r="E56" s="252">
        <v>70</v>
      </c>
      <c r="F56" s="105"/>
      <c r="G56" s="105"/>
    </row>
    <row r="57" spans="1:7">
      <c r="A57" s="64" t="s">
        <v>80</v>
      </c>
      <c r="B57" s="66" t="s">
        <v>57</v>
      </c>
      <c r="C57" s="67" t="s">
        <v>83</v>
      </c>
      <c r="E57" s="252"/>
    </row>
    <row r="58" spans="1:7">
      <c r="A58" s="64" t="s">
        <v>81</v>
      </c>
      <c r="B58" s="66" t="s">
        <v>63</v>
      </c>
      <c r="C58" s="67" t="s">
        <v>84</v>
      </c>
    </row>
    <row r="59" spans="1:7">
      <c r="A59" s="68" t="s">
        <v>94</v>
      </c>
      <c r="B59" s="66" t="s">
        <v>71</v>
      </c>
      <c r="C59" s="67" t="s">
        <v>85</v>
      </c>
    </row>
  </sheetData>
  <mergeCells count="1">
    <mergeCell ref="E56:E57"/>
  </mergeCells>
  <pageMargins left="0.68" right="0.33" top="0.32" bottom="0.28999999999999998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AS65"/>
  <sheetViews>
    <sheetView showGridLines="0" workbookViewId="0">
      <pane xSplit="1" ySplit="9" topLeftCell="B10" activePane="bottomRight" state="frozen"/>
      <selection pane="topRight" activeCell="B1" sqref="B1"/>
      <selection pane="bottomLeft" activeCell="A9" sqref="A9"/>
      <selection pane="bottomRight" activeCell="Z5" sqref="Z5:AB5"/>
    </sheetView>
  </sheetViews>
  <sheetFormatPr defaultRowHeight="12.75"/>
  <cols>
    <col min="1" max="1" width="3.140625" style="13" customWidth="1"/>
    <col min="2" max="2" width="3.7109375" style="13" customWidth="1"/>
    <col min="3" max="14" width="3.28515625" style="13" customWidth="1"/>
    <col min="15" max="15" width="4.28515625" style="13" customWidth="1"/>
    <col min="16" max="27" width="3.28515625" style="13" customWidth="1"/>
    <col min="28" max="28" width="4.42578125" style="13" customWidth="1"/>
    <col min="29" max="29" width="1.7109375" style="16" customWidth="1"/>
    <col min="30" max="32" width="5.7109375" style="89" customWidth="1"/>
    <col min="33" max="34" width="4.7109375" style="89" hidden="1" customWidth="1"/>
    <col min="35" max="35" width="5.5703125" style="89" customWidth="1"/>
    <col min="36" max="36" width="5.85546875" style="89" customWidth="1"/>
    <col min="37" max="37" width="5.5703125" style="89" customWidth="1"/>
    <col min="38" max="38" width="8.85546875" style="89" customWidth="1"/>
    <col min="39" max="39" width="10.140625" style="89" customWidth="1"/>
    <col min="40" max="40" width="8.42578125" style="89" customWidth="1"/>
    <col min="41" max="41" width="10.5703125" style="89" customWidth="1"/>
    <col min="42" max="42" width="18.85546875" style="89" customWidth="1"/>
    <col min="43" max="43" width="4.7109375" style="16" customWidth="1"/>
    <col min="44" max="16384" width="9.140625" style="16"/>
  </cols>
  <sheetData>
    <row r="1" spans="1:45" ht="14.25">
      <c r="A1" s="274" t="s">
        <v>155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5" t="str">
        <f>A1</f>
        <v>ANALILIS BUTIR SOAL BENTUK PILIHAN GANDA</v>
      </c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</row>
    <row r="2" spans="1:45" ht="14.25">
      <c r="A2" s="274" t="s">
        <v>107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25"/>
      <c r="AD2" s="275" t="s">
        <v>78</v>
      </c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</row>
    <row r="3" spans="1:45" ht="14.25">
      <c r="A3" s="227" t="s">
        <v>77</v>
      </c>
      <c r="B3" s="225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2" t="s">
        <v>156</v>
      </c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2"/>
      <c r="AC3" s="225"/>
      <c r="AD3" s="275" t="str">
        <f>O3</f>
        <v>PENILAIAN TENGAH SEMESTER</v>
      </c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</row>
    <row r="4" spans="1:45">
      <c r="C4" s="2"/>
      <c r="D4" s="2"/>
      <c r="E4" s="3"/>
      <c r="F4" s="8" t="s">
        <v>36</v>
      </c>
      <c r="G4" s="283" t="s">
        <v>90</v>
      </c>
      <c r="H4" s="284"/>
      <c r="I4" s="284"/>
      <c r="J4" s="284"/>
      <c r="K4" s="284"/>
      <c r="L4" s="284"/>
      <c r="M4" s="284"/>
      <c r="N4" s="284"/>
      <c r="O4" s="14"/>
      <c r="P4" s="2"/>
      <c r="Q4" s="2"/>
      <c r="R4" s="2"/>
      <c r="S4" s="2"/>
      <c r="V4" s="4"/>
      <c r="W4" s="4"/>
      <c r="X4" s="3"/>
      <c r="Y4" s="8" t="s">
        <v>34</v>
      </c>
      <c r="Z4" s="286" t="s">
        <v>157</v>
      </c>
      <c r="AA4" s="286"/>
      <c r="AB4" s="286"/>
      <c r="AD4" s="87"/>
      <c r="AE4" s="88"/>
      <c r="AF4" s="88"/>
      <c r="AG4" s="88"/>
      <c r="AH4" s="88"/>
      <c r="AI4" s="88"/>
      <c r="AJ4" s="88"/>
      <c r="AK4" s="88"/>
      <c r="AL4" s="88"/>
      <c r="AM4" s="21"/>
      <c r="AN4" s="88"/>
      <c r="AO4" s="88"/>
      <c r="AP4" s="88"/>
    </row>
    <row r="5" spans="1:45">
      <c r="C5" s="2"/>
      <c r="D5" s="2"/>
      <c r="E5" s="3"/>
      <c r="F5" s="8" t="s">
        <v>37</v>
      </c>
      <c r="G5" s="283" t="s">
        <v>150</v>
      </c>
      <c r="H5" s="284"/>
      <c r="I5" s="284"/>
      <c r="J5" s="10"/>
      <c r="K5" s="10"/>
      <c r="L5" s="10"/>
      <c r="M5" s="10"/>
      <c r="N5" s="10"/>
      <c r="O5" s="10"/>
      <c r="P5" s="2"/>
      <c r="Q5" s="2"/>
      <c r="R5" s="2"/>
      <c r="S5" s="2"/>
      <c r="V5" s="4"/>
      <c r="W5" s="4"/>
      <c r="X5" s="3"/>
      <c r="Y5" s="8" t="s">
        <v>35</v>
      </c>
      <c r="Z5" s="285" t="s">
        <v>153</v>
      </c>
      <c r="AA5" s="285"/>
      <c r="AB5" s="285"/>
      <c r="AD5" s="22"/>
      <c r="AF5" s="23"/>
      <c r="AG5" s="23"/>
      <c r="AH5" s="23"/>
      <c r="AI5" s="23"/>
      <c r="AJ5" s="24" t="s">
        <v>36</v>
      </c>
      <c r="AK5" s="90" t="str">
        <f>G4</f>
        <v>-</v>
      </c>
      <c r="AL5" s="25"/>
      <c r="AM5" s="91"/>
      <c r="AN5" s="25"/>
      <c r="AO5" s="92" t="s">
        <v>34</v>
      </c>
      <c r="AP5" s="93" t="str">
        <f>Z4</f>
        <v>GANJIL</v>
      </c>
      <c r="AQ5" s="15"/>
      <c r="AR5" s="15"/>
      <c r="AS5" s="10"/>
    </row>
    <row r="6" spans="1:45">
      <c r="AD6" s="22"/>
      <c r="AF6" s="23"/>
      <c r="AG6" s="23"/>
      <c r="AH6" s="23"/>
      <c r="AI6" s="23"/>
      <c r="AJ6" s="24" t="s">
        <v>37</v>
      </c>
      <c r="AK6" s="90" t="str">
        <f>G5</f>
        <v>- / -</v>
      </c>
      <c r="AL6" s="25"/>
      <c r="AM6" s="91"/>
      <c r="AN6" s="25"/>
      <c r="AO6" s="92" t="s">
        <v>35</v>
      </c>
      <c r="AP6" s="93" t="str">
        <f>Z5</f>
        <v>2018/2019</v>
      </c>
      <c r="AR6" s="15"/>
      <c r="AS6" s="10"/>
    </row>
    <row r="7" spans="1:45">
      <c r="A7" s="258" t="s">
        <v>30</v>
      </c>
      <c r="B7" s="268" t="s">
        <v>27</v>
      </c>
      <c r="C7" s="270" t="s">
        <v>25</v>
      </c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0" t="s">
        <v>26</v>
      </c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7"/>
      <c r="AD7" s="87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</row>
    <row r="8" spans="1:45" ht="12.75" customHeight="1">
      <c r="A8" s="259"/>
      <c r="B8" s="269"/>
      <c r="C8" s="11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19">
        <v>7</v>
      </c>
      <c r="J8" s="19">
        <v>8</v>
      </c>
      <c r="K8" s="19">
        <v>9</v>
      </c>
      <c r="L8" s="19">
        <v>10</v>
      </c>
      <c r="M8" s="19">
        <v>11</v>
      </c>
      <c r="N8" s="12">
        <v>12</v>
      </c>
      <c r="O8" s="272" t="s">
        <v>1</v>
      </c>
      <c r="P8" s="11">
        <v>1</v>
      </c>
      <c r="Q8" s="19">
        <v>2</v>
      </c>
      <c r="R8" s="19">
        <v>3</v>
      </c>
      <c r="S8" s="19">
        <v>4</v>
      </c>
      <c r="T8" s="19">
        <v>5</v>
      </c>
      <c r="U8" s="19">
        <v>6</v>
      </c>
      <c r="V8" s="19">
        <v>7</v>
      </c>
      <c r="W8" s="19">
        <v>8</v>
      </c>
      <c r="X8" s="19">
        <v>9</v>
      </c>
      <c r="Y8" s="19">
        <v>10</v>
      </c>
      <c r="Z8" s="19">
        <v>11</v>
      </c>
      <c r="AA8" s="12">
        <v>12</v>
      </c>
      <c r="AB8" s="272" t="s">
        <v>1</v>
      </c>
      <c r="AD8" s="257" t="s">
        <v>33</v>
      </c>
      <c r="AE8" s="256" t="s">
        <v>38</v>
      </c>
      <c r="AF8" s="256" t="s">
        <v>39</v>
      </c>
      <c r="AG8" s="278" t="s">
        <v>40</v>
      </c>
      <c r="AH8" s="280" t="s">
        <v>41</v>
      </c>
      <c r="AI8" s="261" t="s">
        <v>40</v>
      </c>
      <c r="AJ8" s="263" t="s">
        <v>41</v>
      </c>
      <c r="AK8" s="253" t="s">
        <v>17</v>
      </c>
      <c r="AL8" s="255" t="s">
        <v>9</v>
      </c>
      <c r="AM8" s="256"/>
      <c r="AN8" s="256" t="s">
        <v>45</v>
      </c>
      <c r="AO8" s="256"/>
      <c r="AP8" s="256" t="s">
        <v>22</v>
      </c>
    </row>
    <row r="9" spans="1:45" ht="24" thickBot="1">
      <c r="A9" s="260"/>
      <c r="B9" s="17" t="s">
        <v>28</v>
      </c>
      <c r="C9" s="170" t="s">
        <v>126</v>
      </c>
      <c r="D9" s="171" t="s">
        <v>127</v>
      </c>
      <c r="E9" s="171" t="s">
        <v>128</v>
      </c>
      <c r="F9" s="171" t="s">
        <v>129</v>
      </c>
      <c r="G9" s="171" t="s">
        <v>130</v>
      </c>
      <c r="H9" s="171" t="s">
        <v>131</v>
      </c>
      <c r="I9" s="171" t="s">
        <v>132</v>
      </c>
      <c r="J9" s="171" t="s">
        <v>133</v>
      </c>
      <c r="K9" s="171" t="s">
        <v>134</v>
      </c>
      <c r="L9" s="171" t="s">
        <v>135</v>
      </c>
      <c r="M9" s="171" t="s">
        <v>136</v>
      </c>
      <c r="N9" s="172" t="s">
        <v>137</v>
      </c>
      <c r="O9" s="273"/>
      <c r="P9" s="170" t="s">
        <v>138</v>
      </c>
      <c r="Q9" s="171" t="s">
        <v>139</v>
      </c>
      <c r="R9" s="171" t="s">
        <v>140</v>
      </c>
      <c r="S9" s="171" t="s">
        <v>141</v>
      </c>
      <c r="T9" s="171" t="s">
        <v>142</v>
      </c>
      <c r="U9" s="171" t="s">
        <v>143</v>
      </c>
      <c r="V9" s="171" t="s">
        <v>144</v>
      </c>
      <c r="W9" s="171" t="s">
        <v>145</v>
      </c>
      <c r="X9" s="171" t="s">
        <v>146</v>
      </c>
      <c r="Y9" s="171" t="s">
        <v>147</v>
      </c>
      <c r="Z9" s="171" t="s">
        <v>148</v>
      </c>
      <c r="AA9" s="172" t="s">
        <v>149</v>
      </c>
      <c r="AB9" s="273"/>
      <c r="AD9" s="282"/>
      <c r="AE9" s="257"/>
      <c r="AF9" s="257"/>
      <c r="AG9" s="279"/>
      <c r="AH9" s="281"/>
      <c r="AI9" s="262"/>
      <c r="AJ9" s="264"/>
      <c r="AK9" s="254"/>
      <c r="AL9" s="94" t="s">
        <v>44</v>
      </c>
      <c r="AM9" s="123" t="s">
        <v>31</v>
      </c>
      <c r="AN9" s="123" t="s">
        <v>43</v>
      </c>
      <c r="AO9" s="123" t="s">
        <v>32</v>
      </c>
      <c r="AP9" s="276"/>
    </row>
    <row r="10" spans="1:45" ht="13.5" thickTop="1">
      <c r="A10" s="265" t="s">
        <v>92</v>
      </c>
      <c r="B10" s="84">
        <v>1</v>
      </c>
      <c r="C10" s="182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83"/>
      <c r="O10" s="126" t="str">
        <f>IF(COUNTA(C10:N10)=0,"", COUNTA(C10:N10))</f>
        <v/>
      </c>
      <c r="P10" s="182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3"/>
      <c r="AB10" s="126" t="str">
        <f>IF(COUNTA(P10:AA10)=0,"", COUNTA(P10:AA10))</f>
        <v/>
      </c>
      <c r="AD10" s="136">
        <v>1</v>
      </c>
      <c r="AE10" s="75" t="str">
        <f>O10</f>
        <v/>
      </c>
      <c r="AF10" s="75" t="str">
        <f t="shared" ref="AF10:AF41" si="0">AB10</f>
        <v/>
      </c>
      <c r="AG10" s="127" t="e">
        <f>AE10-AF10</f>
        <v>#VALUE!</v>
      </c>
      <c r="AH10" s="128" t="e">
        <f>AE10+AF10</f>
        <v>#VALUE!</v>
      </c>
      <c r="AI10" s="75" t="str">
        <f>IFERROR(AG10," ")</f>
        <v xml:space="preserve"> </v>
      </c>
      <c r="AJ10" s="135" t="str">
        <f>IFERROR(AH10," ")</f>
        <v xml:space="preserve"> </v>
      </c>
      <c r="AK10" s="137">
        <f>COUNTA($C$9:$N$9,$P$9:$AA$9)</f>
        <v>24</v>
      </c>
      <c r="AL10" s="131" t="str">
        <f>IFERROR(AI10/(0.5*AK10),"")</f>
        <v/>
      </c>
      <c r="AM10" s="75" t="str">
        <f>IF(AL10&lt;=0.2,"Jelek",IF(AND(AL10&gt;=0.4,AL10&lt;=1),"Baik",IF(AND(AL10&gt;=0.2,AL10&lt;=0.39),"Direvisi","")))</f>
        <v/>
      </c>
      <c r="AN10" s="134" t="str">
        <f>IFERROR(AJ10/AK10,"")</f>
        <v/>
      </c>
      <c r="AO10" s="75" t="str">
        <f>IF(AND(AN10&gt;=0.7,AN10&lt;=1),"Mudah",IF(AND(AN10&gt;=0.3,AN10&lt;=0.69),"Sedang",IF(AN10&lt;0.3,"Sukar","")))</f>
        <v/>
      </c>
      <c r="AP10" s="125" t="str">
        <f>IF(AL10="","",(IF(AND(AL10&gt;0.4,AL10&lt;=1),"Dipakai","Dibuang")))</f>
        <v/>
      </c>
    </row>
    <row r="11" spans="1:45">
      <c r="A11" s="259"/>
      <c r="B11" s="85">
        <v>2</v>
      </c>
      <c r="C11" s="18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185"/>
      <c r="O11" s="126" t="str">
        <f t="shared" ref="O11:O39" si="1">IF(COUNTA(C11:N11)=0,"", COUNTA(C11:N11))</f>
        <v/>
      </c>
      <c r="P11" s="18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185"/>
      <c r="AB11" s="126" t="str">
        <f t="shared" ref="AB11:AB39" si="2">IF(COUNTA(P11:AA11)=0,"", COUNTA(P11:AA11))</f>
        <v/>
      </c>
      <c r="AD11" s="138">
        <v>2</v>
      </c>
      <c r="AE11" s="76" t="str">
        <f t="shared" ref="AE11:AE41" si="3">O11</f>
        <v/>
      </c>
      <c r="AF11" s="76" t="str">
        <f t="shared" si="0"/>
        <v/>
      </c>
      <c r="AG11" s="76" t="e">
        <f>AE11-AF11</f>
        <v>#VALUE!</v>
      </c>
      <c r="AH11" s="76" t="e">
        <f>AE11+AF11</f>
        <v>#VALUE!</v>
      </c>
      <c r="AI11" s="76" t="str">
        <f>IFERROR(AG11," ")</f>
        <v xml:space="preserve"> </v>
      </c>
      <c r="AJ11" s="130" t="str">
        <f t="shared" ref="AJ11:AJ49" si="4">IFERROR(AH11," ")</f>
        <v xml:space="preserve"> </v>
      </c>
      <c r="AK11" s="95">
        <f>AK10</f>
        <v>24</v>
      </c>
      <c r="AL11" s="132" t="str">
        <f t="shared" ref="AL11:AL49" si="5">IFERROR(AI11/(0.5*AK11),"")</f>
        <v/>
      </c>
      <c r="AM11" s="76" t="str">
        <f t="shared" ref="AM11:AM49" si="6">IF(AL11&lt;=0.2,"Jelek",IF(AND(AL11&gt;=0.4,AL11&lt;=1),"Baik",IF(AND(AL11&gt;=0.2,AL11&lt;=0.39),"Direvisi","")))</f>
        <v/>
      </c>
      <c r="AN11" s="124" t="str">
        <f>IFERROR(AJ11/AK11,"")</f>
        <v/>
      </c>
      <c r="AO11" s="76" t="str">
        <f t="shared" ref="AO11:AO49" si="7">IF(AND(AN11&gt;=0.7,AN11&lt;=1),"Mudah",IF(AND(AN11&gt;=0.3,AN11&lt;=0.69),"Sedang",IF(AN11&lt;0.3,"Sukar","")))</f>
        <v/>
      </c>
      <c r="AP11" s="125" t="str">
        <f t="shared" ref="AP11:AP49" si="8">IF(AL11="","",(IF(AND(AL11&gt;0.4,AL11&lt;=1),"Dipakai","Dibuang")))</f>
        <v/>
      </c>
    </row>
    <row r="12" spans="1:45">
      <c r="A12" s="259"/>
      <c r="B12" s="85">
        <v>3</v>
      </c>
      <c r="C12" s="18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185"/>
      <c r="O12" s="126" t="str">
        <f t="shared" si="1"/>
        <v/>
      </c>
      <c r="P12" s="18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185"/>
      <c r="AB12" s="126" t="str">
        <f t="shared" si="2"/>
        <v/>
      </c>
      <c r="AD12" s="138">
        <v>3</v>
      </c>
      <c r="AE12" s="76" t="str">
        <f t="shared" si="3"/>
        <v/>
      </c>
      <c r="AF12" s="76" t="str">
        <f t="shared" si="0"/>
        <v/>
      </c>
      <c r="AG12" s="76" t="e">
        <f t="shared" ref="AG12:AG49" si="9">AE12-AF12</f>
        <v>#VALUE!</v>
      </c>
      <c r="AH12" s="76" t="e">
        <f t="shared" ref="AH12:AH49" si="10">AE12+AF12</f>
        <v>#VALUE!</v>
      </c>
      <c r="AI12" s="76" t="str">
        <f t="shared" ref="AI12:AI49" si="11">IFERROR(AG12," ")</f>
        <v xml:space="preserve"> </v>
      </c>
      <c r="AJ12" s="130" t="str">
        <f t="shared" si="4"/>
        <v xml:space="preserve"> </v>
      </c>
      <c r="AK12" s="95">
        <f t="shared" ref="AK12:AK49" si="12">AK11</f>
        <v>24</v>
      </c>
      <c r="AL12" s="132" t="str">
        <f t="shared" si="5"/>
        <v/>
      </c>
      <c r="AM12" s="76" t="str">
        <f t="shared" si="6"/>
        <v/>
      </c>
      <c r="AN12" s="124" t="str">
        <f t="shared" ref="AN12:AN49" si="13">IFERROR(AJ12/AK12,"")</f>
        <v/>
      </c>
      <c r="AO12" s="76" t="str">
        <f t="shared" si="7"/>
        <v/>
      </c>
      <c r="AP12" s="125" t="str">
        <f t="shared" si="8"/>
        <v/>
      </c>
    </row>
    <row r="13" spans="1:45">
      <c r="A13" s="259"/>
      <c r="B13" s="85">
        <v>4</v>
      </c>
      <c r="C13" s="18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185"/>
      <c r="O13" s="126" t="str">
        <f t="shared" si="1"/>
        <v/>
      </c>
      <c r="P13" s="18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185"/>
      <c r="AB13" s="126" t="str">
        <f t="shared" si="2"/>
        <v/>
      </c>
      <c r="AD13" s="138">
        <v>4</v>
      </c>
      <c r="AE13" s="76" t="str">
        <f t="shared" si="3"/>
        <v/>
      </c>
      <c r="AF13" s="76" t="str">
        <f t="shared" si="0"/>
        <v/>
      </c>
      <c r="AG13" s="76" t="e">
        <f t="shared" si="9"/>
        <v>#VALUE!</v>
      </c>
      <c r="AH13" s="76" t="e">
        <f t="shared" si="10"/>
        <v>#VALUE!</v>
      </c>
      <c r="AI13" s="76" t="str">
        <f t="shared" si="11"/>
        <v xml:space="preserve"> </v>
      </c>
      <c r="AJ13" s="130" t="str">
        <f t="shared" si="4"/>
        <v xml:space="preserve"> </v>
      </c>
      <c r="AK13" s="95">
        <f t="shared" si="12"/>
        <v>24</v>
      </c>
      <c r="AL13" s="132" t="str">
        <f t="shared" si="5"/>
        <v/>
      </c>
      <c r="AM13" s="76" t="str">
        <f t="shared" si="6"/>
        <v/>
      </c>
      <c r="AN13" s="124" t="str">
        <f t="shared" si="13"/>
        <v/>
      </c>
      <c r="AO13" s="76" t="str">
        <f t="shared" si="7"/>
        <v/>
      </c>
      <c r="AP13" s="125" t="str">
        <f t="shared" si="8"/>
        <v/>
      </c>
    </row>
    <row r="14" spans="1:45">
      <c r="A14" s="259"/>
      <c r="B14" s="85">
        <v>5</v>
      </c>
      <c r="C14" s="18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185"/>
      <c r="O14" s="126" t="str">
        <f t="shared" si="1"/>
        <v/>
      </c>
      <c r="P14" s="18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185"/>
      <c r="AB14" s="126" t="str">
        <f t="shared" si="2"/>
        <v/>
      </c>
      <c r="AD14" s="138">
        <v>5</v>
      </c>
      <c r="AE14" s="76" t="str">
        <f t="shared" si="3"/>
        <v/>
      </c>
      <c r="AF14" s="76" t="str">
        <f t="shared" si="0"/>
        <v/>
      </c>
      <c r="AG14" s="76" t="e">
        <f t="shared" si="9"/>
        <v>#VALUE!</v>
      </c>
      <c r="AH14" s="76" t="e">
        <f t="shared" si="10"/>
        <v>#VALUE!</v>
      </c>
      <c r="AI14" s="76" t="str">
        <f t="shared" si="11"/>
        <v xml:space="preserve"> </v>
      </c>
      <c r="AJ14" s="130" t="str">
        <f t="shared" si="4"/>
        <v xml:space="preserve"> </v>
      </c>
      <c r="AK14" s="95">
        <f t="shared" si="12"/>
        <v>24</v>
      </c>
      <c r="AL14" s="132" t="str">
        <f t="shared" si="5"/>
        <v/>
      </c>
      <c r="AM14" s="76" t="str">
        <f t="shared" si="6"/>
        <v/>
      </c>
      <c r="AN14" s="124" t="str">
        <f t="shared" si="13"/>
        <v/>
      </c>
      <c r="AO14" s="76" t="str">
        <f t="shared" si="7"/>
        <v/>
      </c>
      <c r="AP14" s="125" t="str">
        <f t="shared" si="8"/>
        <v/>
      </c>
    </row>
    <row r="15" spans="1:45">
      <c r="A15" s="259"/>
      <c r="B15" s="85">
        <v>6</v>
      </c>
      <c r="C15" s="18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185"/>
      <c r="O15" s="126" t="str">
        <f t="shared" si="1"/>
        <v/>
      </c>
      <c r="P15" s="18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185"/>
      <c r="AB15" s="126" t="str">
        <f t="shared" si="2"/>
        <v/>
      </c>
      <c r="AD15" s="138">
        <v>6</v>
      </c>
      <c r="AE15" s="76" t="str">
        <f t="shared" si="3"/>
        <v/>
      </c>
      <c r="AF15" s="76" t="str">
        <f t="shared" si="0"/>
        <v/>
      </c>
      <c r="AG15" s="76" t="e">
        <f t="shared" si="9"/>
        <v>#VALUE!</v>
      </c>
      <c r="AH15" s="76" t="e">
        <f t="shared" si="10"/>
        <v>#VALUE!</v>
      </c>
      <c r="AI15" s="76" t="str">
        <f t="shared" si="11"/>
        <v xml:space="preserve"> </v>
      </c>
      <c r="AJ15" s="130" t="str">
        <f t="shared" si="4"/>
        <v xml:space="preserve"> </v>
      </c>
      <c r="AK15" s="95">
        <f t="shared" si="12"/>
        <v>24</v>
      </c>
      <c r="AL15" s="132" t="str">
        <f t="shared" si="5"/>
        <v/>
      </c>
      <c r="AM15" s="76" t="str">
        <f t="shared" si="6"/>
        <v/>
      </c>
      <c r="AN15" s="124" t="str">
        <f t="shared" si="13"/>
        <v/>
      </c>
      <c r="AO15" s="76" t="str">
        <f t="shared" si="7"/>
        <v/>
      </c>
      <c r="AP15" s="125" t="str">
        <f t="shared" si="8"/>
        <v/>
      </c>
    </row>
    <row r="16" spans="1:45">
      <c r="A16" s="259"/>
      <c r="B16" s="85">
        <v>7</v>
      </c>
      <c r="C16" s="18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185"/>
      <c r="O16" s="126" t="str">
        <f t="shared" si="1"/>
        <v/>
      </c>
      <c r="P16" s="18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185"/>
      <c r="AB16" s="126" t="str">
        <f t="shared" si="2"/>
        <v/>
      </c>
      <c r="AD16" s="138">
        <v>7</v>
      </c>
      <c r="AE16" s="76" t="str">
        <f t="shared" si="3"/>
        <v/>
      </c>
      <c r="AF16" s="76" t="str">
        <f t="shared" si="0"/>
        <v/>
      </c>
      <c r="AG16" s="76" t="e">
        <f t="shared" si="9"/>
        <v>#VALUE!</v>
      </c>
      <c r="AH16" s="76" t="e">
        <f t="shared" si="10"/>
        <v>#VALUE!</v>
      </c>
      <c r="AI16" s="76" t="str">
        <f t="shared" si="11"/>
        <v xml:space="preserve"> </v>
      </c>
      <c r="AJ16" s="130" t="str">
        <f t="shared" si="4"/>
        <v xml:space="preserve"> </v>
      </c>
      <c r="AK16" s="95">
        <f t="shared" si="12"/>
        <v>24</v>
      </c>
      <c r="AL16" s="132" t="str">
        <f t="shared" si="5"/>
        <v/>
      </c>
      <c r="AM16" s="76" t="str">
        <f t="shared" si="6"/>
        <v/>
      </c>
      <c r="AN16" s="124" t="str">
        <f t="shared" si="13"/>
        <v/>
      </c>
      <c r="AO16" s="76" t="str">
        <f t="shared" si="7"/>
        <v/>
      </c>
      <c r="AP16" s="125" t="str">
        <f t="shared" si="8"/>
        <v/>
      </c>
    </row>
    <row r="17" spans="1:42">
      <c r="A17" s="259"/>
      <c r="B17" s="85">
        <v>8</v>
      </c>
      <c r="C17" s="18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185"/>
      <c r="O17" s="126" t="str">
        <f t="shared" si="1"/>
        <v/>
      </c>
      <c r="P17" s="18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185"/>
      <c r="AB17" s="126" t="str">
        <f t="shared" si="2"/>
        <v/>
      </c>
      <c r="AD17" s="138">
        <v>8</v>
      </c>
      <c r="AE17" s="76" t="str">
        <f t="shared" si="3"/>
        <v/>
      </c>
      <c r="AF17" s="76" t="str">
        <f t="shared" si="0"/>
        <v/>
      </c>
      <c r="AG17" s="76" t="e">
        <f t="shared" si="9"/>
        <v>#VALUE!</v>
      </c>
      <c r="AH17" s="76" t="e">
        <f t="shared" si="10"/>
        <v>#VALUE!</v>
      </c>
      <c r="AI17" s="76" t="str">
        <f t="shared" si="11"/>
        <v xml:space="preserve"> </v>
      </c>
      <c r="AJ17" s="130" t="str">
        <f t="shared" si="4"/>
        <v xml:space="preserve"> </v>
      </c>
      <c r="AK17" s="95">
        <f t="shared" si="12"/>
        <v>24</v>
      </c>
      <c r="AL17" s="132" t="str">
        <f t="shared" si="5"/>
        <v/>
      </c>
      <c r="AM17" s="76" t="str">
        <f t="shared" si="6"/>
        <v/>
      </c>
      <c r="AN17" s="124" t="str">
        <f t="shared" si="13"/>
        <v/>
      </c>
      <c r="AO17" s="76" t="str">
        <f t="shared" si="7"/>
        <v/>
      </c>
      <c r="AP17" s="125" t="str">
        <f t="shared" si="8"/>
        <v/>
      </c>
    </row>
    <row r="18" spans="1:42">
      <c r="A18" s="259"/>
      <c r="B18" s="85">
        <v>9</v>
      </c>
      <c r="C18" s="18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185"/>
      <c r="O18" s="126" t="str">
        <f t="shared" si="1"/>
        <v/>
      </c>
      <c r="P18" s="18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185"/>
      <c r="AB18" s="126" t="str">
        <f t="shared" si="2"/>
        <v/>
      </c>
      <c r="AD18" s="138">
        <v>9</v>
      </c>
      <c r="AE18" s="76" t="str">
        <f t="shared" si="3"/>
        <v/>
      </c>
      <c r="AF18" s="76" t="str">
        <f t="shared" si="0"/>
        <v/>
      </c>
      <c r="AG18" s="76" t="e">
        <f t="shared" si="9"/>
        <v>#VALUE!</v>
      </c>
      <c r="AH18" s="76" t="e">
        <f t="shared" si="10"/>
        <v>#VALUE!</v>
      </c>
      <c r="AI18" s="76" t="str">
        <f t="shared" si="11"/>
        <v xml:space="preserve"> </v>
      </c>
      <c r="AJ18" s="130" t="str">
        <f t="shared" si="4"/>
        <v xml:space="preserve"> </v>
      </c>
      <c r="AK18" s="95">
        <f t="shared" si="12"/>
        <v>24</v>
      </c>
      <c r="AL18" s="132" t="str">
        <f t="shared" si="5"/>
        <v/>
      </c>
      <c r="AM18" s="76" t="str">
        <f t="shared" si="6"/>
        <v/>
      </c>
      <c r="AN18" s="124" t="str">
        <f t="shared" si="13"/>
        <v/>
      </c>
      <c r="AO18" s="76" t="str">
        <f t="shared" si="7"/>
        <v/>
      </c>
      <c r="AP18" s="125" t="str">
        <f t="shared" si="8"/>
        <v/>
      </c>
    </row>
    <row r="19" spans="1:42">
      <c r="A19" s="259"/>
      <c r="B19" s="85">
        <v>10</v>
      </c>
      <c r="C19" s="18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185"/>
      <c r="O19" s="126" t="str">
        <f t="shared" si="1"/>
        <v/>
      </c>
      <c r="P19" s="18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185"/>
      <c r="AB19" s="126" t="str">
        <f t="shared" si="2"/>
        <v/>
      </c>
      <c r="AD19" s="138">
        <v>10</v>
      </c>
      <c r="AE19" s="76" t="str">
        <f t="shared" si="3"/>
        <v/>
      </c>
      <c r="AF19" s="76" t="str">
        <f t="shared" si="0"/>
        <v/>
      </c>
      <c r="AG19" s="76" t="e">
        <f t="shared" si="9"/>
        <v>#VALUE!</v>
      </c>
      <c r="AH19" s="76" t="e">
        <f t="shared" si="10"/>
        <v>#VALUE!</v>
      </c>
      <c r="AI19" s="76" t="str">
        <f t="shared" si="11"/>
        <v xml:space="preserve"> </v>
      </c>
      <c r="AJ19" s="130" t="str">
        <f t="shared" si="4"/>
        <v xml:space="preserve"> </v>
      </c>
      <c r="AK19" s="95">
        <f t="shared" si="12"/>
        <v>24</v>
      </c>
      <c r="AL19" s="132" t="str">
        <f t="shared" si="5"/>
        <v/>
      </c>
      <c r="AM19" s="76" t="str">
        <f t="shared" si="6"/>
        <v/>
      </c>
      <c r="AN19" s="124" t="str">
        <f t="shared" si="13"/>
        <v/>
      </c>
      <c r="AO19" s="76" t="str">
        <f t="shared" si="7"/>
        <v/>
      </c>
      <c r="AP19" s="125" t="str">
        <f t="shared" si="8"/>
        <v/>
      </c>
    </row>
    <row r="20" spans="1:42">
      <c r="A20" s="259"/>
      <c r="B20" s="85">
        <v>11</v>
      </c>
      <c r="C20" s="18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185"/>
      <c r="O20" s="126" t="str">
        <f t="shared" si="1"/>
        <v/>
      </c>
      <c r="P20" s="18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185"/>
      <c r="AB20" s="126" t="str">
        <f t="shared" si="2"/>
        <v/>
      </c>
      <c r="AD20" s="138">
        <v>11</v>
      </c>
      <c r="AE20" s="76" t="str">
        <f t="shared" si="3"/>
        <v/>
      </c>
      <c r="AF20" s="76" t="str">
        <f t="shared" si="0"/>
        <v/>
      </c>
      <c r="AG20" s="76" t="e">
        <f t="shared" si="9"/>
        <v>#VALUE!</v>
      </c>
      <c r="AH20" s="76" t="e">
        <f t="shared" si="10"/>
        <v>#VALUE!</v>
      </c>
      <c r="AI20" s="76" t="str">
        <f t="shared" si="11"/>
        <v xml:space="preserve"> </v>
      </c>
      <c r="AJ20" s="130" t="str">
        <f t="shared" si="4"/>
        <v xml:space="preserve"> </v>
      </c>
      <c r="AK20" s="95">
        <f t="shared" si="12"/>
        <v>24</v>
      </c>
      <c r="AL20" s="132" t="str">
        <f t="shared" si="5"/>
        <v/>
      </c>
      <c r="AM20" s="76" t="str">
        <f t="shared" si="6"/>
        <v/>
      </c>
      <c r="AN20" s="124" t="str">
        <f t="shared" si="13"/>
        <v/>
      </c>
      <c r="AO20" s="76" t="str">
        <f t="shared" si="7"/>
        <v/>
      </c>
      <c r="AP20" s="125" t="str">
        <f t="shared" si="8"/>
        <v/>
      </c>
    </row>
    <row r="21" spans="1:42">
      <c r="A21" s="259"/>
      <c r="B21" s="85">
        <v>12</v>
      </c>
      <c r="C21" s="18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185"/>
      <c r="O21" s="126" t="str">
        <f t="shared" si="1"/>
        <v/>
      </c>
      <c r="P21" s="18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185"/>
      <c r="AB21" s="126" t="str">
        <f t="shared" si="2"/>
        <v/>
      </c>
      <c r="AD21" s="138">
        <v>12</v>
      </c>
      <c r="AE21" s="76" t="str">
        <f t="shared" si="3"/>
        <v/>
      </c>
      <c r="AF21" s="76" t="str">
        <f t="shared" si="0"/>
        <v/>
      </c>
      <c r="AG21" s="76" t="e">
        <f t="shared" si="9"/>
        <v>#VALUE!</v>
      </c>
      <c r="AH21" s="76" t="e">
        <f t="shared" si="10"/>
        <v>#VALUE!</v>
      </c>
      <c r="AI21" s="76" t="str">
        <f t="shared" si="11"/>
        <v xml:space="preserve"> </v>
      </c>
      <c r="AJ21" s="130" t="str">
        <f t="shared" si="4"/>
        <v xml:space="preserve"> </v>
      </c>
      <c r="AK21" s="95">
        <f t="shared" si="12"/>
        <v>24</v>
      </c>
      <c r="AL21" s="132" t="str">
        <f t="shared" si="5"/>
        <v/>
      </c>
      <c r="AM21" s="76" t="str">
        <f t="shared" si="6"/>
        <v/>
      </c>
      <c r="AN21" s="124" t="str">
        <f t="shared" si="13"/>
        <v/>
      </c>
      <c r="AO21" s="76" t="str">
        <f t="shared" si="7"/>
        <v/>
      </c>
      <c r="AP21" s="125" t="str">
        <f t="shared" si="8"/>
        <v/>
      </c>
    </row>
    <row r="22" spans="1:42">
      <c r="A22" s="259"/>
      <c r="B22" s="85">
        <v>13</v>
      </c>
      <c r="C22" s="18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126" t="str">
        <f t="shared" si="1"/>
        <v/>
      </c>
      <c r="P22" s="18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185"/>
      <c r="AB22" s="126" t="str">
        <f t="shared" si="2"/>
        <v/>
      </c>
      <c r="AD22" s="138">
        <v>13</v>
      </c>
      <c r="AE22" s="76" t="str">
        <f t="shared" si="3"/>
        <v/>
      </c>
      <c r="AF22" s="76" t="str">
        <f t="shared" si="0"/>
        <v/>
      </c>
      <c r="AG22" s="76" t="e">
        <f t="shared" si="9"/>
        <v>#VALUE!</v>
      </c>
      <c r="AH22" s="76" t="e">
        <f t="shared" si="10"/>
        <v>#VALUE!</v>
      </c>
      <c r="AI22" s="76" t="str">
        <f t="shared" si="11"/>
        <v xml:space="preserve"> </v>
      </c>
      <c r="AJ22" s="130" t="str">
        <f t="shared" si="4"/>
        <v xml:space="preserve"> </v>
      </c>
      <c r="AK22" s="95">
        <f t="shared" si="12"/>
        <v>24</v>
      </c>
      <c r="AL22" s="132" t="str">
        <f t="shared" si="5"/>
        <v/>
      </c>
      <c r="AM22" s="76" t="str">
        <f t="shared" si="6"/>
        <v/>
      </c>
      <c r="AN22" s="124" t="str">
        <f t="shared" si="13"/>
        <v/>
      </c>
      <c r="AO22" s="76" t="str">
        <f t="shared" si="7"/>
        <v/>
      </c>
      <c r="AP22" s="125" t="str">
        <f t="shared" si="8"/>
        <v/>
      </c>
    </row>
    <row r="23" spans="1:42">
      <c r="A23" s="259"/>
      <c r="B23" s="85">
        <v>14</v>
      </c>
      <c r="C23" s="18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126" t="str">
        <f t="shared" si="1"/>
        <v/>
      </c>
      <c r="P23" s="18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185"/>
      <c r="AB23" s="126" t="str">
        <f t="shared" si="2"/>
        <v/>
      </c>
      <c r="AD23" s="138">
        <v>14</v>
      </c>
      <c r="AE23" s="76" t="str">
        <f t="shared" si="3"/>
        <v/>
      </c>
      <c r="AF23" s="76" t="str">
        <f t="shared" si="0"/>
        <v/>
      </c>
      <c r="AG23" s="76" t="e">
        <f t="shared" si="9"/>
        <v>#VALUE!</v>
      </c>
      <c r="AH23" s="76" t="e">
        <f t="shared" si="10"/>
        <v>#VALUE!</v>
      </c>
      <c r="AI23" s="76" t="str">
        <f t="shared" si="11"/>
        <v xml:space="preserve"> </v>
      </c>
      <c r="AJ23" s="130" t="str">
        <f t="shared" si="4"/>
        <v xml:space="preserve"> </v>
      </c>
      <c r="AK23" s="95">
        <f t="shared" si="12"/>
        <v>24</v>
      </c>
      <c r="AL23" s="132" t="str">
        <f t="shared" si="5"/>
        <v/>
      </c>
      <c r="AM23" s="76" t="str">
        <f t="shared" si="6"/>
        <v/>
      </c>
      <c r="AN23" s="124" t="str">
        <f t="shared" si="13"/>
        <v/>
      </c>
      <c r="AO23" s="76" t="str">
        <f t="shared" si="7"/>
        <v/>
      </c>
      <c r="AP23" s="125" t="str">
        <f t="shared" si="8"/>
        <v/>
      </c>
    </row>
    <row r="24" spans="1:42">
      <c r="A24" s="259"/>
      <c r="B24" s="85">
        <v>15</v>
      </c>
      <c r="C24" s="18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185"/>
      <c r="O24" s="126" t="str">
        <f t="shared" si="1"/>
        <v/>
      </c>
      <c r="P24" s="18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185"/>
      <c r="AB24" s="126" t="str">
        <f t="shared" si="2"/>
        <v/>
      </c>
      <c r="AD24" s="138">
        <v>15</v>
      </c>
      <c r="AE24" s="76" t="str">
        <f t="shared" si="3"/>
        <v/>
      </c>
      <c r="AF24" s="76" t="str">
        <f t="shared" si="0"/>
        <v/>
      </c>
      <c r="AG24" s="76" t="e">
        <f t="shared" si="9"/>
        <v>#VALUE!</v>
      </c>
      <c r="AH24" s="76" t="e">
        <f t="shared" si="10"/>
        <v>#VALUE!</v>
      </c>
      <c r="AI24" s="76" t="str">
        <f t="shared" si="11"/>
        <v xml:space="preserve"> </v>
      </c>
      <c r="AJ24" s="130" t="str">
        <f t="shared" si="4"/>
        <v xml:space="preserve"> </v>
      </c>
      <c r="AK24" s="95">
        <f t="shared" si="12"/>
        <v>24</v>
      </c>
      <c r="AL24" s="132" t="str">
        <f t="shared" si="5"/>
        <v/>
      </c>
      <c r="AM24" s="76" t="str">
        <f t="shared" si="6"/>
        <v/>
      </c>
      <c r="AN24" s="124" t="str">
        <f t="shared" si="13"/>
        <v/>
      </c>
      <c r="AO24" s="76" t="str">
        <f t="shared" si="7"/>
        <v/>
      </c>
      <c r="AP24" s="125" t="str">
        <f t="shared" si="8"/>
        <v/>
      </c>
    </row>
    <row r="25" spans="1:42">
      <c r="A25" s="259"/>
      <c r="B25" s="85">
        <v>16</v>
      </c>
      <c r="C25" s="18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185"/>
      <c r="O25" s="126" t="str">
        <f t="shared" si="1"/>
        <v/>
      </c>
      <c r="P25" s="18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185"/>
      <c r="AB25" s="126" t="str">
        <f t="shared" si="2"/>
        <v/>
      </c>
      <c r="AD25" s="138">
        <v>16</v>
      </c>
      <c r="AE25" s="76" t="str">
        <f t="shared" si="3"/>
        <v/>
      </c>
      <c r="AF25" s="76" t="str">
        <f t="shared" si="0"/>
        <v/>
      </c>
      <c r="AG25" s="76" t="e">
        <f t="shared" si="9"/>
        <v>#VALUE!</v>
      </c>
      <c r="AH25" s="76" t="e">
        <f t="shared" si="10"/>
        <v>#VALUE!</v>
      </c>
      <c r="AI25" s="76" t="str">
        <f t="shared" si="11"/>
        <v xml:space="preserve"> </v>
      </c>
      <c r="AJ25" s="130" t="str">
        <f t="shared" si="4"/>
        <v xml:space="preserve"> </v>
      </c>
      <c r="AK25" s="95">
        <f t="shared" si="12"/>
        <v>24</v>
      </c>
      <c r="AL25" s="132" t="str">
        <f t="shared" si="5"/>
        <v/>
      </c>
      <c r="AM25" s="76" t="str">
        <f t="shared" si="6"/>
        <v/>
      </c>
      <c r="AN25" s="124" t="str">
        <f t="shared" si="13"/>
        <v/>
      </c>
      <c r="AO25" s="76" t="str">
        <f t="shared" si="7"/>
        <v/>
      </c>
      <c r="AP25" s="125" t="str">
        <f t="shared" si="8"/>
        <v/>
      </c>
    </row>
    <row r="26" spans="1:42">
      <c r="A26" s="259"/>
      <c r="B26" s="85">
        <v>17</v>
      </c>
      <c r="C26" s="18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185"/>
      <c r="O26" s="126" t="str">
        <f t="shared" si="1"/>
        <v/>
      </c>
      <c r="P26" s="18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185"/>
      <c r="AB26" s="126" t="str">
        <f t="shared" si="2"/>
        <v/>
      </c>
      <c r="AD26" s="138">
        <v>17</v>
      </c>
      <c r="AE26" s="76" t="str">
        <f t="shared" si="3"/>
        <v/>
      </c>
      <c r="AF26" s="76" t="str">
        <f t="shared" si="0"/>
        <v/>
      </c>
      <c r="AG26" s="76" t="e">
        <f t="shared" si="9"/>
        <v>#VALUE!</v>
      </c>
      <c r="AH26" s="76" t="e">
        <f t="shared" si="10"/>
        <v>#VALUE!</v>
      </c>
      <c r="AI26" s="76" t="str">
        <f t="shared" si="11"/>
        <v xml:space="preserve"> </v>
      </c>
      <c r="AJ26" s="130" t="str">
        <f t="shared" si="4"/>
        <v xml:space="preserve"> </v>
      </c>
      <c r="AK26" s="95">
        <f t="shared" si="12"/>
        <v>24</v>
      </c>
      <c r="AL26" s="132" t="str">
        <f t="shared" si="5"/>
        <v/>
      </c>
      <c r="AM26" s="76" t="str">
        <f t="shared" si="6"/>
        <v/>
      </c>
      <c r="AN26" s="124" t="str">
        <f t="shared" si="13"/>
        <v/>
      </c>
      <c r="AO26" s="76" t="str">
        <f t="shared" si="7"/>
        <v/>
      </c>
      <c r="AP26" s="125" t="str">
        <f t="shared" si="8"/>
        <v/>
      </c>
    </row>
    <row r="27" spans="1:42">
      <c r="A27" s="259"/>
      <c r="B27" s="85">
        <v>18</v>
      </c>
      <c r="C27" s="18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185"/>
      <c r="O27" s="126" t="str">
        <f t="shared" si="1"/>
        <v/>
      </c>
      <c r="P27" s="18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185"/>
      <c r="AB27" s="126" t="str">
        <f t="shared" si="2"/>
        <v/>
      </c>
      <c r="AD27" s="138">
        <v>18</v>
      </c>
      <c r="AE27" s="76" t="str">
        <f t="shared" si="3"/>
        <v/>
      </c>
      <c r="AF27" s="76" t="str">
        <f t="shared" si="0"/>
        <v/>
      </c>
      <c r="AG27" s="76" t="e">
        <f t="shared" si="9"/>
        <v>#VALUE!</v>
      </c>
      <c r="AH27" s="76" t="e">
        <f t="shared" si="10"/>
        <v>#VALUE!</v>
      </c>
      <c r="AI27" s="76" t="str">
        <f t="shared" si="11"/>
        <v xml:space="preserve"> </v>
      </c>
      <c r="AJ27" s="130" t="str">
        <f t="shared" si="4"/>
        <v xml:space="preserve"> </v>
      </c>
      <c r="AK27" s="95">
        <f t="shared" si="12"/>
        <v>24</v>
      </c>
      <c r="AL27" s="132" t="str">
        <f t="shared" si="5"/>
        <v/>
      </c>
      <c r="AM27" s="76" t="str">
        <f t="shared" si="6"/>
        <v/>
      </c>
      <c r="AN27" s="124" t="str">
        <f t="shared" si="13"/>
        <v/>
      </c>
      <c r="AO27" s="76" t="str">
        <f t="shared" si="7"/>
        <v/>
      </c>
      <c r="AP27" s="125" t="str">
        <f t="shared" si="8"/>
        <v/>
      </c>
    </row>
    <row r="28" spans="1:42">
      <c r="A28" s="259"/>
      <c r="B28" s="85">
        <v>19</v>
      </c>
      <c r="C28" s="18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185"/>
      <c r="O28" s="126" t="str">
        <f t="shared" si="1"/>
        <v/>
      </c>
      <c r="P28" s="18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185"/>
      <c r="AB28" s="126" t="str">
        <f t="shared" si="2"/>
        <v/>
      </c>
      <c r="AD28" s="138">
        <v>19</v>
      </c>
      <c r="AE28" s="76" t="str">
        <f t="shared" si="3"/>
        <v/>
      </c>
      <c r="AF28" s="76" t="str">
        <f t="shared" si="0"/>
        <v/>
      </c>
      <c r="AG28" s="76" t="e">
        <f t="shared" si="9"/>
        <v>#VALUE!</v>
      </c>
      <c r="AH28" s="76" t="e">
        <f t="shared" si="10"/>
        <v>#VALUE!</v>
      </c>
      <c r="AI28" s="76" t="str">
        <f t="shared" si="11"/>
        <v xml:space="preserve"> </v>
      </c>
      <c r="AJ28" s="130" t="str">
        <f t="shared" si="4"/>
        <v xml:space="preserve"> </v>
      </c>
      <c r="AK28" s="95">
        <f t="shared" si="12"/>
        <v>24</v>
      </c>
      <c r="AL28" s="132" t="str">
        <f t="shared" si="5"/>
        <v/>
      </c>
      <c r="AM28" s="76" t="str">
        <f t="shared" si="6"/>
        <v/>
      </c>
      <c r="AN28" s="124" t="str">
        <f t="shared" si="13"/>
        <v/>
      </c>
      <c r="AO28" s="76" t="str">
        <f t="shared" si="7"/>
        <v/>
      </c>
      <c r="AP28" s="125" t="str">
        <f t="shared" si="8"/>
        <v/>
      </c>
    </row>
    <row r="29" spans="1:42">
      <c r="A29" s="259"/>
      <c r="B29" s="85">
        <v>20</v>
      </c>
      <c r="C29" s="18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185"/>
      <c r="O29" s="126" t="str">
        <f t="shared" si="1"/>
        <v/>
      </c>
      <c r="P29" s="18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185"/>
      <c r="AB29" s="126" t="str">
        <f t="shared" si="2"/>
        <v/>
      </c>
      <c r="AD29" s="138">
        <v>20</v>
      </c>
      <c r="AE29" s="76" t="str">
        <f t="shared" si="3"/>
        <v/>
      </c>
      <c r="AF29" s="76" t="str">
        <f t="shared" si="0"/>
        <v/>
      </c>
      <c r="AG29" s="76" t="e">
        <f t="shared" si="9"/>
        <v>#VALUE!</v>
      </c>
      <c r="AH29" s="76" t="e">
        <f t="shared" si="10"/>
        <v>#VALUE!</v>
      </c>
      <c r="AI29" s="76" t="str">
        <f t="shared" si="11"/>
        <v xml:space="preserve"> </v>
      </c>
      <c r="AJ29" s="130" t="str">
        <f t="shared" si="4"/>
        <v xml:space="preserve"> </v>
      </c>
      <c r="AK29" s="95">
        <f t="shared" si="12"/>
        <v>24</v>
      </c>
      <c r="AL29" s="132" t="str">
        <f t="shared" si="5"/>
        <v/>
      </c>
      <c r="AM29" s="76" t="str">
        <f t="shared" si="6"/>
        <v/>
      </c>
      <c r="AN29" s="124" t="str">
        <f t="shared" si="13"/>
        <v/>
      </c>
      <c r="AO29" s="76" t="str">
        <f t="shared" si="7"/>
        <v/>
      </c>
      <c r="AP29" s="125" t="str">
        <f t="shared" si="8"/>
        <v/>
      </c>
    </row>
    <row r="30" spans="1:42">
      <c r="A30" s="259"/>
      <c r="B30" s="85">
        <v>21</v>
      </c>
      <c r="C30" s="18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185"/>
      <c r="O30" s="126" t="str">
        <f t="shared" si="1"/>
        <v/>
      </c>
      <c r="P30" s="18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185"/>
      <c r="AB30" s="126" t="str">
        <f t="shared" si="2"/>
        <v/>
      </c>
      <c r="AD30" s="138">
        <v>21</v>
      </c>
      <c r="AE30" s="76" t="str">
        <f t="shared" si="3"/>
        <v/>
      </c>
      <c r="AF30" s="76" t="str">
        <f t="shared" si="0"/>
        <v/>
      </c>
      <c r="AG30" s="76" t="e">
        <f t="shared" si="9"/>
        <v>#VALUE!</v>
      </c>
      <c r="AH30" s="76" t="e">
        <f t="shared" si="10"/>
        <v>#VALUE!</v>
      </c>
      <c r="AI30" s="76" t="str">
        <f t="shared" si="11"/>
        <v xml:space="preserve"> </v>
      </c>
      <c r="AJ30" s="130" t="str">
        <f t="shared" si="4"/>
        <v xml:space="preserve"> </v>
      </c>
      <c r="AK30" s="95">
        <f t="shared" si="12"/>
        <v>24</v>
      </c>
      <c r="AL30" s="132" t="str">
        <f t="shared" si="5"/>
        <v/>
      </c>
      <c r="AM30" s="76" t="str">
        <f t="shared" si="6"/>
        <v/>
      </c>
      <c r="AN30" s="124" t="str">
        <f t="shared" si="13"/>
        <v/>
      </c>
      <c r="AO30" s="76" t="str">
        <f t="shared" si="7"/>
        <v/>
      </c>
      <c r="AP30" s="125" t="str">
        <f t="shared" si="8"/>
        <v/>
      </c>
    </row>
    <row r="31" spans="1:42">
      <c r="A31" s="259"/>
      <c r="B31" s="85">
        <v>22</v>
      </c>
      <c r="C31" s="18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185"/>
      <c r="O31" s="126" t="str">
        <f t="shared" si="1"/>
        <v/>
      </c>
      <c r="P31" s="18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185"/>
      <c r="AB31" s="126" t="str">
        <f t="shared" si="2"/>
        <v/>
      </c>
      <c r="AD31" s="138">
        <v>22</v>
      </c>
      <c r="AE31" s="76" t="str">
        <f t="shared" si="3"/>
        <v/>
      </c>
      <c r="AF31" s="76" t="str">
        <f t="shared" si="0"/>
        <v/>
      </c>
      <c r="AG31" s="76" t="e">
        <f t="shared" si="9"/>
        <v>#VALUE!</v>
      </c>
      <c r="AH31" s="76" t="e">
        <f t="shared" si="10"/>
        <v>#VALUE!</v>
      </c>
      <c r="AI31" s="76" t="str">
        <f t="shared" si="11"/>
        <v xml:space="preserve"> </v>
      </c>
      <c r="AJ31" s="130" t="str">
        <f t="shared" si="4"/>
        <v xml:space="preserve"> </v>
      </c>
      <c r="AK31" s="95">
        <f t="shared" si="12"/>
        <v>24</v>
      </c>
      <c r="AL31" s="132" t="str">
        <f t="shared" si="5"/>
        <v/>
      </c>
      <c r="AM31" s="76" t="str">
        <f t="shared" si="6"/>
        <v/>
      </c>
      <c r="AN31" s="124" t="str">
        <f t="shared" si="13"/>
        <v/>
      </c>
      <c r="AO31" s="76" t="str">
        <f t="shared" si="7"/>
        <v/>
      </c>
      <c r="AP31" s="125" t="str">
        <f t="shared" si="8"/>
        <v/>
      </c>
    </row>
    <row r="32" spans="1:42">
      <c r="A32" s="259"/>
      <c r="B32" s="85">
        <v>23</v>
      </c>
      <c r="C32" s="18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185"/>
      <c r="O32" s="126" t="str">
        <f t="shared" si="1"/>
        <v/>
      </c>
      <c r="P32" s="18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185"/>
      <c r="AB32" s="126" t="str">
        <f t="shared" si="2"/>
        <v/>
      </c>
      <c r="AD32" s="138">
        <v>23</v>
      </c>
      <c r="AE32" s="76" t="str">
        <f t="shared" si="3"/>
        <v/>
      </c>
      <c r="AF32" s="76" t="str">
        <f t="shared" si="0"/>
        <v/>
      </c>
      <c r="AG32" s="76" t="e">
        <f t="shared" si="9"/>
        <v>#VALUE!</v>
      </c>
      <c r="AH32" s="76" t="e">
        <f t="shared" si="10"/>
        <v>#VALUE!</v>
      </c>
      <c r="AI32" s="76" t="str">
        <f t="shared" si="11"/>
        <v xml:space="preserve"> </v>
      </c>
      <c r="AJ32" s="130" t="str">
        <f t="shared" si="4"/>
        <v xml:space="preserve"> </v>
      </c>
      <c r="AK32" s="95">
        <f t="shared" si="12"/>
        <v>24</v>
      </c>
      <c r="AL32" s="132" t="str">
        <f t="shared" si="5"/>
        <v/>
      </c>
      <c r="AM32" s="76" t="str">
        <f t="shared" si="6"/>
        <v/>
      </c>
      <c r="AN32" s="124" t="str">
        <f t="shared" si="13"/>
        <v/>
      </c>
      <c r="AO32" s="76" t="str">
        <f t="shared" si="7"/>
        <v/>
      </c>
      <c r="AP32" s="125" t="str">
        <f t="shared" si="8"/>
        <v/>
      </c>
    </row>
    <row r="33" spans="1:42">
      <c r="A33" s="259"/>
      <c r="B33" s="85">
        <v>24</v>
      </c>
      <c r="C33" s="18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185"/>
      <c r="O33" s="126" t="str">
        <f t="shared" si="1"/>
        <v/>
      </c>
      <c r="P33" s="18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185"/>
      <c r="AB33" s="126" t="str">
        <f t="shared" si="2"/>
        <v/>
      </c>
      <c r="AD33" s="138">
        <v>24</v>
      </c>
      <c r="AE33" s="76" t="str">
        <f t="shared" si="3"/>
        <v/>
      </c>
      <c r="AF33" s="76" t="str">
        <f t="shared" si="0"/>
        <v/>
      </c>
      <c r="AG33" s="76" t="e">
        <f t="shared" si="9"/>
        <v>#VALUE!</v>
      </c>
      <c r="AH33" s="76" t="e">
        <f t="shared" si="10"/>
        <v>#VALUE!</v>
      </c>
      <c r="AI33" s="76" t="str">
        <f t="shared" si="11"/>
        <v xml:space="preserve"> </v>
      </c>
      <c r="AJ33" s="130" t="str">
        <f t="shared" si="4"/>
        <v xml:space="preserve"> </v>
      </c>
      <c r="AK33" s="95">
        <f t="shared" si="12"/>
        <v>24</v>
      </c>
      <c r="AL33" s="132" t="str">
        <f t="shared" si="5"/>
        <v/>
      </c>
      <c r="AM33" s="76" t="str">
        <f t="shared" si="6"/>
        <v/>
      </c>
      <c r="AN33" s="124" t="str">
        <f t="shared" si="13"/>
        <v/>
      </c>
      <c r="AO33" s="76" t="str">
        <f t="shared" si="7"/>
        <v/>
      </c>
      <c r="AP33" s="125" t="str">
        <f t="shared" si="8"/>
        <v/>
      </c>
    </row>
    <row r="34" spans="1:42">
      <c r="A34" s="259"/>
      <c r="B34" s="85">
        <v>25</v>
      </c>
      <c r="C34" s="18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185"/>
      <c r="O34" s="126" t="str">
        <f t="shared" si="1"/>
        <v/>
      </c>
      <c r="P34" s="18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185"/>
      <c r="AB34" s="126" t="str">
        <f t="shared" si="2"/>
        <v/>
      </c>
      <c r="AD34" s="138">
        <v>25</v>
      </c>
      <c r="AE34" s="76" t="str">
        <f t="shared" si="3"/>
        <v/>
      </c>
      <c r="AF34" s="76" t="str">
        <f t="shared" si="0"/>
        <v/>
      </c>
      <c r="AG34" s="76" t="e">
        <f t="shared" si="9"/>
        <v>#VALUE!</v>
      </c>
      <c r="AH34" s="76" t="e">
        <f t="shared" si="10"/>
        <v>#VALUE!</v>
      </c>
      <c r="AI34" s="76" t="str">
        <f t="shared" si="11"/>
        <v xml:space="preserve"> </v>
      </c>
      <c r="AJ34" s="130" t="str">
        <f t="shared" si="4"/>
        <v xml:space="preserve"> </v>
      </c>
      <c r="AK34" s="95">
        <f t="shared" si="12"/>
        <v>24</v>
      </c>
      <c r="AL34" s="132" t="str">
        <f t="shared" si="5"/>
        <v/>
      </c>
      <c r="AM34" s="76" t="str">
        <f t="shared" si="6"/>
        <v/>
      </c>
      <c r="AN34" s="124" t="str">
        <f t="shared" si="13"/>
        <v/>
      </c>
      <c r="AO34" s="76" t="str">
        <f t="shared" si="7"/>
        <v/>
      </c>
      <c r="AP34" s="125" t="str">
        <f t="shared" si="8"/>
        <v/>
      </c>
    </row>
    <row r="35" spans="1:42">
      <c r="A35" s="259"/>
      <c r="B35" s="85">
        <v>26</v>
      </c>
      <c r="C35" s="18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185"/>
      <c r="O35" s="126" t="str">
        <f t="shared" si="1"/>
        <v/>
      </c>
      <c r="P35" s="18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185"/>
      <c r="AB35" s="126" t="str">
        <f t="shared" si="2"/>
        <v/>
      </c>
      <c r="AD35" s="138">
        <v>26</v>
      </c>
      <c r="AE35" s="76" t="str">
        <f t="shared" si="3"/>
        <v/>
      </c>
      <c r="AF35" s="76" t="str">
        <f t="shared" si="0"/>
        <v/>
      </c>
      <c r="AG35" s="76" t="e">
        <f t="shared" si="9"/>
        <v>#VALUE!</v>
      </c>
      <c r="AH35" s="76" t="e">
        <f t="shared" si="10"/>
        <v>#VALUE!</v>
      </c>
      <c r="AI35" s="76" t="str">
        <f t="shared" si="11"/>
        <v xml:space="preserve"> </v>
      </c>
      <c r="AJ35" s="130" t="str">
        <f t="shared" si="4"/>
        <v xml:space="preserve"> </v>
      </c>
      <c r="AK35" s="95">
        <f t="shared" si="12"/>
        <v>24</v>
      </c>
      <c r="AL35" s="132" t="str">
        <f t="shared" si="5"/>
        <v/>
      </c>
      <c r="AM35" s="76" t="str">
        <f t="shared" si="6"/>
        <v/>
      </c>
      <c r="AN35" s="124" t="str">
        <f t="shared" si="13"/>
        <v/>
      </c>
      <c r="AO35" s="76" t="str">
        <f t="shared" si="7"/>
        <v/>
      </c>
      <c r="AP35" s="125" t="str">
        <f t="shared" si="8"/>
        <v/>
      </c>
    </row>
    <row r="36" spans="1:42">
      <c r="A36" s="259"/>
      <c r="B36" s="85">
        <v>27</v>
      </c>
      <c r="C36" s="18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185"/>
      <c r="O36" s="126" t="str">
        <f t="shared" si="1"/>
        <v/>
      </c>
      <c r="P36" s="18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185"/>
      <c r="AB36" s="126" t="str">
        <f t="shared" si="2"/>
        <v/>
      </c>
      <c r="AD36" s="138">
        <v>27</v>
      </c>
      <c r="AE36" s="76" t="str">
        <f t="shared" si="3"/>
        <v/>
      </c>
      <c r="AF36" s="76" t="str">
        <f t="shared" si="0"/>
        <v/>
      </c>
      <c r="AG36" s="76" t="e">
        <f t="shared" si="9"/>
        <v>#VALUE!</v>
      </c>
      <c r="AH36" s="76" t="e">
        <f t="shared" si="10"/>
        <v>#VALUE!</v>
      </c>
      <c r="AI36" s="76" t="str">
        <f t="shared" si="11"/>
        <v xml:space="preserve"> </v>
      </c>
      <c r="AJ36" s="130" t="str">
        <f t="shared" si="4"/>
        <v xml:space="preserve"> </v>
      </c>
      <c r="AK36" s="95">
        <f t="shared" si="12"/>
        <v>24</v>
      </c>
      <c r="AL36" s="132" t="str">
        <f t="shared" si="5"/>
        <v/>
      </c>
      <c r="AM36" s="76" t="str">
        <f t="shared" si="6"/>
        <v/>
      </c>
      <c r="AN36" s="124" t="str">
        <f t="shared" si="13"/>
        <v/>
      </c>
      <c r="AO36" s="76" t="str">
        <f t="shared" si="7"/>
        <v/>
      </c>
      <c r="AP36" s="125" t="str">
        <f t="shared" si="8"/>
        <v/>
      </c>
    </row>
    <row r="37" spans="1:42">
      <c r="A37" s="259"/>
      <c r="B37" s="85">
        <v>28</v>
      </c>
      <c r="C37" s="18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185"/>
      <c r="O37" s="126" t="str">
        <f t="shared" si="1"/>
        <v/>
      </c>
      <c r="P37" s="18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185"/>
      <c r="AB37" s="126" t="str">
        <f t="shared" si="2"/>
        <v/>
      </c>
      <c r="AD37" s="138">
        <v>28</v>
      </c>
      <c r="AE37" s="76" t="str">
        <f t="shared" si="3"/>
        <v/>
      </c>
      <c r="AF37" s="76" t="str">
        <f t="shared" si="0"/>
        <v/>
      </c>
      <c r="AG37" s="76" t="e">
        <f t="shared" si="9"/>
        <v>#VALUE!</v>
      </c>
      <c r="AH37" s="76" t="e">
        <f t="shared" si="10"/>
        <v>#VALUE!</v>
      </c>
      <c r="AI37" s="76" t="str">
        <f t="shared" si="11"/>
        <v xml:space="preserve"> </v>
      </c>
      <c r="AJ37" s="130" t="str">
        <f t="shared" si="4"/>
        <v xml:space="preserve"> </v>
      </c>
      <c r="AK37" s="95">
        <f t="shared" si="12"/>
        <v>24</v>
      </c>
      <c r="AL37" s="132" t="str">
        <f t="shared" si="5"/>
        <v/>
      </c>
      <c r="AM37" s="76" t="str">
        <f t="shared" si="6"/>
        <v/>
      </c>
      <c r="AN37" s="124" t="str">
        <f t="shared" si="13"/>
        <v/>
      </c>
      <c r="AO37" s="76" t="str">
        <f t="shared" si="7"/>
        <v/>
      </c>
      <c r="AP37" s="125" t="str">
        <f t="shared" si="8"/>
        <v/>
      </c>
    </row>
    <row r="38" spans="1:42">
      <c r="A38" s="259"/>
      <c r="B38" s="85">
        <v>29</v>
      </c>
      <c r="C38" s="18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185"/>
      <c r="O38" s="126" t="str">
        <f t="shared" si="1"/>
        <v/>
      </c>
      <c r="P38" s="187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88"/>
      <c r="AB38" s="126" t="str">
        <f t="shared" si="2"/>
        <v/>
      </c>
      <c r="AD38" s="138">
        <v>29</v>
      </c>
      <c r="AE38" s="76" t="str">
        <f t="shared" si="3"/>
        <v/>
      </c>
      <c r="AF38" s="76" t="str">
        <f t="shared" si="0"/>
        <v/>
      </c>
      <c r="AG38" s="76" t="e">
        <f t="shared" si="9"/>
        <v>#VALUE!</v>
      </c>
      <c r="AH38" s="76" t="e">
        <f t="shared" si="10"/>
        <v>#VALUE!</v>
      </c>
      <c r="AI38" s="76" t="str">
        <f t="shared" si="11"/>
        <v xml:space="preserve"> </v>
      </c>
      <c r="AJ38" s="130" t="str">
        <f t="shared" si="4"/>
        <v xml:space="preserve"> </v>
      </c>
      <c r="AK38" s="95">
        <f t="shared" si="12"/>
        <v>24</v>
      </c>
      <c r="AL38" s="132" t="str">
        <f t="shared" si="5"/>
        <v/>
      </c>
      <c r="AM38" s="76" t="str">
        <f t="shared" si="6"/>
        <v/>
      </c>
      <c r="AN38" s="124" t="str">
        <f t="shared" si="13"/>
        <v/>
      </c>
      <c r="AO38" s="76" t="str">
        <f t="shared" si="7"/>
        <v/>
      </c>
      <c r="AP38" s="125" t="str">
        <f t="shared" si="8"/>
        <v/>
      </c>
    </row>
    <row r="39" spans="1:42">
      <c r="A39" s="259"/>
      <c r="B39" s="85">
        <v>30</v>
      </c>
      <c r="C39" s="18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185"/>
      <c r="O39" s="126" t="str">
        <f t="shared" si="1"/>
        <v/>
      </c>
      <c r="P39" s="18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185"/>
      <c r="AB39" s="126" t="str">
        <f t="shared" si="2"/>
        <v/>
      </c>
      <c r="AD39" s="138">
        <v>30</v>
      </c>
      <c r="AE39" s="76" t="str">
        <f t="shared" si="3"/>
        <v/>
      </c>
      <c r="AF39" s="76" t="str">
        <f t="shared" si="0"/>
        <v/>
      </c>
      <c r="AG39" s="76" t="e">
        <f t="shared" si="9"/>
        <v>#VALUE!</v>
      </c>
      <c r="AH39" s="76" t="e">
        <f t="shared" si="10"/>
        <v>#VALUE!</v>
      </c>
      <c r="AI39" s="76" t="str">
        <f t="shared" si="11"/>
        <v xml:space="preserve"> </v>
      </c>
      <c r="AJ39" s="130" t="str">
        <f t="shared" si="4"/>
        <v xml:space="preserve"> </v>
      </c>
      <c r="AK39" s="194">
        <f t="shared" si="12"/>
        <v>24</v>
      </c>
      <c r="AL39" s="132" t="str">
        <f t="shared" si="5"/>
        <v/>
      </c>
      <c r="AM39" s="76" t="str">
        <f t="shared" si="6"/>
        <v/>
      </c>
      <c r="AN39" s="124" t="str">
        <f t="shared" si="13"/>
        <v/>
      </c>
      <c r="AO39" s="76" t="str">
        <f t="shared" si="7"/>
        <v/>
      </c>
      <c r="AP39" s="125" t="str">
        <f t="shared" si="8"/>
        <v/>
      </c>
    </row>
    <row r="40" spans="1:42">
      <c r="A40" s="259"/>
      <c r="B40" s="85">
        <v>31</v>
      </c>
      <c r="C40" s="161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3"/>
      <c r="O40" s="126" t="str">
        <f>IF(COUNTA(C40:N40)=0,"", COUNTA(C40:N40))</f>
        <v/>
      </c>
      <c r="P40" s="167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3"/>
      <c r="AB40" s="126" t="str">
        <f>IF(COUNTA(P40:AA40)=0,"", COUNTA(P40:AA40))</f>
        <v/>
      </c>
      <c r="AD40" s="138">
        <v>31</v>
      </c>
      <c r="AE40" s="76" t="str">
        <f>IF(O40="","",O40)</f>
        <v/>
      </c>
      <c r="AF40" s="76" t="str">
        <f t="shared" si="0"/>
        <v/>
      </c>
      <c r="AG40" s="76" t="e">
        <f t="shared" si="9"/>
        <v>#VALUE!</v>
      </c>
      <c r="AH40" s="76" t="e">
        <f t="shared" si="10"/>
        <v>#VALUE!</v>
      </c>
      <c r="AI40" s="76" t="str">
        <f t="shared" si="11"/>
        <v xml:space="preserve"> </v>
      </c>
      <c r="AJ40" s="130" t="str">
        <f t="shared" si="4"/>
        <v xml:space="preserve"> </v>
      </c>
      <c r="AK40" s="95">
        <f>AK39</f>
        <v>24</v>
      </c>
      <c r="AL40" s="132" t="str">
        <f t="shared" si="5"/>
        <v/>
      </c>
      <c r="AM40" s="76" t="str">
        <f t="shared" si="6"/>
        <v/>
      </c>
      <c r="AN40" s="124" t="str">
        <f t="shared" si="13"/>
        <v/>
      </c>
      <c r="AO40" s="76" t="str">
        <f t="shared" si="7"/>
        <v/>
      </c>
      <c r="AP40" s="125" t="str">
        <f t="shared" si="8"/>
        <v/>
      </c>
    </row>
    <row r="41" spans="1:42">
      <c r="A41" s="259"/>
      <c r="B41" s="85">
        <v>32</v>
      </c>
      <c r="C41" s="164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6"/>
      <c r="O41" s="126" t="str">
        <f t="shared" ref="O41:O49" si="14">IF(COUNTA(C41:N41)=0,"", COUNTA(C41:N41))</f>
        <v/>
      </c>
      <c r="P41" s="168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6"/>
      <c r="AB41" s="126" t="str">
        <f t="shared" ref="AB41:AB49" si="15">IF(COUNTA(P41:AA41)=0,"", COUNTA(P41:AA41))</f>
        <v/>
      </c>
      <c r="AD41" s="138">
        <v>32</v>
      </c>
      <c r="AE41" s="76" t="str">
        <f t="shared" si="3"/>
        <v/>
      </c>
      <c r="AF41" s="76" t="str">
        <f t="shared" si="0"/>
        <v/>
      </c>
      <c r="AG41" s="76" t="e">
        <f t="shared" si="9"/>
        <v>#VALUE!</v>
      </c>
      <c r="AH41" s="76" t="e">
        <f t="shared" si="10"/>
        <v>#VALUE!</v>
      </c>
      <c r="AI41" s="76" t="str">
        <f t="shared" si="11"/>
        <v xml:space="preserve"> </v>
      </c>
      <c r="AJ41" s="130" t="str">
        <f t="shared" si="4"/>
        <v xml:space="preserve"> </v>
      </c>
      <c r="AK41" s="95">
        <f t="shared" si="12"/>
        <v>24</v>
      </c>
      <c r="AL41" s="132" t="str">
        <f t="shared" si="5"/>
        <v/>
      </c>
      <c r="AM41" s="76" t="str">
        <f t="shared" si="6"/>
        <v/>
      </c>
      <c r="AN41" s="124" t="str">
        <f t="shared" si="13"/>
        <v/>
      </c>
      <c r="AO41" s="76" t="str">
        <f t="shared" si="7"/>
        <v/>
      </c>
      <c r="AP41" s="125" t="str">
        <f t="shared" si="8"/>
        <v/>
      </c>
    </row>
    <row r="42" spans="1:42">
      <c r="A42" s="259"/>
      <c r="B42" s="85">
        <v>33</v>
      </c>
      <c r="C42" s="164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6"/>
      <c r="O42" s="126" t="str">
        <f t="shared" si="14"/>
        <v/>
      </c>
      <c r="P42" s="168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6"/>
      <c r="AB42" s="126" t="str">
        <f t="shared" si="15"/>
        <v/>
      </c>
      <c r="AD42" s="138">
        <v>33</v>
      </c>
      <c r="AE42" s="76" t="str">
        <f t="shared" ref="AE42:AE49" si="16">O42</f>
        <v/>
      </c>
      <c r="AF42" s="76" t="str">
        <f t="shared" ref="AF42:AF49" si="17">AB42</f>
        <v/>
      </c>
      <c r="AG42" s="76" t="e">
        <f t="shared" si="9"/>
        <v>#VALUE!</v>
      </c>
      <c r="AH42" s="76" t="e">
        <f t="shared" si="10"/>
        <v>#VALUE!</v>
      </c>
      <c r="AI42" s="76" t="str">
        <f t="shared" si="11"/>
        <v xml:space="preserve"> </v>
      </c>
      <c r="AJ42" s="130" t="str">
        <f t="shared" si="4"/>
        <v xml:space="preserve"> </v>
      </c>
      <c r="AK42" s="95">
        <f t="shared" si="12"/>
        <v>24</v>
      </c>
      <c r="AL42" s="132" t="str">
        <f t="shared" si="5"/>
        <v/>
      </c>
      <c r="AM42" s="76" t="str">
        <f t="shared" si="6"/>
        <v/>
      </c>
      <c r="AN42" s="124" t="str">
        <f t="shared" si="13"/>
        <v/>
      </c>
      <c r="AO42" s="76" t="str">
        <f t="shared" si="7"/>
        <v/>
      </c>
      <c r="AP42" s="125" t="str">
        <f t="shared" si="8"/>
        <v/>
      </c>
    </row>
    <row r="43" spans="1:42">
      <c r="A43" s="259"/>
      <c r="B43" s="85">
        <v>34</v>
      </c>
      <c r="C43" s="164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6"/>
      <c r="O43" s="126" t="str">
        <f t="shared" si="14"/>
        <v/>
      </c>
      <c r="P43" s="168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6"/>
      <c r="AB43" s="126" t="str">
        <f t="shared" si="15"/>
        <v/>
      </c>
      <c r="AD43" s="138">
        <v>34</v>
      </c>
      <c r="AE43" s="76" t="str">
        <f t="shared" si="16"/>
        <v/>
      </c>
      <c r="AF43" s="76" t="str">
        <f t="shared" si="17"/>
        <v/>
      </c>
      <c r="AG43" s="76" t="e">
        <f t="shared" si="9"/>
        <v>#VALUE!</v>
      </c>
      <c r="AH43" s="76" t="e">
        <f t="shared" si="10"/>
        <v>#VALUE!</v>
      </c>
      <c r="AI43" s="76" t="str">
        <f t="shared" si="11"/>
        <v xml:space="preserve"> </v>
      </c>
      <c r="AJ43" s="130" t="str">
        <f t="shared" si="4"/>
        <v xml:space="preserve"> </v>
      </c>
      <c r="AK43" s="95">
        <f t="shared" si="12"/>
        <v>24</v>
      </c>
      <c r="AL43" s="132" t="str">
        <f t="shared" si="5"/>
        <v/>
      </c>
      <c r="AM43" s="76" t="str">
        <f t="shared" si="6"/>
        <v/>
      </c>
      <c r="AN43" s="124" t="str">
        <f t="shared" si="13"/>
        <v/>
      </c>
      <c r="AO43" s="76" t="str">
        <f t="shared" si="7"/>
        <v/>
      </c>
      <c r="AP43" s="125" t="str">
        <f t="shared" si="8"/>
        <v/>
      </c>
    </row>
    <row r="44" spans="1:42">
      <c r="A44" s="259"/>
      <c r="B44" s="85">
        <v>35</v>
      </c>
      <c r="C44" s="97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9"/>
      <c r="O44" s="126" t="str">
        <f t="shared" si="14"/>
        <v/>
      </c>
      <c r="P44" s="169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9"/>
      <c r="AB44" s="126" t="str">
        <f t="shared" si="15"/>
        <v/>
      </c>
      <c r="AD44" s="138">
        <v>35</v>
      </c>
      <c r="AE44" s="76" t="str">
        <f t="shared" si="16"/>
        <v/>
      </c>
      <c r="AF44" s="76" t="str">
        <f t="shared" si="17"/>
        <v/>
      </c>
      <c r="AG44" s="76" t="e">
        <f t="shared" si="9"/>
        <v>#VALUE!</v>
      </c>
      <c r="AH44" s="76" t="e">
        <f t="shared" si="10"/>
        <v>#VALUE!</v>
      </c>
      <c r="AI44" s="76" t="str">
        <f t="shared" si="11"/>
        <v xml:space="preserve"> </v>
      </c>
      <c r="AJ44" s="130" t="str">
        <f t="shared" si="4"/>
        <v xml:space="preserve"> </v>
      </c>
      <c r="AK44" s="95">
        <f t="shared" si="12"/>
        <v>24</v>
      </c>
      <c r="AL44" s="132" t="str">
        <f t="shared" si="5"/>
        <v/>
      </c>
      <c r="AM44" s="76" t="str">
        <f t="shared" si="6"/>
        <v/>
      </c>
      <c r="AN44" s="124" t="str">
        <f t="shared" si="13"/>
        <v/>
      </c>
      <c r="AO44" s="76" t="str">
        <f t="shared" si="7"/>
        <v/>
      </c>
      <c r="AP44" s="125" t="str">
        <f t="shared" si="8"/>
        <v/>
      </c>
    </row>
    <row r="45" spans="1:42">
      <c r="A45" s="259"/>
      <c r="B45" s="85">
        <v>36</v>
      </c>
      <c r="C45" s="97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9"/>
      <c r="O45" s="126" t="str">
        <f t="shared" si="14"/>
        <v/>
      </c>
      <c r="P45" s="97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9"/>
      <c r="AB45" s="126" t="str">
        <f t="shared" si="15"/>
        <v/>
      </c>
      <c r="AD45" s="138">
        <v>36</v>
      </c>
      <c r="AE45" s="76" t="str">
        <f t="shared" si="16"/>
        <v/>
      </c>
      <c r="AF45" s="76" t="str">
        <f t="shared" si="17"/>
        <v/>
      </c>
      <c r="AG45" s="76" t="e">
        <f t="shared" si="9"/>
        <v>#VALUE!</v>
      </c>
      <c r="AH45" s="76" t="e">
        <f t="shared" si="10"/>
        <v>#VALUE!</v>
      </c>
      <c r="AI45" s="76" t="str">
        <f t="shared" si="11"/>
        <v xml:space="preserve"> </v>
      </c>
      <c r="AJ45" s="130" t="str">
        <f t="shared" si="4"/>
        <v xml:space="preserve"> </v>
      </c>
      <c r="AK45" s="95">
        <f t="shared" si="12"/>
        <v>24</v>
      </c>
      <c r="AL45" s="132" t="str">
        <f t="shared" si="5"/>
        <v/>
      </c>
      <c r="AM45" s="76" t="str">
        <f t="shared" si="6"/>
        <v/>
      </c>
      <c r="AN45" s="124" t="str">
        <f t="shared" si="13"/>
        <v/>
      </c>
      <c r="AO45" s="76" t="str">
        <f t="shared" si="7"/>
        <v/>
      </c>
      <c r="AP45" s="125" t="str">
        <f t="shared" si="8"/>
        <v/>
      </c>
    </row>
    <row r="46" spans="1:42">
      <c r="A46" s="259"/>
      <c r="B46" s="85">
        <v>37</v>
      </c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9"/>
      <c r="O46" s="126" t="str">
        <f t="shared" si="14"/>
        <v/>
      </c>
      <c r="P46" s="97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9"/>
      <c r="AB46" s="126" t="str">
        <f t="shared" si="15"/>
        <v/>
      </c>
      <c r="AD46" s="138">
        <v>37</v>
      </c>
      <c r="AE46" s="76" t="str">
        <f t="shared" si="16"/>
        <v/>
      </c>
      <c r="AF46" s="76" t="str">
        <f t="shared" si="17"/>
        <v/>
      </c>
      <c r="AG46" s="76" t="e">
        <f t="shared" si="9"/>
        <v>#VALUE!</v>
      </c>
      <c r="AH46" s="76" t="e">
        <f t="shared" si="10"/>
        <v>#VALUE!</v>
      </c>
      <c r="AI46" s="76" t="str">
        <f t="shared" si="11"/>
        <v xml:space="preserve"> </v>
      </c>
      <c r="AJ46" s="130" t="str">
        <f t="shared" si="4"/>
        <v xml:space="preserve"> </v>
      </c>
      <c r="AK46" s="95">
        <f t="shared" si="12"/>
        <v>24</v>
      </c>
      <c r="AL46" s="132" t="str">
        <f t="shared" si="5"/>
        <v/>
      </c>
      <c r="AM46" s="76" t="str">
        <f t="shared" si="6"/>
        <v/>
      </c>
      <c r="AN46" s="124" t="str">
        <f t="shared" si="13"/>
        <v/>
      </c>
      <c r="AO46" s="76" t="str">
        <f t="shared" si="7"/>
        <v/>
      </c>
      <c r="AP46" s="125" t="str">
        <f t="shared" si="8"/>
        <v/>
      </c>
    </row>
    <row r="47" spans="1:42">
      <c r="A47" s="259"/>
      <c r="B47" s="85">
        <v>38</v>
      </c>
      <c r="C47" s="97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9"/>
      <c r="O47" s="126" t="str">
        <f t="shared" si="14"/>
        <v/>
      </c>
      <c r="P47" s="97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9"/>
      <c r="AB47" s="126" t="str">
        <f t="shared" si="15"/>
        <v/>
      </c>
      <c r="AD47" s="138">
        <v>38</v>
      </c>
      <c r="AE47" s="76" t="str">
        <f t="shared" si="16"/>
        <v/>
      </c>
      <c r="AF47" s="76" t="str">
        <f t="shared" si="17"/>
        <v/>
      </c>
      <c r="AG47" s="76" t="e">
        <f t="shared" si="9"/>
        <v>#VALUE!</v>
      </c>
      <c r="AH47" s="76" t="e">
        <f t="shared" si="10"/>
        <v>#VALUE!</v>
      </c>
      <c r="AI47" s="76" t="str">
        <f t="shared" si="11"/>
        <v xml:space="preserve"> </v>
      </c>
      <c r="AJ47" s="130" t="str">
        <f t="shared" si="4"/>
        <v xml:space="preserve"> </v>
      </c>
      <c r="AK47" s="95">
        <f t="shared" si="12"/>
        <v>24</v>
      </c>
      <c r="AL47" s="132" t="str">
        <f t="shared" si="5"/>
        <v/>
      </c>
      <c r="AM47" s="76" t="str">
        <f t="shared" si="6"/>
        <v/>
      </c>
      <c r="AN47" s="124" t="str">
        <f t="shared" si="13"/>
        <v/>
      </c>
      <c r="AO47" s="76" t="str">
        <f t="shared" si="7"/>
        <v/>
      </c>
      <c r="AP47" s="125" t="str">
        <f t="shared" si="8"/>
        <v/>
      </c>
    </row>
    <row r="48" spans="1:42">
      <c r="A48" s="259"/>
      <c r="B48" s="85">
        <v>39</v>
      </c>
      <c r="C48" s="97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9"/>
      <c r="O48" s="193" t="str">
        <f t="shared" si="14"/>
        <v/>
      </c>
      <c r="P48" s="97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9"/>
      <c r="AB48" s="193" t="str">
        <f t="shared" si="15"/>
        <v/>
      </c>
      <c r="AD48" s="138">
        <v>39</v>
      </c>
      <c r="AE48" s="76" t="str">
        <f t="shared" si="16"/>
        <v/>
      </c>
      <c r="AF48" s="76" t="str">
        <f t="shared" si="17"/>
        <v/>
      </c>
      <c r="AG48" s="76" t="e">
        <f t="shared" si="9"/>
        <v>#VALUE!</v>
      </c>
      <c r="AH48" s="76" t="e">
        <f t="shared" si="10"/>
        <v>#VALUE!</v>
      </c>
      <c r="AI48" s="76" t="str">
        <f t="shared" si="11"/>
        <v xml:space="preserve"> </v>
      </c>
      <c r="AJ48" s="130" t="str">
        <f t="shared" si="4"/>
        <v xml:space="preserve"> </v>
      </c>
      <c r="AK48" s="95">
        <f t="shared" si="12"/>
        <v>24</v>
      </c>
      <c r="AL48" s="132" t="str">
        <f t="shared" si="5"/>
        <v/>
      </c>
      <c r="AM48" s="76" t="str">
        <f t="shared" si="6"/>
        <v/>
      </c>
      <c r="AN48" s="124" t="str">
        <f t="shared" si="13"/>
        <v/>
      </c>
      <c r="AO48" s="76" t="str">
        <f t="shared" si="7"/>
        <v/>
      </c>
      <c r="AP48" s="125" t="str">
        <f t="shared" si="8"/>
        <v/>
      </c>
    </row>
    <row r="49" spans="1:42" ht="13.5" thickBot="1">
      <c r="A49" s="259"/>
      <c r="B49" s="86">
        <v>40</v>
      </c>
      <c r="C49" s="100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2"/>
      <c r="O49" s="160" t="str">
        <f t="shared" si="14"/>
        <v/>
      </c>
      <c r="P49" s="100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2"/>
      <c r="AB49" s="160" t="str">
        <f t="shared" si="15"/>
        <v/>
      </c>
      <c r="AD49" s="139">
        <v>40</v>
      </c>
      <c r="AE49" s="129" t="str">
        <f t="shared" si="16"/>
        <v/>
      </c>
      <c r="AF49" s="129" t="str">
        <f t="shared" si="17"/>
        <v/>
      </c>
      <c r="AG49" s="129" t="e">
        <f t="shared" si="9"/>
        <v>#VALUE!</v>
      </c>
      <c r="AH49" s="129" t="e">
        <f t="shared" si="10"/>
        <v>#VALUE!</v>
      </c>
      <c r="AI49" s="129" t="str">
        <f t="shared" si="11"/>
        <v xml:space="preserve"> </v>
      </c>
      <c r="AJ49" s="130" t="str">
        <f t="shared" si="4"/>
        <v xml:space="preserve"> </v>
      </c>
      <c r="AK49" s="96">
        <f t="shared" si="12"/>
        <v>24</v>
      </c>
      <c r="AL49" s="133" t="str">
        <f t="shared" si="5"/>
        <v/>
      </c>
      <c r="AM49" s="78" t="str">
        <f t="shared" si="6"/>
        <v/>
      </c>
      <c r="AN49" s="124" t="str">
        <f t="shared" si="13"/>
        <v/>
      </c>
      <c r="AO49" s="78" t="str">
        <f t="shared" si="7"/>
        <v/>
      </c>
      <c r="AP49" s="125" t="str">
        <f t="shared" si="8"/>
        <v/>
      </c>
    </row>
    <row r="50" spans="1:42" ht="15.75" thickTop="1">
      <c r="A50" s="266" t="s">
        <v>29</v>
      </c>
      <c r="B50" s="267"/>
      <c r="C50" s="71">
        <f>SUM(C10:C49)</f>
        <v>0</v>
      </c>
      <c r="D50" s="20">
        <f t="shared" ref="D50:N50" si="18">SUM(D10:D49)</f>
        <v>0</v>
      </c>
      <c r="E50" s="20">
        <f t="shared" si="18"/>
        <v>0</v>
      </c>
      <c r="F50" s="20">
        <f t="shared" si="18"/>
        <v>0</v>
      </c>
      <c r="G50" s="20">
        <f t="shared" si="18"/>
        <v>0</v>
      </c>
      <c r="H50" s="20">
        <f t="shared" si="18"/>
        <v>0</v>
      </c>
      <c r="I50" s="20">
        <f t="shared" si="18"/>
        <v>0</v>
      </c>
      <c r="J50" s="20">
        <f t="shared" si="18"/>
        <v>0</v>
      </c>
      <c r="K50" s="20">
        <f t="shared" si="18"/>
        <v>0</v>
      </c>
      <c r="L50" s="20">
        <f t="shared" si="18"/>
        <v>0</v>
      </c>
      <c r="M50" s="20">
        <f t="shared" si="18"/>
        <v>0</v>
      </c>
      <c r="N50" s="72">
        <f t="shared" si="18"/>
        <v>0</v>
      </c>
      <c r="O50" s="83"/>
      <c r="P50" s="71">
        <f t="shared" ref="P50:Z50" si="19">SUM(P10:P49)</f>
        <v>0</v>
      </c>
      <c r="Q50" s="20">
        <f t="shared" si="19"/>
        <v>0</v>
      </c>
      <c r="R50" s="20">
        <f t="shared" si="19"/>
        <v>0</v>
      </c>
      <c r="S50" s="20">
        <f t="shared" si="19"/>
        <v>0</v>
      </c>
      <c r="T50" s="20">
        <f t="shared" si="19"/>
        <v>0</v>
      </c>
      <c r="U50" s="20">
        <f t="shared" si="19"/>
        <v>0</v>
      </c>
      <c r="V50" s="20">
        <f t="shared" si="19"/>
        <v>0</v>
      </c>
      <c r="W50" s="20">
        <f t="shared" si="19"/>
        <v>0</v>
      </c>
      <c r="X50" s="20">
        <f t="shared" si="19"/>
        <v>0</v>
      </c>
      <c r="Y50" s="20">
        <f t="shared" si="19"/>
        <v>0</v>
      </c>
      <c r="Z50" s="20">
        <f t="shared" si="19"/>
        <v>0</v>
      </c>
      <c r="AA50" s="72">
        <f>SUM(AA10:AA49)</f>
        <v>0</v>
      </c>
      <c r="AB50" s="73"/>
      <c r="AD50" s="140"/>
      <c r="AE50" s="191" t="s">
        <v>12</v>
      </c>
      <c r="AF50" s="192"/>
      <c r="AG50" s="140"/>
      <c r="AH50" s="140"/>
      <c r="AI50" s="140"/>
      <c r="AJ50" s="140"/>
      <c r="AK50" s="140"/>
      <c r="AL50" s="140"/>
      <c r="AM50" s="140"/>
      <c r="AN50" s="140"/>
      <c r="AO50" s="217" t="s">
        <v>152</v>
      </c>
      <c r="AP50" s="218">
        <f>COUNTIF(AP10:AP49,"dipakai")/COUNTA(AP10:AP49)</f>
        <v>0</v>
      </c>
    </row>
    <row r="51" spans="1:42">
      <c r="A51" s="1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16"/>
      <c r="V51" s="16"/>
      <c r="W51" s="16"/>
      <c r="X51" s="16"/>
      <c r="Y51" s="16"/>
      <c r="Z51" s="16"/>
      <c r="AA51" s="5"/>
      <c r="AB51" s="5"/>
      <c r="AD51" s="141"/>
      <c r="AE51" s="190" t="s">
        <v>123</v>
      </c>
      <c r="AF51" s="5"/>
    </row>
    <row r="52" spans="1:42">
      <c r="A52" s="18"/>
      <c r="B52" s="5"/>
      <c r="C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2" t="s">
        <v>11</v>
      </c>
      <c r="V52" s="5"/>
      <c r="W52" s="5"/>
      <c r="X52" s="5"/>
      <c r="Y52" s="5"/>
      <c r="Z52" s="5"/>
      <c r="AA52" s="5"/>
      <c r="AB52" s="5"/>
      <c r="AD52" s="142"/>
      <c r="AE52" s="190" t="s">
        <v>124</v>
      </c>
      <c r="AF52" s="5"/>
      <c r="AO52" s="90" t="str">
        <f>U52</f>
        <v xml:space="preserve">Banjaran, </v>
      </c>
    </row>
    <row r="53" spans="1:42">
      <c r="A53" s="18"/>
      <c r="B53" s="5"/>
      <c r="C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2" t="s">
        <v>0</v>
      </c>
      <c r="V53" s="5"/>
      <c r="W53" s="5"/>
      <c r="X53" s="5"/>
      <c r="Y53" s="5"/>
      <c r="Z53" s="5"/>
      <c r="AA53" s="5"/>
      <c r="AB53" s="5"/>
      <c r="AD53" s="142"/>
      <c r="AE53" s="190" t="s">
        <v>125</v>
      </c>
      <c r="AF53" s="5"/>
      <c r="AO53" s="23" t="s">
        <v>0</v>
      </c>
    </row>
    <row r="54" spans="1:42">
      <c r="A54" s="18"/>
      <c r="B54" s="5"/>
      <c r="C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2"/>
      <c r="V54" s="5"/>
      <c r="W54" s="5"/>
      <c r="X54" s="5"/>
      <c r="Y54" s="5"/>
      <c r="Z54" s="5"/>
      <c r="AA54" s="5"/>
      <c r="AB54" s="5"/>
      <c r="AD54" s="142"/>
      <c r="AE54" s="189" t="s">
        <v>13</v>
      </c>
      <c r="AF54" s="5"/>
      <c r="AO54" s="23"/>
    </row>
    <row r="55" spans="1:42">
      <c r="A55" s="18"/>
      <c r="B55" s="5"/>
      <c r="C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2"/>
      <c r="V55" s="5"/>
      <c r="W55" s="5"/>
      <c r="X55" s="5"/>
      <c r="Y55" s="5"/>
      <c r="Z55" s="5"/>
      <c r="AA55" s="5"/>
      <c r="AB55" s="5"/>
      <c r="AD55" s="142"/>
      <c r="AE55" s="190" t="s">
        <v>14</v>
      </c>
      <c r="AF55" s="5"/>
      <c r="AO55" s="22"/>
    </row>
    <row r="56" spans="1:42">
      <c r="A56" s="18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9" t="s">
        <v>151</v>
      </c>
      <c r="V56" s="5"/>
      <c r="W56" s="5"/>
      <c r="X56" s="5"/>
      <c r="Y56" s="5"/>
      <c r="Z56" s="5"/>
      <c r="AA56" s="5"/>
      <c r="AB56" s="5"/>
      <c r="AD56" s="142"/>
      <c r="AE56" s="190" t="s">
        <v>15</v>
      </c>
      <c r="AF56" s="13"/>
      <c r="AO56" s="90" t="str">
        <f>U56</f>
        <v>Mnnnnnnnnn</v>
      </c>
      <c r="AP56" s="91"/>
    </row>
    <row r="57" spans="1:42">
      <c r="A57" s="18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2" t="s">
        <v>106</v>
      </c>
      <c r="V57" s="5"/>
      <c r="W57" s="5"/>
      <c r="X57" s="5"/>
      <c r="Y57" s="5"/>
      <c r="Z57" s="5"/>
      <c r="AA57" s="5"/>
      <c r="AB57" s="5"/>
      <c r="AD57" s="141"/>
      <c r="AE57" s="190" t="s">
        <v>16</v>
      </c>
      <c r="AF57" s="5"/>
      <c r="AO57" s="23" t="str">
        <f>U57</f>
        <v>NIP -</v>
      </c>
    </row>
    <row r="58" spans="1:42">
      <c r="V58" s="5"/>
      <c r="W58" s="5"/>
      <c r="X58" s="5"/>
      <c r="Y58" s="5"/>
      <c r="Z58" s="5"/>
      <c r="AD58" s="142"/>
    </row>
    <row r="59" spans="1:42">
      <c r="A59" s="18"/>
      <c r="B59" s="5"/>
      <c r="C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V59" s="5"/>
      <c r="W59" s="5"/>
      <c r="X59" s="5"/>
      <c r="Y59" s="5"/>
      <c r="Z59" s="5"/>
      <c r="AA59" s="5"/>
      <c r="AB59" s="5"/>
      <c r="AD59" s="142"/>
    </row>
    <row r="60" spans="1:42">
      <c r="AD60" s="142"/>
    </row>
    <row r="61" spans="1:4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D61" s="22"/>
    </row>
    <row r="62" spans="1:4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D62" s="23"/>
    </row>
    <row r="65" spans="1:28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</sheetData>
  <sheetProtection sheet="1" objects="1" scenarios="1"/>
  <mergeCells count="28">
    <mergeCell ref="A1:AC1"/>
    <mergeCell ref="AD1:AP1"/>
    <mergeCell ref="AP8:AP9"/>
    <mergeCell ref="P7:AB7"/>
    <mergeCell ref="AB8:AB9"/>
    <mergeCell ref="AG8:AG9"/>
    <mergeCell ref="AH8:AH9"/>
    <mergeCell ref="AD2:AP2"/>
    <mergeCell ref="AD3:AP3"/>
    <mergeCell ref="AD8:AD9"/>
    <mergeCell ref="G4:N4"/>
    <mergeCell ref="G5:I5"/>
    <mergeCell ref="Z5:AB5"/>
    <mergeCell ref="Z4:AB4"/>
    <mergeCell ref="AN8:AO8"/>
    <mergeCell ref="A2:AB2"/>
    <mergeCell ref="A10:A49"/>
    <mergeCell ref="A50:B50"/>
    <mergeCell ref="B7:B8"/>
    <mergeCell ref="C7:O7"/>
    <mergeCell ref="O8:O9"/>
    <mergeCell ref="AK8:AK9"/>
    <mergeCell ref="AL8:AM8"/>
    <mergeCell ref="AE8:AE9"/>
    <mergeCell ref="A7:A9"/>
    <mergeCell ref="AF8:AF9"/>
    <mergeCell ref="AI8:AI9"/>
    <mergeCell ref="AJ8:AJ9"/>
  </mergeCells>
  <printOptions horizontalCentered="1"/>
  <pageMargins left="0.43307086614173229" right="0.23622047244094491" top="0.70866141732283472" bottom="0" header="0.27559055118110237" footer="0"/>
  <pageSetup paperSize="9" orientation="portrait" horizontalDpi="4294967293" verticalDpi="4294967293" r:id="rId1"/>
  <headerFooter>
    <oddHeader>&amp;C&amp;8&amp;G</oddHead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C00000"/>
  </sheetPr>
  <dimension ref="A1:AB168"/>
  <sheetViews>
    <sheetView showGridLines="0" tabSelected="1" topLeftCell="A115" workbookViewId="0">
      <selection activeCell="AA123" sqref="AA123"/>
    </sheetView>
  </sheetViews>
  <sheetFormatPr defaultRowHeight="12.75"/>
  <cols>
    <col min="1" max="1" width="4.5703125" style="9" customWidth="1"/>
    <col min="2" max="2" width="4" style="9" customWidth="1"/>
    <col min="3" max="14" width="3.28515625" style="9" customWidth="1"/>
    <col min="15" max="15" width="3.7109375" style="9" customWidth="1"/>
    <col min="16" max="27" width="3.28515625" style="9" customWidth="1"/>
    <col min="28" max="28" width="3.7109375" style="9" customWidth="1"/>
    <col min="29" max="16384" width="9.140625" style="1"/>
  </cols>
  <sheetData>
    <row r="1" spans="1:28" ht="14.25">
      <c r="B1" s="275" t="s">
        <v>154</v>
      </c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</row>
    <row r="2" spans="1:28" ht="15">
      <c r="A2" s="27"/>
      <c r="B2" s="275" t="s">
        <v>107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8"/>
    </row>
    <row r="3" spans="1:28" ht="14.25">
      <c r="A3" s="29"/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4" t="str">
        <f>PGanda!O3</f>
        <v>PENILAIAN TENGAH SEMESTER</v>
      </c>
      <c r="P3" s="223"/>
      <c r="Q3" s="223"/>
      <c r="R3" s="224"/>
      <c r="S3" s="223"/>
      <c r="T3" s="223"/>
      <c r="U3" s="223"/>
      <c r="V3" s="223"/>
      <c r="W3" s="223"/>
      <c r="X3" s="223"/>
      <c r="Y3" s="223"/>
      <c r="Z3" s="223"/>
      <c r="AA3" s="223"/>
      <c r="AB3" s="29"/>
    </row>
    <row r="4" spans="1:28" ht="18" customHeight="1">
      <c r="A4" s="27"/>
      <c r="B4" s="27"/>
      <c r="C4" s="23"/>
      <c r="D4" s="23"/>
      <c r="E4" s="27"/>
      <c r="F4" s="24" t="s">
        <v>36</v>
      </c>
      <c r="G4" s="327" t="s">
        <v>160</v>
      </c>
      <c r="H4" s="327"/>
      <c r="I4" s="327"/>
      <c r="J4" s="327"/>
      <c r="K4" s="327"/>
      <c r="L4" s="327"/>
      <c r="M4" s="327"/>
      <c r="N4" s="25"/>
      <c r="O4" s="25"/>
      <c r="P4" s="23"/>
      <c r="Q4" s="23"/>
      <c r="R4" s="23"/>
      <c r="S4" s="23"/>
      <c r="T4" s="27"/>
      <c r="U4" s="27"/>
      <c r="V4" s="30"/>
      <c r="W4" s="30"/>
      <c r="X4" s="30"/>
      <c r="Y4" s="24" t="s">
        <v>34</v>
      </c>
      <c r="Z4" s="328" t="str">
        <f>PGanda!Z4:AB4</f>
        <v>GANJIL</v>
      </c>
      <c r="AA4" s="328"/>
      <c r="AB4" s="328"/>
    </row>
    <row r="5" spans="1:28" ht="16.5" customHeight="1">
      <c r="A5" s="27"/>
      <c r="B5" s="27"/>
      <c r="C5" s="23"/>
      <c r="D5" s="23"/>
      <c r="E5" s="27"/>
      <c r="F5" s="24" t="s">
        <v>37</v>
      </c>
      <c r="G5" s="315" t="s">
        <v>161</v>
      </c>
      <c r="H5" s="315"/>
      <c r="I5" s="315"/>
      <c r="J5" s="177"/>
      <c r="K5" s="177"/>
      <c r="L5" s="177"/>
      <c r="M5" s="177"/>
      <c r="N5" s="25"/>
      <c r="O5" s="25"/>
      <c r="P5" s="23"/>
      <c r="Q5" s="23"/>
      <c r="R5" s="23"/>
      <c r="S5" s="23"/>
      <c r="T5" s="27"/>
      <c r="U5" s="27"/>
      <c r="V5" s="30"/>
      <c r="W5" s="30"/>
      <c r="X5" s="30"/>
      <c r="Y5" s="24" t="s">
        <v>35</v>
      </c>
      <c r="Z5" s="316" t="str">
        <f>PGanda!Z5:AB5</f>
        <v>2018/2019</v>
      </c>
      <c r="AA5" s="316"/>
      <c r="AB5" s="316"/>
    </row>
    <row r="6" spans="1:28">
      <c r="A6" s="3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>
      <c r="A7" s="317" t="s">
        <v>30</v>
      </c>
      <c r="B7" s="318" t="s">
        <v>27</v>
      </c>
      <c r="C7" s="319" t="s">
        <v>25</v>
      </c>
      <c r="D7" s="320"/>
      <c r="E7" s="320"/>
      <c r="F7" s="320"/>
      <c r="G7" s="320"/>
      <c r="H7" s="320"/>
      <c r="I7" s="320"/>
      <c r="J7" s="320"/>
      <c r="K7" s="320"/>
      <c r="L7" s="320"/>
      <c r="M7" s="320"/>
      <c r="N7" s="320"/>
      <c r="O7" s="321"/>
      <c r="P7" s="322" t="s">
        <v>26</v>
      </c>
      <c r="Q7" s="320"/>
      <c r="R7" s="320"/>
      <c r="S7" s="320"/>
      <c r="T7" s="320"/>
      <c r="U7" s="320"/>
      <c r="V7" s="320"/>
      <c r="W7" s="320"/>
      <c r="X7" s="320"/>
      <c r="Y7" s="320"/>
      <c r="Z7" s="320"/>
      <c r="AA7" s="320"/>
      <c r="AB7" s="320"/>
    </row>
    <row r="8" spans="1:28" ht="12.75" customHeight="1">
      <c r="A8" s="317"/>
      <c r="B8" s="318"/>
      <c r="C8" s="195">
        <v>1</v>
      </c>
      <c r="D8" s="26">
        <v>2</v>
      </c>
      <c r="E8" s="26">
        <v>3</v>
      </c>
      <c r="F8" s="26">
        <v>4</v>
      </c>
      <c r="G8" s="26">
        <v>5</v>
      </c>
      <c r="H8" s="26">
        <v>6</v>
      </c>
      <c r="I8" s="26">
        <v>7</v>
      </c>
      <c r="J8" s="26">
        <v>8</v>
      </c>
      <c r="K8" s="26">
        <v>9</v>
      </c>
      <c r="L8" s="26">
        <v>10</v>
      </c>
      <c r="M8" s="26">
        <v>11</v>
      </c>
      <c r="N8" s="174">
        <v>12</v>
      </c>
      <c r="O8" s="323" t="s">
        <v>1</v>
      </c>
      <c r="P8" s="204">
        <v>1</v>
      </c>
      <c r="Q8" s="173">
        <v>2</v>
      </c>
      <c r="R8" s="173">
        <v>3</v>
      </c>
      <c r="S8" s="173">
        <v>4</v>
      </c>
      <c r="T8" s="173">
        <v>5</v>
      </c>
      <c r="U8" s="173">
        <v>6</v>
      </c>
      <c r="V8" s="173">
        <v>7</v>
      </c>
      <c r="W8" s="173">
        <v>8</v>
      </c>
      <c r="X8" s="173">
        <v>9</v>
      </c>
      <c r="Y8" s="173">
        <v>10</v>
      </c>
      <c r="Z8" s="173">
        <v>11</v>
      </c>
      <c r="AA8" s="174">
        <v>12</v>
      </c>
      <c r="AB8" s="325" t="s">
        <v>1</v>
      </c>
    </row>
    <row r="9" spans="1:28" ht="19.5" thickBot="1">
      <c r="A9" s="317"/>
      <c r="B9" s="200" t="s">
        <v>28</v>
      </c>
      <c r="C9" s="196">
        <v>100</v>
      </c>
      <c r="D9" s="171">
        <v>423</v>
      </c>
      <c r="E9" s="171">
        <v>12</v>
      </c>
      <c r="F9" s="171">
        <v>102</v>
      </c>
      <c r="G9" s="171">
        <v>121</v>
      </c>
      <c r="H9" s="171">
        <v>168</v>
      </c>
      <c r="I9" s="171">
        <v>250</v>
      </c>
      <c r="J9" s="171">
        <v>274</v>
      </c>
      <c r="K9" s="171">
        <v>307</v>
      </c>
      <c r="L9" s="171">
        <v>316</v>
      </c>
      <c r="M9" s="171">
        <v>6</v>
      </c>
      <c r="N9" s="206">
        <v>58</v>
      </c>
      <c r="O9" s="324"/>
      <c r="P9" s="170">
        <v>67</v>
      </c>
      <c r="Q9" s="171">
        <v>71</v>
      </c>
      <c r="R9" s="171">
        <v>18</v>
      </c>
      <c r="S9" s="171">
        <v>142</v>
      </c>
      <c r="T9" s="171">
        <v>189</v>
      </c>
      <c r="U9" s="171">
        <v>190</v>
      </c>
      <c r="V9" s="171">
        <v>9</v>
      </c>
      <c r="W9" s="171">
        <v>17</v>
      </c>
      <c r="X9" s="171">
        <v>173</v>
      </c>
      <c r="Y9" s="171">
        <v>411</v>
      </c>
      <c r="Z9" s="171">
        <v>48</v>
      </c>
      <c r="AA9" s="206">
        <v>177</v>
      </c>
      <c r="AB9" s="326"/>
    </row>
    <row r="10" spans="1:28" ht="13.5" thickTop="1">
      <c r="A10" s="308" t="s">
        <v>2</v>
      </c>
      <c r="B10" s="201">
        <v>1</v>
      </c>
      <c r="C10" s="220">
        <v>10</v>
      </c>
      <c r="D10" s="175">
        <v>10</v>
      </c>
      <c r="E10" s="175">
        <v>10</v>
      </c>
      <c r="F10" s="175">
        <v>10</v>
      </c>
      <c r="G10" s="175">
        <v>10</v>
      </c>
      <c r="H10" s="175">
        <v>5</v>
      </c>
      <c r="I10" s="175">
        <v>10</v>
      </c>
      <c r="J10" s="175">
        <v>10</v>
      </c>
      <c r="K10" s="175">
        <v>10</v>
      </c>
      <c r="L10" s="175">
        <v>10</v>
      </c>
      <c r="M10" s="175">
        <v>10</v>
      </c>
      <c r="N10" s="221">
        <v>10</v>
      </c>
      <c r="O10" s="210">
        <f>IF(SUM(C10:N10)=0,"",SUM(C10:N10))</f>
        <v>115</v>
      </c>
      <c r="P10" s="182">
        <v>0</v>
      </c>
      <c r="Q10" s="175">
        <v>10</v>
      </c>
      <c r="R10" s="175">
        <v>10</v>
      </c>
      <c r="S10" s="175">
        <v>5</v>
      </c>
      <c r="T10" s="175">
        <v>5</v>
      </c>
      <c r="U10" s="175">
        <v>10</v>
      </c>
      <c r="V10" s="175">
        <v>10</v>
      </c>
      <c r="W10" s="175">
        <v>10</v>
      </c>
      <c r="X10" s="175">
        <v>5</v>
      </c>
      <c r="Y10" s="175">
        <v>5</v>
      </c>
      <c r="Z10" s="175">
        <v>10</v>
      </c>
      <c r="AA10" s="221">
        <v>10</v>
      </c>
      <c r="AB10" s="214">
        <f>IF(SUM(P10:AA10)=0,"",SUM(P10:AA10))</f>
        <v>90</v>
      </c>
    </row>
    <row r="11" spans="1:28">
      <c r="A11" s="309"/>
      <c r="B11" s="202">
        <v>2</v>
      </c>
      <c r="C11" s="197">
        <v>10</v>
      </c>
      <c r="D11" s="74">
        <v>10</v>
      </c>
      <c r="E11" s="74">
        <v>10</v>
      </c>
      <c r="F11" s="74">
        <v>10</v>
      </c>
      <c r="G11" s="74">
        <v>10</v>
      </c>
      <c r="H11" s="74">
        <v>10</v>
      </c>
      <c r="I11" s="74">
        <v>5</v>
      </c>
      <c r="J11" s="74">
        <v>5</v>
      </c>
      <c r="K11" s="74">
        <v>5</v>
      </c>
      <c r="L11" s="74">
        <v>5</v>
      </c>
      <c r="M11" s="74">
        <v>10</v>
      </c>
      <c r="N11" s="207">
        <v>10</v>
      </c>
      <c r="O11" s="211">
        <f t="shared" ref="O11:O19" si="0">IF(SUM(C11:N11)=0,"",SUM(C11:N11))</f>
        <v>100</v>
      </c>
      <c r="P11" s="184">
        <v>10</v>
      </c>
      <c r="Q11" s="74">
        <v>10</v>
      </c>
      <c r="R11" s="74">
        <v>10</v>
      </c>
      <c r="S11" s="74">
        <v>5</v>
      </c>
      <c r="T11" s="74">
        <v>10</v>
      </c>
      <c r="U11" s="74">
        <v>5</v>
      </c>
      <c r="V11" s="74">
        <v>10</v>
      </c>
      <c r="W11" s="74">
        <v>10</v>
      </c>
      <c r="X11" s="74">
        <v>10</v>
      </c>
      <c r="Y11" s="74">
        <v>5</v>
      </c>
      <c r="Z11" s="74">
        <v>5</v>
      </c>
      <c r="AA11" s="207">
        <v>5</v>
      </c>
      <c r="AB11" s="215">
        <f t="shared" ref="AB11:AB19" si="1">IF(SUM(P11:AA11)=0,"",SUM(P11:AA11))</f>
        <v>95</v>
      </c>
    </row>
    <row r="12" spans="1:28">
      <c r="A12" s="309"/>
      <c r="B12" s="202">
        <v>3</v>
      </c>
      <c r="C12" s="197">
        <v>10</v>
      </c>
      <c r="D12" s="74">
        <v>10</v>
      </c>
      <c r="E12" s="74">
        <v>5</v>
      </c>
      <c r="F12" s="74">
        <v>5</v>
      </c>
      <c r="G12" s="74">
        <v>5</v>
      </c>
      <c r="H12" s="74">
        <v>10</v>
      </c>
      <c r="I12" s="74">
        <v>10</v>
      </c>
      <c r="J12" s="74">
        <v>10</v>
      </c>
      <c r="K12" s="74">
        <v>10</v>
      </c>
      <c r="L12" s="74">
        <v>10</v>
      </c>
      <c r="M12" s="74">
        <v>10</v>
      </c>
      <c r="N12" s="207">
        <v>10</v>
      </c>
      <c r="O12" s="211">
        <f t="shared" si="0"/>
        <v>105</v>
      </c>
      <c r="P12" s="184">
        <v>10</v>
      </c>
      <c r="Q12" s="74">
        <v>10</v>
      </c>
      <c r="R12" s="74">
        <v>10</v>
      </c>
      <c r="S12" s="74">
        <v>10</v>
      </c>
      <c r="T12" s="74">
        <v>10</v>
      </c>
      <c r="U12" s="74">
        <v>10</v>
      </c>
      <c r="V12" s="74">
        <v>5</v>
      </c>
      <c r="W12" s="74">
        <v>10</v>
      </c>
      <c r="X12" s="74">
        <v>5</v>
      </c>
      <c r="Y12" s="74">
        <v>10</v>
      </c>
      <c r="Z12" s="74">
        <v>5</v>
      </c>
      <c r="AA12" s="207">
        <v>10</v>
      </c>
      <c r="AB12" s="215">
        <f t="shared" si="1"/>
        <v>105</v>
      </c>
    </row>
    <row r="13" spans="1:28">
      <c r="A13" s="309"/>
      <c r="B13" s="202">
        <v>4</v>
      </c>
      <c r="C13" s="197">
        <v>10</v>
      </c>
      <c r="D13" s="74">
        <v>10</v>
      </c>
      <c r="E13" s="74">
        <v>10</v>
      </c>
      <c r="F13" s="74">
        <v>10</v>
      </c>
      <c r="G13" s="74">
        <v>10</v>
      </c>
      <c r="H13" s="74">
        <v>10</v>
      </c>
      <c r="I13" s="74">
        <v>10</v>
      </c>
      <c r="J13" s="74">
        <v>10</v>
      </c>
      <c r="K13" s="74">
        <v>10</v>
      </c>
      <c r="L13" s="74">
        <v>10</v>
      </c>
      <c r="M13" s="74">
        <v>10</v>
      </c>
      <c r="N13" s="207">
        <v>10</v>
      </c>
      <c r="O13" s="211">
        <f t="shared" si="0"/>
        <v>120</v>
      </c>
      <c r="P13" s="184">
        <v>0</v>
      </c>
      <c r="Q13" s="74">
        <v>0</v>
      </c>
      <c r="R13" s="74">
        <v>0</v>
      </c>
      <c r="S13" s="74">
        <v>0</v>
      </c>
      <c r="T13" s="74">
        <v>0</v>
      </c>
      <c r="U13" s="74">
        <v>0</v>
      </c>
      <c r="V13" s="74">
        <v>0</v>
      </c>
      <c r="W13" s="74">
        <v>0</v>
      </c>
      <c r="X13" s="74">
        <v>10</v>
      </c>
      <c r="Y13" s="74">
        <v>10</v>
      </c>
      <c r="Z13" s="74">
        <v>0</v>
      </c>
      <c r="AA13" s="207">
        <v>10</v>
      </c>
      <c r="AB13" s="215">
        <f t="shared" si="1"/>
        <v>30</v>
      </c>
    </row>
    <row r="14" spans="1:28">
      <c r="A14" s="309"/>
      <c r="B14" s="202">
        <v>5</v>
      </c>
      <c r="C14" s="197">
        <v>10</v>
      </c>
      <c r="D14" s="74">
        <v>10</v>
      </c>
      <c r="E14" s="74">
        <v>10</v>
      </c>
      <c r="F14" s="74">
        <v>10</v>
      </c>
      <c r="G14" s="74">
        <v>10</v>
      </c>
      <c r="H14" s="74">
        <v>10</v>
      </c>
      <c r="I14" s="74">
        <v>10</v>
      </c>
      <c r="J14" s="74">
        <v>10</v>
      </c>
      <c r="K14" s="74">
        <v>10</v>
      </c>
      <c r="L14" s="74">
        <v>10</v>
      </c>
      <c r="M14" s="74">
        <v>10</v>
      </c>
      <c r="N14" s="207">
        <v>10</v>
      </c>
      <c r="O14" s="211">
        <f t="shared" si="0"/>
        <v>120</v>
      </c>
      <c r="P14" s="184">
        <v>0</v>
      </c>
      <c r="Q14" s="74">
        <v>0</v>
      </c>
      <c r="R14" s="74">
        <v>10</v>
      </c>
      <c r="S14" s="74">
        <v>10</v>
      </c>
      <c r="T14" s="74">
        <v>10</v>
      </c>
      <c r="U14" s="74">
        <v>10</v>
      </c>
      <c r="V14" s="74">
        <v>10</v>
      </c>
      <c r="W14" s="74">
        <v>10</v>
      </c>
      <c r="X14" s="74">
        <v>5</v>
      </c>
      <c r="Y14" s="74">
        <v>10</v>
      </c>
      <c r="Z14" s="74">
        <v>10</v>
      </c>
      <c r="AA14" s="207">
        <v>10</v>
      </c>
      <c r="AB14" s="215">
        <f t="shared" si="1"/>
        <v>95</v>
      </c>
    </row>
    <row r="15" spans="1:28">
      <c r="A15" s="309"/>
      <c r="B15" s="202">
        <v>6</v>
      </c>
      <c r="C15" s="197">
        <v>10</v>
      </c>
      <c r="D15" s="74">
        <v>10</v>
      </c>
      <c r="E15" s="74">
        <v>10</v>
      </c>
      <c r="F15" s="74">
        <v>10</v>
      </c>
      <c r="G15" s="74">
        <v>10</v>
      </c>
      <c r="H15" s="74">
        <v>10</v>
      </c>
      <c r="I15" s="74">
        <v>10</v>
      </c>
      <c r="J15" s="74">
        <v>10</v>
      </c>
      <c r="K15" s="74">
        <v>10</v>
      </c>
      <c r="L15" s="74">
        <v>10</v>
      </c>
      <c r="M15" s="74">
        <v>0</v>
      </c>
      <c r="N15" s="207">
        <v>0</v>
      </c>
      <c r="O15" s="211">
        <f t="shared" si="0"/>
        <v>100</v>
      </c>
      <c r="P15" s="184">
        <v>0</v>
      </c>
      <c r="Q15" s="74">
        <v>0</v>
      </c>
      <c r="R15" s="74">
        <v>0</v>
      </c>
      <c r="S15" s="74">
        <v>5</v>
      </c>
      <c r="T15" s="74">
        <v>0</v>
      </c>
      <c r="U15" s="74">
        <v>0</v>
      </c>
      <c r="V15" s="74">
        <v>10</v>
      </c>
      <c r="W15" s="74">
        <v>0</v>
      </c>
      <c r="X15" s="74">
        <v>5</v>
      </c>
      <c r="Y15" s="74">
        <v>10</v>
      </c>
      <c r="Z15" s="74">
        <v>10</v>
      </c>
      <c r="AA15" s="207">
        <v>10</v>
      </c>
      <c r="AB15" s="215">
        <f t="shared" si="1"/>
        <v>50</v>
      </c>
    </row>
    <row r="16" spans="1:28">
      <c r="A16" s="309"/>
      <c r="B16" s="202">
        <v>7</v>
      </c>
      <c r="C16" s="197">
        <v>10</v>
      </c>
      <c r="D16" s="74">
        <v>10</v>
      </c>
      <c r="E16" s="74">
        <v>10</v>
      </c>
      <c r="F16" s="74">
        <v>10</v>
      </c>
      <c r="G16" s="74">
        <v>10</v>
      </c>
      <c r="H16" s="74">
        <v>10</v>
      </c>
      <c r="I16" s="74">
        <v>10</v>
      </c>
      <c r="J16" s="74">
        <v>10</v>
      </c>
      <c r="K16" s="74">
        <v>10</v>
      </c>
      <c r="L16" s="74">
        <v>10</v>
      </c>
      <c r="M16" s="74">
        <v>10</v>
      </c>
      <c r="N16" s="207">
        <v>10</v>
      </c>
      <c r="O16" s="211">
        <f t="shared" si="0"/>
        <v>120</v>
      </c>
      <c r="P16" s="184">
        <v>10</v>
      </c>
      <c r="Q16" s="74">
        <v>10</v>
      </c>
      <c r="R16" s="74">
        <v>5</v>
      </c>
      <c r="S16" s="74">
        <v>10</v>
      </c>
      <c r="T16" s="74">
        <v>5</v>
      </c>
      <c r="U16" s="74">
        <v>5</v>
      </c>
      <c r="V16" s="74">
        <v>5</v>
      </c>
      <c r="W16" s="74">
        <v>5</v>
      </c>
      <c r="X16" s="74">
        <v>10</v>
      </c>
      <c r="Y16" s="74">
        <v>10</v>
      </c>
      <c r="Z16" s="74">
        <v>10</v>
      </c>
      <c r="AA16" s="207">
        <v>10</v>
      </c>
      <c r="AB16" s="215">
        <f t="shared" si="1"/>
        <v>95</v>
      </c>
    </row>
    <row r="17" spans="1:28">
      <c r="A17" s="309"/>
      <c r="B17" s="202">
        <v>8</v>
      </c>
      <c r="C17" s="197">
        <v>10</v>
      </c>
      <c r="D17" s="74">
        <v>10</v>
      </c>
      <c r="E17" s="74">
        <v>10</v>
      </c>
      <c r="F17" s="74">
        <v>10</v>
      </c>
      <c r="G17" s="74">
        <v>10</v>
      </c>
      <c r="H17" s="74">
        <v>10</v>
      </c>
      <c r="I17" s="74">
        <v>10</v>
      </c>
      <c r="J17" s="74">
        <v>10</v>
      </c>
      <c r="K17" s="74">
        <v>10</v>
      </c>
      <c r="L17" s="74">
        <v>10</v>
      </c>
      <c r="M17" s="74">
        <v>10</v>
      </c>
      <c r="N17" s="207">
        <v>10</v>
      </c>
      <c r="O17" s="211">
        <f t="shared" si="0"/>
        <v>120</v>
      </c>
      <c r="P17" s="184">
        <v>10</v>
      </c>
      <c r="Q17" s="74">
        <v>10</v>
      </c>
      <c r="R17" s="74">
        <v>5</v>
      </c>
      <c r="S17" s="74">
        <v>10</v>
      </c>
      <c r="T17" s="74">
        <v>10</v>
      </c>
      <c r="U17" s="74">
        <v>10</v>
      </c>
      <c r="V17" s="74">
        <v>10</v>
      </c>
      <c r="W17" s="74">
        <v>10</v>
      </c>
      <c r="X17" s="74">
        <v>10</v>
      </c>
      <c r="Y17" s="74">
        <v>10</v>
      </c>
      <c r="Z17" s="74">
        <v>10</v>
      </c>
      <c r="AA17" s="207">
        <v>5</v>
      </c>
      <c r="AB17" s="215">
        <f t="shared" si="1"/>
        <v>110</v>
      </c>
    </row>
    <row r="18" spans="1:28">
      <c r="A18" s="309"/>
      <c r="B18" s="202">
        <v>9</v>
      </c>
      <c r="C18" s="197">
        <v>10</v>
      </c>
      <c r="D18" s="74">
        <v>10</v>
      </c>
      <c r="E18" s="74">
        <v>10</v>
      </c>
      <c r="F18" s="74">
        <v>10</v>
      </c>
      <c r="G18" s="74">
        <v>10</v>
      </c>
      <c r="H18" s="74">
        <v>10</v>
      </c>
      <c r="I18" s="74">
        <v>10</v>
      </c>
      <c r="J18" s="74">
        <v>10</v>
      </c>
      <c r="K18" s="74">
        <v>10</v>
      </c>
      <c r="L18" s="74">
        <v>10</v>
      </c>
      <c r="M18" s="74">
        <v>10</v>
      </c>
      <c r="N18" s="207">
        <v>10</v>
      </c>
      <c r="O18" s="211">
        <f t="shared" si="0"/>
        <v>120</v>
      </c>
      <c r="P18" s="184">
        <v>0</v>
      </c>
      <c r="Q18" s="74">
        <v>0</v>
      </c>
      <c r="R18" s="74">
        <v>0</v>
      </c>
      <c r="S18" s="74">
        <v>0</v>
      </c>
      <c r="T18" s="74">
        <v>0</v>
      </c>
      <c r="U18" s="74">
        <v>0</v>
      </c>
      <c r="V18" s="74">
        <v>0</v>
      </c>
      <c r="W18" s="74">
        <v>5</v>
      </c>
      <c r="X18" s="74">
        <v>10</v>
      </c>
      <c r="Y18" s="74">
        <v>0</v>
      </c>
      <c r="Z18" s="74">
        <v>10</v>
      </c>
      <c r="AA18" s="207">
        <v>0</v>
      </c>
      <c r="AB18" s="215">
        <f t="shared" si="1"/>
        <v>25</v>
      </c>
    </row>
    <row r="19" spans="1:28" ht="13.5" thickBot="1">
      <c r="A19" s="309"/>
      <c r="B19" s="203">
        <v>10</v>
      </c>
      <c r="C19" s="198">
        <v>10</v>
      </c>
      <c r="D19" s="176">
        <v>10</v>
      </c>
      <c r="E19" s="176">
        <v>10</v>
      </c>
      <c r="F19" s="176">
        <v>10</v>
      </c>
      <c r="G19" s="176">
        <v>10</v>
      </c>
      <c r="H19" s="176">
        <v>5</v>
      </c>
      <c r="I19" s="176">
        <v>10</v>
      </c>
      <c r="J19" s="176">
        <v>10</v>
      </c>
      <c r="K19" s="176">
        <v>10</v>
      </c>
      <c r="L19" s="176">
        <v>10</v>
      </c>
      <c r="M19" s="176">
        <v>10</v>
      </c>
      <c r="N19" s="208">
        <v>10</v>
      </c>
      <c r="O19" s="212">
        <f t="shared" si="0"/>
        <v>115</v>
      </c>
      <c r="P19" s="205">
        <v>10</v>
      </c>
      <c r="Q19" s="176">
        <v>0</v>
      </c>
      <c r="R19" s="176">
        <v>10</v>
      </c>
      <c r="S19" s="176">
        <v>5</v>
      </c>
      <c r="T19" s="176">
        <v>10</v>
      </c>
      <c r="U19" s="176">
        <v>10</v>
      </c>
      <c r="V19" s="176">
        <v>10</v>
      </c>
      <c r="W19" s="176">
        <v>10</v>
      </c>
      <c r="X19" s="176">
        <v>5</v>
      </c>
      <c r="Y19" s="176">
        <v>5</v>
      </c>
      <c r="Z19" s="176">
        <v>10</v>
      </c>
      <c r="AA19" s="208">
        <v>10</v>
      </c>
      <c r="AB19" s="216">
        <f t="shared" si="1"/>
        <v>95</v>
      </c>
    </row>
    <row r="20" spans="1:28" ht="15" thickTop="1">
      <c r="A20" s="310" t="s">
        <v>93</v>
      </c>
      <c r="B20" s="311"/>
      <c r="C20" s="199">
        <f t="shared" ref="C20:N20" si="2">SUM(C10:C19)</f>
        <v>100</v>
      </c>
      <c r="D20" s="20">
        <f t="shared" si="2"/>
        <v>100</v>
      </c>
      <c r="E20" s="20">
        <f t="shared" si="2"/>
        <v>95</v>
      </c>
      <c r="F20" s="20">
        <f t="shared" si="2"/>
        <v>95</v>
      </c>
      <c r="G20" s="20">
        <f t="shared" si="2"/>
        <v>95</v>
      </c>
      <c r="H20" s="20">
        <f t="shared" si="2"/>
        <v>90</v>
      </c>
      <c r="I20" s="20">
        <f t="shared" si="2"/>
        <v>95</v>
      </c>
      <c r="J20" s="20">
        <f t="shared" si="2"/>
        <v>95</v>
      </c>
      <c r="K20" s="20">
        <f t="shared" si="2"/>
        <v>95</v>
      </c>
      <c r="L20" s="20">
        <f t="shared" si="2"/>
        <v>95</v>
      </c>
      <c r="M20" s="20">
        <f t="shared" si="2"/>
        <v>90</v>
      </c>
      <c r="N20" s="209">
        <f t="shared" si="2"/>
        <v>90</v>
      </c>
      <c r="O20" s="213"/>
      <c r="P20" s="71">
        <f t="shared" ref="P20:AA20" si="3">SUM(P10:P19)</f>
        <v>50</v>
      </c>
      <c r="Q20" s="20">
        <f t="shared" si="3"/>
        <v>50</v>
      </c>
      <c r="R20" s="20">
        <f t="shared" si="3"/>
        <v>60</v>
      </c>
      <c r="S20" s="20">
        <f t="shared" si="3"/>
        <v>60</v>
      </c>
      <c r="T20" s="20">
        <f t="shared" si="3"/>
        <v>60</v>
      </c>
      <c r="U20" s="20">
        <f t="shared" si="3"/>
        <v>60</v>
      </c>
      <c r="V20" s="20">
        <f t="shared" si="3"/>
        <v>70</v>
      </c>
      <c r="W20" s="20">
        <f t="shared" si="3"/>
        <v>70</v>
      </c>
      <c r="X20" s="20">
        <f t="shared" si="3"/>
        <v>75</v>
      </c>
      <c r="Y20" s="20">
        <f t="shared" si="3"/>
        <v>75</v>
      </c>
      <c r="Z20" s="20">
        <f t="shared" si="3"/>
        <v>80</v>
      </c>
      <c r="AA20" s="209">
        <f t="shared" si="3"/>
        <v>80</v>
      </c>
      <c r="AB20" s="80"/>
    </row>
    <row r="22" spans="1:28" ht="15">
      <c r="A22" s="27"/>
      <c r="B22" s="312" t="s">
        <v>42</v>
      </c>
      <c r="C22" s="312"/>
      <c r="D22" s="312"/>
      <c r="E22" s="312"/>
      <c r="F22" s="312"/>
      <c r="G22" s="312"/>
      <c r="H22" s="312"/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312"/>
      <c r="V22" s="312"/>
      <c r="W22" s="312"/>
      <c r="X22" s="312"/>
      <c r="Y22" s="312"/>
      <c r="Z22" s="312"/>
      <c r="AA22" s="312"/>
      <c r="AB22" s="27"/>
    </row>
    <row r="23" spans="1:28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3"/>
      <c r="V23" s="23"/>
      <c r="W23" s="23"/>
      <c r="X23" s="23"/>
      <c r="Y23" s="23"/>
      <c r="Z23" s="23"/>
      <c r="AA23" s="27"/>
      <c r="AB23" s="27"/>
    </row>
    <row r="24" spans="1:28" ht="17.25" customHeight="1">
      <c r="A24" s="313" t="s">
        <v>3</v>
      </c>
      <c r="B24" s="313" t="s">
        <v>4</v>
      </c>
      <c r="C24" s="313" t="s">
        <v>5</v>
      </c>
      <c r="D24" s="313" t="s">
        <v>6</v>
      </c>
      <c r="E24" s="313" t="s">
        <v>7</v>
      </c>
      <c r="F24" s="313" t="s">
        <v>8</v>
      </c>
      <c r="G24" s="313" t="s">
        <v>17</v>
      </c>
      <c r="H24" s="313" t="s">
        <v>18</v>
      </c>
      <c r="I24" s="302" t="s">
        <v>9</v>
      </c>
      <c r="J24" s="302"/>
      <c r="K24" s="302"/>
      <c r="L24" s="302"/>
      <c r="M24" s="302"/>
      <c r="N24" s="302"/>
      <c r="O24" s="302"/>
      <c r="P24" s="302"/>
      <c r="Q24" s="302" t="s">
        <v>10</v>
      </c>
      <c r="R24" s="302"/>
      <c r="S24" s="302"/>
      <c r="T24" s="302"/>
      <c r="U24" s="302"/>
      <c r="V24" s="302"/>
      <c r="W24" s="302"/>
      <c r="X24" s="302" t="s">
        <v>22</v>
      </c>
      <c r="Y24" s="302"/>
      <c r="Z24" s="302"/>
      <c r="AA24" s="302"/>
      <c r="AB24" s="302"/>
    </row>
    <row r="25" spans="1:28" ht="12.75" customHeight="1">
      <c r="A25" s="313"/>
      <c r="B25" s="313"/>
      <c r="C25" s="313"/>
      <c r="D25" s="313"/>
      <c r="E25" s="313"/>
      <c r="F25" s="313"/>
      <c r="G25" s="313"/>
      <c r="H25" s="313"/>
      <c r="I25" s="302" t="s">
        <v>24</v>
      </c>
      <c r="J25" s="302"/>
      <c r="K25" s="302" t="s">
        <v>31</v>
      </c>
      <c r="L25" s="302"/>
      <c r="M25" s="302"/>
      <c r="N25" s="302"/>
      <c r="O25" s="302"/>
      <c r="P25" s="302"/>
      <c r="Q25" s="302" t="s">
        <v>23</v>
      </c>
      <c r="R25" s="302"/>
      <c r="S25" s="302" t="s">
        <v>32</v>
      </c>
      <c r="T25" s="302"/>
      <c r="U25" s="302"/>
      <c r="V25" s="302"/>
      <c r="W25" s="302"/>
      <c r="X25" s="302"/>
      <c r="Y25" s="302"/>
      <c r="Z25" s="302"/>
      <c r="AA25" s="302"/>
      <c r="AB25" s="302"/>
    </row>
    <row r="26" spans="1:28" ht="13.5" customHeight="1" thickBot="1">
      <c r="A26" s="314"/>
      <c r="B26" s="314"/>
      <c r="C26" s="314"/>
      <c r="D26" s="314"/>
      <c r="E26" s="314"/>
      <c r="F26" s="314"/>
      <c r="G26" s="314"/>
      <c r="H26" s="314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3"/>
      <c r="AA26" s="303"/>
      <c r="AB26" s="303"/>
    </row>
    <row r="27" spans="1:28" ht="13.5" thickTop="1">
      <c r="A27" s="143">
        <v>1</v>
      </c>
      <c r="B27" s="103">
        <v>10</v>
      </c>
      <c r="C27" s="144">
        <f t="shared" ref="C27:C36" si="4">O10</f>
        <v>115</v>
      </c>
      <c r="D27" s="144">
        <f t="shared" ref="D27:D36" si="5">AB10</f>
        <v>90</v>
      </c>
      <c r="E27" s="144">
        <f>C27-D27</f>
        <v>25</v>
      </c>
      <c r="F27" s="144">
        <f>C27+D27</f>
        <v>205</v>
      </c>
      <c r="G27" s="144">
        <f>COUNTA($C$9:$N$9,$P$9:$AA$9)</f>
        <v>24</v>
      </c>
      <c r="H27" s="144">
        <f>G27*B27</f>
        <v>240</v>
      </c>
      <c r="I27" s="304">
        <f>IFERROR(E27/(0.5*H27),"")</f>
        <v>0.20833333333333334</v>
      </c>
      <c r="J27" s="304"/>
      <c r="K27" s="289" t="str">
        <f>IF(AND(I27&gt;=0.4,I27&lt;=1),"Baik",IF(AND(I27&gt;0.2,I27&lt;0.4),"Revisi",IF(I27&lt;=0.2,"Jelek","")))</f>
        <v>Revisi</v>
      </c>
      <c r="L27" s="289"/>
      <c r="M27" s="289"/>
      <c r="N27" s="289"/>
      <c r="O27" s="289"/>
      <c r="P27" s="289"/>
      <c r="Q27" s="304">
        <f>IFERROR(F27/(H27),"")</f>
        <v>0.85416666666666663</v>
      </c>
      <c r="R27" s="304"/>
      <c r="S27" s="305" t="str">
        <f>IF(AND(Q27&gt;0.7,Q27&lt;=1),"Mudah",IF(AND(Q27&gt;0.3,Q27&lt;0.7),"Sedang",IF(Q27&lt;=0.3,"Sukar","")))</f>
        <v>Mudah</v>
      </c>
      <c r="T27" s="306"/>
      <c r="U27" s="306"/>
      <c r="V27" s="306"/>
      <c r="W27" s="307"/>
      <c r="X27" s="294" t="str">
        <f>IF(I27="","",(IF(AND(I27&gt;0.4,I27&lt;=1),"Dipakai","Dibuang")))</f>
        <v>Dibuang</v>
      </c>
      <c r="Y27" s="294"/>
      <c r="Z27" s="294"/>
      <c r="AA27" s="294"/>
      <c r="AB27" s="294"/>
    </row>
    <row r="28" spans="1:28">
      <c r="A28" s="77">
        <v>2</v>
      </c>
      <c r="B28" s="74">
        <v>10</v>
      </c>
      <c r="C28" s="76">
        <f t="shared" si="4"/>
        <v>100</v>
      </c>
      <c r="D28" s="76">
        <f t="shared" si="5"/>
        <v>95</v>
      </c>
      <c r="E28" s="76">
        <f>C28-D28</f>
        <v>5</v>
      </c>
      <c r="F28" s="76">
        <f>C28+D28</f>
        <v>195</v>
      </c>
      <c r="G28" s="76">
        <f>COUNTA($C$9:$N$9,$P$9:$AA$9)</f>
        <v>24</v>
      </c>
      <c r="H28" s="76">
        <f>G28*B28</f>
        <v>240</v>
      </c>
      <c r="I28" s="295">
        <f t="shared" ref="I28:I36" si="6">IFERROR(E28/(0.5*H28),"")</f>
        <v>4.1666666666666664E-2</v>
      </c>
      <c r="J28" s="295"/>
      <c r="K28" s="289" t="str">
        <f>IF(AND(I28&gt;=0.4,I28&lt;=1),"Baik",IF(AND(I28&gt;0.2,I28&lt;0.4),"Revisi",IF(I28&lt;=0.2,"Jelek","")))</f>
        <v>Jelek</v>
      </c>
      <c r="L28" s="289"/>
      <c r="M28" s="289"/>
      <c r="N28" s="289"/>
      <c r="O28" s="289"/>
      <c r="P28" s="289"/>
      <c r="Q28" s="295">
        <f>IFERROR(F28/(H28),"")</f>
        <v>0.8125</v>
      </c>
      <c r="R28" s="295"/>
      <c r="S28" s="299" t="str">
        <f t="shared" ref="S28:S36" si="7">IF(AND(Q28&gt;0.7,Q28&lt;=1),"Mudah",IF(AND(Q28&gt;0.3,Q28&lt;0.7),"Sedang",IF(Q28&lt;=0.3,"Sukar","")))</f>
        <v>Mudah</v>
      </c>
      <c r="T28" s="300"/>
      <c r="U28" s="300"/>
      <c r="V28" s="300"/>
      <c r="W28" s="301"/>
      <c r="X28" s="294" t="str">
        <f t="shared" ref="X28:X36" si="8">IF(I28="","",(IF(AND(I28&gt;0.4,I28&lt;=1),"Dipakai","Dibuang")))</f>
        <v>Dibuang</v>
      </c>
      <c r="Y28" s="294"/>
      <c r="Z28" s="294"/>
      <c r="AA28" s="294"/>
      <c r="AB28" s="294"/>
    </row>
    <row r="29" spans="1:28">
      <c r="A29" s="77">
        <v>3</v>
      </c>
      <c r="B29" s="74">
        <v>10</v>
      </c>
      <c r="C29" s="76">
        <f t="shared" si="4"/>
        <v>105</v>
      </c>
      <c r="D29" s="76">
        <f t="shared" si="5"/>
        <v>105</v>
      </c>
      <c r="E29" s="76">
        <f t="shared" ref="E29:E36" si="9">C29-D29</f>
        <v>0</v>
      </c>
      <c r="F29" s="76">
        <f t="shared" ref="F29:F36" si="10">C29+D29</f>
        <v>210</v>
      </c>
      <c r="G29" s="76">
        <f t="shared" ref="G29:G35" si="11">COUNTA($C$9:$N$9,$P$9:$AA$9)</f>
        <v>24</v>
      </c>
      <c r="H29" s="76">
        <f t="shared" ref="H29:H36" si="12">G29*B29</f>
        <v>240</v>
      </c>
      <c r="I29" s="295">
        <f t="shared" si="6"/>
        <v>0</v>
      </c>
      <c r="J29" s="295"/>
      <c r="K29" s="289" t="str">
        <f t="shared" ref="K29:K36" si="13">IF(AND(I29&gt;=0.4,I29&lt;=1),"Baik",IF(AND(I29&gt;0.2,I29&lt;0.4),"Revisi",IF(I29&lt;=0.2,"Jelek","")))</f>
        <v>Jelek</v>
      </c>
      <c r="L29" s="289"/>
      <c r="M29" s="289"/>
      <c r="N29" s="289"/>
      <c r="O29" s="289"/>
      <c r="P29" s="289"/>
      <c r="Q29" s="295">
        <f t="shared" ref="Q29:Q36" si="14">IFERROR(F29/(H29),"")</f>
        <v>0.875</v>
      </c>
      <c r="R29" s="295"/>
      <c r="S29" s="299" t="str">
        <f t="shared" si="7"/>
        <v>Mudah</v>
      </c>
      <c r="T29" s="300"/>
      <c r="U29" s="300"/>
      <c r="V29" s="300"/>
      <c r="W29" s="301"/>
      <c r="X29" s="294" t="str">
        <f t="shared" si="8"/>
        <v>Dibuang</v>
      </c>
      <c r="Y29" s="294"/>
      <c r="Z29" s="294"/>
      <c r="AA29" s="294"/>
      <c r="AB29" s="294"/>
    </row>
    <row r="30" spans="1:28">
      <c r="A30" s="77">
        <v>4</v>
      </c>
      <c r="B30" s="74">
        <v>10</v>
      </c>
      <c r="C30" s="76">
        <f t="shared" si="4"/>
        <v>120</v>
      </c>
      <c r="D30" s="76">
        <f t="shared" si="5"/>
        <v>30</v>
      </c>
      <c r="E30" s="76">
        <f t="shared" si="9"/>
        <v>90</v>
      </c>
      <c r="F30" s="76">
        <f t="shared" si="10"/>
        <v>150</v>
      </c>
      <c r="G30" s="76">
        <f t="shared" si="11"/>
        <v>24</v>
      </c>
      <c r="H30" s="76">
        <f t="shared" si="12"/>
        <v>240</v>
      </c>
      <c r="I30" s="295">
        <f t="shared" si="6"/>
        <v>0.75</v>
      </c>
      <c r="J30" s="295"/>
      <c r="K30" s="289" t="str">
        <f t="shared" si="13"/>
        <v>Baik</v>
      </c>
      <c r="L30" s="289"/>
      <c r="M30" s="289"/>
      <c r="N30" s="289"/>
      <c r="O30" s="289"/>
      <c r="P30" s="289"/>
      <c r="Q30" s="295">
        <f t="shared" si="14"/>
        <v>0.625</v>
      </c>
      <c r="R30" s="295"/>
      <c r="S30" s="299" t="str">
        <f t="shared" si="7"/>
        <v>Sedang</v>
      </c>
      <c r="T30" s="300"/>
      <c r="U30" s="300"/>
      <c r="V30" s="300"/>
      <c r="W30" s="301"/>
      <c r="X30" s="294" t="str">
        <f t="shared" si="8"/>
        <v>Dipakai</v>
      </c>
      <c r="Y30" s="294"/>
      <c r="Z30" s="294"/>
      <c r="AA30" s="294"/>
      <c r="AB30" s="294"/>
    </row>
    <row r="31" spans="1:28">
      <c r="A31" s="77">
        <v>5</v>
      </c>
      <c r="B31" s="74">
        <v>10</v>
      </c>
      <c r="C31" s="76">
        <f t="shared" si="4"/>
        <v>120</v>
      </c>
      <c r="D31" s="76">
        <f t="shared" si="5"/>
        <v>95</v>
      </c>
      <c r="E31" s="76">
        <f t="shared" si="9"/>
        <v>25</v>
      </c>
      <c r="F31" s="76">
        <f t="shared" si="10"/>
        <v>215</v>
      </c>
      <c r="G31" s="76">
        <f t="shared" si="11"/>
        <v>24</v>
      </c>
      <c r="H31" s="76">
        <f t="shared" si="12"/>
        <v>240</v>
      </c>
      <c r="I31" s="295">
        <f t="shared" si="6"/>
        <v>0.20833333333333334</v>
      </c>
      <c r="J31" s="295"/>
      <c r="K31" s="289" t="str">
        <f t="shared" si="13"/>
        <v>Revisi</v>
      </c>
      <c r="L31" s="289"/>
      <c r="M31" s="289"/>
      <c r="N31" s="289"/>
      <c r="O31" s="289"/>
      <c r="P31" s="289"/>
      <c r="Q31" s="295">
        <f t="shared" si="14"/>
        <v>0.89583333333333337</v>
      </c>
      <c r="R31" s="295"/>
      <c r="S31" s="299" t="str">
        <f t="shared" si="7"/>
        <v>Mudah</v>
      </c>
      <c r="T31" s="300"/>
      <c r="U31" s="300"/>
      <c r="V31" s="300"/>
      <c r="W31" s="301"/>
      <c r="X31" s="294" t="str">
        <f t="shared" si="8"/>
        <v>Dibuang</v>
      </c>
      <c r="Y31" s="294"/>
      <c r="Z31" s="294"/>
      <c r="AA31" s="294"/>
      <c r="AB31" s="294"/>
    </row>
    <row r="32" spans="1:28">
      <c r="A32" s="77">
        <v>6</v>
      </c>
      <c r="B32" s="148">
        <v>10</v>
      </c>
      <c r="C32" s="76">
        <f t="shared" si="4"/>
        <v>100</v>
      </c>
      <c r="D32" s="76">
        <f t="shared" si="5"/>
        <v>50</v>
      </c>
      <c r="E32" s="76">
        <f>C32-D32</f>
        <v>50</v>
      </c>
      <c r="F32" s="76">
        <f t="shared" si="10"/>
        <v>150</v>
      </c>
      <c r="G32" s="76">
        <f t="shared" si="11"/>
        <v>24</v>
      </c>
      <c r="H32" s="76">
        <f t="shared" si="12"/>
        <v>240</v>
      </c>
      <c r="I32" s="295">
        <f t="shared" si="6"/>
        <v>0.41666666666666669</v>
      </c>
      <c r="J32" s="295"/>
      <c r="K32" s="289" t="str">
        <f t="shared" si="13"/>
        <v>Baik</v>
      </c>
      <c r="L32" s="289"/>
      <c r="M32" s="289"/>
      <c r="N32" s="289"/>
      <c r="O32" s="289"/>
      <c r="P32" s="289"/>
      <c r="Q32" s="295">
        <f t="shared" si="14"/>
        <v>0.625</v>
      </c>
      <c r="R32" s="295"/>
      <c r="S32" s="299" t="str">
        <f t="shared" si="7"/>
        <v>Sedang</v>
      </c>
      <c r="T32" s="300"/>
      <c r="U32" s="300"/>
      <c r="V32" s="300"/>
      <c r="W32" s="301"/>
      <c r="X32" s="294" t="str">
        <f t="shared" si="8"/>
        <v>Dipakai</v>
      </c>
      <c r="Y32" s="294"/>
      <c r="Z32" s="294"/>
      <c r="AA32" s="294"/>
      <c r="AB32" s="294"/>
    </row>
    <row r="33" spans="1:28">
      <c r="A33" s="77">
        <v>7</v>
      </c>
      <c r="B33" s="148">
        <v>10</v>
      </c>
      <c r="C33" s="76">
        <f t="shared" si="4"/>
        <v>120</v>
      </c>
      <c r="D33" s="76">
        <f t="shared" si="5"/>
        <v>95</v>
      </c>
      <c r="E33" s="76">
        <f t="shared" si="9"/>
        <v>25</v>
      </c>
      <c r="F33" s="76">
        <f t="shared" si="10"/>
        <v>215</v>
      </c>
      <c r="G33" s="76">
        <f t="shared" si="11"/>
        <v>24</v>
      </c>
      <c r="H33" s="76">
        <f t="shared" si="12"/>
        <v>240</v>
      </c>
      <c r="I33" s="295">
        <f t="shared" si="6"/>
        <v>0.20833333333333334</v>
      </c>
      <c r="J33" s="295"/>
      <c r="K33" s="289" t="str">
        <f t="shared" si="13"/>
        <v>Revisi</v>
      </c>
      <c r="L33" s="289"/>
      <c r="M33" s="289"/>
      <c r="N33" s="289"/>
      <c r="O33" s="289"/>
      <c r="P33" s="289"/>
      <c r="Q33" s="295">
        <f t="shared" si="14"/>
        <v>0.89583333333333337</v>
      </c>
      <c r="R33" s="295"/>
      <c r="S33" s="299" t="str">
        <f t="shared" si="7"/>
        <v>Mudah</v>
      </c>
      <c r="T33" s="300"/>
      <c r="U33" s="300"/>
      <c r="V33" s="300"/>
      <c r="W33" s="301"/>
      <c r="X33" s="294" t="str">
        <f t="shared" si="8"/>
        <v>Dibuang</v>
      </c>
      <c r="Y33" s="294"/>
      <c r="Z33" s="294"/>
      <c r="AA33" s="294"/>
      <c r="AB33" s="294"/>
    </row>
    <row r="34" spans="1:28">
      <c r="A34" s="77">
        <v>8</v>
      </c>
      <c r="B34" s="148">
        <v>10</v>
      </c>
      <c r="C34" s="76">
        <f t="shared" si="4"/>
        <v>120</v>
      </c>
      <c r="D34" s="76">
        <f t="shared" si="5"/>
        <v>110</v>
      </c>
      <c r="E34" s="76">
        <f t="shared" si="9"/>
        <v>10</v>
      </c>
      <c r="F34" s="76">
        <f t="shared" si="10"/>
        <v>230</v>
      </c>
      <c r="G34" s="76">
        <f t="shared" si="11"/>
        <v>24</v>
      </c>
      <c r="H34" s="76">
        <f t="shared" si="12"/>
        <v>240</v>
      </c>
      <c r="I34" s="295">
        <f t="shared" si="6"/>
        <v>8.3333333333333329E-2</v>
      </c>
      <c r="J34" s="295"/>
      <c r="K34" s="289" t="str">
        <f t="shared" si="13"/>
        <v>Jelek</v>
      </c>
      <c r="L34" s="289"/>
      <c r="M34" s="289"/>
      <c r="N34" s="289"/>
      <c r="O34" s="289"/>
      <c r="P34" s="289"/>
      <c r="Q34" s="295">
        <f t="shared" si="14"/>
        <v>0.95833333333333337</v>
      </c>
      <c r="R34" s="295"/>
      <c r="S34" s="299" t="str">
        <f t="shared" si="7"/>
        <v>Mudah</v>
      </c>
      <c r="T34" s="300"/>
      <c r="U34" s="300"/>
      <c r="V34" s="300"/>
      <c r="W34" s="301"/>
      <c r="X34" s="294" t="str">
        <f t="shared" si="8"/>
        <v>Dibuang</v>
      </c>
      <c r="Y34" s="294"/>
      <c r="Z34" s="294"/>
      <c r="AA34" s="294"/>
      <c r="AB34" s="294"/>
    </row>
    <row r="35" spans="1:28">
      <c r="A35" s="77">
        <v>9</v>
      </c>
      <c r="B35" s="148">
        <v>10</v>
      </c>
      <c r="C35" s="76">
        <f t="shared" si="4"/>
        <v>120</v>
      </c>
      <c r="D35" s="76">
        <f t="shared" si="5"/>
        <v>25</v>
      </c>
      <c r="E35" s="76">
        <f t="shared" si="9"/>
        <v>95</v>
      </c>
      <c r="F35" s="76">
        <f t="shared" si="10"/>
        <v>145</v>
      </c>
      <c r="G35" s="76">
        <f t="shared" si="11"/>
        <v>24</v>
      </c>
      <c r="H35" s="76">
        <f t="shared" si="12"/>
        <v>240</v>
      </c>
      <c r="I35" s="295">
        <f t="shared" si="6"/>
        <v>0.79166666666666663</v>
      </c>
      <c r="J35" s="295"/>
      <c r="K35" s="289" t="str">
        <f t="shared" si="13"/>
        <v>Baik</v>
      </c>
      <c r="L35" s="289"/>
      <c r="M35" s="289"/>
      <c r="N35" s="289"/>
      <c r="O35" s="289"/>
      <c r="P35" s="289"/>
      <c r="Q35" s="295">
        <f t="shared" si="14"/>
        <v>0.60416666666666663</v>
      </c>
      <c r="R35" s="295"/>
      <c r="S35" s="296" t="str">
        <f t="shared" si="7"/>
        <v>Sedang</v>
      </c>
      <c r="T35" s="297"/>
      <c r="U35" s="297"/>
      <c r="V35" s="297"/>
      <c r="W35" s="298"/>
      <c r="X35" s="294" t="str">
        <f t="shared" si="8"/>
        <v>Dipakai</v>
      </c>
      <c r="Y35" s="294"/>
      <c r="Z35" s="294"/>
      <c r="AA35" s="294"/>
      <c r="AB35" s="294"/>
    </row>
    <row r="36" spans="1:28">
      <c r="A36" s="145">
        <v>10</v>
      </c>
      <c r="B36" s="149">
        <v>10</v>
      </c>
      <c r="C36" s="129">
        <f t="shared" si="4"/>
        <v>115</v>
      </c>
      <c r="D36" s="129">
        <f t="shared" si="5"/>
        <v>95</v>
      </c>
      <c r="E36" s="129">
        <f t="shared" si="9"/>
        <v>20</v>
      </c>
      <c r="F36" s="129">
        <f t="shared" si="10"/>
        <v>210</v>
      </c>
      <c r="G36" s="129">
        <f>COUNTA($C$9:$N$9,$P$9:$AA$9)</f>
        <v>24</v>
      </c>
      <c r="H36" s="129">
        <f t="shared" si="12"/>
        <v>240</v>
      </c>
      <c r="I36" s="288">
        <f t="shared" si="6"/>
        <v>0.16666666666666666</v>
      </c>
      <c r="J36" s="288"/>
      <c r="K36" s="289" t="str">
        <f t="shared" si="13"/>
        <v>Jelek</v>
      </c>
      <c r="L36" s="289"/>
      <c r="M36" s="289"/>
      <c r="N36" s="289"/>
      <c r="O36" s="289"/>
      <c r="P36" s="289"/>
      <c r="Q36" s="288">
        <f t="shared" si="14"/>
        <v>0.875</v>
      </c>
      <c r="R36" s="288"/>
      <c r="S36" s="290" t="str">
        <f t="shared" si="7"/>
        <v>Mudah</v>
      </c>
      <c r="T36" s="291"/>
      <c r="U36" s="291"/>
      <c r="V36" s="291"/>
      <c r="W36" s="292"/>
      <c r="X36" s="293" t="str">
        <f t="shared" si="8"/>
        <v>Dibuang</v>
      </c>
      <c r="Y36" s="293"/>
      <c r="Z36" s="293"/>
      <c r="AA36" s="293"/>
      <c r="AB36" s="294"/>
    </row>
    <row r="37" spans="1:28">
      <c r="A37" s="146"/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X37" s="219" t="s">
        <v>152</v>
      </c>
      <c r="Y37" s="287">
        <f>COUNTIF(X27:AB36,"dipakai")/COUNTA(X27:AB36)</f>
        <v>0.3</v>
      </c>
      <c r="Z37" s="287"/>
      <c r="AA37" s="287"/>
      <c r="AB37" s="147"/>
    </row>
    <row r="38" spans="1:2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" t="str">
        <f>PGanda!U52</f>
        <v xml:space="preserve">Banjaran, </v>
      </c>
      <c r="U38" s="178"/>
      <c r="V38" s="178"/>
      <c r="W38" s="178"/>
      <c r="X38" s="21"/>
      <c r="Y38" s="22"/>
      <c r="Z38" s="22"/>
      <c r="AA38" s="13"/>
      <c r="AB38" s="13"/>
    </row>
    <row r="39" spans="1:28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" t="str">
        <f>PGanda!U53</f>
        <v>Guru Mata Pelajaran,</v>
      </c>
      <c r="U39" s="178"/>
      <c r="V39" s="178"/>
      <c r="W39" s="178"/>
      <c r="X39" s="21"/>
      <c r="Y39" s="22"/>
      <c r="Z39" s="22"/>
      <c r="AA39" s="13"/>
      <c r="AB39" s="13"/>
    </row>
    <row r="40" spans="1:28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U40" s="178"/>
      <c r="V40" s="178"/>
      <c r="W40" s="178"/>
      <c r="X40" s="21"/>
      <c r="Y40" s="22"/>
      <c r="Z40" s="22"/>
      <c r="AA40" s="13"/>
      <c r="AB40" s="13"/>
    </row>
    <row r="41" spans="1:28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"/>
      <c r="U41" s="178"/>
      <c r="V41" s="178"/>
      <c r="W41" s="178"/>
      <c r="X41" s="21"/>
      <c r="Y41" s="22"/>
      <c r="Z41" s="22"/>
      <c r="AA41" s="13"/>
      <c r="AB41" s="13"/>
    </row>
    <row r="42" spans="1:28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"/>
      <c r="U42" s="178"/>
      <c r="V42" s="178"/>
      <c r="W42" s="178"/>
      <c r="X42" s="21"/>
      <c r="Y42" s="22"/>
      <c r="Z42" s="22"/>
      <c r="AA42" s="13"/>
      <c r="AB42" s="13"/>
    </row>
    <row r="43" spans="1:28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179" t="s">
        <v>159</v>
      </c>
      <c r="U43" s="179"/>
      <c r="V43" s="179"/>
      <c r="W43" s="180"/>
      <c r="X43" s="81"/>
      <c r="Y43" s="82"/>
      <c r="Z43" s="22"/>
      <c r="AA43" s="13"/>
      <c r="AB43" s="13"/>
    </row>
    <row r="44" spans="1:2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2" t="str">
        <f>PGanda!U57</f>
        <v>NIP -</v>
      </c>
      <c r="U44" s="181"/>
      <c r="V44" s="181"/>
      <c r="W44" s="181"/>
      <c r="X44" s="32"/>
      <c r="Y44" s="27"/>
      <c r="Z44" s="27"/>
    </row>
    <row r="45" spans="1:28">
      <c r="A45" s="27"/>
      <c r="B45" s="33" t="s">
        <v>12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27"/>
      <c r="U45" s="27"/>
      <c r="V45" s="27"/>
      <c r="W45" s="27"/>
      <c r="X45" s="27"/>
      <c r="Y45" s="27"/>
      <c r="Z45" s="27"/>
    </row>
    <row r="46" spans="1:28">
      <c r="A46" s="27"/>
      <c r="B46" s="34" t="s">
        <v>21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23"/>
      <c r="U46" s="32"/>
      <c r="V46" s="32"/>
      <c r="W46" s="32"/>
      <c r="X46" s="32"/>
      <c r="Y46" s="27"/>
      <c r="Z46" s="27"/>
    </row>
    <row r="47" spans="1:28">
      <c r="A47" s="27"/>
      <c r="B47" s="34" t="s">
        <v>20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27"/>
      <c r="U47" s="32"/>
      <c r="V47" s="32"/>
      <c r="W47" s="32"/>
      <c r="X47" s="32"/>
      <c r="Y47" s="27"/>
      <c r="Z47" s="27"/>
    </row>
    <row r="48" spans="1:28">
      <c r="A48" s="27"/>
      <c r="B48" s="34" t="s">
        <v>19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27"/>
      <c r="U48" s="32"/>
      <c r="V48" s="32"/>
      <c r="W48" s="32"/>
      <c r="X48" s="32"/>
      <c r="Y48" s="27"/>
      <c r="Z48" s="27"/>
    </row>
    <row r="49" spans="1:28">
      <c r="A49" s="27"/>
      <c r="B49" s="33" t="s">
        <v>13</v>
      </c>
      <c r="C49" s="27"/>
      <c r="D49" s="27"/>
      <c r="E49" s="27"/>
      <c r="F49" s="27"/>
      <c r="G49" s="27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27"/>
      <c r="U49" s="32"/>
      <c r="V49" s="32"/>
      <c r="W49" s="32"/>
      <c r="X49" s="32"/>
      <c r="Y49" s="27"/>
      <c r="Z49" s="27"/>
    </row>
    <row r="50" spans="1:28">
      <c r="A50" s="27"/>
      <c r="B50" s="34" t="s">
        <v>14</v>
      </c>
      <c r="C50" s="27"/>
      <c r="D50" s="27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27"/>
      <c r="Z50" s="27"/>
    </row>
    <row r="51" spans="1:28">
      <c r="A51" s="27"/>
      <c r="B51" s="34" t="s">
        <v>15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8">
      <c r="A52" s="27"/>
      <c r="B52" s="34" t="s">
        <v>16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4" spans="1:28">
      <c r="B54" s="6"/>
      <c r="D54" s="7"/>
    </row>
    <row r="57" spans="1:28">
      <c r="A57" s="9" t="s">
        <v>162</v>
      </c>
    </row>
    <row r="59" spans="1:28" ht="14.25">
      <c r="B59" s="275" t="s">
        <v>154</v>
      </c>
      <c r="C59" s="275"/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5"/>
      <c r="R59" s="275"/>
      <c r="S59" s="275"/>
      <c r="T59" s="275"/>
      <c r="U59" s="275"/>
      <c r="V59" s="275"/>
      <c r="W59" s="275"/>
      <c r="X59" s="275"/>
      <c r="Y59" s="275"/>
      <c r="Z59" s="275"/>
      <c r="AA59" s="275"/>
    </row>
    <row r="60" spans="1:28" ht="15">
      <c r="A60" s="27"/>
      <c r="B60" s="275" t="s">
        <v>107</v>
      </c>
      <c r="C60" s="275"/>
      <c r="D60" s="275"/>
      <c r="E60" s="275"/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75"/>
      <c r="AB60" s="28"/>
    </row>
    <row r="61" spans="1:28" ht="14.25">
      <c r="A61" s="29"/>
      <c r="B61" s="223"/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8">
        <f>PGanda!O61</f>
        <v>0</v>
      </c>
      <c r="P61" s="223"/>
      <c r="Q61" s="223"/>
      <c r="R61" s="228"/>
      <c r="S61" s="223"/>
      <c r="T61" s="223"/>
      <c r="U61" s="223"/>
      <c r="V61" s="223"/>
      <c r="W61" s="223"/>
      <c r="X61" s="223"/>
      <c r="Y61" s="223"/>
      <c r="Z61" s="223"/>
      <c r="AA61" s="223"/>
      <c r="AB61" s="29"/>
    </row>
    <row r="62" spans="1:28">
      <c r="A62" s="27"/>
      <c r="B62" s="27"/>
      <c r="C62" s="23"/>
      <c r="D62" s="23"/>
      <c r="E62" s="27"/>
      <c r="F62" s="24" t="s">
        <v>36</v>
      </c>
      <c r="G62" s="327" t="s">
        <v>160</v>
      </c>
      <c r="H62" s="327"/>
      <c r="I62" s="327"/>
      <c r="J62" s="327"/>
      <c r="K62" s="327"/>
      <c r="L62" s="327"/>
      <c r="M62" s="327"/>
      <c r="N62" s="25"/>
      <c r="O62" s="25"/>
      <c r="P62" s="23"/>
      <c r="Q62" s="23"/>
      <c r="R62" s="23"/>
      <c r="S62" s="23"/>
      <c r="T62" s="27"/>
      <c r="U62" s="27"/>
      <c r="V62" s="30"/>
      <c r="W62" s="30"/>
      <c r="X62" s="30"/>
      <c r="Y62" s="24" t="s">
        <v>34</v>
      </c>
      <c r="Z62" s="328" t="s">
        <v>157</v>
      </c>
      <c r="AA62" s="328"/>
      <c r="AB62" s="328"/>
    </row>
    <row r="63" spans="1:28">
      <c r="A63" s="27"/>
      <c r="B63" s="27"/>
      <c r="C63" s="23"/>
      <c r="D63" s="23"/>
      <c r="E63" s="27"/>
      <c r="F63" s="24" t="s">
        <v>37</v>
      </c>
      <c r="G63" s="315" t="s">
        <v>163</v>
      </c>
      <c r="H63" s="315"/>
      <c r="I63" s="315"/>
      <c r="J63" s="177"/>
      <c r="K63" s="177"/>
      <c r="L63" s="177"/>
      <c r="M63" s="177"/>
      <c r="N63" s="25"/>
      <c r="O63" s="25"/>
      <c r="P63" s="23"/>
      <c r="Q63" s="23"/>
      <c r="R63" s="23"/>
      <c r="S63" s="23"/>
      <c r="T63" s="27"/>
      <c r="U63" s="27"/>
      <c r="V63" s="30"/>
      <c r="W63" s="30"/>
      <c r="X63" s="30"/>
      <c r="Y63" s="24" t="s">
        <v>35</v>
      </c>
      <c r="Z63" s="316" t="s">
        <v>153</v>
      </c>
      <c r="AA63" s="316"/>
      <c r="AB63" s="316"/>
    </row>
    <row r="64" spans="1:28">
      <c r="A64" s="3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>
      <c r="A65" s="317" t="s">
        <v>30</v>
      </c>
      <c r="B65" s="318" t="s">
        <v>27</v>
      </c>
      <c r="C65" s="319" t="s">
        <v>25</v>
      </c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1"/>
      <c r="P65" s="322" t="s">
        <v>26</v>
      </c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</row>
    <row r="66" spans="1:28">
      <c r="A66" s="317"/>
      <c r="B66" s="318"/>
      <c r="C66" s="229">
        <v>1</v>
      </c>
      <c r="D66" s="230">
        <v>2</v>
      </c>
      <c r="E66" s="230">
        <v>3</v>
      </c>
      <c r="F66" s="230">
        <v>4</v>
      </c>
      <c r="G66" s="230">
        <v>5</v>
      </c>
      <c r="H66" s="230">
        <v>6</v>
      </c>
      <c r="I66" s="230">
        <v>7</v>
      </c>
      <c r="J66" s="230">
        <v>8</v>
      </c>
      <c r="K66" s="230">
        <v>9</v>
      </c>
      <c r="L66" s="230">
        <v>10</v>
      </c>
      <c r="M66" s="230">
        <v>11</v>
      </c>
      <c r="N66" s="231">
        <v>12</v>
      </c>
      <c r="O66" s="323" t="s">
        <v>1</v>
      </c>
      <c r="P66" s="232">
        <v>1</v>
      </c>
      <c r="Q66" s="230">
        <v>2</v>
      </c>
      <c r="R66" s="230">
        <v>3</v>
      </c>
      <c r="S66" s="230">
        <v>4</v>
      </c>
      <c r="T66" s="230">
        <v>5</v>
      </c>
      <c r="U66" s="230">
        <v>6</v>
      </c>
      <c r="V66" s="230">
        <v>7</v>
      </c>
      <c r="W66" s="230">
        <v>8</v>
      </c>
      <c r="X66" s="230">
        <v>9</v>
      </c>
      <c r="Y66" s="230">
        <v>10</v>
      </c>
      <c r="Z66" s="230">
        <v>11</v>
      </c>
      <c r="AA66" s="231">
        <v>12</v>
      </c>
      <c r="AB66" s="325" t="s">
        <v>1</v>
      </c>
    </row>
    <row r="67" spans="1:28" ht="19.5" thickBot="1">
      <c r="A67" s="317"/>
      <c r="B67" s="200" t="s">
        <v>28</v>
      </c>
      <c r="C67" s="196">
        <v>110</v>
      </c>
      <c r="D67" s="171">
        <v>400</v>
      </c>
      <c r="E67" s="171">
        <v>353</v>
      </c>
      <c r="F67" s="171">
        <v>425</v>
      </c>
      <c r="G67" s="171">
        <v>150</v>
      </c>
      <c r="H67" s="171">
        <v>15</v>
      </c>
      <c r="I67" s="171">
        <v>134</v>
      </c>
      <c r="J67" s="171">
        <v>9</v>
      </c>
      <c r="K67" s="171">
        <v>10</v>
      </c>
      <c r="L67" s="171">
        <v>154</v>
      </c>
      <c r="M67" s="171">
        <v>182</v>
      </c>
      <c r="N67" s="206">
        <v>153</v>
      </c>
      <c r="O67" s="324"/>
      <c r="P67" s="170">
        <v>5</v>
      </c>
      <c r="Q67" s="171">
        <v>32</v>
      </c>
      <c r="R67" s="171">
        <v>42</v>
      </c>
      <c r="S67" s="171">
        <v>50</v>
      </c>
      <c r="T67" s="171">
        <v>51</v>
      </c>
      <c r="U67" s="171">
        <v>121</v>
      </c>
      <c r="V67" s="171">
        <v>124</v>
      </c>
      <c r="W67" s="171">
        <v>221</v>
      </c>
      <c r="X67" s="171">
        <v>237</v>
      </c>
      <c r="Y67" s="171">
        <v>351</v>
      </c>
      <c r="Z67" s="171">
        <v>379</v>
      </c>
      <c r="AA67" s="206">
        <v>385</v>
      </c>
      <c r="AB67" s="326"/>
    </row>
    <row r="68" spans="1:28" ht="13.5" thickTop="1">
      <c r="A68" s="308" t="s">
        <v>2</v>
      </c>
      <c r="B68" s="201">
        <v>1</v>
      </c>
      <c r="C68" s="220">
        <v>10</v>
      </c>
      <c r="D68" s="175">
        <v>10</v>
      </c>
      <c r="E68" s="175">
        <v>10</v>
      </c>
      <c r="F68" s="175">
        <v>10</v>
      </c>
      <c r="G68" s="175">
        <v>10</v>
      </c>
      <c r="H68" s="175">
        <v>5</v>
      </c>
      <c r="I68" s="175">
        <v>10</v>
      </c>
      <c r="J68" s="175">
        <v>10</v>
      </c>
      <c r="K68" s="175">
        <v>10</v>
      </c>
      <c r="L68" s="175">
        <v>10</v>
      </c>
      <c r="M68" s="175">
        <v>10</v>
      </c>
      <c r="N68" s="221">
        <v>10</v>
      </c>
      <c r="O68" s="210">
        <f>IF(SUM(C68:N68)=0,"",SUM(C68:N68))</f>
        <v>115</v>
      </c>
      <c r="P68" s="182">
        <v>0</v>
      </c>
      <c r="Q68" s="175">
        <v>10</v>
      </c>
      <c r="R68" s="175">
        <v>10</v>
      </c>
      <c r="S68" s="175">
        <v>5</v>
      </c>
      <c r="T68" s="175">
        <v>5</v>
      </c>
      <c r="U68" s="175">
        <v>10</v>
      </c>
      <c r="V68" s="175">
        <v>10</v>
      </c>
      <c r="W68" s="175">
        <v>10</v>
      </c>
      <c r="X68" s="175">
        <v>5</v>
      </c>
      <c r="Y68" s="175">
        <v>5</v>
      </c>
      <c r="Z68" s="175">
        <v>10</v>
      </c>
      <c r="AA68" s="221">
        <v>10</v>
      </c>
      <c r="AB68" s="214">
        <f>IF(SUM(P68:AA68)=0,"",SUM(P68:AA68))</f>
        <v>90</v>
      </c>
    </row>
    <row r="69" spans="1:28">
      <c r="A69" s="309"/>
      <c r="B69" s="202">
        <v>2</v>
      </c>
      <c r="C69" s="197">
        <v>10</v>
      </c>
      <c r="D69" s="74">
        <v>10</v>
      </c>
      <c r="E69" s="74">
        <v>10</v>
      </c>
      <c r="F69" s="74">
        <v>10</v>
      </c>
      <c r="G69" s="74">
        <v>10</v>
      </c>
      <c r="H69" s="74">
        <v>10</v>
      </c>
      <c r="I69" s="74">
        <v>5</v>
      </c>
      <c r="J69" s="74">
        <v>5</v>
      </c>
      <c r="K69" s="74">
        <v>5</v>
      </c>
      <c r="L69" s="74">
        <v>5</v>
      </c>
      <c r="M69" s="74">
        <v>10</v>
      </c>
      <c r="N69" s="207">
        <v>10</v>
      </c>
      <c r="O69" s="211">
        <f t="shared" ref="O69:O77" si="15">IF(SUM(C69:N69)=0,"",SUM(C69:N69))</f>
        <v>100</v>
      </c>
      <c r="P69" s="184">
        <v>10</v>
      </c>
      <c r="Q69" s="74">
        <v>10</v>
      </c>
      <c r="R69" s="74">
        <v>10</v>
      </c>
      <c r="S69" s="74">
        <v>5</v>
      </c>
      <c r="T69" s="74">
        <v>10</v>
      </c>
      <c r="U69" s="74">
        <v>5</v>
      </c>
      <c r="V69" s="74">
        <v>10</v>
      </c>
      <c r="W69" s="74">
        <v>10</v>
      </c>
      <c r="X69" s="74">
        <v>10</v>
      </c>
      <c r="Y69" s="74">
        <v>5</v>
      </c>
      <c r="Z69" s="74">
        <v>5</v>
      </c>
      <c r="AA69" s="207">
        <v>5</v>
      </c>
      <c r="AB69" s="215">
        <f t="shared" ref="AB69:AB77" si="16">IF(SUM(P69:AA69)=0,"",SUM(P69:AA69))</f>
        <v>95</v>
      </c>
    </row>
    <row r="70" spans="1:28">
      <c r="A70" s="309"/>
      <c r="B70" s="202">
        <v>3</v>
      </c>
      <c r="C70" s="197">
        <v>10</v>
      </c>
      <c r="D70" s="74">
        <v>10</v>
      </c>
      <c r="E70" s="74">
        <v>5</v>
      </c>
      <c r="F70" s="74">
        <v>5</v>
      </c>
      <c r="G70" s="74">
        <v>5</v>
      </c>
      <c r="H70" s="74">
        <v>10</v>
      </c>
      <c r="I70" s="74">
        <v>10</v>
      </c>
      <c r="J70" s="74">
        <v>10</v>
      </c>
      <c r="K70" s="74">
        <v>10</v>
      </c>
      <c r="L70" s="74">
        <v>10</v>
      </c>
      <c r="M70" s="74">
        <v>10</v>
      </c>
      <c r="N70" s="207">
        <v>10</v>
      </c>
      <c r="O70" s="211">
        <f t="shared" si="15"/>
        <v>105</v>
      </c>
      <c r="P70" s="184">
        <v>10</v>
      </c>
      <c r="Q70" s="74">
        <v>10</v>
      </c>
      <c r="R70" s="74">
        <v>10</v>
      </c>
      <c r="S70" s="74">
        <v>10</v>
      </c>
      <c r="T70" s="74">
        <v>10</v>
      </c>
      <c r="U70" s="74">
        <v>10</v>
      </c>
      <c r="V70" s="74">
        <v>5</v>
      </c>
      <c r="W70" s="74">
        <v>10</v>
      </c>
      <c r="X70" s="74">
        <v>5</v>
      </c>
      <c r="Y70" s="74">
        <v>10</v>
      </c>
      <c r="Z70" s="74">
        <v>5</v>
      </c>
      <c r="AA70" s="207">
        <v>10</v>
      </c>
      <c r="AB70" s="215">
        <f t="shared" si="16"/>
        <v>105</v>
      </c>
    </row>
    <row r="71" spans="1:28">
      <c r="A71" s="309"/>
      <c r="B71" s="202">
        <v>4</v>
      </c>
      <c r="C71" s="197">
        <v>10</v>
      </c>
      <c r="D71" s="74">
        <v>10</v>
      </c>
      <c r="E71" s="74">
        <v>10</v>
      </c>
      <c r="F71" s="74">
        <v>10</v>
      </c>
      <c r="G71" s="74">
        <v>10</v>
      </c>
      <c r="H71" s="74">
        <v>10</v>
      </c>
      <c r="I71" s="74">
        <v>10</v>
      </c>
      <c r="J71" s="74">
        <v>10</v>
      </c>
      <c r="K71" s="74">
        <v>10</v>
      </c>
      <c r="L71" s="74">
        <v>10</v>
      </c>
      <c r="M71" s="74">
        <v>10</v>
      </c>
      <c r="N71" s="207">
        <v>10</v>
      </c>
      <c r="O71" s="211">
        <f t="shared" si="15"/>
        <v>120</v>
      </c>
      <c r="P71" s="184">
        <v>0</v>
      </c>
      <c r="Q71" s="74">
        <v>0</v>
      </c>
      <c r="R71" s="74">
        <v>0</v>
      </c>
      <c r="S71" s="74">
        <v>0</v>
      </c>
      <c r="T71" s="74">
        <v>0</v>
      </c>
      <c r="U71" s="74">
        <v>0</v>
      </c>
      <c r="V71" s="74">
        <v>0</v>
      </c>
      <c r="W71" s="74">
        <v>0</v>
      </c>
      <c r="X71" s="74">
        <v>10</v>
      </c>
      <c r="Y71" s="74">
        <v>10</v>
      </c>
      <c r="Z71" s="74">
        <v>0</v>
      </c>
      <c r="AA71" s="207">
        <v>10</v>
      </c>
      <c r="AB71" s="215">
        <f t="shared" si="16"/>
        <v>30</v>
      </c>
    </row>
    <row r="72" spans="1:28">
      <c r="A72" s="309"/>
      <c r="B72" s="202">
        <v>5</v>
      </c>
      <c r="C72" s="197">
        <v>10</v>
      </c>
      <c r="D72" s="74">
        <v>10</v>
      </c>
      <c r="E72" s="74">
        <v>10</v>
      </c>
      <c r="F72" s="74">
        <v>10</v>
      </c>
      <c r="G72" s="74">
        <v>10</v>
      </c>
      <c r="H72" s="74">
        <v>10</v>
      </c>
      <c r="I72" s="74">
        <v>10</v>
      </c>
      <c r="J72" s="74">
        <v>10</v>
      </c>
      <c r="K72" s="74">
        <v>10</v>
      </c>
      <c r="L72" s="74">
        <v>10</v>
      </c>
      <c r="M72" s="74">
        <v>10</v>
      </c>
      <c r="N72" s="207">
        <v>10</v>
      </c>
      <c r="O72" s="211">
        <f t="shared" si="15"/>
        <v>120</v>
      </c>
      <c r="P72" s="184">
        <v>0</v>
      </c>
      <c r="Q72" s="74">
        <v>0</v>
      </c>
      <c r="R72" s="74">
        <v>10</v>
      </c>
      <c r="S72" s="74">
        <v>10</v>
      </c>
      <c r="T72" s="74">
        <v>10</v>
      </c>
      <c r="U72" s="74">
        <v>10</v>
      </c>
      <c r="V72" s="74">
        <v>10</v>
      </c>
      <c r="W72" s="74">
        <v>10</v>
      </c>
      <c r="X72" s="74">
        <v>5</v>
      </c>
      <c r="Y72" s="74">
        <v>10</v>
      </c>
      <c r="Z72" s="74">
        <v>10</v>
      </c>
      <c r="AA72" s="207">
        <v>10</v>
      </c>
      <c r="AB72" s="215">
        <f t="shared" si="16"/>
        <v>95</v>
      </c>
    </row>
    <row r="73" spans="1:28">
      <c r="A73" s="309"/>
      <c r="B73" s="202">
        <v>6</v>
      </c>
      <c r="C73" s="197">
        <v>10</v>
      </c>
      <c r="D73" s="74">
        <v>10</v>
      </c>
      <c r="E73" s="74">
        <v>10</v>
      </c>
      <c r="F73" s="74">
        <v>10</v>
      </c>
      <c r="G73" s="74">
        <v>10</v>
      </c>
      <c r="H73" s="74">
        <v>10</v>
      </c>
      <c r="I73" s="74">
        <v>10</v>
      </c>
      <c r="J73" s="74">
        <v>10</v>
      </c>
      <c r="K73" s="74">
        <v>10</v>
      </c>
      <c r="L73" s="74">
        <v>10</v>
      </c>
      <c r="M73" s="74">
        <v>0</v>
      </c>
      <c r="N73" s="207">
        <v>0</v>
      </c>
      <c r="O73" s="211">
        <f t="shared" si="15"/>
        <v>100</v>
      </c>
      <c r="P73" s="184">
        <v>0</v>
      </c>
      <c r="Q73" s="74">
        <v>0</v>
      </c>
      <c r="R73" s="74">
        <v>0</v>
      </c>
      <c r="S73" s="74">
        <v>5</v>
      </c>
      <c r="T73" s="74">
        <v>0</v>
      </c>
      <c r="U73" s="74">
        <v>0</v>
      </c>
      <c r="V73" s="74">
        <v>10</v>
      </c>
      <c r="W73" s="74">
        <v>0</v>
      </c>
      <c r="X73" s="74">
        <v>5</v>
      </c>
      <c r="Y73" s="74">
        <v>10</v>
      </c>
      <c r="Z73" s="74">
        <v>10</v>
      </c>
      <c r="AA73" s="207">
        <v>10</v>
      </c>
      <c r="AB73" s="215">
        <f t="shared" si="16"/>
        <v>50</v>
      </c>
    </row>
    <row r="74" spans="1:28">
      <c r="A74" s="309"/>
      <c r="B74" s="202">
        <v>7</v>
      </c>
      <c r="C74" s="197">
        <v>10</v>
      </c>
      <c r="D74" s="74">
        <v>10</v>
      </c>
      <c r="E74" s="74">
        <v>10</v>
      </c>
      <c r="F74" s="74">
        <v>10</v>
      </c>
      <c r="G74" s="74">
        <v>10</v>
      </c>
      <c r="H74" s="74">
        <v>10</v>
      </c>
      <c r="I74" s="74">
        <v>10</v>
      </c>
      <c r="J74" s="74">
        <v>10</v>
      </c>
      <c r="K74" s="74">
        <v>10</v>
      </c>
      <c r="L74" s="74">
        <v>10</v>
      </c>
      <c r="M74" s="74">
        <v>10</v>
      </c>
      <c r="N74" s="207">
        <v>10</v>
      </c>
      <c r="O74" s="211">
        <f t="shared" si="15"/>
        <v>120</v>
      </c>
      <c r="P74" s="184">
        <v>10</v>
      </c>
      <c r="Q74" s="74">
        <v>10</v>
      </c>
      <c r="R74" s="74">
        <v>5</v>
      </c>
      <c r="S74" s="74">
        <v>10</v>
      </c>
      <c r="T74" s="74">
        <v>5</v>
      </c>
      <c r="U74" s="74">
        <v>5</v>
      </c>
      <c r="V74" s="74">
        <v>5</v>
      </c>
      <c r="W74" s="74">
        <v>5</v>
      </c>
      <c r="X74" s="74">
        <v>10</v>
      </c>
      <c r="Y74" s="74">
        <v>10</v>
      </c>
      <c r="Z74" s="74">
        <v>10</v>
      </c>
      <c r="AA74" s="207">
        <v>10</v>
      </c>
      <c r="AB74" s="215">
        <f t="shared" si="16"/>
        <v>95</v>
      </c>
    </row>
    <row r="75" spans="1:28">
      <c r="A75" s="309"/>
      <c r="B75" s="202">
        <v>8</v>
      </c>
      <c r="C75" s="197">
        <v>10</v>
      </c>
      <c r="D75" s="74">
        <v>10</v>
      </c>
      <c r="E75" s="74">
        <v>10</v>
      </c>
      <c r="F75" s="74">
        <v>10</v>
      </c>
      <c r="G75" s="74">
        <v>10</v>
      </c>
      <c r="H75" s="74">
        <v>10</v>
      </c>
      <c r="I75" s="74">
        <v>10</v>
      </c>
      <c r="J75" s="74">
        <v>10</v>
      </c>
      <c r="K75" s="74">
        <v>10</v>
      </c>
      <c r="L75" s="74">
        <v>10</v>
      </c>
      <c r="M75" s="74">
        <v>10</v>
      </c>
      <c r="N75" s="207">
        <v>10</v>
      </c>
      <c r="O75" s="211">
        <f t="shared" si="15"/>
        <v>120</v>
      </c>
      <c r="P75" s="184">
        <v>10</v>
      </c>
      <c r="Q75" s="74">
        <v>10</v>
      </c>
      <c r="R75" s="74">
        <v>5</v>
      </c>
      <c r="S75" s="74">
        <v>10</v>
      </c>
      <c r="T75" s="74">
        <v>10</v>
      </c>
      <c r="U75" s="74">
        <v>10</v>
      </c>
      <c r="V75" s="74">
        <v>10</v>
      </c>
      <c r="W75" s="74">
        <v>10</v>
      </c>
      <c r="X75" s="74">
        <v>10</v>
      </c>
      <c r="Y75" s="74">
        <v>10</v>
      </c>
      <c r="Z75" s="74">
        <v>10</v>
      </c>
      <c r="AA75" s="207">
        <v>5</v>
      </c>
      <c r="AB75" s="215">
        <f t="shared" si="16"/>
        <v>110</v>
      </c>
    </row>
    <row r="76" spans="1:28">
      <c r="A76" s="309"/>
      <c r="B76" s="202">
        <v>9</v>
      </c>
      <c r="C76" s="197">
        <v>10</v>
      </c>
      <c r="D76" s="74">
        <v>10</v>
      </c>
      <c r="E76" s="74">
        <v>10</v>
      </c>
      <c r="F76" s="74">
        <v>10</v>
      </c>
      <c r="G76" s="74">
        <v>10</v>
      </c>
      <c r="H76" s="74">
        <v>10</v>
      </c>
      <c r="I76" s="74">
        <v>10</v>
      </c>
      <c r="J76" s="74">
        <v>10</v>
      </c>
      <c r="K76" s="74">
        <v>10</v>
      </c>
      <c r="L76" s="74">
        <v>10</v>
      </c>
      <c r="M76" s="74">
        <v>10</v>
      </c>
      <c r="N76" s="207">
        <v>10</v>
      </c>
      <c r="O76" s="211">
        <f t="shared" si="15"/>
        <v>120</v>
      </c>
      <c r="P76" s="184">
        <v>0</v>
      </c>
      <c r="Q76" s="74">
        <v>0</v>
      </c>
      <c r="R76" s="74">
        <v>0</v>
      </c>
      <c r="S76" s="74">
        <v>0</v>
      </c>
      <c r="T76" s="74">
        <v>0</v>
      </c>
      <c r="U76" s="74">
        <v>0</v>
      </c>
      <c r="V76" s="74">
        <v>0</v>
      </c>
      <c r="W76" s="74">
        <v>5</v>
      </c>
      <c r="X76" s="74">
        <v>10</v>
      </c>
      <c r="Y76" s="74">
        <v>0</v>
      </c>
      <c r="Z76" s="74">
        <v>10</v>
      </c>
      <c r="AA76" s="207">
        <v>0</v>
      </c>
      <c r="AB76" s="215">
        <f t="shared" si="16"/>
        <v>25</v>
      </c>
    </row>
    <row r="77" spans="1:28" ht="13.5" thickBot="1">
      <c r="A77" s="309"/>
      <c r="B77" s="203">
        <v>10</v>
      </c>
      <c r="C77" s="198">
        <v>10</v>
      </c>
      <c r="D77" s="176">
        <v>10</v>
      </c>
      <c r="E77" s="176">
        <v>10</v>
      </c>
      <c r="F77" s="176">
        <v>10</v>
      </c>
      <c r="G77" s="176">
        <v>10</v>
      </c>
      <c r="H77" s="176">
        <v>5</v>
      </c>
      <c r="I77" s="176">
        <v>10</v>
      </c>
      <c r="J77" s="176">
        <v>10</v>
      </c>
      <c r="K77" s="176">
        <v>10</v>
      </c>
      <c r="L77" s="176">
        <v>10</v>
      </c>
      <c r="M77" s="176">
        <v>10</v>
      </c>
      <c r="N77" s="208">
        <v>10</v>
      </c>
      <c r="O77" s="212">
        <f t="shared" si="15"/>
        <v>115</v>
      </c>
      <c r="P77" s="205">
        <v>10</v>
      </c>
      <c r="Q77" s="176">
        <v>0</v>
      </c>
      <c r="R77" s="176">
        <v>10</v>
      </c>
      <c r="S77" s="176">
        <v>5</v>
      </c>
      <c r="T77" s="176">
        <v>10</v>
      </c>
      <c r="U77" s="176">
        <v>10</v>
      </c>
      <c r="V77" s="176">
        <v>10</v>
      </c>
      <c r="W77" s="176">
        <v>10</v>
      </c>
      <c r="X77" s="176">
        <v>5</v>
      </c>
      <c r="Y77" s="176">
        <v>5</v>
      </c>
      <c r="Z77" s="176">
        <v>10</v>
      </c>
      <c r="AA77" s="208">
        <v>10</v>
      </c>
      <c r="AB77" s="216">
        <f t="shared" si="16"/>
        <v>95</v>
      </c>
    </row>
    <row r="78" spans="1:28" ht="15" thickTop="1">
      <c r="A78" s="310" t="s">
        <v>93</v>
      </c>
      <c r="B78" s="311"/>
      <c r="C78" s="199">
        <f t="shared" ref="C78:N78" si="17">SUM(C68:C77)</f>
        <v>100</v>
      </c>
      <c r="D78" s="20">
        <f t="shared" si="17"/>
        <v>100</v>
      </c>
      <c r="E78" s="20">
        <f t="shared" si="17"/>
        <v>95</v>
      </c>
      <c r="F78" s="20">
        <f t="shared" si="17"/>
        <v>95</v>
      </c>
      <c r="G78" s="20">
        <f t="shared" si="17"/>
        <v>95</v>
      </c>
      <c r="H78" s="20">
        <f t="shared" si="17"/>
        <v>90</v>
      </c>
      <c r="I78" s="20">
        <f t="shared" si="17"/>
        <v>95</v>
      </c>
      <c r="J78" s="20">
        <f t="shared" si="17"/>
        <v>95</v>
      </c>
      <c r="K78" s="20">
        <f t="shared" si="17"/>
        <v>95</v>
      </c>
      <c r="L78" s="20">
        <f t="shared" si="17"/>
        <v>95</v>
      </c>
      <c r="M78" s="20">
        <f t="shared" si="17"/>
        <v>90</v>
      </c>
      <c r="N78" s="209">
        <f t="shared" si="17"/>
        <v>90</v>
      </c>
      <c r="O78" s="213"/>
      <c r="P78" s="71">
        <f t="shared" ref="P78:AA78" si="18">SUM(P68:P77)</f>
        <v>50</v>
      </c>
      <c r="Q78" s="20">
        <f t="shared" si="18"/>
        <v>50</v>
      </c>
      <c r="R78" s="20">
        <f t="shared" si="18"/>
        <v>60</v>
      </c>
      <c r="S78" s="20">
        <f t="shared" si="18"/>
        <v>60</v>
      </c>
      <c r="T78" s="20">
        <f t="shared" si="18"/>
        <v>60</v>
      </c>
      <c r="U78" s="20">
        <f t="shared" si="18"/>
        <v>60</v>
      </c>
      <c r="V78" s="20">
        <f t="shared" si="18"/>
        <v>70</v>
      </c>
      <c r="W78" s="20">
        <f t="shared" si="18"/>
        <v>70</v>
      </c>
      <c r="X78" s="20">
        <f t="shared" si="18"/>
        <v>75</v>
      </c>
      <c r="Y78" s="20">
        <f t="shared" si="18"/>
        <v>75</v>
      </c>
      <c r="Z78" s="20">
        <f t="shared" si="18"/>
        <v>80</v>
      </c>
      <c r="AA78" s="209">
        <f t="shared" si="18"/>
        <v>80</v>
      </c>
      <c r="AB78" s="80"/>
    </row>
    <row r="80" spans="1:28" ht="15">
      <c r="A80" s="27"/>
      <c r="B80" s="312" t="s">
        <v>42</v>
      </c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312"/>
      <c r="V80" s="312"/>
      <c r="W80" s="312"/>
      <c r="X80" s="312"/>
      <c r="Y80" s="312"/>
      <c r="Z80" s="312"/>
      <c r="AA80" s="312"/>
      <c r="AB80" s="27"/>
    </row>
    <row r="81" spans="1:28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3"/>
      <c r="V81" s="23"/>
      <c r="W81" s="23"/>
      <c r="X81" s="23"/>
      <c r="Y81" s="23"/>
      <c r="Z81" s="23"/>
      <c r="AA81" s="27"/>
      <c r="AB81" s="27"/>
    </row>
    <row r="82" spans="1:28">
      <c r="A82" s="313" t="s">
        <v>3</v>
      </c>
      <c r="B82" s="313" t="s">
        <v>4</v>
      </c>
      <c r="C82" s="313" t="s">
        <v>5</v>
      </c>
      <c r="D82" s="313" t="s">
        <v>6</v>
      </c>
      <c r="E82" s="313" t="s">
        <v>7</v>
      </c>
      <c r="F82" s="313" t="s">
        <v>8</v>
      </c>
      <c r="G82" s="313" t="s">
        <v>17</v>
      </c>
      <c r="H82" s="313" t="s">
        <v>18</v>
      </c>
      <c r="I82" s="302" t="s">
        <v>9</v>
      </c>
      <c r="J82" s="302"/>
      <c r="K82" s="302"/>
      <c r="L82" s="302"/>
      <c r="M82" s="302"/>
      <c r="N82" s="302"/>
      <c r="O82" s="302"/>
      <c r="P82" s="302"/>
      <c r="Q82" s="302" t="s">
        <v>10</v>
      </c>
      <c r="R82" s="302"/>
      <c r="S82" s="302"/>
      <c r="T82" s="302"/>
      <c r="U82" s="302"/>
      <c r="V82" s="302"/>
      <c r="W82" s="302"/>
      <c r="X82" s="302" t="s">
        <v>22</v>
      </c>
      <c r="Y82" s="302"/>
      <c r="Z82" s="302"/>
      <c r="AA82" s="302"/>
      <c r="AB82" s="302"/>
    </row>
    <row r="83" spans="1:28">
      <c r="A83" s="313"/>
      <c r="B83" s="313"/>
      <c r="C83" s="313"/>
      <c r="D83" s="313"/>
      <c r="E83" s="313"/>
      <c r="F83" s="313"/>
      <c r="G83" s="313"/>
      <c r="H83" s="313"/>
      <c r="I83" s="302" t="s">
        <v>24</v>
      </c>
      <c r="J83" s="302"/>
      <c r="K83" s="302" t="s">
        <v>31</v>
      </c>
      <c r="L83" s="302"/>
      <c r="M83" s="302"/>
      <c r="N83" s="302"/>
      <c r="O83" s="302"/>
      <c r="P83" s="302"/>
      <c r="Q83" s="302" t="s">
        <v>23</v>
      </c>
      <c r="R83" s="302"/>
      <c r="S83" s="302" t="s">
        <v>32</v>
      </c>
      <c r="T83" s="302"/>
      <c r="U83" s="302"/>
      <c r="V83" s="302"/>
      <c r="W83" s="302"/>
      <c r="X83" s="302"/>
      <c r="Y83" s="302"/>
      <c r="Z83" s="302"/>
      <c r="AA83" s="302"/>
      <c r="AB83" s="302"/>
    </row>
    <row r="84" spans="1:28" ht="13.5" thickBot="1">
      <c r="A84" s="314"/>
      <c r="B84" s="314"/>
      <c r="C84" s="314"/>
      <c r="D84" s="314"/>
      <c r="E84" s="314"/>
      <c r="F84" s="314"/>
      <c r="G84" s="314"/>
      <c r="H84" s="314"/>
      <c r="I84" s="303"/>
      <c r="J84" s="303"/>
      <c r="K84" s="303"/>
      <c r="L84" s="303"/>
      <c r="M84" s="303"/>
      <c r="N84" s="303"/>
      <c r="O84" s="303"/>
      <c r="P84" s="303"/>
      <c r="Q84" s="303"/>
      <c r="R84" s="303"/>
      <c r="S84" s="303"/>
      <c r="T84" s="303"/>
      <c r="U84" s="303"/>
      <c r="V84" s="303"/>
      <c r="W84" s="303"/>
      <c r="X84" s="303"/>
      <c r="Y84" s="303"/>
      <c r="Z84" s="303"/>
      <c r="AA84" s="303"/>
      <c r="AB84" s="303"/>
    </row>
    <row r="85" spans="1:28" ht="13.5" thickTop="1">
      <c r="A85" s="143">
        <v>1</v>
      </c>
      <c r="B85" s="103">
        <v>10</v>
      </c>
      <c r="C85" s="144">
        <f t="shared" ref="C85:C94" si="19">O68</f>
        <v>115</v>
      </c>
      <c r="D85" s="144">
        <f t="shared" ref="D85:D94" si="20">AB68</f>
        <v>90</v>
      </c>
      <c r="E85" s="144">
        <f>C85-D85</f>
        <v>25</v>
      </c>
      <c r="F85" s="144">
        <f>C85+D85</f>
        <v>205</v>
      </c>
      <c r="G85" s="144">
        <f>COUNTA($C$9:$N$9,$P$9:$AA$9)</f>
        <v>24</v>
      </c>
      <c r="H85" s="144">
        <f>G85*B85</f>
        <v>240</v>
      </c>
      <c r="I85" s="304">
        <f>IFERROR(E85/(0.5*H85),"")</f>
        <v>0.20833333333333334</v>
      </c>
      <c r="J85" s="304"/>
      <c r="K85" s="289" t="str">
        <f>IF(AND(I85&gt;=0.4,I85&lt;=1),"Baik",IF(AND(I85&gt;0.2,I85&lt;0.4),"Revisi",IF(I85&lt;=0.2,"Jelek","")))</f>
        <v>Revisi</v>
      </c>
      <c r="L85" s="289"/>
      <c r="M85" s="289"/>
      <c r="N85" s="289"/>
      <c r="O85" s="289"/>
      <c r="P85" s="289"/>
      <c r="Q85" s="304">
        <f>IFERROR(F85/(H85),"")</f>
        <v>0.85416666666666663</v>
      </c>
      <c r="R85" s="304"/>
      <c r="S85" s="305" t="str">
        <f>IF(AND(Q85&gt;0.7,Q85&lt;=1),"Mudah",IF(AND(Q85&gt;0.3,Q85&lt;0.7),"Sedang",IF(Q85&lt;=0.3,"Sukar","")))</f>
        <v>Mudah</v>
      </c>
      <c r="T85" s="306"/>
      <c r="U85" s="306"/>
      <c r="V85" s="306"/>
      <c r="W85" s="307"/>
      <c r="X85" s="294" t="str">
        <f>IF(I85="","",(IF(AND(I85&gt;0.4,I85&lt;=1),"Dipakai","Dibuang")))</f>
        <v>Dibuang</v>
      </c>
      <c r="Y85" s="294"/>
      <c r="Z85" s="294"/>
      <c r="AA85" s="294"/>
      <c r="AB85" s="294"/>
    </row>
    <row r="86" spans="1:28">
      <c r="A86" s="77">
        <v>2</v>
      </c>
      <c r="B86" s="74">
        <v>10</v>
      </c>
      <c r="C86" s="76">
        <f t="shared" si="19"/>
        <v>100</v>
      </c>
      <c r="D86" s="76">
        <f t="shared" si="20"/>
        <v>95</v>
      </c>
      <c r="E86" s="76">
        <f>C86-D86</f>
        <v>5</v>
      </c>
      <c r="F86" s="76">
        <f>C86+D86</f>
        <v>195</v>
      </c>
      <c r="G86" s="76">
        <f>COUNTA($C$9:$N$9,$P$9:$AA$9)</f>
        <v>24</v>
      </c>
      <c r="H86" s="76">
        <f>G86*B86</f>
        <v>240</v>
      </c>
      <c r="I86" s="295">
        <f t="shared" ref="I86:I94" si="21">IFERROR(E86/(0.5*H86),"")</f>
        <v>4.1666666666666664E-2</v>
      </c>
      <c r="J86" s="295"/>
      <c r="K86" s="289" t="str">
        <f>IF(AND(I86&gt;=0.4,I86&lt;=1),"Baik",IF(AND(I86&gt;0.2,I86&lt;0.4),"Revisi",IF(I86&lt;=0.2,"Jelek","")))</f>
        <v>Jelek</v>
      </c>
      <c r="L86" s="289"/>
      <c r="M86" s="289"/>
      <c r="N86" s="289"/>
      <c r="O86" s="289"/>
      <c r="P86" s="289"/>
      <c r="Q86" s="295">
        <f>IFERROR(F86/(H86),"")</f>
        <v>0.8125</v>
      </c>
      <c r="R86" s="295"/>
      <c r="S86" s="299" t="str">
        <f t="shared" ref="S86:S94" si="22">IF(AND(Q86&gt;0.7,Q86&lt;=1),"Mudah",IF(AND(Q86&gt;0.3,Q86&lt;0.7),"Sedang",IF(Q86&lt;=0.3,"Sukar","")))</f>
        <v>Mudah</v>
      </c>
      <c r="T86" s="300"/>
      <c r="U86" s="300"/>
      <c r="V86" s="300"/>
      <c r="W86" s="301"/>
      <c r="X86" s="294" t="str">
        <f t="shared" ref="X86:X94" si="23">IF(I86="","",(IF(AND(I86&gt;0.4,I86&lt;=1),"Dipakai","Dibuang")))</f>
        <v>Dibuang</v>
      </c>
      <c r="Y86" s="294"/>
      <c r="Z86" s="294"/>
      <c r="AA86" s="294"/>
      <c r="AB86" s="294"/>
    </row>
    <row r="87" spans="1:28">
      <c r="A87" s="77">
        <v>3</v>
      </c>
      <c r="B87" s="74">
        <v>10</v>
      </c>
      <c r="C87" s="76">
        <f t="shared" si="19"/>
        <v>105</v>
      </c>
      <c r="D87" s="76">
        <f t="shared" si="20"/>
        <v>105</v>
      </c>
      <c r="E87" s="76">
        <f t="shared" ref="E87:E89" si="24">C87-D87</f>
        <v>0</v>
      </c>
      <c r="F87" s="76">
        <f t="shared" ref="F87:F94" si="25">C87+D87</f>
        <v>210</v>
      </c>
      <c r="G87" s="76">
        <f t="shared" ref="G87:G93" si="26">COUNTA($C$9:$N$9,$P$9:$AA$9)</f>
        <v>24</v>
      </c>
      <c r="H87" s="76">
        <f t="shared" ref="H87:H94" si="27">G87*B87</f>
        <v>240</v>
      </c>
      <c r="I87" s="295">
        <f t="shared" si="21"/>
        <v>0</v>
      </c>
      <c r="J87" s="295"/>
      <c r="K87" s="289" t="str">
        <f t="shared" ref="K87:K94" si="28">IF(AND(I87&gt;=0.4,I87&lt;=1),"Baik",IF(AND(I87&gt;0.2,I87&lt;0.4),"Revisi",IF(I87&lt;=0.2,"Jelek","")))</f>
        <v>Jelek</v>
      </c>
      <c r="L87" s="289"/>
      <c r="M87" s="289"/>
      <c r="N87" s="289"/>
      <c r="O87" s="289"/>
      <c r="P87" s="289"/>
      <c r="Q87" s="295">
        <f t="shared" ref="Q87:Q94" si="29">IFERROR(F87/(H87),"")</f>
        <v>0.875</v>
      </c>
      <c r="R87" s="295"/>
      <c r="S87" s="299" t="str">
        <f t="shared" si="22"/>
        <v>Mudah</v>
      </c>
      <c r="T87" s="300"/>
      <c r="U87" s="300"/>
      <c r="V87" s="300"/>
      <c r="W87" s="301"/>
      <c r="X87" s="294" t="str">
        <f t="shared" si="23"/>
        <v>Dibuang</v>
      </c>
      <c r="Y87" s="294"/>
      <c r="Z87" s="294"/>
      <c r="AA87" s="294"/>
      <c r="AB87" s="294"/>
    </row>
    <row r="88" spans="1:28">
      <c r="A88" s="77">
        <v>4</v>
      </c>
      <c r="B88" s="74">
        <v>10</v>
      </c>
      <c r="C88" s="76">
        <f t="shared" si="19"/>
        <v>120</v>
      </c>
      <c r="D88" s="76">
        <f t="shared" si="20"/>
        <v>30</v>
      </c>
      <c r="E88" s="76">
        <f t="shared" si="24"/>
        <v>90</v>
      </c>
      <c r="F88" s="76">
        <f t="shared" si="25"/>
        <v>150</v>
      </c>
      <c r="G88" s="76">
        <f t="shared" si="26"/>
        <v>24</v>
      </c>
      <c r="H88" s="76">
        <f t="shared" si="27"/>
        <v>240</v>
      </c>
      <c r="I88" s="295">
        <f t="shared" si="21"/>
        <v>0.75</v>
      </c>
      <c r="J88" s="295"/>
      <c r="K88" s="289" t="str">
        <f t="shared" si="28"/>
        <v>Baik</v>
      </c>
      <c r="L88" s="289"/>
      <c r="M88" s="289"/>
      <c r="N88" s="289"/>
      <c r="O88" s="289"/>
      <c r="P88" s="289"/>
      <c r="Q88" s="295">
        <f t="shared" si="29"/>
        <v>0.625</v>
      </c>
      <c r="R88" s="295"/>
      <c r="S88" s="299" t="str">
        <f t="shared" si="22"/>
        <v>Sedang</v>
      </c>
      <c r="T88" s="300"/>
      <c r="U88" s="300"/>
      <c r="V88" s="300"/>
      <c r="W88" s="301"/>
      <c r="X88" s="294" t="str">
        <f t="shared" si="23"/>
        <v>Dipakai</v>
      </c>
      <c r="Y88" s="294"/>
      <c r="Z88" s="294"/>
      <c r="AA88" s="294"/>
      <c r="AB88" s="294"/>
    </row>
    <row r="89" spans="1:28">
      <c r="A89" s="77">
        <v>5</v>
      </c>
      <c r="B89" s="74">
        <v>10</v>
      </c>
      <c r="C89" s="76">
        <f t="shared" si="19"/>
        <v>120</v>
      </c>
      <c r="D89" s="76">
        <f t="shared" si="20"/>
        <v>95</v>
      </c>
      <c r="E89" s="76">
        <f t="shared" si="24"/>
        <v>25</v>
      </c>
      <c r="F89" s="76">
        <f t="shared" si="25"/>
        <v>215</v>
      </c>
      <c r="G89" s="76">
        <f t="shared" si="26"/>
        <v>24</v>
      </c>
      <c r="H89" s="76">
        <f t="shared" si="27"/>
        <v>240</v>
      </c>
      <c r="I89" s="295">
        <f t="shared" si="21"/>
        <v>0.20833333333333334</v>
      </c>
      <c r="J89" s="295"/>
      <c r="K89" s="289" t="str">
        <f t="shared" si="28"/>
        <v>Revisi</v>
      </c>
      <c r="L89" s="289"/>
      <c r="M89" s="289"/>
      <c r="N89" s="289"/>
      <c r="O89" s="289"/>
      <c r="P89" s="289"/>
      <c r="Q89" s="295">
        <f t="shared" si="29"/>
        <v>0.89583333333333337</v>
      </c>
      <c r="R89" s="295"/>
      <c r="S89" s="299" t="str">
        <f t="shared" si="22"/>
        <v>Mudah</v>
      </c>
      <c r="T89" s="300"/>
      <c r="U89" s="300"/>
      <c r="V89" s="300"/>
      <c r="W89" s="301"/>
      <c r="X89" s="294" t="str">
        <f t="shared" si="23"/>
        <v>Dibuang</v>
      </c>
      <c r="Y89" s="294"/>
      <c r="Z89" s="294"/>
      <c r="AA89" s="294"/>
      <c r="AB89" s="294"/>
    </row>
    <row r="90" spans="1:28">
      <c r="A90" s="77">
        <v>6</v>
      </c>
      <c r="B90" s="148">
        <v>10</v>
      </c>
      <c r="C90" s="76">
        <f t="shared" si="19"/>
        <v>100</v>
      </c>
      <c r="D90" s="76">
        <f t="shared" si="20"/>
        <v>50</v>
      </c>
      <c r="E90" s="76">
        <f>C90-D90</f>
        <v>50</v>
      </c>
      <c r="F90" s="76">
        <f t="shared" si="25"/>
        <v>150</v>
      </c>
      <c r="G90" s="76">
        <f t="shared" si="26"/>
        <v>24</v>
      </c>
      <c r="H90" s="76">
        <f t="shared" si="27"/>
        <v>240</v>
      </c>
      <c r="I90" s="295">
        <f t="shared" si="21"/>
        <v>0.41666666666666669</v>
      </c>
      <c r="J90" s="295"/>
      <c r="K90" s="289" t="str">
        <f t="shared" si="28"/>
        <v>Baik</v>
      </c>
      <c r="L90" s="289"/>
      <c r="M90" s="289"/>
      <c r="N90" s="289"/>
      <c r="O90" s="289"/>
      <c r="P90" s="289"/>
      <c r="Q90" s="295">
        <f t="shared" si="29"/>
        <v>0.625</v>
      </c>
      <c r="R90" s="295"/>
      <c r="S90" s="299" t="str">
        <f t="shared" si="22"/>
        <v>Sedang</v>
      </c>
      <c r="T90" s="300"/>
      <c r="U90" s="300"/>
      <c r="V90" s="300"/>
      <c r="W90" s="301"/>
      <c r="X90" s="294" t="str">
        <f t="shared" si="23"/>
        <v>Dipakai</v>
      </c>
      <c r="Y90" s="294"/>
      <c r="Z90" s="294"/>
      <c r="AA90" s="294"/>
      <c r="AB90" s="294"/>
    </row>
    <row r="91" spans="1:28">
      <c r="A91" s="77">
        <v>7</v>
      </c>
      <c r="B91" s="148">
        <v>10</v>
      </c>
      <c r="C91" s="76">
        <f t="shared" si="19"/>
        <v>120</v>
      </c>
      <c r="D91" s="76">
        <f t="shared" si="20"/>
        <v>95</v>
      </c>
      <c r="E91" s="76">
        <f t="shared" ref="E91:E94" si="30">C91-D91</f>
        <v>25</v>
      </c>
      <c r="F91" s="76">
        <f t="shared" si="25"/>
        <v>215</v>
      </c>
      <c r="G91" s="76">
        <f t="shared" si="26"/>
        <v>24</v>
      </c>
      <c r="H91" s="76">
        <f t="shared" si="27"/>
        <v>240</v>
      </c>
      <c r="I91" s="295">
        <f t="shared" si="21"/>
        <v>0.20833333333333334</v>
      </c>
      <c r="J91" s="295"/>
      <c r="K91" s="289" t="str">
        <f t="shared" si="28"/>
        <v>Revisi</v>
      </c>
      <c r="L91" s="289"/>
      <c r="M91" s="289"/>
      <c r="N91" s="289"/>
      <c r="O91" s="289"/>
      <c r="P91" s="289"/>
      <c r="Q91" s="295">
        <f t="shared" si="29"/>
        <v>0.89583333333333337</v>
      </c>
      <c r="R91" s="295"/>
      <c r="S91" s="299" t="str">
        <f t="shared" si="22"/>
        <v>Mudah</v>
      </c>
      <c r="T91" s="300"/>
      <c r="U91" s="300"/>
      <c r="V91" s="300"/>
      <c r="W91" s="301"/>
      <c r="X91" s="294" t="str">
        <f t="shared" si="23"/>
        <v>Dibuang</v>
      </c>
      <c r="Y91" s="294"/>
      <c r="Z91" s="294"/>
      <c r="AA91" s="294"/>
      <c r="AB91" s="294"/>
    </row>
    <row r="92" spans="1:28">
      <c r="A92" s="77">
        <v>8</v>
      </c>
      <c r="B92" s="148">
        <v>10</v>
      </c>
      <c r="C92" s="76">
        <f t="shared" si="19"/>
        <v>120</v>
      </c>
      <c r="D92" s="76">
        <f t="shared" si="20"/>
        <v>110</v>
      </c>
      <c r="E92" s="76">
        <f t="shared" si="30"/>
        <v>10</v>
      </c>
      <c r="F92" s="76">
        <f t="shared" si="25"/>
        <v>230</v>
      </c>
      <c r="G92" s="76">
        <f t="shared" si="26"/>
        <v>24</v>
      </c>
      <c r="H92" s="76">
        <f t="shared" si="27"/>
        <v>240</v>
      </c>
      <c r="I92" s="295">
        <f t="shared" si="21"/>
        <v>8.3333333333333329E-2</v>
      </c>
      <c r="J92" s="295"/>
      <c r="K92" s="289" t="str">
        <f t="shared" si="28"/>
        <v>Jelek</v>
      </c>
      <c r="L92" s="289"/>
      <c r="M92" s="289"/>
      <c r="N92" s="289"/>
      <c r="O92" s="289"/>
      <c r="P92" s="289"/>
      <c r="Q92" s="295">
        <f t="shared" si="29"/>
        <v>0.95833333333333337</v>
      </c>
      <c r="R92" s="295"/>
      <c r="S92" s="299" t="str">
        <f t="shared" si="22"/>
        <v>Mudah</v>
      </c>
      <c r="T92" s="300"/>
      <c r="U92" s="300"/>
      <c r="V92" s="300"/>
      <c r="W92" s="301"/>
      <c r="X92" s="294" t="str">
        <f t="shared" si="23"/>
        <v>Dibuang</v>
      </c>
      <c r="Y92" s="294"/>
      <c r="Z92" s="294"/>
      <c r="AA92" s="294"/>
      <c r="AB92" s="294"/>
    </row>
    <row r="93" spans="1:28">
      <c r="A93" s="77">
        <v>9</v>
      </c>
      <c r="B93" s="148">
        <v>10</v>
      </c>
      <c r="C93" s="76">
        <f t="shared" si="19"/>
        <v>120</v>
      </c>
      <c r="D93" s="76">
        <f t="shared" si="20"/>
        <v>25</v>
      </c>
      <c r="E93" s="76">
        <f t="shared" si="30"/>
        <v>95</v>
      </c>
      <c r="F93" s="76">
        <f t="shared" si="25"/>
        <v>145</v>
      </c>
      <c r="G93" s="76">
        <f t="shared" si="26"/>
        <v>24</v>
      </c>
      <c r="H93" s="76">
        <f t="shared" si="27"/>
        <v>240</v>
      </c>
      <c r="I93" s="295">
        <f t="shared" si="21"/>
        <v>0.79166666666666663</v>
      </c>
      <c r="J93" s="295"/>
      <c r="K93" s="289" t="str">
        <f t="shared" si="28"/>
        <v>Baik</v>
      </c>
      <c r="L93" s="289"/>
      <c r="M93" s="289"/>
      <c r="N93" s="289"/>
      <c r="O93" s="289"/>
      <c r="P93" s="289"/>
      <c r="Q93" s="295">
        <f t="shared" si="29"/>
        <v>0.60416666666666663</v>
      </c>
      <c r="R93" s="295"/>
      <c r="S93" s="296" t="str">
        <f t="shared" si="22"/>
        <v>Sedang</v>
      </c>
      <c r="T93" s="297"/>
      <c r="U93" s="297"/>
      <c r="V93" s="297"/>
      <c r="W93" s="298"/>
      <c r="X93" s="294" t="str">
        <f t="shared" si="23"/>
        <v>Dipakai</v>
      </c>
      <c r="Y93" s="294"/>
      <c r="Z93" s="294"/>
      <c r="AA93" s="294"/>
      <c r="AB93" s="294"/>
    </row>
    <row r="94" spans="1:28">
      <c r="A94" s="145">
        <v>10</v>
      </c>
      <c r="B94" s="149">
        <v>10</v>
      </c>
      <c r="C94" s="129">
        <f t="shared" si="19"/>
        <v>115</v>
      </c>
      <c r="D94" s="129">
        <f t="shared" si="20"/>
        <v>95</v>
      </c>
      <c r="E94" s="129">
        <f t="shared" si="30"/>
        <v>20</v>
      </c>
      <c r="F94" s="129">
        <f t="shared" si="25"/>
        <v>210</v>
      </c>
      <c r="G94" s="129">
        <f>COUNTA($C$9:$N$9,$P$9:$AA$9)</f>
        <v>24</v>
      </c>
      <c r="H94" s="129">
        <f t="shared" si="27"/>
        <v>240</v>
      </c>
      <c r="I94" s="288">
        <f t="shared" si="21"/>
        <v>0.16666666666666666</v>
      </c>
      <c r="J94" s="288"/>
      <c r="K94" s="289" t="str">
        <f t="shared" si="28"/>
        <v>Jelek</v>
      </c>
      <c r="L94" s="289"/>
      <c r="M94" s="289"/>
      <c r="N94" s="289"/>
      <c r="O94" s="289"/>
      <c r="P94" s="289"/>
      <c r="Q94" s="288">
        <f t="shared" si="29"/>
        <v>0.875</v>
      </c>
      <c r="R94" s="288"/>
      <c r="S94" s="290" t="str">
        <f t="shared" si="22"/>
        <v>Mudah</v>
      </c>
      <c r="T94" s="291"/>
      <c r="U94" s="291"/>
      <c r="V94" s="291"/>
      <c r="W94" s="292"/>
      <c r="X94" s="293" t="str">
        <f t="shared" si="23"/>
        <v>Dibuang</v>
      </c>
      <c r="Y94" s="293"/>
      <c r="Z94" s="293"/>
      <c r="AA94" s="293"/>
      <c r="AB94" s="294"/>
    </row>
    <row r="95" spans="1:28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X95" s="219" t="s">
        <v>152</v>
      </c>
      <c r="Y95" s="287">
        <f>COUNTIF(X85:AB94,"dipakai")/COUNTA(X85:AB94)</f>
        <v>0.3</v>
      </c>
      <c r="Z95" s="287"/>
      <c r="AA95" s="287"/>
      <c r="AB95" s="147"/>
    </row>
    <row r="96" spans="1:28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">
        <f>PGanda!U110</f>
        <v>0</v>
      </c>
      <c r="U96" s="178"/>
      <c r="V96" s="178"/>
      <c r="W96" s="178"/>
      <c r="X96" s="21"/>
      <c r="Y96" s="22"/>
      <c r="Z96" s="22"/>
      <c r="AA96" s="13"/>
      <c r="AB96" s="13"/>
    </row>
    <row r="97" spans="1:28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">
        <f>PGanda!U111</f>
        <v>0</v>
      </c>
      <c r="U97" s="178"/>
      <c r="V97" s="178"/>
      <c r="W97" s="178"/>
      <c r="X97" s="21"/>
      <c r="Y97" s="22"/>
      <c r="Z97" s="22"/>
      <c r="AA97" s="13"/>
      <c r="AB97" s="13"/>
    </row>
    <row r="98" spans="1:2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U98" s="178"/>
      <c r="V98" s="178"/>
      <c r="W98" s="178"/>
      <c r="X98" s="21"/>
      <c r="Y98" s="22"/>
      <c r="Z98" s="22"/>
      <c r="AA98" s="13"/>
      <c r="AB98" s="13"/>
    </row>
    <row r="99" spans="1:28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"/>
      <c r="U99" s="178"/>
      <c r="V99" s="178"/>
      <c r="W99" s="178"/>
      <c r="X99" s="21"/>
      <c r="Y99" s="22"/>
      <c r="Z99" s="22"/>
      <c r="AA99" s="13"/>
      <c r="AB99" s="13"/>
    </row>
    <row r="100" spans="1:28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"/>
      <c r="U100" s="178"/>
      <c r="V100" s="178"/>
      <c r="W100" s="178"/>
      <c r="X100" s="21"/>
      <c r="Y100" s="22"/>
      <c r="Z100" s="22"/>
      <c r="AA100" s="13"/>
      <c r="AB100" s="13"/>
    </row>
    <row r="101" spans="1:28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179" t="s">
        <v>159</v>
      </c>
      <c r="U101" s="179"/>
      <c r="V101" s="179"/>
      <c r="W101" s="180"/>
      <c r="X101" s="81"/>
      <c r="Y101" s="82"/>
      <c r="Z101" s="22"/>
      <c r="AA101" s="13"/>
      <c r="AB101" s="13"/>
    </row>
    <row r="102" spans="1:28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2">
        <f>PGanda!U115</f>
        <v>0</v>
      </c>
      <c r="U102" s="181"/>
      <c r="V102" s="181"/>
      <c r="W102" s="181"/>
      <c r="X102" s="32"/>
      <c r="Y102" s="27"/>
      <c r="Z102" s="27"/>
    </row>
    <row r="103" spans="1:28">
      <c r="A103" s="27"/>
      <c r="B103" s="33" t="s">
        <v>12</v>
      </c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27"/>
      <c r="U103" s="27"/>
      <c r="V103" s="27"/>
      <c r="W103" s="27"/>
      <c r="X103" s="27"/>
      <c r="Y103" s="27"/>
      <c r="Z103" s="27"/>
    </row>
    <row r="104" spans="1:28">
      <c r="A104" s="27"/>
      <c r="B104" s="34" t="s">
        <v>21</v>
      </c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23"/>
      <c r="U104" s="32"/>
      <c r="V104" s="32"/>
      <c r="W104" s="32"/>
      <c r="X104" s="32"/>
      <c r="Y104" s="27"/>
      <c r="Z104" s="27"/>
    </row>
    <row r="105" spans="1:28">
      <c r="A105" s="27"/>
      <c r="B105" s="34" t="s">
        <v>20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27"/>
      <c r="U105" s="32"/>
      <c r="V105" s="32"/>
      <c r="W105" s="32"/>
      <c r="X105" s="32"/>
      <c r="Y105" s="27"/>
      <c r="Z105" s="27"/>
    </row>
    <row r="106" spans="1:28">
      <c r="A106" s="27"/>
      <c r="B106" s="34" t="s">
        <v>19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27"/>
      <c r="U106" s="32"/>
      <c r="V106" s="32"/>
      <c r="W106" s="32"/>
      <c r="X106" s="32"/>
      <c r="Y106" s="27"/>
      <c r="Z106" s="27"/>
    </row>
    <row r="107" spans="1:28">
      <c r="A107" s="27"/>
      <c r="B107" s="33" t="s">
        <v>13</v>
      </c>
      <c r="C107" s="27"/>
      <c r="D107" s="27"/>
      <c r="E107" s="27"/>
      <c r="F107" s="27"/>
      <c r="G107" s="27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27"/>
      <c r="U107" s="32"/>
      <c r="V107" s="32"/>
      <c r="W107" s="32"/>
      <c r="X107" s="32"/>
      <c r="Y107" s="27"/>
      <c r="Z107" s="27"/>
    </row>
    <row r="108" spans="1:28">
      <c r="A108" s="27"/>
      <c r="B108" s="34" t="s">
        <v>14</v>
      </c>
      <c r="C108" s="27"/>
      <c r="D108" s="27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27"/>
      <c r="Z108" s="27"/>
    </row>
    <row r="109" spans="1:28">
      <c r="A109" s="27"/>
      <c r="B109" s="34" t="s">
        <v>15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8">
      <c r="A110" s="27"/>
      <c r="B110" s="34" t="s">
        <v>16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2" spans="1:28">
      <c r="B112" s="6"/>
      <c r="D112" s="7"/>
    </row>
    <row r="115" spans="1:28" ht="14.25">
      <c r="B115" s="275" t="s">
        <v>154</v>
      </c>
      <c r="C115" s="275"/>
      <c r="D115" s="275"/>
      <c r="E115" s="275"/>
      <c r="F115" s="275"/>
      <c r="G115" s="275"/>
      <c r="H115" s="275"/>
      <c r="I115" s="275"/>
      <c r="J115" s="275"/>
      <c r="K115" s="275"/>
      <c r="L115" s="275"/>
      <c r="M115" s="275"/>
      <c r="N115" s="275"/>
      <c r="O115" s="275"/>
      <c r="P115" s="275"/>
      <c r="Q115" s="275"/>
      <c r="R115" s="275"/>
      <c r="S115" s="275"/>
      <c r="T115" s="275"/>
      <c r="U115" s="275"/>
      <c r="V115" s="275"/>
      <c r="W115" s="275"/>
      <c r="X115" s="275"/>
      <c r="Y115" s="275"/>
      <c r="Z115" s="275"/>
      <c r="AA115" s="275"/>
    </row>
    <row r="116" spans="1:28" ht="15">
      <c r="A116" s="27"/>
      <c r="B116" s="275" t="s">
        <v>107</v>
      </c>
      <c r="C116" s="275"/>
      <c r="D116" s="275"/>
      <c r="E116" s="275"/>
      <c r="F116" s="275"/>
      <c r="G116" s="275"/>
      <c r="H116" s="275"/>
      <c r="I116" s="275"/>
      <c r="J116" s="275"/>
      <c r="K116" s="275"/>
      <c r="L116" s="275"/>
      <c r="M116" s="275"/>
      <c r="N116" s="275"/>
      <c r="O116" s="275"/>
      <c r="P116" s="275"/>
      <c r="Q116" s="275"/>
      <c r="R116" s="275"/>
      <c r="S116" s="275"/>
      <c r="T116" s="275"/>
      <c r="U116" s="275"/>
      <c r="V116" s="275"/>
      <c r="W116" s="275"/>
      <c r="X116" s="275"/>
      <c r="Y116" s="275"/>
      <c r="Z116" s="275"/>
      <c r="AA116" s="275"/>
      <c r="AB116" s="28"/>
    </row>
    <row r="117" spans="1:28" ht="14.25">
      <c r="A117" s="29"/>
      <c r="B117" s="223"/>
      <c r="C117" s="223"/>
      <c r="D117" s="223"/>
      <c r="E117" s="223"/>
      <c r="F117" s="223"/>
      <c r="G117" s="223"/>
      <c r="H117" s="223"/>
      <c r="I117" s="223"/>
      <c r="J117" s="223"/>
      <c r="K117" s="223"/>
      <c r="L117" s="223"/>
      <c r="M117" s="223"/>
      <c r="N117" s="223"/>
      <c r="O117" s="228">
        <f>PGanda!O117</f>
        <v>0</v>
      </c>
      <c r="P117" s="223"/>
      <c r="Q117" s="223"/>
      <c r="R117" s="228"/>
      <c r="S117" s="223"/>
      <c r="T117" s="223"/>
      <c r="U117" s="223"/>
      <c r="V117" s="223"/>
      <c r="W117" s="223"/>
      <c r="X117" s="223"/>
      <c r="Y117" s="223"/>
      <c r="Z117" s="223"/>
      <c r="AA117" s="223"/>
      <c r="AB117" s="29"/>
    </row>
    <row r="118" spans="1:28">
      <c r="A118" s="27"/>
      <c r="B118" s="27"/>
      <c r="C118" s="23"/>
      <c r="D118" s="23"/>
      <c r="E118" s="27"/>
      <c r="F118" s="24" t="s">
        <v>36</v>
      </c>
      <c r="G118" s="327" t="s">
        <v>164</v>
      </c>
      <c r="H118" s="327"/>
      <c r="I118" s="327"/>
      <c r="J118" s="327"/>
      <c r="K118" s="327"/>
      <c r="L118" s="327"/>
      <c r="M118" s="327"/>
      <c r="N118" s="25"/>
      <c r="O118" s="25"/>
      <c r="P118" s="23"/>
      <c r="Q118" s="23"/>
      <c r="R118" s="23"/>
      <c r="S118" s="23"/>
      <c r="T118" s="27"/>
      <c r="U118" s="27"/>
      <c r="V118" s="30"/>
      <c r="W118" s="30"/>
      <c r="X118" s="30"/>
      <c r="Y118" s="24" t="s">
        <v>34</v>
      </c>
      <c r="Z118" s="328" t="s">
        <v>157</v>
      </c>
      <c r="AA118" s="328"/>
      <c r="AB118" s="328"/>
    </row>
    <row r="119" spans="1:28">
      <c r="A119" s="27"/>
      <c r="B119" s="27"/>
      <c r="C119" s="23"/>
      <c r="D119" s="23"/>
      <c r="E119" s="27"/>
      <c r="F119" s="24" t="s">
        <v>37</v>
      </c>
      <c r="G119" s="315" t="s">
        <v>165</v>
      </c>
      <c r="H119" s="315"/>
      <c r="I119" s="315"/>
      <c r="J119" s="177"/>
      <c r="K119" s="177"/>
      <c r="L119" s="177"/>
      <c r="M119" s="177"/>
      <c r="N119" s="25"/>
      <c r="O119" s="25"/>
      <c r="P119" s="23"/>
      <c r="Q119" s="23"/>
      <c r="R119" s="23"/>
      <c r="S119" s="23"/>
      <c r="T119" s="27"/>
      <c r="U119" s="27"/>
      <c r="V119" s="30"/>
      <c r="W119" s="30"/>
      <c r="X119" s="30"/>
      <c r="Y119" s="24" t="s">
        <v>35</v>
      </c>
      <c r="Z119" s="316" t="s">
        <v>153</v>
      </c>
      <c r="AA119" s="316"/>
      <c r="AB119" s="316"/>
    </row>
    <row r="120" spans="1:28">
      <c r="A120" s="3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spans="1:28">
      <c r="A121" s="317" t="s">
        <v>30</v>
      </c>
      <c r="B121" s="318" t="s">
        <v>27</v>
      </c>
      <c r="C121" s="319" t="s">
        <v>25</v>
      </c>
      <c r="D121" s="320"/>
      <c r="E121" s="320"/>
      <c r="F121" s="320"/>
      <c r="G121" s="320"/>
      <c r="H121" s="320"/>
      <c r="I121" s="320"/>
      <c r="J121" s="320"/>
      <c r="K121" s="320"/>
      <c r="L121" s="320"/>
      <c r="M121" s="320"/>
      <c r="N121" s="320"/>
      <c r="O121" s="321"/>
      <c r="P121" s="322" t="s">
        <v>26</v>
      </c>
      <c r="Q121" s="320"/>
      <c r="R121" s="320"/>
      <c r="S121" s="320"/>
      <c r="T121" s="320"/>
      <c r="U121" s="320"/>
      <c r="V121" s="320"/>
      <c r="W121" s="320"/>
      <c r="X121" s="320"/>
      <c r="Y121" s="320"/>
      <c r="Z121" s="320"/>
      <c r="AA121" s="320"/>
      <c r="AB121" s="320"/>
    </row>
    <row r="122" spans="1:28">
      <c r="A122" s="317"/>
      <c r="B122" s="318"/>
      <c r="C122" s="229">
        <v>1</v>
      </c>
      <c r="D122" s="230">
        <v>2</v>
      </c>
      <c r="E122" s="230">
        <v>3</v>
      </c>
      <c r="F122" s="230">
        <v>4</v>
      </c>
      <c r="G122" s="230">
        <v>5</v>
      </c>
      <c r="H122" s="230">
        <v>6</v>
      </c>
      <c r="I122" s="230">
        <v>7</v>
      </c>
      <c r="J122" s="230">
        <v>8</v>
      </c>
      <c r="K122" s="230">
        <v>9</v>
      </c>
      <c r="L122" s="230">
        <v>10</v>
      </c>
      <c r="M122" s="230">
        <v>11</v>
      </c>
      <c r="N122" s="231">
        <v>12</v>
      </c>
      <c r="O122" s="323" t="s">
        <v>1</v>
      </c>
      <c r="P122" s="232">
        <v>1</v>
      </c>
      <c r="Q122" s="230">
        <v>2</v>
      </c>
      <c r="R122" s="230">
        <v>3</v>
      </c>
      <c r="S122" s="230">
        <v>4</v>
      </c>
      <c r="T122" s="230">
        <v>5</v>
      </c>
      <c r="U122" s="230">
        <v>6</v>
      </c>
      <c r="V122" s="230">
        <v>7</v>
      </c>
      <c r="W122" s="230">
        <v>8</v>
      </c>
      <c r="X122" s="230">
        <v>9</v>
      </c>
      <c r="Y122" s="230">
        <v>10</v>
      </c>
      <c r="Z122" s="230">
        <v>11</v>
      </c>
      <c r="AA122" s="231">
        <v>12</v>
      </c>
      <c r="AB122" s="325" t="s">
        <v>1</v>
      </c>
    </row>
    <row r="123" spans="1:28" ht="19.5" thickBot="1">
      <c r="A123" s="317"/>
      <c r="B123" s="200" t="s">
        <v>28</v>
      </c>
      <c r="C123" s="196">
        <v>160</v>
      </c>
      <c r="D123" s="171">
        <v>171</v>
      </c>
      <c r="E123" s="171">
        <v>190</v>
      </c>
      <c r="F123" s="171">
        <v>216</v>
      </c>
      <c r="G123" s="171">
        <v>224</v>
      </c>
      <c r="H123" s="171">
        <v>230</v>
      </c>
      <c r="I123" s="171">
        <v>235</v>
      </c>
      <c r="J123" s="171">
        <v>257</v>
      </c>
      <c r="K123" s="171">
        <v>264</v>
      </c>
      <c r="L123" s="171">
        <v>285</v>
      </c>
      <c r="M123" s="171">
        <v>311</v>
      </c>
      <c r="N123" s="206">
        <v>318</v>
      </c>
      <c r="O123" s="324"/>
      <c r="P123" s="170">
        <v>1</v>
      </c>
      <c r="Q123" s="171">
        <v>38</v>
      </c>
      <c r="R123" s="171">
        <v>73</v>
      </c>
      <c r="S123" s="171">
        <v>76</v>
      </c>
      <c r="T123" s="171">
        <v>135</v>
      </c>
      <c r="U123" s="171">
        <v>172</v>
      </c>
      <c r="V123" s="171">
        <v>223</v>
      </c>
      <c r="W123" s="171">
        <v>247</v>
      </c>
      <c r="X123" s="171">
        <v>294</v>
      </c>
      <c r="Y123" s="171">
        <v>334</v>
      </c>
      <c r="Z123" s="171">
        <v>340</v>
      </c>
      <c r="AA123" s="206">
        <v>397</v>
      </c>
      <c r="AB123" s="326"/>
    </row>
    <row r="124" spans="1:28" ht="13.5" thickTop="1">
      <c r="A124" s="308" t="s">
        <v>2</v>
      </c>
      <c r="B124" s="201">
        <v>1</v>
      </c>
      <c r="C124" s="220">
        <v>10</v>
      </c>
      <c r="D124" s="175">
        <v>10</v>
      </c>
      <c r="E124" s="175">
        <v>10</v>
      </c>
      <c r="F124" s="175">
        <v>10</v>
      </c>
      <c r="G124" s="175">
        <v>10</v>
      </c>
      <c r="H124" s="175">
        <v>5</v>
      </c>
      <c r="I124" s="175">
        <v>10</v>
      </c>
      <c r="J124" s="175">
        <v>10</v>
      </c>
      <c r="K124" s="175">
        <v>10</v>
      </c>
      <c r="L124" s="175">
        <v>10</v>
      </c>
      <c r="M124" s="175">
        <v>10</v>
      </c>
      <c r="N124" s="221">
        <v>10</v>
      </c>
      <c r="O124" s="210">
        <f>IF(SUM(C124:N124)=0,"",SUM(C124:N124))</f>
        <v>115</v>
      </c>
      <c r="P124" s="182">
        <v>0</v>
      </c>
      <c r="Q124" s="175">
        <v>10</v>
      </c>
      <c r="R124" s="175">
        <v>10</v>
      </c>
      <c r="S124" s="175">
        <v>5</v>
      </c>
      <c r="T124" s="175">
        <v>5</v>
      </c>
      <c r="U124" s="175">
        <v>10</v>
      </c>
      <c r="V124" s="175">
        <v>10</v>
      </c>
      <c r="W124" s="175">
        <v>10</v>
      </c>
      <c r="X124" s="175">
        <v>5</v>
      </c>
      <c r="Y124" s="175">
        <v>5</v>
      </c>
      <c r="Z124" s="175">
        <v>10</v>
      </c>
      <c r="AA124" s="221">
        <v>10</v>
      </c>
      <c r="AB124" s="214">
        <f>IF(SUM(P124:AA124)=0,"",SUM(P124:AA124))</f>
        <v>90</v>
      </c>
    </row>
    <row r="125" spans="1:28">
      <c r="A125" s="309"/>
      <c r="B125" s="202">
        <v>2</v>
      </c>
      <c r="C125" s="197">
        <v>10</v>
      </c>
      <c r="D125" s="74">
        <v>10</v>
      </c>
      <c r="E125" s="74">
        <v>10</v>
      </c>
      <c r="F125" s="74">
        <v>10</v>
      </c>
      <c r="G125" s="74">
        <v>10</v>
      </c>
      <c r="H125" s="74">
        <v>10</v>
      </c>
      <c r="I125" s="74">
        <v>5</v>
      </c>
      <c r="J125" s="74">
        <v>5</v>
      </c>
      <c r="K125" s="74">
        <v>5</v>
      </c>
      <c r="L125" s="74">
        <v>5</v>
      </c>
      <c r="M125" s="74">
        <v>10</v>
      </c>
      <c r="N125" s="207">
        <v>10</v>
      </c>
      <c r="O125" s="211">
        <f t="shared" ref="O125:O133" si="31">IF(SUM(C125:N125)=0,"",SUM(C125:N125))</f>
        <v>100</v>
      </c>
      <c r="P125" s="184">
        <v>10</v>
      </c>
      <c r="Q125" s="74">
        <v>10</v>
      </c>
      <c r="R125" s="74">
        <v>10</v>
      </c>
      <c r="S125" s="74">
        <v>5</v>
      </c>
      <c r="T125" s="74">
        <v>10</v>
      </c>
      <c r="U125" s="74">
        <v>5</v>
      </c>
      <c r="V125" s="74">
        <v>10</v>
      </c>
      <c r="W125" s="74">
        <v>10</v>
      </c>
      <c r="X125" s="74">
        <v>10</v>
      </c>
      <c r="Y125" s="74">
        <v>5</v>
      </c>
      <c r="Z125" s="74">
        <v>5</v>
      </c>
      <c r="AA125" s="207">
        <v>5</v>
      </c>
      <c r="AB125" s="215">
        <f t="shared" ref="AB125:AB133" si="32">IF(SUM(P125:AA125)=0,"",SUM(P125:AA125))</f>
        <v>95</v>
      </c>
    </row>
    <row r="126" spans="1:28">
      <c r="A126" s="309"/>
      <c r="B126" s="202">
        <v>3</v>
      </c>
      <c r="C126" s="197">
        <v>10</v>
      </c>
      <c r="D126" s="74">
        <v>10</v>
      </c>
      <c r="E126" s="74">
        <v>5</v>
      </c>
      <c r="F126" s="74">
        <v>5</v>
      </c>
      <c r="G126" s="74">
        <v>5</v>
      </c>
      <c r="H126" s="74">
        <v>10</v>
      </c>
      <c r="I126" s="74">
        <v>10</v>
      </c>
      <c r="J126" s="74">
        <v>10</v>
      </c>
      <c r="K126" s="74">
        <v>10</v>
      </c>
      <c r="L126" s="74">
        <v>10</v>
      </c>
      <c r="M126" s="74">
        <v>10</v>
      </c>
      <c r="N126" s="207">
        <v>10</v>
      </c>
      <c r="O126" s="211">
        <f t="shared" si="31"/>
        <v>105</v>
      </c>
      <c r="P126" s="184">
        <v>10</v>
      </c>
      <c r="Q126" s="74">
        <v>10</v>
      </c>
      <c r="R126" s="74">
        <v>10</v>
      </c>
      <c r="S126" s="74">
        <v>10</v>
      </c>
      <c r="T126" s="74">
        <v>10</v>
      </c>
      <c r="U126" s="74">
        <v>10</v>
      </c>
      <c r="V126" s="74">
        <v>5</v>
      </c>
      <c r="W126" s="74">
        <v>10</v>
      </c>
      <c r="X126" s="74">
        <v>5</v>
      </c>
      <c r="Y126" s="74">
        <v>10</v>
      </c>
      <c r="Z126" s="74">
        <v>5</v>
      </c>
      <c r="AA126" s="207">
        <v>10</v>
      </c>
      <c r="AB126" s="215">
        <f t="shared" si="32"/>
        <v>105</v>
      </c>
    </row>
    <row r="127" spans="1:28">
      <c r="A127" s="309"/>
      <c r="B127" s="202">
        <v>4</v>
      </c>
      <c r="C127" s="197">
        <v>10</v>
      </c>
      <c r="D127" s="74">
        <v>10</v>
      </c>
      <c r="E127" s="74">
        <v>10</v>
      </c>
      <c r="F127" s="74">
        <v>10</v>
      </c>
      <c r="G127" s="74">
        <v>10</v>
      </c>
      <c r="H127" s="74">
        <v>10</v>
      </c>
      <c r="I127" s="74">
        <v>10</v>
      </c>
      <c r="J127" s="74">
        <v>10</v>
      </c>
      <c r="K127" s="74">
        <v>10</v>
      </c>
      <c r="L127" s="74">
        <v>10</v>
      </c>
      <c r="M127" s="74">
        <v>10</v>
      </c>
      <c r="N127" s="207">
        <v>10</v>
      </c>
      <c r="O127" s="211">
        <f t="shared" si="31"/>
        <v>120</v>
      </c>
      <c r="P127" s="184">
        <v>0</v>
      </c>
      <c r="Q127" s="74">
        <v>0</v>
      </c>
      <c r="R127" s="74">
        <v>0</v>
      </c>
      <c r="S127" s="74">
        <v>0</v>
      </c>
      <c r="T127" s="74">
        <v>0</v>
      </c>
      <c r="U127" s="74">
        <v>0</v>
      </c>
      <c r="V127" s="74">
        <v>0</v>
      </c>
      <c r="W127" s="74">
        <v>0</v>
      </c>
      <c r="X127" s="74">
        <v>10</v>
      </c>
      <c r="Y127" s="74">
        <v>10</v>
      </c>
      <c r="Z127" s="74">
        <v>0</v>
      </c>
      <c r="AA127" s="207">
        <v>10</v>
      </c>
      <c r="AB127" s="215">
        <f t="shared" si="32"/>
        <v>30</v>
      </c>
    </row>
    <row r="128" spans="1:28">
      <c r="A128" s="309"/>
      <c r="B128" s="202">
        <v>5</v>
      </c>
      <c r="C128" s="197">
        <v>10</v>
      </c>
      <c r="D128" s="74">
        <v>10</v>
      </c>
      <c r="E128" s="74">
        <v>10</v>
      </c>
      <c r="F128" s="74">
        <v>10</v>
      </c>
      <c r="G128" s="74">
        <v>10</v>
      </c>
      <c r="H128" s="74">
        <v>10</v>
      </c>
      <c r="I128" s="74">
        <v>10</v>
      </c>
      <c r="J128" s="74">
        <v>10</v>
      </c>
      <c r="K128" s="74">
        <v>10</v>
      </c>
      <c r="L128" s="74">
        <v>10</v>
      </c>
      <c r="M128" s="74">
        <v>10</v>
      </c>
      <c r="N128" s="207">
        <v>10</v>
      </c>
      <c r="O128" s="211">
        <f t="shared" si="31"/>
        <v>120</v>
      </c>
      <c r="P128" s="184">
        <v>0</v>
      </c>
      <c r="Q128" s="74">
        <v>0</v>
      </c>
      <c r="R128" s="74">
        <v>10</v>
      </c>
      <c r="S128" s="74">
        <v>10</v>
      </c>
      <c r="T128" s="74">
        <v>10</v>
      </c>
      <c r="U128" s="74">
        <v>10</v>
      </c>
      <c r="V128" s="74">
        <v>10</v>
      </c>
      <c r="W128" s="74">
        <v>10</v>
      </c>
      <c r="X128" s="74">
        <v>5</v>
      </c>
      <c r="Y128" s="74">
        <v>10</v>
      </c>
      <c r="Z128" s="74">
        <v>10</v>
      </c>
      <c r="AA128" s="207">
        <v>10</v>
      </c>
      <c r="AB128" s="215">
        <f t="shared" si="32"/>
        <v>95</v>
      </c>
    </row>
    <row r="129" spans="1:28">
      <c r="A129" s="309"/>
      <c r="B129" s="202">
        <v>6</v>
      </c>
      <c r="C129" s="197">
        <v>10</v>
      </c>
      <c r="D129" s="74">
        <v>10</v>
      </c>
      <c r="E129" s="74">
        <v>10</v>
      </c>
      <c r="F129" s="74">
        <v>10</v>
      </c>
      <c r="G129" s="74">
        <v>10</v>
      </c>
      <c r="H129" s="74">
        <v>10</v>
      </c>
      <c r="I129" s="74">
        <v>10</v>
      </c>
      <c r="J129" s="74">
        <v>10</v>
      </c>
      <c r="K129" s="74">
        <v>10</v>
      </c>
      <c r="L129" s="74">
        <v>10</v>
      </c>
      <c r="M129" s="74">
        <v>0</v>
      </c>
      <c r="N129" s="207">
        <v>0</v>
      </c>
      <c r="O129" s="211">
        <f t="shared" si="31"/>
        <v>100</v>
      </c>
      <c r="P129" s="184">
        <v>0</v>
      </c>
      <c r="Q129" s="74">
        <v>0</v>
      </c>
      <c r="R129" s="74">
        <v>0</v>
      </c>
      <c r="S129" s="74">
        <v>5</v>
      </c>
      <c r="T129" s="74">
        <v>0</v>
      </c>
      <c r="U129" s="74">
        <v>0</v>
      </c>
      <c r="V129" s="74">
        <v>10</v>
      </c>
      <c r="W129" s="74">
        <v>0</v>
      </c>
      <c r="X129" s="74">
        <v>5</v>
      </c>
      <c r="Y129" s="74">
        <v>10</v>
      </c>
      <c r="Z129" s="74">
        <v>10</v>
      </c>
      <c r="AA129" s="207">
        <v>10</v>
      </c>
      <c r="AB129" s="215">
        <f t="shared" si="32"/>
        <v>50</v>
      </c>
    </row>
    <row r="130" spans="1:28">
      <c r="A130" s="309"/>
      <c r="B130" s="202">
        <v>7</v>
      </c>
      <c r="C130" s="197">
        <v>10</v>
      </c>
      <c r="D130" s="74">
        <v>10</v>
      </c>
      <c r="E130" s="74">
        <v>10</v>
      </c>
      <c r="F130" s="74">
        <v>10</v>
      </c>
      <c r="G130" s="74">
        <v>10</v>
      </c>
      <c r="H130" s="74">
        <v>10</v>
      </c>
      <c r="I130" s="74">
        <v>10</v>
      </c>
      <c r="J130" s="74">
        <v>10</v>
      </c>
      <c r="K130" s="74">
        <v>10</v>
      </c>
      <c r="L130" s="74">
        <v>10</v>
      </c>
      <c r="M130" s="74">
        <v>10</v>
      </c>
      <c r="N130" s="207">
        <v>10</v>
      </c>
      <c r="O130" s="211">
        <f t="shared" si="31"/>
        <v>120</v>
      </c>
      <c r="P130" s="184">
        <v>10</v>
      </c>
      <c r="Q130" s="74">
        <v>10</v>
      </c>
      <c r="R130" s="74">
        <v>5</v>
      </c>
      <c r="S130" s="74">
        <v>10</v>
      </c>
      <c r="T130" s="74">
        <v>5</v>
      </c>
      <c r="U130" s="74">
        <v>5</v>
      </c>
      <c r="V130" s="74">
        <v>5</v>
      </c>
      <c r="W130" s="74">
        <v>5</v>
      </c>
      <c r="X130" s="74">
        <v>10</v>
      </c>
      <c r="Y130" s="74">
        <v>10</v>
      </c>
      <c r="Z130" s="74">
        <v>10</v>
      </c>
      <c r="AA130" s="207">
        <v>10</v>
      </c>
      <c r="AB130" s="215">
        <f t="shared" si="32"/>
        <v>95</v>
      </c>
    </row>
    <row r="131" spans="1:28">
      <c r="A131" s="309"/>
      <c r="B131" s="202">
        <v>8</v>
      </c>
      <c r="C131" s="197">
        <v>10</v>
      </c>
      <c r="D131" s="74">
        <v>10</v>
      </c>
      <c r="E131" s="74">
        <v>10</v>
      </c>
      <c r="F131" s="74">
        <v>10</v>
      </c>
      <c r="G131" s="74">
        <v>10</v>
      </c>
      <c r="H131" s="74">
        <v>10</v>
      </c>
      <c r="I131" s="74">
        <v>10</v>
      </c>
      <c r="J131" s="74">
        <v>10</v>
      </c>
      <c r="K131" s="74">
        <v>10</v>
      </c>
      <c r="L131" s="74">
        <v>10</v>
      </c>
      <c r="M131" s="74">
        <v>10</v>
      </c>
      <c r="N131" s="207">
        <v>10</v>
      </c>
      <c r="O131" s="211">
        <f t="shared" si="31"/>
        <v>120</v>
      </c>
      <c r="P131" s="184">
        <v>10</v>
      </c>
      <c r="Q131" s="74">
        <v>10</v>
      </c>
      <c r="R131" s="74">
        <v>5</v>
      </c>
      <c r="S131" s="74">
        <v>10</v>
      </c>
      <c r="T131" s="74">
        <v>10</v>
      </c>
      <c r="U131" s="74">
        <v>10</v>
      </c>
      <c r="V131" s="74">
        <v>10</v>
      </c>
      <c r="W131" s="74">
        <v>10</v>
      </c>
      <c r="X131" s="74">
        <v>10</v>
      </c>
      <c r="Y131" s="74">
        <v>10</v>
      </c>
      <c r="Z131" s="74">
        <v>10</v>
      </c>
      <c r="AA131" s="207">
        <v>5</v>
      </c>
      <c r="AB131" s="215">
        <f t="shared" si="32"/>
        <v>110</v>
      </c>
    </row>
    <row r="132" spans="1:28">
      <c r="A132" s="309"/>
      <c r="B132" s="202">
        <v>9</v>
      </c>
      <c r="C132" s="197">
        <v>10</v>
      </c>
      <c r="D132" s="74">
        <v>10</v>
      </c>
      <c r="E132" s="74">
        <v>10</v>
      </c>
      <c r="F132" s="74">
        <v>10</v>
      </c>
      <c r="G132" s="74">
        <v>10</v>
      </c>
      <c r="H132" s="74">
        <v>10</v>
      </c>
      <c r="I132" s="74">
        <v>10</v>
      </c>
      <c r="J132" s="74">
        <v>10</v>
      </c>
      <c r="K132" s="74">
        <v>10</v>
      </c>
      <c r="L132" s="74">
        <v>10</v>
      </c>
      <c r="M132" s="74">
        <v>10</v>
      </c>
      <c r="N132" s="207">
        <v>10</v>
      </c>
      <c r="O132" s="211">
        <f t="shared" si="31"/>
        <v>120</v>
      </c>
      <c r="P132" s="184">
        <v>0</v>
      </c>
      <c r="Q132" s="74">
        <v>0</v>
      </c>
      <c r="R132" s="74">
        <v>0</v>
      </c>
      <c r="S132" s="74">
        <v>0</v>
      </c>
      <c r="T132" s="74">
        <v>0</v>
      </c>
      <c r="U132" s="74">
        <v>0</v>
      </c>
      <c r="V132" s="74">
        <v>0</v>
      </c>
      <c r="W132" s="74">
        <v>5</v>
      </c>
      <c r="X132" s="74">
        <v>10</v>
      </c>
      <c r="Y132" s="74">
        <v>0</v>
      </c>
      <c r="Z132" s="74">
        <v>10</v>
      </c>
      <c r="AA132" s="207">
        <v>0</v>
      </c>
      <c r="AB132" s="215">
        <f t="shared" si="32"/>
        <v>25</v>
      </c>
    </row>
    <row r="133" spans="1:28" ht="13.5" thickBot="1">
      <c r="A133" s="309"/>
      <c r="B133" s="203">
        <v>10</v>
      </c>
      <c r="C133" s="198">
        <v>10</v>
      </c>
      <c r="D133" s="176">
        <v>10</v>
      </c>
      <c r="E133" s="176">
        <v>10</v>
      </c>
      <c r="F133" s="176">
        <v>10</v>
      </c>
      <c r="G133" s="176">
        <v>10</v>
      </c>
      <c r="H133" s="176">
        <v>5</v>
      </c>
      <c r="I133" s="176">
        <v>10</v>
      </c>
      <c r="J133" s="176">
        <v>10</v>
      </c>
      <c r="K133" s="176">
        <v>10</v>
      </c>
      <c r="L133" s="176">
        <v>10</v>
      </c>
      <c r="M133" s="176">
        <v>10</v>
      </c>
      <c r="N133" s="208">
        <v>10</v>
      </c>
      <c r="O133" s="212">
        <f t="shared" si="31"/>
        <v>115</v>
      </c>
      <c r="P133" s="205">
        <v>10</v>
      </c>
      <c r="Q133" s="176">
        <v>0</v>
      </c>
      <c r="R133" s="176">
        <v>10</v>
      </c>
      <c r="S133" s="176">
        <v>5</v>
      </c>
      <c r="T133" s="176">
        <v>10</v>
      </c>
      <c r="U133" s="176">
        <v>10</v>
      </c>
      <c r="V133" s="176">
        <v>10</v>
      </c>
      <c r="W133" s="176">
        <v>10</v>
      </c>
      <c r="X133" s="176">
        <v>5</v>
      </c>
      <c r="Y133" s="176">
        <v>5</v>
      </c>
      <c r="Z133" s="176">
        <v>10</v>
      </c>
      <c r="AA133" s="208">
        <v>10</v>
      </c>
      <c r="AB133" s="216">
        <f t="shared" si="32"/>
        <v>95</v>
      </c>
    </row>
    <row r="134" spans="1:28" ht="15" thickTop="1">
      <c r="A134" s="310" t="s">
        <v>93</v>
      </c>
      <c r="B134" s="311"/>
      <c r="C134" s="199">
        <f t="shared" ref="C134:N134" si="33">SUM(C124:C133)</f>
        <v>100</v>
      </c>
      <c r="D134" s="20">
        <f t="shared" si="33"/>
        <v>100</v>
      </c>
      <c r="E134" s="20">
        <f t="shared" si="33"/>
        <v>95</v>
      </c>
      <c r="F134" s="20">
        <f t="shared" si="33"/>
        <v>95</v>
      </c>
      <c r="G134" s="20">
        <f t="shared" si="33"/>
        <v>95</v>
      </c>
      <c r="H134" s="20">
        <f t="shared" si="33"/>
        <v>90</v>
      </c>
      <c r="I134" s="20">
        <f t="shared" si="33"/>
        <v>95</v>
      </c>
      <c r="J134" s="20">
        <f t="shared" si="33"/>
        <v>95</v>
      </c>
      <c r="K134" s="20">
        <f t="shared" si="33"/>
        <v>95</v>
      </c>
      <c r="L134" s="20">
        <f t="shared" si="33"/>
        <v>95</v>
      </c>
      <c r="M134" s="20">
        <f t="shared" si="33"/>
        <v>90</v>
      </c>
      <c r="N134" s="209">
        <f t="shared" si="33"/>
        <v>90</v>
      </c>
      <c r="O134" s="213"/>
      <c r="P134" s="71">
        <f t="shared" ref="P134:AA134" si="34">SUM(P124:P133)</f>
        <v>50</v>
      </c>
      <c r="Q134" s="20">
        <f t="shared" si="34"/>
        <v>50</v>
      </c>
      <c r="R134" s="20">
        <f t="shared" si="34"/>
        <v>60</v>
      </c>
      <c r="S134" s="20">
        <f t="shared" si="34"/>
        <v>60</v>
      </c>
      <c r="T134" s="20">
        <f t="shared" si="34"/>
        <v>60</v>
      </c>
      <c r="U134" s="20">
        <f t="shared" si="34"/>
        <v>60</v>
      </c>
      <c r="V134" s="20">
        <f t="shared" si="34"/>
        <v>70</v>
      </c>
      <c r="W134" s="20">
        <f t="shared" si="34"/>
        <v>70</v>
      </c>
      <c r="X134" s="20">
        <f t="shared" si="34"/>
        <v>75</v>
      </c>
      <c r="Y134" s="20">
        <f t="shared" si="34"/>
        <v>75</v>
      </c>
      <c r="Z134" s="20">
        <f t="shared" si="34"/>
        <v>80</v>
      </c>
      <c r="AA134" s="209">
        <f t="shared" si="34"/>
        <v>80</v>
      </c>
      <c r="AB134" s="80"/>
    </row>
    <row r="136" spans="1:28" ht="15">
      <c r="A136" s="27"/>
      <c r="B136" s="312" t="s">
        <v>42</v>
      </c>
      <c r="C136" s="312"/>
      <c r="D136" s="312"/>
      <c r="E136" s="312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312"/>
      <c r="V136" s="312"/>
      <c r="W136" s="312"/>
      <c r="X136" s="312"/>
      <c r="Y136" s="312"/>
      <c r="Z136" s="312"/>
      <c r="AA136" s="312"/>
      <c r="AB136" s="27"/>
    </row>
    <row r="137" spans="1:28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3"/>
      <c r="V137" s="23"/>
      <c r="W137" s="23"/>
      <c r="X137" s="23"/>
      <c r="Y137" s="23"/>
      <c r="Z137" s="23"/>
      <c r="AA137" s="27"/>
      <c r="AB137" s="27"/>
    </row>
    <row r="138" spans="1:28">
      <c r="A138" s="313" t="s">
        <v>3</v>
      </c>
      <c r="B138" s="313" t="s">
        <v>4</v>
      </c>
      <c r="C138" s="313" t="s">
        <v>5</v>
      </c>
      <c r="D138" s="313" t="s">
        <v>6</v>
      </c>
      <c r="E138" s="313" t="s">
        <v>7</v>
      </c>
      <c r="F138" s="313" t="s">
        <v>8</v>
      </c>
      <c r="G138" s="313" t="s">
        <v>17</v>
      </c>
      <c r="H138" s="313" t="s">
        <v>18</v>
      </c>
      <c r="I138" s="302" t="s">
        <v>9</v>
      </c>
      <c r="J138" s="302"/>
      <c r="K138" s="302"/>
      <c r="L138" s="302"/>
      <c r="M138" s="302"/>
      <c r="N138" s="302"/>
      <c r="O138" s="302"/>
      <c r="P138" s="302"/>
      <c r="Q138" s="302" t="s">
        <v>10</v>
      </c>
      <c r="R138" s="302"/>
      <c r="S138" s="302"/>
      <c r="T138" s="302"/>
      <c r="U138" s="302"/>
      <c r="V138" s="302"/>
      <c r="W138" s="302"/>
      <c r="X138" s="302" t="s">
        <v>22</v>
      </c>
      <c r="Y138" s="302"/>
      <c r="Z138" s="302"/>
      <c r="AA138" s="302"/>
      <c r="AB138" s="302"/>
    </row>
    <row r="139" spans="1:28">
      <c r="A139" s="313"/>
      <c r="B139" s="313"/>
      <c r="C139" s="313"/>
      <c r="D139" s="313"/>
      <c r="E139" s="313"/>
      <c r="F139" s="313"/>
      <c r="G139" s="313"/>
      <c r="H139" s="313"/>
      <c r="I139" s="302" t="s">
        <v>24</v>
      </c>
      <c r="J139" s="302"/>
      <c r="K139" s="302" t="s">
        <v>31</v>
      </c>
      <c r="L139" s="302"/>
      <c r="M139" s="302"/>
      <c r="N139" s="302"/>
      <c r="O139" s="302"/>
      <c r="P139" s="302"/>
      <c r="Q139" s="302" t="s">
        <v>23</v>
      </c>
      <c r="R139" s="302"/>
      <c r="S139" s="302" t="s">
        <v>32</v>
      </c>
      <c r="T139" s="302"/>
      <c r="U139" s="302"/>
      <c r="V139" s="302"/>
      <c r="W139" s="302"/>
      <c r="X139" s="302"/>
      <c r="Y139" s="302"/>
      <c r="Z139" s="302"/>
      <c r="AA139" s="302"/>
      <c r="AB139" s="302"/>
    </row>
    <row r="140" spans="1:28" ht="13.5" thickBot="1">
      <c r="A140" s="314"/>
      <c r="B140" s="314"/>
      <c r="C140" s="314"/>
      <c r="D140" s="314"/>
      <c r="E140" s="314"/>
      <c r="F140" s="314"/>
      <c r="G140" s="314"/>
      <c r="H140" s="314"/>
      <c r="I140" s="303"/>
      <c r="J140" s="303"/>
      <c r="K140" s="303"/>
      <c r="L140" s="303"/>
      <c r="M140" s="303"/>
      <c r="N140" s="303"/>
      <c r="O140" s="303"/>
      <c r="P140" s="303"/>
      <c r="Q140" s="303"/>
      <c r="R140" s="303"/>
      <c r="S140" s="303"/>
      <c r="T140" s="303"/>
      <c r="U140" s="303"/>
      <c r="V140" s="303"/>
      <c r="W140" s="303"/>
      <c r="X140" s="303"/>
      <c r="Y140" s="303"/>
      <c r="Z140" s="303"/>
      <c r="AA140" s="303"/>
      <c r="AB140" s="303"/>
    </row>
    <row r="141" spans="1:28" ht="13.5" thickTop="1">
      <c r="A141" s="143">
        <v>1</v>
      </c>
      <c r="B141" s="103">
        <v>10</v>
      </c>
      <c r="C141" s="144">
        <f t="shared" ref="C141:C150" si="35">O124</f>
        <v>115</v>
      </c>
      <c r="D141" s="144">
        <f t="shared" ref="D141:D150" si="36">AB124</f>
        <v>90</v>
      </c>
      <c r="E141" s="144">
        <f>C141-D141</f>
        <v>25</v>
      </c>
      <c r="F141" s="144">
        <f>C141+D141</f>
        <v>205</v>
      </c>
      <c r="G141" s="144">
        <f>COUNTA($C$9:$N$9,$P$9:$AA$9)</f>
        <v>24</v>
      </c>
      <c r="H141" s="144">
        <f>G141*B141</f>
        <v>240</v>
      </c>
      <c r="I141" s="304">
        <f>IFERROR(E141/(0.5*H141),"")</f>
        <v>0.20833333333333334</v>
      </c>
      <c r="J141" s="304"/>
      <c r="K141" s="289" t="str">
        <f>IF(AND(I141&gt;=0.4,I141&lt;=1),"Baik",IF(AND(I141&gt;0.2,I141&lt;0.4),"Revisi",IF(I141&lt;=0.2,"Jelek","")))</f>
        <v>Revisi</v>
      </c>
      <c r="L141" s="289"/>
      <c r="M141" s="289"/>
      <c r="N141" s="289"/>
      <c r="O141" s="289"/>
      <c r="P141" s="289"/>
      <c r="Q141" s="304">
        <f>IFERROR(F141/(H141),"")</f>
        <v>0.85416666666666663</v>
      </c>
      <c r="R141" s="304"/>
      <c r="S141" s="305" t="str">
        <f>IF(AND(Q141&gt;0.7,Q141&lt;=1),"Mudah",IF(AND(Q141&gt;0.3,Q141&lt;0.7),"Sedang",IF(Q141&lt;=0.3,"Sukar","")))</f>
        <v>Mudah</v>
      </c>
      <c r="T141" s="306"/>
      <c r="U141" s="306"/>
      <c r="V141" s="306"/>
      <c r="W141" s="307"/>
      <c r="X141" s="294" t="str">
        <f>IF(I141="","",(IF(AND(I141&gt;0.4,I141&lt;=1),"Dipakai","Dibuang")))</f>
        <v>Dibuang</v>
      </c>
      <c r="Y141" s="294"/>
      <c r="Z141" s="294"/>
      <c r="AA141" s="294"/>
      <c r="AB141" s="294"/>
    </row>
    <row r="142" spans="1:28">
      <c r="A142" s="77">
        <v>2</v>
      </c>
      <c r="B142" s="74">
        <v>10</v>
      </c>
      <c r="C142" s="76">
        <f t="shared" si="35"/>
        <v>100</v>
      </c>
      <c r="D142" s="76">
        <f t="shared" si="36"/>
        <v>95</v>
      </c>
      <c r="E142" s="76">
        <f>C142-D142</f>
        <v>5</v>
      </c>
      <c r="F142" s="76">
        <f>C142+D142</f>
        <v>195</v>
      </c>
      <c r="G142" s="76">
        <f>COUNTA($C$9:$N$9,$P$9:$AA$9)</f>
        <v>24</v>
      </c>
      <c r="H142" s="76">
        <f>G142*B142</f>
        <v>240</v>
      </c>
      <c r="I142" s="295">
        <f t="shared" ref="I142:I150" si="37">IFERROR(E142/(0.5*H142),"")</f>
        <v>4.1666666666666664E-2</v>
      </c>
      <c r="J142" s="295"/>
      <c r="K142" s="289" t="str">
        <f>IF(AND(I142&gt;=0.4,I142&lt;=1),"Baik",IF(AND(I142&gt;0.2,I142&lt;0.4),"Revisi",IF(I142&lt;=0.2,"Jelek","")))</f>
        <v>Jelek</v>
      </c>
      <c r="L142" s="289"/>
      <c r="M142" s="289"/>
      <c r="N142" s="289"/>
      <c r="O142" s="289"/>
      <c r="P142" s="289"/>
      <c r="Q142" s="295">
        <f>IFERROR(F142/(H142),"")</f>
        <v>0.8125</v>
      </c>
      <c r="R142" s="295"/>
      <c r="S142" s="299" t="str">
        <f t="shared" ref="S142:S150" si="38">IF(AND(Q142&gt;0.7,Q142&lt;=1),"Mudah",IF(AND(Q142&gt;0.3,Q142&lt;0.7),"Sedang",IF(Q142&lt;=0.3,"Sukar","")))</f>
        <v>Mudah</v>
      </c>
      <c r="T142" s="300"/>
      <c r="U142" s="300"/>
      <c r="V142" s="300"/>
      <c r="W142" s="301"/>
      <c r="X142" s="294" t="str">
        <f t="shared" ref="X142:X150" si="39">IF(I142="","",(IF(AND(I142&gt;0.4,I142&lt;=1),"Dipakai","Dibuang")))</f>
        <v>Dibuang</v>
      </c>
      <c r="Y142" s="294"/>
      <c r="Z142" s="294"/>
      <c r="AA142" s="294"/>
      <c r="AB142" s="294"/>
    </row>
    <row r="143" spans="1:28">
      <c r="A143" s="77">
        <v>3</v>
      </c>
      <c r="B143" s="74">
        <v>10</v>
      </c>
      <c r="C143" s="76">
        <f t="shared" si="35"/>
        <v>105</v>
      </c>
      <c r="D143" s="76">
        <f t="shared" si="36"/>
        <v>105</v>
      </c>
      <c r="E143" s="76">
        <f t="shared" ref="E143:E145" si="40">C143-D143</f>
        <v>0</v>
      </c>
      <c r="F143" s="76">
        <f t="shared" ref="F143:F150" si="41">C143+D143</f>
        <v>210</v>
      </c>
      <c r="G143" s="76">
        <f t="shared" ref="G143:G149" si="42">COUNTA($C$9:$N$9,$P$9:$AA$9)</f>
        <v>24</v>
      </c>
      <c r="H143" s="76">
        <f t="shared" ref="H143:H150" si="43">G143*B143</f>
        <v>240</v>
      </c>
      <c r="I143" s="295">
        <f t="shared" si="37"/>
        <v>0</v>
      </c>
      <c r="J143" s="295"/>
      <c r="K143" s="289" t="str">
        <f t="shared" ref="K143:K150" si="44">IF(AND(I143&gt;=0.4,I143&lt;=1),"Baik",IF(AND(I143&gt;0.2,I143&lt;0.4),"Revisi",IF(I143&lt;=0.2,"Jelek","")))</f>
        <v>Jelek</v>
      </c>
      <c r="L143" s="289"/>
      <c r="M143" s="289"/>
      <c r="N143" s="289"/>
      <c r="O143" s="289"/>
      <c r="P143" s="289"/>
      <c r="Q143" s="295">
        <f t="shared" ref="Q143:Q150" si="45">IFERROR(F143/(H143),"")</f>
        <v>0.875</v>
      </c>
      <c r="R143" s="295"/>
      <c r="S143" s="299" t="str">
        <f t="shared" si="38"/>
        <v>Mudah</v>
      </c>
      <c r="T143" s="300"/>
      <c r="U143" s="300"/>
      <c r="V143" s="300"/>
      <c r="W143" s="301"/>
      <c r="X143" s="294" t="str">
        <f t="shared" si="39"/>
        <v>Dibuang</v>
      </c>
      <c r="Y143" s="294"/>
      <c r="Z143" s="294"/>
      <c r="AA143" s="294"/>
      <c r="AB143" s="294"/>
    </row>
    <row r="144" spans="1:28">
      <c r="A144" s="77">
        <v>4</v>
      </c>
      <c r="B144" s="74">
        <v>10</v>
      </c>
      <c r="C144" s="76">
        <f t="shared" si="35"/>
        <v>120</v>
      </c>
      <c r="D144" s="76">
        <f t="shared" si="36"/>
        <v>30</v>
      </c>
      <c r="E144" s="76">
        <f t="shared" si="40"/>
        <v>90</v>
      </c>
      <c r="F144" s="76">
        <f t="shared" si="41"/>
        <v>150</v>
      </c>
      <c r="G144" s="76">
        <f t="shared" si="42"/>
        <v>24</v>
      </c>
      <c r="H144" s="76">
        <f t="shared" si="43"/>
        <v>240</v>
      </c>
      <c r="I144" s="295">
        <f t="shared" si="37"/>
        <v>0.75</v>
      </c>
      <c r="J144" s="295"/>
      <c r="K144" s="289" t="str">
        <f t="shared" si="44"/>
        <v>Baik</v>
      </c>
      <c r="L144" s="289"/>
      <c r="M144" s="289"/>
      <c r="N144" s="289"/>
      <c r="O144" s="289"/>
      <c r="P144" s="289"/>
      <c r="Q144" s="295">
        <f t="shared" si="45"/>
        <v>0.625</v>
      </c>
      <c r="R144" s="295"/>
      <c r="S144" s="299" t="str">
        <f t="shared" si="38"/>
        <v>Sedang</v>
      </c>
      <c r="T144" s="300"/>
      <c r="U144" s="300"/>
      <c r="V144" s="300"/>
      <c r="W144" s="301"/>
      <c r="X144" s="294" t="str">
        <f t="shared" si="39"/>
        <v>Dipakai</v>
      </c>
      <c r="Y144" s="294"/>
      <c r="Z144" s="294"/>
      <c r="AA144" s="294"/>
      <c r="AB144" s="294"/>
    </row>
    <row r="145" spans="1:28">
      <c r="A145" s="77">
        <v>5</v>
      </c>
      <c r="B145" s="74">
        <v>10</v>
      </c>
      <c r="C145" s="76">
        <f t="shared" si="35"/>
        <v>120</v>
      </c>
      <c r="D145" s="76">
        <f t="shared" si="36"/>
        <v>95</v>
      </c>
      <c r="E145" s="76">
        <f t="shared" si="40"/>
        <v>25</v>
      </c>
      <c r="F145" s="76">
        <f t="shared" si="41"/>
        <v>215</v>
      </c>
      <c r="G145" s="76">
        <f t="shared" si="42"/>
        <v>24</v>
      </c>
      <c r="H145" s="76">
        <f t="shared" si="43"/>
        <v>240</v>
      </c>
      <c r="I145" s="295">
        <f t="shared" si="37"/>
        <v>0.20833333333333334</v>
      </c>
      <c r="J145" s="295"/>
      <c r="K145" s="289" t="str">
        <f t="shared" si="44"/>
        <v>Revisi</v>
      </c>
      <c r="L145" s="289"/>
      <c r="M145" s="289"/>
      <c r="N145" s="289"/>
      <c r="O145" s="289"/>
      <c r="P145" s="289"/>
      <c r="Q145" s="295">
        <f t="shared" si="45"/>
        <v>0.89583333333333337</v>
      </c>
      <c r="R145" s="295"/>
      <c r="S145" s="299" t="str">
        <f t="shared" si="38"/>
        <v>Mudah</v>
      </c>
      <c r="T145" s="300"/>
      <c r="U145" s="300"/>
      <c r="V145" s="300"/>
      <c r="W145" s="301"/>
      <c r="X145" s="294" t="str">
        <f t="shared" si="39"/>
        <v>Dibuang</v>
      </c>
      <c r="Y145" s="294"/>
      <c r="Z145" s="294"/>
      <c r="AA145" s="294"/>
      <c r="AB145" s="294"/>
    </row>
    <row r="146" spans="1:28">
      <c r="A146" s="77">
        <v>6</v>
      </c>
      <c r="B146" s="148">
        <v>10</v>
      </c>
      <c r="C146" s="76">
        <f t="shared" si="35"/>
        <v>100</v>
      </c>
      <c r="D146" s="76">
        <f t="shared" si="36"/>
        <v>50</v>
      </c>
      <c r="E146" s="76">
        <f>C146-D146</f>
        <v>50</v>
      </c>
      <c r="F146" s="76">
        <f t="shared" si="41"/>
        <v>150</v>
      </c>
      <c r="G146" s="76">
        <f t="shared" si="42"/>
        <v>24</v>
      </c>
      <c r="H146" s="76">
        <f t="shared" si="43"/>
        <v>240</v>
      </c>
      <c r="I146" s="295">
        <f t="shared" si="37"/>
        <v>0.41666666666666669</v>
      </c>
      <c r="J146" s="295"/>
      <c r="K146" s="289" t="str">
        <f t="shared" si="44"/>
        <v>Baik</v>
      </c>
      <c r="L146" s="289"/>
      <c r="M146" s="289"/>
      <c r="N146" s="289"/>
      <c r="O146" s="289"/>
      <c r="P146" s="289"/>
      <c r="Q146" s="295">
        <f t="shared" si="45"/>
        <v>0.625</v>
      </c>
      <c r="R146" s="295"/>
      <c r="S146" s="299" t="str">
        <f t="shared" si="38"/>
        <v>Sedang</v>
      </c>
      <c r="T146" s="300"/>
      <c r="U146" s="300"/>
      <c r="V146" s="300"/>
      <c r="W146" s="301"/>
      <c r="X146" s="294" t="str">
        <f t="shared" si="39"/>
        <v>Dipakai</v>
      </c>
      <c r="Y146" s="294"/>
      <c r="Z146" s="294"/>
      <c r="AA146" s="294"/>
      <c r="AB146" s="294"/>
    </row>
    <row r="147" spans="1:28">
      <c r="A147" s="77">
        <v>7</v>
      </c>
      <c r="B147" s="148">
        <v>10</v>
      </c>
      <c r="C147" s="76">
        <f t="shared" si="35"/>
        <v>120</v>
      </c>
      <c r="D147" s="76">
        <f t="shared" si="36"/>
        <v>95</v>
      </c>
      <c r="E147" s="76">
        <f t="shared" ref="E147:E150" si="46">C147-D147</f>
        <v>25</v>
      </c>
      <c r="F147" s="76">
        <f t="shared" si="41"/>
        <v>215</v>
      </c>
      <c r="G147" s="76">
        <f t="shared" si="42"/>
        <v>24</v>
      </c>
      <c r="H147" s="76">
        <f t="shared" si="43"/>
        <v>240</v>
      </c>
      <c r="I147" s="295">
        <f t="shared" si="37"/>
        <v>0.20833333333333334</v>
      </c>
      <c r="J147" s="295"/>
      <c r="K147" s="289" t="str">
        <f t="shared" si="44"/>
        <v>Revisi</v>
      </c>
      <c r="L147" s="289"/>
      <c r="M147" s="289"/>
      <c r="N147" s="289"/>
      <c r="O147" s="289"/>
      <c r="P147" s="289"/>
      <c r="Q147" s="295">
        <f t="shared" si="45"/>
        <v>0.89583333333333337</v>
      </c>
      <c r="R147" s="295"/>
      <c r="S147" s="299" t="str">
        <f t="shared" si="38"/>
        <v>Mudah</v>
      </c>
      <c r="T147" s="300"/>
      <c r="U147" s="300"/>
      <c r="V147" s="300"/>
      <c r="W147" s="301"/>
      <c r="X147" s="294" t="str">
        <f t="shared" si="39"/>
        <v>Dibuang</v>
      </c>
      <c r="Y147" s="294"/>
      <c r="Z147" s="294"/>
      <c r="AA147" s="294"/>
      <c r="AB147" s="294"/>
    </row>
    <row r="148" spans="1:28">
      <c r="A148" s="77">
        <v>8</v>
      </c>
      <c r="B148" s="148">
        <v>10</v>
      </c>
      <c r="C148" s="76">
        <f t="shared" si="35"/>
        <v>120</v>
      </c>
      <c r="D148" s="76">
        <f t="shared" si="36"/>
        <v>110</v>
      </c>
      <c r="E148" s="76">
        <f t="shared" si="46"/>
        <v>10</v>
      </c>
      <c r="F148" s="76">
        <f t="shared" si="41"/>
        <v>230</v>
      </c>
      <c r="G148" s="76">
        <f t="shared" si="42"/>
        <v>24</v>
      </c>
      <c r="H148" s="76">
        <f t="shared" si="43"/>
        <v>240</v>
      </c>
      <c r="I148" s="295">
        <f t="shared" si="37"/>
        <v>8.3333333333333329E-2</v>
      </c>
      <c r="J148" s="295"/>
      <c r="K148" s="289" t="str">
        <f t="shared" si="44"/>
        <v>Jelek</v>
      </c>
      <c r="L148" s="289"/>
      <c r="M148" s="289"/>
      <c r="N148" s="289"/>
      <c r="O148" s="289"/>
      <c r="P148" s="289"/>
      <c r="Q148" s="295">
        <f t="shared" si="45"/>
        <v>0.95833333333333337</v>
      </c>
      <c r="R148" s="295"/>
      <c r="S148" s="299" t="str">
        <f t="shared" si="38"/>
        <v>Mudah</v>
      </c>
      <c r="T148" s="300"/>
      <c r="U148" s="300"/>
      <c r="V148" s="300"/>
      <c r="W148" s="301"/>
      <c r="X148" s="294" t="str">
        <f t="shared" si="39"/>
        <v>Dibuang</v>
      </c>
      <c r="Y148" s="294"/>
      <c r="Z148" s="294"/>
      <c r="AA148" s="294"/>
      <c r="AB148" s="294"/>
    </row>
    <row r="149" spans="1:28">
      <c r="A149" s="77">
        <v>9</v>
      </c>
      <c r="B149" s="148">
        <v>10</v>
      </c>
      <c r="C149" s="76">
        <f t="shared" si="35"/>
        <v>120</v>
      </c>
      <c r="D149" s="76">
        <f t="shared" si="36"/>
        <v>25</v>
      </c>
      <c r="E149" s="76">
        <f t="shared" si="46"/>
        <v>95</v>
      </c>
      <c r="F149" s="76">
        <f t="shared" si="41"/>
        <v>145</v>
      </c>
      <c r="G149" s="76">
        <f t="shared" si="42"/>
        <v>24</v>
      </c>
      <c r="H149" s="76">
        <f t="shared" si="43"/>
        <v>240</v>
      </c>
      <c r="I149" s="295">
        <f t="shared" si="37"/>
        <v>0.79166666666666663</v>
      </c>
      <c r="J149" s="295"/>
      <c r="K149" s="289" t="str">
        <f t="shared" si="44"/>
        <v>Baik</v>
      </c>
      <c r="L149" s="289"/>
      <c r="M149" s="289"/>
      <c r="N149" s="289"/>
      <c r="O149" s="289"/>
      <c r="P149" s="289"/>
      <c r="Q149" s="295">
        <f t="shared" si="45"/>
        <v>0.60416666666666663</v>
      </c>
      <c r="R149" s="295"/>
      <c r="S149" s="296" t="str">
        <f t="shared" si="38"/>
        <v>Sedang</v>
      </c>
      <c r="T149" s="297"/>
      <c r="U149" s="297"/>
      <c r="V149" s="297"/>
      <c r="W149" s="298"/>
      <c r="X149" s="294" t="str">
        <f t="shared" si="39"/>
        <v>Dipakai</v>
      </c>
      <c r="Y149" s="294"/>
      <c r="Z149" s="294"/>
      <c r="AA149" s="294"/>
      <c r="AB149" s="294"/>
    </row>
    <row r="150" spans="1:28">
      <c r="A150" s="145">
        <v>10</v>
      </c>
      <c r="B150" s="149">
        <v>10</v>
      </c>
      <c r="C150" s="129">
        <f t="shared" si="35"/>
        <v>115</v>
      </c>
      <c r="D150" s="129">
        <f t="shared" si="36"/>
        <v>95</v>
      </c>
      <c r="E150" s="129">
        <f t="shared" si="46"/>
        <v>20</v>
      </c>
      <c r="F150" s="129">
        <f t="shared" si="41"/>
        <v>210</v>
      </c>
      <c r="G150" s="129">
        <f>COUNTA($C$9:$N$9,$P$9:$AA$9)</f>
        <v>24</v>
      </c>
      <c r="H150" s="129">
        <f t="shared" si="43"/>
        <v>240</v>
      </c>
      <c r="I150" s="288">
        <f t="shared" si="37"/>
        <v>0.16666666666666666</v>
      </c>
      <c r="J150" s="288"/>
      <c r="K150" s="289" t="str">
        <f t="shared" si="44"/>
        <v>Jelek</v>
      </c>
      <c r="L150" s="289"/>
      <c r="M150" s="289"/>
      <c r="N150" s="289"/>
      <c r="O150" s="289"/>
      <c r="P150" s="289"/>
      <c r="Q150" s="288">
        <f t="shared" si="45"/>
        <v>0.875</v>
      </c>
      <c r="R150" s="288"/>
      <c r="S150" s="290" t="str">
        <f t="shared" si="38"/>
        <v>Mudah</v>
      </c>
      <c r="T150" s="291"/>
      <c r="U150" s="291"/>
      <c r="V150" s="291"/>
      <c r="W150" s="292"/>
      <c r="X150" s="293" t="str">
        <f t="shared" si="39"/>
        <v>Dibuang</v>
      </c>
      <c r="Y150" s="293"/>
      <c r="Z150" s="293"/>
      <c r="AA150" s="293"/>
      <c r="AB150" s="294"/>
    </row>
    <row r="151" spans="1:28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X151" s="219" t="s">
        <v>152</v>
      </c>
      <c r="Y151" s="287">
        <f>COUNTIF(X141:AB150,"dipakai")/COUNTA(X141:AB150)</f>
        <v>0.3</v>
      </c>
      <c r="Z151" s="287"/>
      <c r="AA151" s="287"/>
      <c r="AB151" s="147"/>
    </row>
    <row r="152" spans="1:28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">
        <f>PGanda!U166</f>
        <v>0</v>
      </c>
      <c r="U152" s="178"/>
      <c r="V152" s="178"/>
      <c r="W152" s="178"/>
      <c r="X152" s="21"/>
      <c r="Y152" s="22"/>
      <c r="Z152" s="22"/>
      <c r="AA152" s="13"/>
      <c r="AB152" s="13"/>
    </row>
    <row r="153" spans="1:28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">
        <f>PGanda!U167</f>
        <v>0</v>
      </c>
      <c r="U153" s="178"/>
      <c r="V153" s="178"/>
      <c r="W153" s="178"/>
      <c r="X153" s="21"/>
      <c r="Y153" s="22"/>
      <c r="Z153" s="22"/>
      <c r="AA153" s="13"/>
      <c r="AB153" s="13"/>
    </row>
    <row r="154" spans="1:28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U154" s="178"/>
      <c r="V154" s="178"/>
      <c r="W154" s="178"/>
      <c r="X154" s="21"/>
      <c r="Y154" s="22"/>
      <c r="Z154" s="22"/>
      <c r="AA154" s="13"/>
      <c r="AB154" s="13"/>
    </row>
    <row r="155" spans="1:28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"/>
      <c r="U155" s="178"/>
      <c r="V155" s="178"/>
      <c r="W155" s="178"/>
      <c r="X155" s="21"/>
      <c r="Y155" s="22"/>
      <c r="Z155" s="22"/>
      <c r="AA155" s="13"/>
      <c r="AB155" s="13"/>
    </row>
    <row r="156" spans="1:28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"/>
      <c r="U156" s="178"/>
      <c r="V156" s="178"/>
      <c r="W156" s="178"/>
      <c r="X156" s="21"/>
      <c r="Y156" s="22"/>
      <c r="Z156" s="22"/>
      <c r="AA156" s="13"/>
      <c r="AB156" s="13"/>
    </row>
    <row r="157" spans="1:28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179" t="s">
        <v>159</v>
      </c>
      <c r="U157" s="179"/>
      <c r="V157" s="179"/>
      <c r="W157" s="180"/>
      <c r="X157" s="81"/>
      <c r="Y157" s="82"/>
      <c r="Z157" s="22"/>
      <c r="AA157" s="13"/>
      <c r="AB157" s="13"/>
    </row>
    <row r="158" spans="1:2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2">
        <f>PGanda!U171</f>
        <v>0</v>
      </c>
      <c r="U158" s="181"/>
      <c r="V158" s="181"/>
      <c r="W158" s="181"/>
      <c r="X158" s="32"/>
      <c r="Y158" s="27"/>
      <c r="Z158" s="27"/>
    </row>
    <row r="159" spans="1:28">
      <c r="A159" s="27"/>
      <c r="B159" s="33" t="s">
        <v>12</v>
      </c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27"/>
      <c r="U159" s="27"/>
      <c r="V159" s="27"/>
      <c r="W159" s="27"/>
      <c r="X159" s="27"/>
      <c r="Y159" s="27"/>
      <c r="Z159" s="27"/>
    </row>
    <row r="160" spans="1:28">
      <c r="A160" s="27"/>
      <c r="B160" s="34" t="s">
        <v>21</v>
      </c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23"/>
      <c r="U160" s="32"/>
      <c r="V160" s="32"/>
      <c r="W160" s="32"/>
      <c r="X160" s="32"/>
      <c r="Y160" s="27"/>
      <c r="Z160" s="27"/>
    </row>
    <row r="161" spans="1:26">
      <c r="A161" s="27"/>
      <c r="B161" s="34" t="s">
        <v>20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27"/>
      <c r="U161" s="32"/>
      <c r="V161" s="32"/>
      <c r="W161" s="32"/>
      <c r="X161" s="32"/>
      <c r="Y161" s="27"/>
      <c r="Z161" s="27"/>
    </row>
    <row r="162" spans="1:26">
      <c r="A162" s="27"/>
      <c r="B162" s="34" t="s">
        <v>19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27"/>
      <c r="U162" s="32"/>
      <c r="V162" s="32"/>
      <c r="W162" s="32"/>
      <c r="X162" s="32"/>
      <c r="Y162" s="27"/>
      <c r="Z162" s="27"/>
    </row>
    <row r="163" spans="1:26">
      <c r="A163" s="27"/>
      <c r="B163" s="33" t="s">
        <v>13</v>
      </c>
      <c r="C163" s="27"/>
      <c r="D163" s="27"/>
      <c r="E163" s="27"/>
      <c r="F163" s="27"/>
      <c r="G163" s="27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27"/>
      <c r="U163" s="32"/>
      <c r="V163" s="32"/>
      <c r="W163" s="32"/>
      <c r="X163" s="32"/>
      <c r="Y163" s="27"/>
      <c r="Z163" s="27"/>
    </row>
    <row r="164" spans="1:26">
      <c r="A164" s="27"/>
      <c r="B164" s="34" t="s">
        <v>14</v>
      </c>
      <c r="C164" s="27"/>
      <c r="D164" s="27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27"/>
      <c r="Z164" s="27"/>
    </row>
    <row r="165" spans="1:26">
      <c r="A165" s="27"/>
      <c r="B165" s="34" t="s">
        <v>15</v>
      </c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>
      <c r="A166" s="27"/>
      <c r="B166" s="34" t="s">
        <v>16</v>
      </c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8" spans="1:26">
      <c r="B168" s="6"/>
      <c r="D168" s="7"/>
    </row>
  </sheetData>
  <mergeCells count="243">
    <mergeCell ref="I24:P24"/>
    <mergeCell ref="Q25:R26"/>
    <mergeCell ref="I25:J26"/>
    <mergeCell ref="K25:P26"/>
    <mergeCell ref="B24:B26"/>
    <mergeCell ref="B1:AA1"/>
    <mergeCell ref="I32:J32"/>
    <mergeCell ref="K27:P27"/>
    <mergeCell ref="K32:P32"/>
    <mergeCell ref="K31:P31"/>
    <mergeCell ref="B2:AA2"/>
    <mergeCell ref="B7:B8"/>
    <mergeCell ref="Q30:R30"/>
    <mergeCell ref="Q31:R31"/>
    <mergeCell ref="I27:J27"/>
    <mergeCell ref="I28:J28"/>
    <mergeCell ref="I29:J29"/>
    <mergeCell ref="I30:J30"/>
    <mergeCell ref="I31:J31"/>
    <mergeCell ref="K30:P30"/>
    <mergeCell ref="K29:P29"/>
    <mergeCell ref="S33:W33"/>
    <mergeCell ref="C24:C26"/>
    <mergeCell ref="D24:D26"/>
    <mergeCell ref="E24:E26"/>
    <mergeCell ref="F24:F26"/>
    <mergeCell ref="G24:G26"/>
    <mergeCell ref="Z5:AB5"/>
    <mergeCell ref="Z4:AB4"/>
    <mergeCell ref="A10:A19"/>
    <mergeCell ref="C7:O7"/>
    <mergeCell ref="P7:AB7"/>
    <mergeCell ref="AB8:AB9"/>
    <mergeCell ref="O8:O9"/>
    <mergeCell ref="K28:P28"/>
    <mergeCell ref="A7:A9"/>
    <mergeCell ref="A20:B20"/>
    <mergeCell ref="G5:I5"/>
    <mergeCell ref="G4:M4"/>
    <mergeCell ref="A24:A26"/>
    <mergeCell ref="H24:H26"/>
    <mergeCell ref="B22:AA22"/>
    <mergeCell ref="X24:AB26"/>
    <mergeCell ref="S25:W26"/>
    <mergeCell ref="Q24:W24"/>
    <mergeCell ref="I34:J34"/>
    <mergeCell ref="I35:J35"/>
    <mergeCell ref="I36:J36"/>
    <mergeCell ref="Q33:R33"/>
    <mergeCell ref="Q34:R34"/>
    <mergeCell ref="Q35:R35"/>
    <mergeCell ref="Q36:R36"/>
    <mergeCell ref="K36:P36"/>
    <mergeCell ref="K35:P35"/>
    <mergeCell ref="K34:P34"/>
    <mergeCell ref="I33:J33"/>
    <mergeCell ref="K33:P33"/>
    <mergeCell ref="Y37:AA37"/>
    <mergeCell ref="Q32:R32"/>
    <mergeCell ref="X27:AB27"/>
    <mergeCell ref="X28:AB28"/>
    <mergeCell ref="X29:AB29"/>
    <mergeCell ref="Q27:R27"/>
    <mergeCell ref="Q28:R28"/>
    <mergeCell ref="S27:W27"/>
    <mergeCell ref="Q29:R29"/>
    <mergeCell ref="S31:W31"/>
    <mergeCell ref="S30:W30"/>
    <mergeCell ref="S29:W29"/>
    <mergeCell ref="S28:W28"/>
    <mergeCell ref="X32:AB32"/>
    <mergeCell ref="X31:AB31"/>
    <mergeCell ref="X30:AB30"/>
    <mergeCell ref="X36:AB36"/>
    <mergeCell ref="X33:AB33"/>
    <mergeCell ref="S36:W36"/>
    <mergeCell ref="S35:W35"/>
    <mergeCell ref="S32:W32"/>
    <mergeCell ref="X35:AB35"/>
    <mergeCell ref="X34:AB34"/>
    <mergeCell ref="S34:W34"/>
    <mergeCell ref="A65:A67"/>
    <mergeCell ref="B65:B66"/>
    <mergeCell ref="C65:O65"/>
    <mergeCell ref="P65:AB65"/>
    <mergeCell ref="O66:O67"/>
    <mergeCell ref="AB66:AB67"/>
    <mergeCell ref="B59:AA59"/>
    <mergeCell ref="B60:AA60"/>
    <mergeCell ref="G62:M62"/>
    <mergeCell ref="Z62:AB62"/>
    <mergeCell ref="G63:I63"/>
    <mergeCell ref="Z63:AB63"/>
    <mergeCell ref="A68:A77"/>
    <mergeCell ref="A78:B78"/>
    <mergeCell ref="B80:AA80"/>
    <mergeCell ref="A82:A84"/>
    <mergeCell ref="B82:B84"/>
    <mergeCell ref="C82:C84"/>
    <mergeCell ref="D82:D84"/>
    <mergeCell ref="E82:E84"/>
    <mergeCell ref="F82:F84"/>
    <mergeCell ref="G82:G84"/>
    <mergeCell ref="H82:H84"/>
    <mergeCell ref="I82:P82"/>
    <mergeCell ref="Q82:W82"/>
    <mergeCell ref="X82:AB84"/>
    <mergeCell ref="I83:J84"/>
    <mergeCell ref="K83:P84"/>
    <mergeCell ref="X85:AB85"/>
    <mergeCell ref="I86:J86"/>
    <mergeCell ref="K86:P86"/>
    <mergeCell ref="Q86:R86"/>
    <mergeCell ref="S86:W86"/>
    <mergeCell ref="X86:AB86"/>
    <mergeCell ref="Q83:R84"/>
    <mergeCell ref="S83:W84"/>
    <mergeCell ref="I85:J85"/>
    <mergeCell ref="K85:P85"/>
    <mergeCell ref="Q85:R85"/>
    <mergeCell ref="S85:W85"/>
    <mergeCell ref="I88:J88"/>
    <mergeCell ref="K88:P88"/>
    <mergeCell ref="Q88:R88"/>
    <mergeCell ref="S88:W88"/>
    <mergeCell ref="X88:AB88"/>
    <mergeCell ref="I87:J87"/>
    <mergeCell ref="K87:P87"/>
    <mergeCell ref="Q87:R87"/>
    <mergeCell ref="S87:W87"/>
    <mergeCell ref="X87:AB87"/>
    <mergeCell ref="I90:J90"/>
    <mergeCell ref="K90:P90"/>
    <mergeCell ref="Q90:R90"/>
    <mergeCell ref="S90:W90"/>
    <mergeCell ref="X90:AB90"/>
    <mergeCell ref="I89:J89"/>
    <mergeCell ref="K89:P89"/>
    <mergeCell ref="Q89:R89"/>
    <mergeCell ref="S89:W89"/>
    <mergeCell ref="X89:AB89"/>
    <mergeCell ref="I92:J92"/>
    <mergeCell ref="K92:P92"/>
    <mergeCell ref="Q92:R92"/>
    <mergeCell ref="S92:W92"/>
    <mergeCell ref="X92:AB92"/>
    <mergeCell ref="I91:J91"/>
    <mergeCell ref="K91:P91"/>
    <mergeCell ref="Q91:R91"/>
    <mergeCell ref="S91:W91"/>
    <mergeCell ref="X91:AB91"/>
    <mergeCell ref="I94:J94"/>
    <mergeCell ref="K94:P94"/>
    <mergeCell ref="Q94:R94"/>
    <mergeCell ref="S94:W94"/>
    <mergeCell ref="X94:AB94"/>
    <mergeCell ref="I93:J93"/>
    <mergeCell ref="K93:P93"/>
    <mergeCell ref="Q93:R93"/>
    <mergeCell ref="S93:W93"/>
    <mergeCell ref="X93:AB93"/>
    <mergeCell ref="G119:I119"/>
    <mergeCell ref="Z119:AB119"/>
    <mergeCell ref="A121:A123"/>
    <mergeCell ref="B121:B122"/>
    <mergeCell ref="C121:O121"/>
    <mergeCell ref="P121:AB121"/>
    <mergeCell ref="O122:O123"/>
    <mergeCell ref="AB122:AB123"/>
    <mergeCell ref="Y95:AA95"/>
    <mergeCell ref="B115:AA115"/>
    <mergeCell ref="B116:AA116"/>
    <mergeCell ref="G118:M118"/>
    <mergeCell ref="Z118:AB118"/>
    <mergeCell ref="A124:A133"/>
    <mergeCell ref="A134:B134"/>
    <mergeCell ref="B136:AA136"/>
    <mergeCell ref="A138:A140"/>
    <mergeCell ref="B138:B140"/>
    <mergeCell ref="C138:C140"/>
    <mergeCell ref="D138:D140"/>
    <mergeCell ref="E138:E140"/>
    <mergeCell ref="F138:F140"/>
    <mergeCell ref="G138:G140"/>
    <mergeCell ref="H138:H140"/>
    <mergeCell ref="I138:P138"/>
    <mergeCell ref="Q138:W138"/>
    <mergeCell ref="X138:AB140"/>
    <mergeCell ref="I139:J140"/>
    <mergeCell ref="K139:P140"/>
    <mergeCell ref="X141:AB141"/>
    <mergeCell ref="I142:J142"/>
    <mergeCell ref="K142:P142"/>
    <mergeCell ref="Q142:R142"/>
    <mergeCell ref="S142:W142"/>
    <mergeCell ref="X142:AB142"/>
    <mergeCell ref="Q139:R140"/>
    <mergeCell ref="S139:W140"/>
    <mergeCell ref="I141:J141"/>
    <mergeCell ref="K141:P141"/>
    <mergeCell ref="Q141:R141"/>
    <mergeCell ref="S141:W141"/>
    <mergeCell ref="I144:J144"/>
    <mergeCell ref="K144:P144"/>
    <mergeCell ref="Q144:R144"/>
    <mergeCell ref="S144:W144"/>
    <mergeCell ref="X144:AB144"/>
    <mergeCell ref="I143:J143"/>
    <mergeCell ref="K143:P143"/>
    <mergeCell ref="Q143:R143"/>
    <mergeCell ref="S143:W143"/>
    <mergeCell ref="X143:AB143"/>
    <mergeCell ref="I146:J146"/>
    <mergeCell ref="K146:P146"/>
    <mergeCell ref="Q146:R146"/>
    <mergeCell ref="S146:W146"/>
    <mergeCell ref="X146:AB146"/>
    <mergeCell ref="I145:J145"/>
    <mergeCell ref="K145:P145"/>
    <mergeCell ref="Q145:R145"/>
    <mergeCell ref="S145:W145"/>
    <mergeCell ref="X145:AB145"/>
    <mergeCell ref="I148:J148"/>
    <mergeCell ref="K148:P148"/>
    <mergeCell ref="Q148:R148"/>
    <mergeCell ref="S148:W148"/>
    <mergeCell ref="X148:AB148"/>
    <mergeCell ref="I147:J147"/>
    <mergeCell ref="K147:P147"/>
    <mergeCell ref="Q147:R147"/>
    <mergeCell ref="S147:W147"/>
    <mergeCell ref="X147:AB147"/>
    <mergeCell ref="Y151:AA151"/>
    <mergeCell ref="I150:J150"/>
    <mergeCell ref="K150:P150"/>
    <mergeCell ref="Q150:R150"/>
    <mergeCell ref="S150:W150"/>
    <mergeCell ref="X150:AB150"/>
    <mergeCell ref="I149:J149"/>
    <mergeCell ref="K149:P149"/>
    <mergeCell ref="Q149:R149"/>
    <mergeCell ref="S149:W149"/>
    <mergeCell ref="X149:AB149"/>
  </mergeCells>
  <phoneticPr fontId="1" type="noConversion"/>
  <printOptions horizontalCentered="1"/>
  <pageMargins left="0.23622047244094491" right="0.19685039370078741" top="0.76" bottom="0.35433070866141736" header="0.31496062992125984" footer="0"/>
  <pageSetup paperSize="9" orientation="portrait" horizontalDpi="4294967293" verticalDpi="300" r:id="rId1"/>
  <headerFooter>
    <oddHeader>&amp;C&amp;"Arial Black,Regular"&amp;8&amp;G</oddHead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Nilai-Predikat</vt:lpstr>
      <vt:lpstr>Petunjuk</vt:lpstr>
      <vt:lpstr>PGanda</vt:lpstr>
      <vt:lpstr>Essay</vt:lpstr>
    </vt:vector>
  </TitlesOfParts>
  <Company>Bandung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Analisis - Nilai</dc:title>
  <dc:creator>Dindin Solehudin, Drs.</dc:creator>
  <cp:lastModifiedBy>redi</cp:lastModifiedBy>
  <cp:lastPrinted>2018-10-03T15:40:20Z</cp:lastPrinted>
  <dcterms:created xsi:type="dcterms:W3CDTF">2003-10-19T05:29:33Z</dcterms:created>
  <dcterms:modified xsi:type="dcterms:W3CDTF">2018-10-03T23:03:44Z</dcterms:modified>
</cp:coreProperties>
</file>