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dhe1120/Documents/Harvard/Freshman/Clubs/HODP/UC Article/"/>
    </mc:Choice>
  </mc:AlternateContent>
  <bookViews>
    <workbookView xWindow="0" yWindow="460" windowWidth="24500" windowHeight="15540" tabRatio="500"/>
  </bookViews>
  <sheets>
    <sheet name="2017 Spring" sheetId="1" r:id="rId1"/>
    <sheet name="2016 Spring" sheetId="3" r:id="rId2"/>
    <sheet name="2016 Fall" sheetId="2" r:id="rId3"/>
    <sheet name="Summary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2" l="1"/>
  <c r="K2" i="2"/>
  <c r="H2" i="2"/>
  <c r="B31" i="4"/>
  <c r="B30" i="4"/>
  <c r="B29" i="4"/>
  <c r="B27" i="4"/>
  <c r="B26" i="4"/>
  <c r="B25" i="4"/>
  <c r="B24" i="4"/>
  <c r="B4" i="4"/>
  <c r="H2" i="3"/>
  <c r="B3" i="4"/>
  <c r="B2" i="4"/>
  <c r="H5" i="3"/>
  <c r="H6" i="3"/>
  <c r="H4" i="3"/>
  <c r="H3" i="3"/>
  <c r="B2" i="1"/>
  <c r="H3" i="1"/>
  <c r="H4" i="1"/>
  <c r="H5" i="1"/>
  <c r="H6" i="1"/>
  <c r="B3" i="1"/>
  <c r="B4" i="1"/>
  <c r="B5" i="1"/>
  <c r="B6" i="1"/>
  <c r="B7" i="1"/>
  <c r="B8" i="1"/>
  <c r="B9" i="1"/>
  <c r="B11" i="1"/>
  <c r="H2" i="1"/>
  <c r="B2" i="3"/>
  <c r="B3" i="3"/>
  <c r="B4" i="3"/>
  <c r="B5" i="3"/>
  <c r="B6" i="3"/>
  <c r="B7" i="3"/>
  <c r="B8" i="3"/>
  <c r="C10" i="3"/>
  <c r="B10" i="3"/>
  <c r="C16" i="2"/>
  <c r="C18" i="2"/>
  <c r="C19" i="2"/>
  <c r="B14" i="2"/>
  <c r="B2" i="2"/>
  <c r="B3" i="2"/>
  <c r="B4" i="2"/>
  <c r="B5" i="2"/>
  <c r="B6" i="2"/>
  <c r="B7" i="2"/>
  <c r="B8" i="2"/>
  <c r="B9" i="2"/>
  <c r="B10" i="2"/>
  <c r="B11" i="2"/>
  <c r="B12" i="2"/>
  <c r="B13" i="2"/>
  <c r="B16" i="2"/>
  <c r="B17" i="2"/>
  <c r="B18" i="2"/>
  <c r="B19" i="2"/>
  <c r="H3" i="2"/>
  <c r="H4" i="2"/>
  <c r="H6" i="2"/>
</calcChain>
</file>

<file path=xl/sharedStrings.xml><?xml version="1.0" encoding="utf-8"?>
<sst xmlns="http://schemas.openxmlformats.org/spreadsheetml/2006/main" count="86" uniqueCount="33">
  <si>
    <t>House</t>
  </si>
  <si>
    <t>Adams</t>
  </si>
  <si>
    <t>Cabot</t>
  </si>
  <si>
    <t>Currier</t>
  </si>
  <si>
    <t>Elm Yard</t>
  </si>
  <si>
    <t>Kirkland</t>
  </si>
  <si>
    <t>Lowell</t>
  </si>
  <si>
    <t>Pforzheimer</t>
  </si>
  <si>
    <t>Quincy</t>
  </si>
  <si>
    <t>Winthrop</t>
  </si>
  <si>
    <t>Dunster</t>
  </si>
  <si>
    <t>Eliot</t>
  </si>
  <si>
    <t>Dudley</t>
  </si>
  <si>
    <t>Leverett</t>
  </si>
  <si>
    <t>Mather</t>
  </si>
  <si>
    <t>Oak Yard</t>
  </si>
  <si>
    <t>Voter Turnout</t>
  </si>
  <si>
    <t>Year</t>
  </si>
  <si>
    <t>2017 Midterms</t>
  </si>
  <si>
    <t>2016 Midterms</t>
  </si>
  <si>
    <t>2016 Fall</t>
  </si>
  <si>
    <t>r  - house size and turnout</t>
  </si>
  <si>
    <t xml:space="preserve">Data for Upperclassmen </t>
  </si>
  <si>
    <t>r^2 - house size and turnout</t>
  </si>
  <si>
    <t>House Size</t>
  </si>
  <si>
    <t>Votes</t>
  </si>
  <si>
    <t>Candidates</t>
  </si>
  <si>
    <t>r - candidates and turnout</t>
  </si>
  <si>
    <t>r ^2 - candidates and turnout</t>
  </si>
  <si>
    <t>Overall turnout</t>
  </si>
  <si>
    <t>Ivy Yard</t>
  </si>
  <si>
    <t>Crimson Yard</t>
  </si>
  <si>
    <t>Data for Freshmen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</si>
</sst>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9" fontId="1" fillId="0" borderId="0" xfId="0" applyNumberFormat="1" applyFont="1" applyAlignment="1"/>
    <xf numFmtId="1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2017 UC</a:t>
            </a:r>
            <a:r>
              <a:rPr lang="en-US" sz="1600" baseline="0"/>
              <a:t> Midterm Elections: Voter Turnout</a:t>
            </a:r>
            <a:endParaRPr lang="en-US" sz="16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'2017 Spring'!$B$1</c:f>
              <c:strCache>
                <c:ptCount val="1"/>
                <c:pt idx="0">
                  <c:v>Voter Turnout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strRef>
              <c:f>'2017 Spring'!$A$2:$A$11</c:f>
              <c:strCache>
                <c:ptCount val="10"/>
                <c:pt idx="0">
                  <c:v>Adams</c:v>
                </c:pt>
                <c:pt idx="1">
                  <c:v>Cabot</c:v>
                </c:pt>
                <c:pt idx="2">
                  <c:v>Currier</c:v>
                </c:pt>
                <c:pt idx="3">
                  <c:v>Kirkland</c:v>
                </c:pt>
                <c:pt idx="4">
                  <c:v>Lowell</c:v>
                </c:pt>
                <c:pt idx="5">
                  <c:v>Pforzheimer</c:v>
                </c:pt>
                <c:pt idx="6">
                  <c:v>Quincy</c:v>
                </c:pt>
                <c:pt idx="7">
                  <c:v>Winthrop</c:v>
                </c:pt>
                <c:pt idx="9">
                  <c:v>Elm Yard</c:v>
                </c:pt>
              </c:strCache>
            </c:strRef>
          </c:cat>
          <c:val>
            <c:numRef>
              <c:f>'2017 Spring'!$B$2:$B$11</c:f>
              <c:numCache>
                <c:formatCode>0.00%</c:formatCode>
                <c:ptCount val="10"/>
                <c:pt idx="0">
                  <c:v>0.160087719298246</c:v>
                </c:pt>
                <c:pt idx="1">
                  <c:v>0.0467032967032967</c:v>
                </c:pt>
                <c:pt idx="2">
                  <c:v>0.0573770491803279</c:v>
                </c:pt>
                <c:pt idx="3">
                  <c:v>0.0911602209944751</c:v>
                </c:pt>
                <c:pt idx="4">
                  <c:v>0.03</c:v>
                </c:pt>
                <c:pt idx="5">
                  <c:v>0.180628272251309</c:v>
                </c:pt>
                <c:pt idx="6">
                  <c:v>0.0</c:v>
                </c:pt>
                <c:pt idx="7">
                  <c:v>0.0731707317073171</c:v>
                </c:pt>
                <c:pt idx="9">
                  <c:v>0.366583541147132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1664816"/>
        <c:axId val="651673984"/>
      </c:barChart>
      <c:catAx>
        <c:axId val="65166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House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crossAx val="651673984"/>
        <c:crosses val="autoZero"/>
        <c:auto val="1"/>
        <c:lblAlgn val="ctr"/>
        <c:lblOffset val="100"/>
        <c:noMultiLvlLbl val="1"/>
      </c:catAx>
      <c:valAx>
        <c:axId val="651673984"/>
        <c:scaling>
          <c:orientation val="minMax"/>
          <c:max val="1.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Voter Turnout in %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crossAx val="651664816"/>
        <c:crosses val="autoZero"/>
        <c:crossBetween val="between"/>
      </c:valAx>
    </c:plotArea>
    <c:plotVisOnly val="1"/>
    <c:dispBlanksAs val="zero"/>
    <c:showDLblsOverMax val="1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2017</a:t>
            </a:r>
            <a:r>
              <a:rPr lang="en-US" sz="1600" baseline="0"/>
              <a:t> UC</a:t>
            </a:r>
            <a:r>
              <a:rPr lang="en-US" sz="1600"/>
              <a:t> Midterm Elections: House Size vs. Turnout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 Spring'!$C$1</c:f>
              <c:strCache>
                <c:ptCount val="1"/>
                <c:pt idx="0">
                  <c:v>House Size</c:v>
                </c:pt>
              </c:strCache>
            </c:strRef>
          </c:tx>
          <c:spPr>
            <a:ln w="31750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'2017 Spring'!$C$2:$C$11</c:f>
              <c:numCache>
                <c:formatCode>General</c:formatCode>
                <c:ptCount val="10"/>
                <c:pt idx="0">
                  <c:v>456.0</c:v>
                </c:pt>
                <c:pt idx="1">
                  <c:v>364.0</c:v>
                </c:pt>
                <c:pt idx="2">
                  <c:v>366.0</c:v>
                </c:pt>
                <c:pt idx="3">
                  <c:v>362.0</c:v>
                </c:pt>
                <c:pt idx="4">
                  <c:v>400.0</c:v>
                </c:pt>
                <c:pt idx="5">
                  <c:v>382.0</c:v>
                </c:pt>
                <c:pt idx="6">
                  <c:v>474.0</c:v>
                </c:pt>
                <c:pt idx="7">
                  <c:v>410.0</c:v>
                </c:pt>
                <c:pt idx="9">
                  <c:v>401.0</c:v>
                </c:pt>
              </c:numCache>
            </c:numRef>
          </c:xVal>
          <c:yVal>
            <c:numRef>
              <c:f>'2017 Spring'!$B$2:$B$9</c:f>
              <c:numCache>
                <c:formatCode>0.00%</c:formatCode>
                <c:ptCount val="8"/>
                <c:pt idx="0">
                  <c:v>0.160087719298246</c:v>
                </c:pt>
                <c:pt idx="1">
                  <c:v>0.0467032967032967</c:v>
                </c:pt>
                <c:pt idx="2">
                  <c:v>0.0573770491803279</c:v>
                </c:pt>
                <c:pt idx="3">
                  <c:v>0.0911602209944751</c:v>
                </c:pt>
                <c:pt idx="4">
                  <c:v>0.03</c:v>
                </c:pt>
                <c:pt idx="5">
                  <c:v>0.180628272251309</c:v>
                </c:pt>
                <c:pt idx="6">
                  <c:v>0.0</c:v>
                </c:pt>
                <c:pt idx="7">
                  <c:v>0.0731707317073171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687712"/>
        <c:axId val="672695168"/>
      </c:scatterChart>
      <c:valAx>
        <c:axId val="672687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 Size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crossAx val="672695168"/>
        <c:crosses val="autoZero"/>
        <c:crossBetween val="midCat"/>
      </c:valAx>
      <c:valAx>
        <c:axId val="672695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Voter</a:t>
                </a:r>
                <a:r>
                  <a:rPr lang="en-US" baseline="0"/>
                  <a:t> Turnout in %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crossAx val="672687712"/>
        <c:crosses val="autoZero"/>
        <c:crossBetween val="midCat"/>
      </c:valAx>
      <c:spPr>
        <a:ln>
          <a:solidFill>
            <a:srgbClr val="B7B7B7"/>
          </a:solidFill>
        </a:ln>
      </c:spPr>
    </c:plotArea>
    <c:plotVisOnly val="1"/>
    <c:dispBlanksAs val="zero"/>
    <c:showDLblsOverMax val="1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2017</a:t>
            </a:r>
            <a:r>
              <a:rPr lang="en-US" baseline="0"/>
              <a:t> UC Midterm Elections: </a:t>
            </a:r>
            <a:r>
              <a:rPr lang="en-US"/>
              <a:t>Candidates vs</a:t>
            </a:r>
            <a:r>
              <a:rPr lang="en-US" baseline="0"/>
              <a:t>. </a:t>
            </a:r>
            <a:r>
              <a:rPr lang="en-US"/>
              <a:t>Turnout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 Spring'!$B$1</c:f>
              <c:strCache>
                <c:ptCount val="1"/>
                <c:pt idx="0">
                  <c:v>Voter Turnout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'2017 Spring'!$E$2:$E$9</c:f>
              <c:numCache>
                <c:formatCode>General</c:formatCode>
                <c:ptCount val="8"/>
                <c:pt idx="0">
                  <c:v>4.0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2.0</c:v>
                </c:pt>
              </c:numCache>
            </c:numRef>
          </c:xVal>
          <c:yVal>
            <c:numRef>
              <c:f>'2017 Spring'!$B$2:$B$9</c:f>
              <c:numCache>
                <c:formatCode>0.00%</c:formatCode>
                <c:ptCount val="8"/>
                <c:pt idx="0">
                  <c:v>0.160087719298246</c:v>
                </c:pt>
                <c:pt idx="1">
                  <c:v>0.0467032967032967</c:v>
                </c:pt>
                <c:pt idx="2">
                  <c:v>0.0573770491803279</c:v>
                </c:pt>
                <c:pt idx="3">
                  <c:v>0.0911602209944751</c:v>
                </c:pt>
                <c:pt idx="4">
                  <c:v>0.03</c:v>
                </c:pt>
                <c:pt idx="5">
                  <c:v>0.180628272251309</c:v>
                </c:pt>
                <c:pt idx="6">
                  <c:v>0.0</c:v>
                </c:pt>
                <c:pt idx="7">
                  <c:v>0.0731707317073171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752288"/>
        <c:axId val="672759440"/>
      </c:scatterChart>
      <c:valAx>
        <c:axId val="672752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200"/>
                </a:pPr>
                <a:r>
                  <a:rPr lang="en-US" sz="1200"/>
                  <a:t># Candidates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672759440"/>
        <c:crosses val="autoZero"/>
        <c:crossBetween val="midCat"/>
      </c:valAx>
      <c:valAx>
        <c:axId val="672759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200"/>
                </a:pPr>
                <a:r>
                  <a:rPr lang="en-US" sz="1200"/>
                  <a:t>Voter Turnout in %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672752288"/>
        <c:crosses val="autoZero"/>
        <c:crossBetween val="midCat"/>
      </c:valAx>
      <c:spPr>
        <a:ln>
          <a:solidFill>
            <a:srgbClr val="B7B7B7"/>
          </a:solidFill>
        </a:ln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2016</a:t>
            </a:r>
            <a:r>
              <a:rPr lang="en-US" baseline="0"/>
              <a:t> UC Midterm Elections: </a:t>
            </a:r>
            <a:r>
              <a:rPr lang="en-US"/>
              <a:t>Candidates vs</a:t>
            </a:r>
            <a:r>
              <a:rPr lang="en-US" baseline="0"/>
              <a:t>. </a:t>
            </a:r>
            <a:r>
              <a:rPr lang="en-US"/>
              <a:t>Turnout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'2016 Spring'!$B$1</c:f>
              <c:strCache>
                <c:ptCount val="1"/>
                <c:pt idx="0">
                  <c:v>Voter Turnout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'2016 Spring'!$E$2:$E$8</c:f>
              <c:numCache>
                <c:formatCode>General</c:formatCode>
                <c:ptCount val="7"/>
                <c:pt idx="0">
                  <c:v>6.0</c:v>
                </c:pt>
                <c:pt idx="1">
                  <c:v>1.0</c:v>
                </c:pt>
                <c:pt idx="2">
                  <c:v>2.0</c:v>
                </c:pt>
                <c:pt idx="3">
                  <c:v>5.0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</c:numCache>
            </c:numRef>
          </c:xVal>
          <c:yVal>
            <c:numRef>
              <c:f>'2016 Spring'!$B$2:$B$8</c:f>
              <c:numCache>
                <c:formatCode>0.00%</c:formatCode>
                <c:ptCount val="7"/>
                <c:pt idx="0">
                  <c:v>0.203296703296703</c:v>
                </c:pt>
                <c:pt idx="1">
                  <c:v>0.0124378109452736</c:v>
                </c:pt>
                <c:pt idx="2">
                  <c:v>0.0854503464203233</c:v>
                </c:pt>
                <c:pt idx="3">
                  <c:v>0.295580110497238</c:v>
                </c:pt>
                <c:pt idx="4">
                  <c:v>0.0493827160493827</c:v>
                </c:pt>
                <c:pt idx="5">
                  <c:v>0.0506024096385542</c:v>
                </c:pt>
                <c:pt idx="6">
                  <c:v>0.164921465968586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193808"/>
        <c:axId val="725109056"/>
      </c:scatterChart>
      <c:valAx>
        <c:axId val="758193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200"/>
                </a:pPr>
                <a:r>
                  <a:rPr lang="en-US" sz="1200"/>
                  <a:t># Candidates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725109056"/>
        <c:crosses val="autoZero"/>
        <c:crossBetween val="midCat"/>
      </c:valAx>
      <c:valAx>
        <c:axId val="725109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200"/>
                </a:pPr>
                <a:r>
                  <a:rPr lang="en-US" sz="1200"/>
                  <a:t>Voter Turnout in %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758193808"/>
        <c:crosses val="autoZero"/>
        <c:crossBetween val="midCat"/>
      </c:valAx>
      <c:spPr>
        <a:ln>
          <a:solidFill>
            <a:srgbClr val="B7B7B7"/>
          </a:solidFill>
        </a:ln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2016</a:t>
            </a:r>
            <a:r>
              <a:rPr lang="en-US" sz="1600" baseline="0"/>
              <a:t> UC</a:t>
            </a:r>
            <a:r>
              <a:rPr lang="en-US" sz="1600"/>
              <a:t> Midterm Elections: House Size vs. Turnout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'2016 Spring'!$C$1</c:f>
              <c:strCache>
                <c:ptCount val="1"/>
                <c:pt idx="0">
                  <c:v>House Size</c:v>
                </c:pt>
              </c:strCache>
            </c:strRef>
          </c:tx>
          <c:spPr>
            <a:ln w="31750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'2016 Spring'!$C$2:$C$8</c:f>
              <c:numCache>
                <c:formatCode>General</c:formatCode>
                <c:ptCount val="7"/>
                <c:pt idx="0">
                  <c:v>364.0</c:v>
                </c:pt>
                <c:pt idx="1">
                  <c:v>402.0</c:v>
                </c:pt>
                <c:pt idx="2">
                  <c:v>433.0</c:v>
                </c:pt>
                <c:pt idx="3">
                  <c:v>362.0</c:v>
                </c:pt>
                <c:pt idx="4">
                  <c:v>324.0</c:v>
                </c:pt>
                <c:pt idx="5">
                  <c:v>415.0</c:v>
                </c:pt>
                <c:pt idx="6">
                  <c:v>382.0</c:v>
                </c:pt>
              </c:numCache>
            </c:numRef>
          </c:xVal>
          <c:yVal>
            <c:numRef>
              <c:f>'2016 Spring'!$B$2:$B$8</c:f>
              <c:numCache>
                <c:formatCode>0.00%</c:formatCode>
                <c:ptCount val="7"/>
                <c:pt idx="0">
                  <c:v>0.203296703296703</c:v>
                </c:pt>
                <c:pt idx="1">
                  <c:v>0.0124378109452736</c:v>
                </c:pt>
                <c:pt idx="2">
                  <c:v>0.0854503464203233</c:v>
                </c:pt>
                <c:pt idx="3">
                  <c:v>0.295580110497238</c:v>
                </c:pt>
                <c:pt idx="4">
                  <c:v>0.0493827160493827</c:v>
                </c:pt>
                <c:pt idx="5">
                  <c:v>0.0506024096385542</c:v>
                </c:pt>
                <c:pt idx="6">
                  <c:v>0.164921465968586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915968"/>
        <c:axId val="754080368"/>
      </c:scatterChart>
      <c:valAx>
        <c:axId val="77391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 Size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crossAx val="754080368"/>
        <c:crosses val="autoZero"/>
        <c:crossBetween val="midCat"/>
      </c:valAx>
      <c:valAx>
        <c:axId val="754080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Voter</a:t>
                </a:r>
                <a:r>
                  <a:rPr lang="en-US" baseline="0"/>
                  <a:t> Turnout in %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crossAx val="773915968"/>
        <c:crosses val="autoZero"/>
        <c:crossBetween val="midCat"/>
      </c:valAx>
      <c:spPr>
        <a:ln>
          <a:solidFill>
            <a:srgbClr val="B7B7B7"/>
          </a:solidFill>
        </a:ln>
      </c:spPr>
    </c:plotArea>
    <c:plotVisOnly val="1"/>
    <c:dispBlanksAs val="zero"/>
    <c:showDLblsOverMax val="1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2016 UC</a:t>
            </a:r>
            <a:r>
              <a:rPr lang="en-US" baseline="0"/>
              <a:t> Fall Elections: </a:t>
            </a:r>
            <a:r>
              <a:rPr lang="en-US"/>
              <a:t>Candidates vs</a:t>
            </a:r>
            <a:r>
              <a:rPr lang="en-US" baseline="0"/>
              <a:t>. </a:t>
            </a:r>
            <a:r>
              <a:rPr lang="en-US"/>
              <a:t>Turnout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 Spring'!$B$1</c:f>
              <c:strCache>
                <c:ptCount val="1"/>
                <c:pt idx="0">
                  <c:v>Voter Turnout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'2016 Fall'!$E$2:$E$14</c:f>
              <c:numCache>
                <c:formatCode>General</c:formatCode>
                <c:ptCount val="13"/>
                <c:pt idx="0">
                  <c:v>1.0</c:v>
                </c:pt>
                <c:pt idx="1">
                  <c:v>3.0</c:v>
                </c:pt>
                <c:pt idx="2">
                  <c:v>7.0</c:v>
                </c:pt>
                <c:pt idx="3">
                  <c:v>1.0</c:v>
                </c:pt>
                <c:pt idx="4">
                  <c:v>6.0</c:v>
                </c:pt>
                <c:pt idx="5">
                  <c:v>6.0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3.0</c:v>
                </c:pt>
                <c:pt idx="10">
                  <c:v>4.0</c:v>
                </c:pt>
                <c:pt idx="11">
                  <c:v>3.0</c:v>
                </c:pt>
                <c:pt idx="12">
                  <c:v>3.0</c:v>
                </c:pt>
              </c:numCache>
            </c:numRef>
          </c:xVal>
          <c:yVal>
            <c:numRef>
              <c:f>'2016 Fall'!$B$2:$B$14</c:f>
              <c:numCache>
                <c:formatCode>0.00%</c:formatCode>
                <c:ptCount val="13"/>
                <c:pt idx="0">
                  <c:v>0.0745614035087719</c:v>
                </c:pt>
                <c:pt idx="1">
                  <c:v>0.118131868131868</c:v>
                </c:pt>
                <c:pt idx="2">
                  <c:v>0.467213114754098</c:v>
                </c:pt>
                <c:pt idx="3">
                  <c:v>0.037037037037037</c:v>
                </c:pt>
                <c:pt idx="4">
                  <c:v>0.345771144278607</c:v>
                </c:pt>
                <c:pt idx="5">
                  <c:v>0.249422632794457</c:v>
                </c:pt>
                <c:pt idx="6">
                  <c:v>0.069060773480663</c:v>
                </c:pt>
                <c:pt idx="7">
                  <c:v>0.111111111111111</c:v>
                </c:pt>
                <c:pt idx="8">
                  <c:v>0.0825</c:v>
                </c:pt>
                <c:pt idx="9">
                  <c:v>0.146987951807229</c:v>
                </c:pt>
                <c:pt idx="10">
                  <c:v>0.301047120418848</c:v>
                </c:pt>
                <c:pt idx="11">
                  <c:v>0.0611814345991561</c:v>
                </c:pt>
                <c:pt idx="12">
                  <c:v>0.317073170731707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303408"/>
        <c:axId val="772031280"/>
      </c:scatterChart>
      <c:valAx>
        <c:axId val="75130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200"/>
                </a:pPr>
                <a:r>
                  <a:rPr lang="en-US" sz="1200"/>
                  <a:t># Candidates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772031280"/>
        <c:crosses val="autoZero"/>
        <c:crossBetween val="midCat"/>
      </c:valAx>
      <c:valAx>
        <c:axId val="772031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200"/>
                </a:pPr>
                <a:r>
                  <a:rPr lang="en-US" sz="1200"/>
                  <a:t>Voter Turnout in %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751303408"/>
        <c:crosses val="autoZero"/>
        <c:crossBetween val="midCat"/>
      </c:valAx>
      <c:spPr>
        <a:ln>
          <a:solidFill>
            <a:srgbClr val="B7B7B7"/>
          </a:solidFill>
        </a:ln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2016</a:t>
            </a:r>
            <a:r>
              <a:rPr lang="en-US" sz="1600" baseline="0"/>
              <a:t> UC Fall Elections</a:t>
            </a:r>
            <a:r>
              <a:rPr lang="en-US" sz="1600"/>
              <a:t>: House Size vs. Turnout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 Spring'!$C$1</c:f>
              <c:strCache>
                <c:ptCount val="1"/>
                <c:pt idx="0">
                  <c:v>House Size</c:v>
                </c:pt>
              </c:strCache>
            </c:strRef>
          </c:tx>
          <c:spPr>
            <a:ln w="31750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'2016 Fall'!$C$2:$C$14</c:f>
              <c:numCache>
                <c:formatCode>General</c:formatCode>
                <c:ptCount val="13"/>
                <c:pt idx="0">
                  <c:v>456.0</c:v>
                </c:pt>
                <c:pt idx="1">
                  <c:v>364.0</c:v>
                </c:pt>
                <c:pt idx="2">
                  <c:v>366.0</c:v>
                </c:pt>
                <c:pt idx="3">
                  <c:v>54.0</c:v>
                </c:pt>
                <c:pt idx="4">
                  <c:v>402.0</c:v>
                </c:pt>
                <c:pt idx="5">
                  <c:v>433.0</c:v>
                </c:pt>
                <c:pt idx="6">
                  <c:v>362.0</c:v>
                </c:pt>
                <c:pt idx="7">
                  <c:v>324.0</c:v>
                </c:pt>
                <c:pt idx="8">
                  <c:v>400.0</c:v>
                </c:pt>
                <c:pt idx="9">
                  <c:v>415.0</c:v>
                </c:pt>
                <c:pt idx="10">
                  <c:v>382.0</c:v>
                </c:pt>
                <c:pt idx="11">
                  <c:v>474.0</c:v>
                </c:pt>
                <c:pt idx="12">
                  <c:v>410.0</c:v>
                </c:pt>
              </c:numCache>
            </c:numRef>
          </c:xVal>
          <c:yVal>
            <c:numRef>
              <c:f>'2016 Fall'!$B$2:$B$14</c:f>
              <c:numCache>
                <c:formatCode>0.00%</c:formatCode>
                <c:ptCount val="13"/>
                <c:pt idx="0">
                  <c:v>0.0745614035087719</c:v>
                </c:pt>
                <c:pt idx="1">
                  <c:v>0.118131868131868</c:v>
                </c:pt>
                <c:pt idx="2">
                  <c:v>0.467213114754098</c:v>
                </c:pt>
                <c:pt idx="3">
                  <c:v>0.037037037037037</c:v>
                </c:pt>
                <c:pt idx="4">
                  <c:v>0.345771144278607</c:v>
                </c:pt>
                <c:pt idx="5">
                  <c:v>0.249422632794457</c:v>
                </c:pt>
                <c:pt idx="6">
                  <c:v>0.069060773480663</c:v>
                </c:pt>
                <c:pt idx="7">
                  <c:v>0.111111111111111</c:v>
                </c:pt>
                <c:pt idx="8">
                  <c:v>0.0825</c:v>
                </c:pt>
                <c:pt idx="9">
                  <c:v>0.146987951807229</c:v>
                </c:pt>
                <c:pt idx="10">
                  <c:v>0.301047120418848</c:v>
                </c:pt>
                <c:pt idx="11">
                  <c:v>0.0611814345991561</c:v>
                </c:pt>
                <c:pt idx="12">
                  <c:v>0.317073170731707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747248"/>
        <c:axId val="726120880"/>
      </c:scatterChart>
      <c:valAx>
        <c:axId val="777747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 Size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crossAx val="726120880"/>
        <c:crosses val="autoZero"/>
        <c:crossBetween val="midCat"/>
      </c:valAx>
      <c:valAx>
        <c:axId val="726120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Voter</a:t>
                </a:r>
                <a:r>
                  <a:rPr lang="en-US" baseline="0"/>
                  <a:t> Turnout in %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crossAx val="777747248"/>
        <c:crosses val="autoZero"/>
        <c:crossBetween val="midCat"/>
      </c:valAx>
      <c:spPr>
        <a:ln>
          <a:solidFill>
            <a:srgbClr val="B7B7B7"/>
          </a:solidFill>
        </a:ln>
      </c:spPr>
    </c:plotArea>
    <c:plotVisOnly val="1"/>
    <c:dispBlanksAs val="zero"/>
    <c:showDLblsOverMax val="1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Upperclassmen</a:t>
            </a:r>
            <a:r>
              <a:rPr lang="en-US" baseline="0"/>
              <a:t> Voter Turnout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Summary!$A$2:$A$4</c:f>
              <c:strCache>
                <c:ptCount val="3"/>
                <c:pt idx="0">
                  <c:v>2017 Midterms</c:v>
                </c:pt>
                <c:pt idx="1">
                  <c:v>2016 Midterms</c:v>
                </c:pt>
                <c:pt idx="2">
                  <c:v>2016 Fall</c:v>
                </c:pt>
              </c:strCache>
            </c:strRef>
          </c:cat>
          <c:val>
            <c:numRef>
              <c:f>Summary!$B$2:$B$4</c:f>
              <c:numCache>
                <c:formatCode>0.00%</c:formatCode>
                <c:ptCount val="3"/>
                <c:pt idx="0">
                  <c:v>0.0793403858120722</c:v>
                </c:pt>
                <c:pt idx="1">
                  <c:v>0.120432513049963</c:v>
                </c:pt>
                <c:pt idx="2">
                  <c:v>0.191243287897563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4251296"/>
        <c:axId val="674255984"/>
      </c:barChart>
      <c:catAx>
        <c:axId val="67425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55984"/>
        <c:crossesAt val="0.0"/>
        <c:auto val="1"/>
        <c:lblAlgn val="ctr"/>
        <c:lblOffset val="100"/>
        <c:noMultiLvlLbl val="0"/>
      </c:catAx>
      <c:valAx>
        <c:axId val="67425598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5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2017 Midterm vs 2016 Fall: Voter Turnout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2016 Fall</c:v>
          </c:tx>
          <c:invertIfNegative val="1"/>
          <c:cat>
            <c:strRef>
              <c:f>Summary!$A$24:$A$32</c:f>
              <c:strCache>
                <c:ptCount val="9"/>
                <c:pt idx="0">
                  <c:v>Adams</c:v>
                </c:pt>
                <c:pt idx="1">
                  <c:v>Cabot</c:v>
                </c:pt>
                <c:pt idx="2">
                  <c:v>Currier</c:v>
                </c:pt>
                <c:pt idx="3">
                  <c:v>Kirkland</c:v>
                </c:pt>
                <c:pt idx="4">
                  <c:v>Lowell</c:v>
                </c:pt>
                <c:pt idx="5">
                  <c:v>Pforzheimer</c:v>
                </c:pt>
                <c:pt idx="6">
                  <c:v>Quincy</c:v>
                </c:pt>
                <c:pt idx="7">
                  <c:v>Winthrop</c:v>
                </c:pt>
                <c:pt idx="8">
                  <c:v>Elm Yard</c:v>
                </c:pt>
              </c:strCache>
            </c:strRef>
          </c:cat>
          <c:val>
            <c:numRef>
              <c:f>Summary!$C$24:$C$32</c:f>
              <c:numCache>
                <c:formatCode>0%</c:formatCode>
                <c:ptCount val="9"/>
                <c:pt idx="0">
                  <c:v>0.0746</c:v>
                </c:pt>
                <c:pt idx="1">
                  <c:v>0.1181</c:v>
                </c:pt>
                <c:pt idx="2">
                  <c:v>0.4672</c:v>
                </c:pt>
                <c:pt idx="3">
                  <c:v>0.0691</c:v>
                </c:pt>
                <c:pt idx="4">
                  <c:v>0.0825</c:v>
                </c:pt>
                <c:pt idx="5">
                  <c:v>0.301</c:v>
                </c:pt>
                <c:pt idx="6">
                  <c:v>0.0612</c:v>
                </c:pt>
                <c:pt idx="7">
                  <c:v>0.3171</c:v>
                </c:pt>
                <c:pt idx="8">
                  <c:v>0.5436</c:v>
                </c:pt>
              </c:numCache>
            </c:numRef>
          </c:val>
        </c:ser>
        <c:ser>
          <c:idx val="1"/>
          <c:order val="1"/>
          <c:tx>
            <c:v>2017 Midterm</c:v>
          </c:tx>
          <c:invertIfNegative val="0"/>
          <c:cat>
            <c:strRef>
              <c:f>Summary!$A$24:$A$32</c:f>
              <c:strCache>
                <c:ptCount val="9"/>
                <c:pt idx="0">
                  <c:v>Adams</c:v>
                </c:pt>
                <c:pt idx="1">
                  <c:v>Cabot</c:v>
                </c:pt>
                <c:pt idx="2">
                  <c:v>Currier</c:v>
                </c:pt>
                <c:pt idx="3">
                  <c:v>Kirkland</c:v>
                </c:pt>
                <c:pt idx="4">
                  <c:v>Lowell</c:v>
                </c:pt>
                <c:pt idx="5">
                  <c:v>Pforzheimer</c:v>
                </c:pt>
                <c:pt idx="6">
                  <c:v>Quincy</c:v>
                </c:pt>
                <c:pt idx="7">
                  <c:v>Winthrop</c:v>
                </c:pt>
                <c:pt idx="8">
                  <c:v>Elm Yard</c:v>
                </c:pt>
              </c:strCache>
            </c:strRef>
          </c:cat>
          <c:val>
            <c:numRef>
              <c:f>Summary!$B$24:$B$32</c:f>
              <c:numCache>
                <c:formatCode>0%</c:formatCode>
                <c:ptCount val="9"/>
                <c:pt idx="0">
                  <c:v>0.160087719298246</c:v>
                </c:pt>
                <c:pt idx="1">
                  <c:v>0.0467032967032967</c:v>
                </c:pt>
                <c:pt idx="2">
                  <c:v>0.0573770491803279</c:v>
                </c:pt>
                <c:pt idx="3">
                  <c:v>0.0911602209944751</c:v>
                </c:pt>
                <c:pt idx="4">
                  <c:v>0.03</c:v>
                </c:pt>
                <c:pt idx="5">
                  <c:v>0.180628272251309</c:v>
                </c:pt>
                <c:pt idx="6">
                  <c:v>0.0</c:v>
                </c:pt>
                <c:pt idx="7">
                  <c:v>0.0731707317073171</c:v>
                </c:pt>
                <c:pt idx="8">
                  <c:v>0.3666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106400"/>
        <c:axId val="759274592"/>
      </c:barChart>
      <c:catAx>
        <c:axId val="775106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crossAx val="759274592"/>
        <c:crosses val="autoZero"/>
        <c:auto val="1"/>
        <c:lblAlgn val="ctr"/>
        <c:lblOffset val="100"/>
        <c:noMultiLvlLbl val="1"/>
      </c:catAx>
      <c:valAx>
        <c:axId val="759274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Voter Turnout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crossAx val="77510640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1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63500</xdr:rowOff>
    </xdr:from>
    <xdr:to>
      <xdr:col>6</xdr:col>
      <xdr:colOff>1651000</xdr:colOff>
      <xdr:row>37</xdr:row>
      <xdr:rowOff>152400</xdr:rowOff>
    </xdr:to>
    <xdr:graphicFrame macro=""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0</xdr:colOff>
      <xdr:row>56</xdr:row>
      <xdr:rowOff>114300</xdr:rowOff>
    </xdr:from>
    <xdr:to>
      <xdr:col>6</xdr:col>
      <xdr:colOff>1600200</xdr:colOff>
      <xdr:row>75</xdr:row>
      <xdr:rowOff>127000</xdr:rowOff>
    </xdr:to>
    <xdr:graphicFrame macro="">
      <xdr:nvGraphicFramePr>
        <xdr:cNvPr id="5" name="Chart 4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0</xdr:col>
      <xdr:colOff>0</xdr:colOff>
      <xdr:row>38</xdr:row>
      <xdr:rowOff>50800</xdr:rowOff>
    </xdr:from>
    <xdr:to>
      <xdr:col>6</xdr:col>
      <xdr:colOff>1638300</xdr:colOff>
      <xdr:row>57</xdr:row>
      <xdr:rowOff>63500</xdr:rowOff>
    </xdr:to>
    <xdr:graphicFrame macro="">
      <xdr:nvGraphicFramePr>
        <xdr:cNvPr id="6" name="Chart 7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25400</xdr:rowOff>
    </xdr:from>
    <xdr:to>
      <xdr:col>6</xdr:col>
      <xdr:colOff>1498600</xdr:colOff>
      <xdr:row>31</xdr:row>
      <xdr:rowOff>38100</xdr:rowOff>
    </xdr:to>
    <xdr:graphicFrame macro="">
      <xdr:nvGraphicFramePr>
        <xdr:cNvPr id="4" name="Chart 7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0</xdr:colOff>
      <xdr:row>32</xdr:row>
      <xdr:rowOff>25400</xdr:rowOff>
    </xdr:from>
    <xdr:to>
      <xdr:col>6</xdr:col>
      <xdr:colOff>1460500</xdr:colOff>
      <xdr:row>51</xdr:row>
      <xdr:rowOff>38100</xdr:rowOff>
    </xdr:to>
    <xdr:graphicFrame macro="">
      <xdr:nvGraphicFramePr>
        <xdr:cNvPr id="5" name="Chart 4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12700</xdr:rowOff>
    </xdr:from>
    <xdr:to>
      <xdr:col>6</xdr:col>
      <xdr:colOff>1524000</xdr:colOff>
      <xdr:row>40</xdr:row>
      <xdr:rowOff>25400</xdr:rowOff>
    </xdr:to>
    <xdr:graphicFrame macro="">
      <xdr:nvGraphicFramePr>
        <xdr:cNvPr id="5" name="Chart 7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0</xdr:colOff>
      <xdr:row>41</xdr:row>
      <xdr:rowOff>12700</xdr:rowOff>
    </xdr:from>
    <xdr:to>
      <xdr:col>6</xdr:col>
      <xdr:colOff>1485900</xdr:colOff>
      <xdr:row>60</xdr:row>
      <xdr:rowOff>25400</xdr:rowOff>
    </xdr:to>
    <xdr:graphicFrame macro="">
      <xdr:nvGraphicFramePr>
        <xdr:cNvPr id="9" name="Chart 8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6</xdr:row>
      <xdr:rowOff>0</xdr:rowOff>
    </xdr:from>
    <xdr:to>
      <xdr:col>4</xdr:col>
      <xdr:colOff>177800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8</xdr:col>
      <xdr:colOff>812800</xdr:colOff>
      <xdr:row>58</xdr:row>
      <xdr:rowOff>171450</xdr:rowOff>
    </xdr:to>
    <xdr:graphicFrame macro="">
      <xdr:nvGraphicFramePr>
        <xdr:cNvPr id="3" name="Chart 2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ySplit="1" topLeftCell="A2" activePane="bottomLeft" state="frozen"/>
      <selection pane="bottomLeft" activeCell="H17" sqref="H17"/>
    </sheetView>
  </sheetViews>
  <sheetFormatPr baseColWidth="10" defaultColWidth="14.5" defaultRowHeight="15.75" customHeight="1" x14ac:dyDescent="0.15"/>
  <cols>
    <col min="1" max="1" width="10.5" customWidth="1"/>
    <col min="2" max="2" width="11.83203125" customWidth="1"/>
    <col min="3" max="3" width="9.5" customWidth="1"/>
    <col min="4" max="4" width="7.6640625" customWidth="1"/>
    <col min="5" max="5" width="12.5" customWidth="1"/>
    <col min="6" max="6" width="14" customWidth="1"/>
    <col min="7" max="7" width="21.83203125" customWidth="1"/>
    <col min="8" max="8" width="11" customWidth="1"/>
  </cols>
  <sheetData>
    <row r="1" spans="1:8" ht="15.75" customHeight="1" x14ac:dyDescent="0.15">
      <c r="A1" s="1" t="s">
        <v>0</v>
      </c>
      <c r="B1" s="1" t="s">
        <v>16</v>
      </c>
      <c r="C1" s="1" t="s">
        <v>24</v>
      </c>
      <c r="D1" s="1" t="s">
        <v>25</v>
      </c>
      <c r="E1" s="1" t="s">
        <v>26</v>
      </c>
      <c r="F1" s="1"/>
      <c r="G1" t="s">
        <v>22</v>
      </c>
    </row>
    <row r="2" spans="1:8" ht="15.75" customHeight="1" x14ac:dyDescent="0.15">
      <c r="A2" s="1" t="s">
        <v>1</v>
      </c>
      <c r="B2" s="2">
        <f>D2/C2</f>
        <v>0.16008771929824561</v>
      </c>
      <c r="C2" s="1">
        <v>456</v>
      </c>
      <c r="D2" s="1">
        <v>73</v>
      </c>
      <c r="E2" s="1">
        <v>4</v>
      </c>
      <c r="G2" t="s">
        <v>29</v>
      </c>
      <c r="H2" s="2">
        <f>SUM(D2:D9)/SUM(C2:C9)</f>
        <v>7.9340385812072187E-2</v>
      </c>
    </row>
    <row r="3" spans="1:8" ht="15.75" customHeight="1" x14ac:dyDescent="0.15">
      <c r="A3" s="1" t="s">
        <v>2</v>
      </c>
      <c r="B3" s="2">
        <f t="shared" ref="B3:B4" si="0">D3/C3</f>
        <v>4.6703296703296704E-2</v>
      </c>
      <c r="C3" s="1">
        <v>364</v>
      </c>
      <c r="D3" s="1">
        <v>17</v>
      </c>
      <c r="E3" s="1">
        <v>2</v>
      </c>
      <c r="F3" s="2"/>
      <c r="G3" s="1" t="s">
        <v>21</v>
      </c>
      <c r="H3">
        <f>CORREL(B2:B9,C2:C9)</f>
        <v>-9.4376788609306497E-2</v>
      </c>
    </row>
    <row r="4" spans="1:8" ht="16" customHeight="1" x14ac:dyDescent="0.15">
      <c r="A4" s="1" t="s">
        <v>3</v>
      </c>
      <c r="B4" s="2">
        <f t="shared" si="0"/>
        <v>5.737704918032787E-2</v>
      </c>
      <c r="C4" s="1">
        <v>366</v>
      </c>
      <c r="D4" s="1">
        <v>21</v>
      </c>
      <c r="E4" s="1">
        <v>2</v>
      </c>
      <c r="F4" s="2"/>
      <c r="G4" t="s">
        <v>23</v>
      </c>
      <c r="H4">
        <f>H3^2</f>
        <v>8.9069782282057246E-3</v>
      </c>
    </row>
    <row r="5" spans="1:8" ht="15.75" customHeight="1" x14ac:dyDescent="0.15">
      <c r="A5" s="1" t="s">
        <v>5</v>
      </c>
      <c r="B5" s="2">
        <f t="shared" ref="B5:B9" si="1">D5/C5</f>
        <v>9.1160220994475141E-2</v>
      </c>
      <c r="C5" s="1">
        <v>362</v>
      </c>
      <c r="D5" s="1">
        <v>33</v>
      </c>
      <c r="E5" s="1">
        <v>3</v>
      </c>
      <c r="F5" s="2"/>
      <c r="G5" t="s">
        <v>27</v>
      </c>
      <c r="H5">
        <f>CORREL(B2:B9,E2:E9)</f>
        <v>0.64999884791506013</v>
      </c>
    </row>
    <row r="6" spans="1:8" ht="15.75" customHeight="1" x14ac:dyDescent="0.15">
      <c r="A6" s="1" t="s">
        <v>6</v>
      </c>
      <c r="B6" s="2">
        <f t="shared" si="1"/>
        <v>0.03</v>
      </c>
      <c r="C6" s="1">
        <v>400</v>
      </c>
      <c r="D6" s="1">
        <v>12</v>
      </c>
      <c r="E6" s="1">
        <v>2</v>
      </c>
      <c r="F6" s="2"/>
      <c r="G6" t="s">
        <v>28</v>
      </c>
      <c r="H6">
        <f>H5^2</f>
        <v>0.42249850229090546</v>
      </c>
    </row>
    <row r="7" spans="1:8" ht="15.75" customHeight="1" x14ac:dyDescent="0.15">
      <c r="A7" s="1" t="s">
        <v>7</v>
      </c>
      <c r="B7" s="2">
        <f t="shared" si="1"/>
        <v>0.1806282722513089</v>
      </c>
      <c r="C7" s="1">
        <v>382</v>
      </c>
      <c r="D7" s="1">
        <v>69</v>
      </c>
      <c r="E7" s="1">
        <v>2</v>
      </c>
      <c r="F7" s="2"/>
    </row>
    <row r="8" spans="1:8" ht="15.75" customHeight="1" x14ac:dyDescent="0.15">
      <c r="A8" s="1" t="s">
        <v>8</v>
      </c>
      <c r="B8" s="2">
        <f t="shared" si="1"/>
        <v>0</v>
      </c>
      <c r="C8" s="1">
        <v>474</v>
      </c>
      <c r="D8" s="1">
        <v>0</v>
      </c>
      <c r="E8" s="1">
        <v>1</v>
      </c>
      <c r="F8" s="2"/>
    </row>
    <row r="9" spans="1:8" ht="15.75" customHeight="1" x14ac:dyDescent="0.15">
      <c r="A9" s="1" t="s">
        <v>9</v>
      </c>
      <c r="B9" s="2">
        <f t="shared" si="1"/>
        <v>7.3170731707317069E-2</v>
      </c>
      <c r="C9" s="1">
        <v>410</v>
      </c>
      <c r="D9" s="1">
        <v>30</v>
      </c>
      <c r="E9" s="1">
        <v>2</v>
      </c>
      <c r="F9" s="2"/>
    </row>
    <row r="10" spans="1:8" ht="15.75" customHeight="1" x14ac:dyDescent="0.15">
      <c r="F10" s="2"/>
    </row>
    <row r="11" spans="1:8" ht="15.75" customHeight="1" x14ac:dyDescent="0.15">
      <c r="A11" s="1" t="s">
        <v>4</v>
      </c>
      <c r="B11" s="2">
        <f>D11/C11</f>
        <v>0.36658354114713215</v>
      </c>
      <c r="C11" s="1">
        <v>401</v>
      </c>
      <c r="D11" s="1">
        <v>147</v>
      </c>
      <c r="E11" s="1">
        <v>8</v>
      </c>
    </row>
    <row r="14" spans="1:8" ht="15.75" customHeight="1" x14ac:dyDescent="0.15">
      <c r="B14" s="1"/>
    </row>
    <row r="23" spans="7:7" ht="15.75" customHeight="1" x14ac:dyDescent="0.15">
      <c r="G23" s="1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pane ySplit="1" topLeftCell="A2" activePane="bottomLeft" state="frozen"/>
      <selection pane="bottomLeft" activeCell="F10" sqref="F10"/>
    </sheetView>
  </sheetViews>
  <sheetFormatPr baseColWidth="10" defaultColWidth="14.5" defaultRowHeight="15.75" customHeight="1" x14ac:dyDescent="0.15"/>
  <cols>
    <col min="1" max="1" width="11.1640625" customWidth="1"/>
    <col min="2" max="2" width="11.5" customWidth="1"/>
    <col min="3" max="3" width="10" customWidth="1"/>
    <col min="4" max="4" width="6.5" customWidth="1"/>
    <col min="5" max="5" width="10" customWidth="1"/>
    <col min="6" max="6" width="18.6640625" customWidth="1"/>
    <col min="7" max="7" width="25.1640625" customWidth="1"/>
  </cols>
  <sheetData>
    <row r="1" spans="1:8" ht="15.75" customHeight="1" x14ac:dyDescent="0.15">
      <c r="A1" s="3" t="s">
        <v>0</v>
      </c>
      <c r="B1" s="3" t="s">
        <v>16</v>
      </c>
      <c r="C1" s="3" t="s">
        <v>24</v>
      </c>
      <c r="D1" s="3" t="s">
        <v>25</v>
      </c>
      <c r="E1" s="3" t="s">
        <v>26</v>
      </c>
      <c r="F1" s="3"/>
      <c r="G1" t="s">
        <v>22</v>
      </c>
    </row>
    <row r="2" spans="1:8" ht="15.75" customHeight="1" x14ac:dyDescent="0.15">
      <c r="A2" s="3" t="s">
        <v>2</v>
      </c>
      <c r="B2" s="2">
        <f t="shared" ref="B2:B7" si="0">D2/C2</f>
        <v>0.2032967032967033</v>
      </c>
      <c r="C2" s="3">
        <v>364</v>
      </c>
      <c r="D2" s="1">
        <v>74</v>
      </c>
      <c r="E2" s="1">
        <v>6</v>
      </c>
      <c r="G2" t="s">
        <v>29</v>
      </c>
      <c r="H2">
        <f>SUM(D2:D8)/SUM(C2:C8)</f>
        <v>0.12043251304996272</v>
      </c>
    </row>
    <row r="3" spans="1:8" ht="15.75" customHeight="1" x14ac:dyDescent="0.15">
      <c r="A3" s="1" t="s">
        <v>10</v>
      </c>
      <c r="B3" s="2">
        <f t="shared" si="0"/>
        <v>1.2437810945273632E-2</v>
      </c>
      <c r="C3" s="1">
        <v>402</v>
      </c>
      <c r="D3" s="1">
        <v>5</v>
      </c>
      <c r="E3" s="1">
        <v>1</v>
      </c>
      <c r="G3" s="3" t="s">
        <v>21</v>
      </c>
      <c r="H3">
        <f>CORREL(B2:B8,C2:C8)</f>
        <v>-0.31668780968756549</v>
      </c>
    </row>
    <row r="4" spans="1:8" ht="15.75" customHeight="1" x14ac:dyDescent="0.15">
      <c r="A4" s="1" t="s">
        <v>11</v>
      </c>
      <c r="B4" s="2">
        <f t="shared" si="0"/>
        <v>8.5450346420323328E-2</v>
      </c>
      <c r="C4" s="1">
        <v>433</v>
      </c>
      <c r="D4" s="1">
        <v>37</v>
      </c>
      <c r="E4" s="1">
        <v>2</v>
      </c>
      <c r="G4" t="s">
        <v>23</v>
      </c>
      <c r="H4">
        <f>H3^2</f>
        <v>0.1002911688047077</v>
      </c>
    </row>
    <row r="5" spans="1:8" ht="15.75" customHeight="1" x14ac:dyDescent="0.15">
      <c r="A5" s="3" t="s">
        <v>5</v>
      </c>
      <c r="B5" s="2">
        <f t="shared" si="0"/>
        <v>0.29558011049723759</v>
      </c>
      <c r="C5" s="3">
        <v>362</v>
      </c>
      <c r="D5" s="1">
        <v>107</v>
      </c>
      <c r="E5" s="1">
        <v>5</v>
      </c>
      <c r="G5" t="s">
        <v>27</v>
      </c>
      <c r="H5">
        <f>CORREL(B2:B8,E2:E8)</f>
        <v>0.83255349184488014</v>
      </c>
    </row>
    <row r="6" spans="1:8" ht="15.75" customHeight="1" x14ac:dyDescent="0.15">
      <c r="A6" s="1" t="s">
        <v>13</v>
      </c>
      <c r="B6" s="2">
        <f t="shared" si="0"/>
        <v>4.9382716049382713E-2</v>
      </c>
      <c r="C6" s="1">
        <v>324</v>
      </c>
      <c r="D6" s="1">
        <v>16</v>
      </c>
      <c r="E6" s="1">
        <v>2</v>
      </c>
      <c r="G6" t="s">
        <v>28</v>
      </c>
      <c r="H6">
        <f>H5^2</f>
        <v>0.69314531678310287</v>
      </c>
    </row>
    <row r="7" spans="1:8" ht="15.75" customHeight="1" x14ac:dyDescent="0.15">
      <c r="A7" s="1" t="s">
        <v>14</v>
      </c>
      <c r="B7" s="2">
        <f t="shared" si="0"/>
        <v>5.0602409638554217E-2</v>
      </c>
      <c r="C7" s="1">
        <v>415</v>
      </c>
      <c r="D7" s="1">
        <v>21</v>
      </c>
      <c r="E7" s="1">
        <v>2</v>
      </c>
    </row>
    <row r="8" spans="1:8" ht="15.75" customHeight="1" x14ac:dyDescent="0.15">
      <c r="A8" s="3" t="s">
        <v>7</v>
      </c>
      <c r="B8" s="2">
        <f>D8/C8</f>
        <v>0.16492146596858639</v>
      </c>
      <c r="C8" s="3">
        <v>382</v>
      </c>
      <c r="D8" s="1">
        <v>63</v>
      </c>
      <c r="E8" s="1">
        <v>2</v>
      </c>
    </row>
    <row r="10" spans="1:8" ht="15.75" customHeight="1" x14ac:dyDescent="0.15">
      <c r="A10" s="1" t="s">
        <v>15</v>
      </c>
      <c r="B10" s="2">
        <f>D10/C10</f>
        <v>0.31930693069306931</v>
      </c>
      <c r="C10">
        <f>246+158</f>
        <v>404</v>
      </c>
      <c r="D10" s="1">
        <v>129</v>
      </c>
      <c r="E10" s="1">
        <v>13</v>
      </c>
    </row>
    <row r="24" spans="5:8" ht="15.75" customHeight="1" x14ac:dyDescent="0.15">
      <c r="E24" s="1"/>
      <c r="H24" s="1"/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pane ySplit="1" topLeftCell="A2" activePane="bottomLeft" state="frozen"/>
      <selection pane="bottomLeft" activeCell="H6" sqref="H6"/>
    </sheetView>
  </sheetViews>
  <sheetFormatPr baseColWidth="10" defaultColWidth="14.5" defaultRowHeight="15.75" customHeight="1" x14ac:dyDescent="0.15"/>
  <cols>
    <col min="1" max="1" width="12.6640625" customWidth="1"/>
    <col min="2" max="2" width="11.83203125" customWidth="1"/>
    <col min="3" max="3" width="10.83203125" customWidth="1"/>
    <col min="4" max="4" width="7.5" customWidth="1"/>
    <col min="5" max="5" width="10.33203125" customWidth="1"/>
    <col min="6" max="6" width="14.33203125" customWidth="1"/>
    <col min="7" max="7" width="24.6640625" customWidth="1"/>
  </cols>
  <sheetData>
    <row r="1" spans="1:11" ht="15.75" customHeight="1" x14ac:dyDescent="0.15">
      <c r="A1" s="3" t="s">
        <v>0</v>
      </c>
      <c r="B1" s="3" t="s">
        <v>16</v>
      </c>
      <c r="C1" s="3" t="s">
        <v>24</v>
      </c>
      <c r="D1" s="3" t="s">
        <v>25</v>
      </c>
      <c r="E1" s="3" t="s">
        <v>26</v>
      </c>
      <c r="G1" t="s">
        <v>22</v>
      </c>
      <c r="J1" t="s">
        <v>32</v>
      </c>
    </row>
    <row r="2" spans="1:11" ht="15.75" customHeight="1" x14ac:dyDescent="0.15">
      <c r="A2" s="1" t="s">
        <v>1</v>
      </c>
      <c r="B2" s="2">
        <f t="shared" ref="B2:B18" si="0">D2/C2</f>
        <v>7.4561403508771926E-2</v>
      </c>
      <c r="C2" s="1">
        <v>456</v>
      </c>
      <c r="D2" s="1">
        <v>34</v>
      </c>
      <c r="E2" s="1">
        <v>1</v>
      </c>
      <c r="G2" t="s">
        <v>29</v>
      </c>
      <c r="H2" s="2">
        <f>SUM(D2:D14)/SUM(C2:C14)</f>
        <v>0.19124328789756298</v>
      </c>
      <c r="J2" t="s">
        <v>29</v>
      </c>
      <c r="K2">
        <f>SUM(D16:D19)/SUM(C16:C19)</f>
        <v>0.54379562043795615</v>
      </c>
    </row>
    <row r="3" spans="1:11" ht="15.75" customHeight="1" x14ac:dyDescent="0.15">
      <c r="A3" s="3" t="s">
        <v>2</v>
      </c>
      <c r="B3" s="2">
        <f t="shared" si="0"/>
        <v>0.11813186813186813</v>
      </c>
      <c r="C3" s="3">
        <v>364</v>
      </c>
      <c r="D3" s="1">
        <v>43</v>
      </c>
      <c r="E3" s="1">
        <v>3</v>
      </c>
      <c r="G3" s="3" t="s">
        <v>21</v>
      </c>
      <c r="H3">
        <f>CORREL(B2:B14,C2:C14)</f>
        <v>0.22878287340814898</v>
      </c>
    </row>
    <row r="4" spans="1:11" ht="15.75" customHeight="1" x14ac:dyDescent="0.15">
      <c r="A4" s="1" t="s">
        <v>3</v>
      </c>
      <c r="B4" s="2">
        <f t="shared" si="0"/>
        <v>0.46721311475409838</v>
      </c>
      <c r="C4" s="1">
        <v>366</v>
      </c>
      <c r="D4" s="1">
        <v>171</v>
      </c>
      <c r="E4" s="1">
        <v>7</v>
      </c>
      <c r="G4" t="s">
        <v>23</v>
      </c>
      <c r="H4">
        <f>H3^2</f>
        <v>5.2341603164889124E-2</v>
      </c>
    </row>
    <row r="5" spans="1:11" ht="15.75" customHeight="1" x14ac:dyDescent="0.15">
      <c r="A5" s="1" t="s">
        <v>12</v>
      </c>
      <c r="B5" s="2">
        <f t="shared" si="0"/>
        <v>3.7037037037037035E-2</v>
      </c>
      <c r="C5" s="1">
        <v>54</v>
      </c>
      <c r="D5" s="1">
        <v>2</v>
      </c>
      <c r="E5" s="1">
        <v>1</v>
      </c>
      <c r="G5" t="s">
        <v>27</v>
      </c>
      <c r="H5">
        <f>CORREL(B2:B14,E2:E14)</f>
        <v>0.83701468339377405</v>
      </c>
      <c r="I5" s="1"/>
    </row>
    <row r="6" spans="1:11" ht="15.75" customHeight="1" x14ac:dyDescent="0.15">
      <c r="A6" s="1" t="s">
        <v>10</v>
      </c>
      <c r="B6" s="2">
        <f t="shared" si="0"/>
        <v>0.34577114427860695</v>
      </c>
      <c r="C6" s="1">
        <v>402</v>
      </c>
      <c r="D6" s="1">
        <v>139</v>
      </c>
      <c r="E6" s="1">
        <v>6</v>
      </c>
      <c r="G6" t="s">
        <v>28</v>
      </c>
      <c r="H6">
        <f>H5^2</f>
        <v>0.70059358021677987</v>
      </c>
      <c r="I6" s="1"/>
    </row>
    <row r="7" spans="1:11" ht="15.75" customHeight="1" x14ac:dyDescent="0.15">
      <c r="A7" s="1" t="s">
        <v>11</v>
      </c>
      <c r="B7" s="2">
        <f t="shared" si="0"/>
        <v>0.24942263279445728</v>
      </c>
      <c r="C7" s="1">
        <v>433</v>
      </c>
      <c r="D7" s="1">
        <v>108</v>
      </c>
      <c r="E7" s="1">
        <v>6</v>
      </c>
      <c r="G7" s="1"/>
      <c r="H7" s="2"/>
      <c r="I7" s="1"/>
    </row>
    <row r="8" spans="1:11" ht="15.75" customHeight="1" x14ac:dyDescent="0.15">
      <c r="A8" s="3" t="s">
        <v>5</v>
      </c>
      <c r="B8" s="2">
        <f t="shared" si="0"/>
        <v>6.9060773480662987E-2</v>
      </c>
      <c r="C8" s="3">
        <v>362</v>
      </c>
      <c r="D8" s="1">
        <v>25</v>
      </c>
      <c r="E8" s="1">
        <v>3</v>
      </c>
      <c r="G8" s="1"/>
      <c r="H8" s="2"/>
      <c r="I8" s="1"/>
    </row>
    <row r="9" spans="1:11" ht="15.75" customHeight="1" x14ac:dyDescent="0.15">
      <c r="A9" s="1" t="s">
        <v>13</v>
      </c>
      <c r="B9" s="2">
        <f t="shared" si="0"/>
        <v>0.1111111111111111</v>
      </c>
      <c r="C9" s="1">
        <v>324</v>
      </c>
      <c r="D9" s="1">
        <v>36</v>
      </c>
      <c r="E9" s="1">
        <v>3</v>
      </c>
      <c r="G9" s="1"/>
      <c r="H9" s="2"/>
      <c r="I9" s="1"/>
    </row>
    <row r="10" spans="1:11" ht="15.75" customHeight="1" x14ac:dyDescent="0.15">
      <c r="A10" s="1" t="s">
        <v>6</v>
      </c>
      <c r="B10" s="2">
        <f t="shared" si="0"/>
        <v>8.2500000000000004E-2</v>
      </c>
      <c r="C10" s="1">
        <v>400</v>
      </c>
      <c r="D10" s="1">
        <v>33</v>
      </c>
      <c r="E10" s="1">
        <v>2</v>
      </c>
      <c r="G10" s="1"/>
      <c r="H10" s="2"/>
      <c r="I10" s="1"/>
    </row>
    <row r="11" spans="1:11" ht="15.75" customHeight="1" x14ac:dyDescent="0.15">
      <c r="A11" s="1" t="s">
        <v>14</v>
      </c>
      <c r="B11" s="2">
        <f t="shared" si="0"/>
        <v>0.14698795180722893</v>
      </c>
      <c r="C11" s="1">
        <v>415</v>
      </c>
      <c r="D11" s="1">
        <v>61</v>
      </c>
      <c r="E11" s="1">
        <v>3</v>
      </c>
      <c r="G11" s="1"/>
      <c r="H11" s="2"/>
      <c r="I11" s="1"/>
    </row>
    <row r="12" spans="1:11" ht="15.75" customHeight="1" x14ac:dyDescent="0.15">
      <c r="A12" s="3" t="s">
        <v>7</v>
      </c>
      <c r="B12" s="2">
        <f t="shared" si="0"/>
        <v>0.30104712041884818</v>
      </c>
      <c r="C12" s="3">
        <v>382</v>
      </c>
      <c r="D12" s="1">
        <v>115</v>
      </c>
      <c r="E12" s="1">
        <v>4</v>
      </c>
      <c r="G12" s="1"/>
      <c r="H12" s="2"/>
      <c r="I12" s="1"/>
    </row>
    <row r="13" spans="1:11" ht="15.75" customHeight="1" x14ac:dyDescent="0.15">
      <c r="A13" s="1" t="s">
        <v>8</v>
      </c>
      <c r="B13" s="2">
        <f t="shared" si="0"/>
        <v>6.118143459915612E-2</v>
      </c>
      <c r="C13" s="1">
        <v>474</v>
      </c>
      <c r="D13" s="1">
        <v>29</v>
      </c>
      <c r="E13" s="1">
        <v>3</v>
      </c>
      <c r="G13" s="1"/>
      <c r="I13" s="1"/>
    </row>
    <row r="14" spans="1:11" ht="15.75" customHeight="1" x14ac:dyDescent="0.15">
      <c r="A14" s="1" t="s">
        <v>9</v>
      </c>
      <c r="B14" s="2">
        <f t="shared" si="0"/>
        <v>0.31707317073170732</v>
      </c>
      <c r="C14" s="1">
        <v>410</v>
      </c>
      <c r="D14" s="1">
        <v>130</v>
      </c>
      <c r="E14" s="1">
        <v>3</v>
      </c>
    </row>
    <row r="15" spans="1:11" ht="15" customHeight="1" x14ac:dyDescent="0.15"/>
    <row r="16" spans="1:11" ht="16" customHeight="1" x14ac:dyDescent="0.15">
      <c r="A16" s="4" t="s">
        <v>31</v>
      </c>
      <c r="B16" s="2">
        <f>D16/C16</f>
        <v>0.54977375565610864</v>
      </c>
      <c r="C16">
        <f>84+55+103+200</f>
        <v>442</v>
      </c>
      <c r="D16" s="1">
        <v>243</v>
      </c>
      <c r="E16" s="1">
        <v>18</v>
      </c>
    </row>
    <row r="17" spans="1:9" ht="15" customHeight="1" x14ac:dyDescent="0.15">
      <c r="A17" s="1" t="s">
        <v>4</v>
      </c>
      <c r="B17" s="2">
        <f>D17/C17</f>
        <v>0.54364089775561097</v>
      </c>
      <c r="C17" s="1">
        <v>401</v>
      </c>
      <c r="D17" s="1">
        <v>218</v>
      </c>
      <c r="E17" s="1">
        <v>12</v>
      </c>
    </row>
    <row r="18" spans="1:9" ht="15.75" customHeight="1" x14ac:dyDescent="0.15">
      <c r="A18" s="4" t="s">
        <v>30</v>
      </c>
      <c r="B18" s="2">
        <f>D18/C18</f>
        <v>0.55163727959697728</v>
      </c>
      <c r="C18">
        <f>29+60+80+33+14+34+56+91</f>
        <v>397</v>
      </c>
      <c r="D18" s="1">
        <v>219</v>
      </c>
      <c r="E18" s="1">
        <v>15</v>
      </c>
    </row>
    <row r="19" spans="1:9" ht="15.75" customHeight="1" x14ac:dyDescent="0.15">
      <c r="A19" s="1" t="s">
        <v>15</v>
      </c>
      <c r="B19" s="2">
        <f>D19/C19</f>
        <v>0.52970297029702973</v>
      </c>
      <c r="C19">
        <f>246+158</f>
        <v>404</v>
      </c>
      <c r="D19" s="1">
        <v>214</v>
      </c>
      <c r="E19" s="1">
        <v>14</v>
      </c>
    </row>
    <row r="24" spans="1:9" ht="15.75" customHeight="1" x14ac:dyDescent="0.15">
      <c r="B24" s="3"/>
    </row>
    <row r="28" spans="1:9" ht="15.75" customHeight="1" x14ac:dyDescent="0.15">
      <c r="F28" s="1"/>
      <c r="I28" s="1"/>
    </row>
    <row r="33" spans="2:9" ht="15.75" customHeight="1" x14ac:dyDescent="0.15">
      <c r="F33" s="1"/>
      <c r="I33" s="1"/>
    </row>
    <row r="34" spans="2:9" ht="15.75" customHeight="1" x14ac:dyDescent="0.15">
      <c r="B34" s="6"/>
      <c r="C34" s="6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6" workbookViewId="0">
      <selection activeCell="G32" sqref="G32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17</v>
      </c>
      <c r="B1" s="1" t="s">
        <v>16</v>
      </c>
      <c r="D1" s="1"/>
    </row>
    <row r="2" spans="1:4" ht="15.75" customHeight="1" x14ac:dyDescent="0.15">
      <c r="A2" s="1" t="s">
        <v>18</v>
      </c>
      <c r="B2" s="7">
        <f>'2017 Spring'!H2</f>
        <v>7.9340385812072187E-2</v>
      </c>
      <c r="D2" s="5"/>
    </row>
    <row r="3" spans="1:4" ht="15.75" customHeight="1" x14ac:dyDescent="0.15">
      <c r="A3" s="1" t="s">
        <v>19</v>
      </c>
      <c r="B3" s="7">
        <f>'2016 Spring'!H2</f>
        <v>0.12043251304996272</v>
      </c>
      <c r="D3" s="5"/>
    </row>
    <row r="4" spans="1:4" ht="15.75" customHeight="1" x14ac:dyDescent="0.15">
      <c r="A4" s="1" t="s">
        <v>20</v>
      </c>
      <c r="B4" s="7">
        <f>'2016 Fall'!H2</f>
        <v>0.19124328789756298</v>
      </c>
    </row>
    <row r="5" spans="1:4" ht="15.75" customHeight="1" x14ac:dyDescent="0.15">
      <c r="A5" s="1"/>
    </row>
    <row r="6" spans="1:4" ht="15.75" customHeight="1" x14ac:dyDescent="0.15">
      <c r="A6" s="1"/>
    </row>
    <row r="7" spans="1:4" ht="15.75" customHeight="1" x14ac:dyDescent="0.15">
      <c r="A7" s="1"/>
    </row>
    <row r="8" spans="1:4" ht="15.75" customHeight="1" x14ac:dyDescent="0.15">
      <c r="A8" s="1"/>
    </row>
    <row r="23" spans="1:3" ht="15.75" customHeight="1" x14ac:dyDescent="0.15">
      <c r="A23" t="s">
        <v>0</v>
      </c>
      <c r="B23" t="s">
        <v>18</v>
      </c>
      <c r="C23" t="s">
        <v>20</v>
      </c>
    </row>
    <row r="24" spans="1:3" ht="15.75" customHeight="1" x14ac:dyDescent="0.15">
      <c r="A24" s="3" t="s">
        <v>1</v>
      </c>
      <c r="B24" s="6">
        <f>'2017 Spring'!B2</f>
        <v>0.16008771929824561</v>
      </c>
      <c r="C24" s="6">
        <v>7.46E-2</v>
      </c>
    </row>
    <row r="25" spans="1:3" ht="15.75" customHeight="1" x14ac:dyDescent="0.15">
      <c r="A25" s="3" t="s">
        <v>2</v>
      </c>
      <c r="B25" s="6">
        <f>'2017 Spring'!B3</f>
        <v>4.6703296703296704E-2</v>
      </c>
      <c r="C25" s="6">
        <v>0.1181</v>
      </c>
    </row>
    <row r="26" spans="1:3" ht="15.75" customHeight="1" x14ac:dyDescent="0.15">
      <c r="A26" s="3" t="s">
        <v>3</v>
      </c>
      <c r="B26" s="6">
        <f>'2017 Spring'!B4</f>
        <v>5.737704918032787E-2</v>
      </c>
      <c r="C26" s="6">
        <v>0.4672</v>
      </c>
    </row>
    <row r="27" spans="1:3" ht="15.75" customHeight="1" x14ac:dyDescent="0.15">
      <c r="A27" s="3" t="s">
        <v>5</v>
      </c>
      <c r="B27" s="6">
        <f>'2017 Spring'!B5</f>
        <v>9.1160220994475141E-2</v>
      </c>
      <c r="C27" s="6">
        <v>6.9099999999999995E-2</v>
      </c>
    </row>
    <row r="28" spans="1:3" ht="15.75" customHeight="1" x14ac:dyDescent="0.15">
      <c r="A28" s="3" t="s">
        <v>6</v>
      </c>
      <c r="B28" s="6">
        <v>0.03</v>
      </c>
      <c r="C28" s="6">
        <v>8.2500000000000004E-2</v>
      </c>
    </row>
    <row r="29" spans="1:3" ht="15.75" customHeight="1" x14ac:dyDescent="0.15">
      <c r="A29" s="3" t="s">
        <v>7</v>
      </c>
      <c r="B29" s="6">
        <f>'2017 Spring'!B7</f>
        <v>0.1806282722513089</v>
      </c>
      <c r="C29" s="6">
        <v>0.30099999999999999</v>
      </c>
    </row>
    <row r="30" spans="1:3" ht="15.75" customHeight="1" x14ac:dyDescent="0.15">
      <c r="A30" s="3" t="s">
        <v>8</v>
      </c>
      <c r="B30" s="6">
        <f>'2017 Spring'!B8</f>
        <v>0</v>
      </c>
      <c r="C30" s="6">
        <v>6.1199999999999997E-2</v>
      </c>
    </row>
    <row r="31" spans="1:3" ht="15.75" customHeight="1" x14ac:dyDescent="0.15">
      <c r="A31" s="3" t="s">
        <v>9</v>
      </c>
      <c r="B31" s="6">
        <f>'2017 Spring'!B9</f>
        <v>7.3170731707317069E-2</v>
      </c>
      <c r="C31" s="6">
        <v>0.31709999999999999</v>
      </c>
    </row>
    <row r="32" spans="1:3" ht="15.75" customHeight="1" x14ac:dyDescent="0.15">
      <c r="A32" s="3" t="s">
        <v>4</v>
      </c>
      <c r="B32" s="6">
        <v>0.36659999999999998</v>
      </c>
      <c r="C32" s="6">
        <v>0.54359999999999997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Spring</vt:lpstr>
      <vt:lpstr>2016 Spring</vt:lpstr>
      <vt:lpstr>2016 Fall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2017-04-06T20:59:19Z</dcterms:modified>
</cp:coreProperties>
</file>