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Harvard\Project\_Datasets\"/>
    </mc:Choice>
  </mc:AlternateContent>
  <bookViews>
    <workbookView xWindow="0" yWindow="0" windowWidth="24000" windowHeight="9885"/>
  </bookViews>
  <sheets>
    <sheet name="Forecast Model" sheetId="2" r:id="rId1"/>
  </sheets>
  <calcPr calcId="152511"/>
</workbook>
</file>

<file path=xl/calcChain.xml><?xml version="1.0" encoding="utf-8"?>
<calcChain xmlns="http://schemas.openxmlformats.org/spreadsheetml/2006/main">
  <c r="O8" i="2" l="1"/>
  <c r="O6" i="2"/>
  <c r="H15" i="2"/>
  <c r="H16" i="2"/>
  <c r="I16" i="2" s="1"/>
  <c r="H17" i="2"/>
  <c r="I17" i="2" s="1"/>
  <c r="H18" i="2"/>
  <c r="I18" i="2" s="1"/>
  <c r="H19" i="2"/>
  <c r="H20" i="2"/>
  <c r="I20" i="2" s="1"/>
  <c r="H14" i="2"/>
  <c r="I15" i="2"/>
  <c r="I19" i="2"/>
  <c r="I14" i="2"/>
  <c r="H21" i="2"/>
  <c r="H22" i="2"/>
  <c r="F5" i="2"/>
  <c r="C1" i="2"/>
  <c r="E6" i="2"/>
  <c r="F6" i="2" s="1"/>
  <c r="E7" i="2"/>
  <c r="F7" i="2" s="1"/>
  <c r="E8" i="2"/>
  <c r="F8" i="2" s="1"/>
  <c r="E5" i="2"/>
  <c r="D8" i="2"/>
  <c r="D7" i="2"/>
  <c r="D6" i="2"/>
  <c r="D5" i="2"/>
</calcChain>
</file>

<file path=xl/sharedStrings.xml><?xml version="1.0" encoding="utf-8"?>
<sst xmlns="http://schemas.openxmlformats.org/spreadsheetml/2006/main" count="39" uniqueCount="22">
  <si>
    <t>Friday</t>
  </si>
  <si>
    <t>Saturday</t>
  </si>
  <si>
    <t>Sunday</t>
  </si>
  <si>
    <t>Monday</t>
  </si>
  <si>
    <t>Tuesday</t>
  </si>
  <si>
    <t>Thursday</t>
  </si>
  <si>
    <t>Wednesday</t>
  </si>
  <si>
    <t>Unknown</t>
  </si>
  <si>
    <t>Snow</t>
  </si>
  <si>
    <t>Rain</t>
  </si>
  <si>
    <t>Fog</t>
  </si>
  <si>
    <t>Good</t>
  </si>
  <si>
    <t>Row Labels</t>
  </si>
  <si>
    <t>(blank)</t>
  </si>
  <si>
    <t>Grand Total</t>
  </si>
  <si>
    <t xml:space="preserve">Good </t>
  </si>
  <si>
    <t>Average/day</t>
  </si>
  <si>
    <t>Days</t>
  </si>
  <si>
    <t>Accidents</t>
  </si>
  <si>
    <t>Compared to average</t>
  </si>
  <si>
    <t xml:space="preserve">Model </t>
  </si>
  <si>
    <t>More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</si>
</sst>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3" applyFont="1"/>
    <xf numFmtId="16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abSelected="1" workbookViewId="0">
      <selection activeCell="E14" sqref="E14"/>
    </sheetView>
  </sheetViews>
  <sheetFormatPr defaultRowHeight="15" x14ac:dyDescent="0.25"/>
  <cols>
    <col min="2" max="2" width="12.28515625" bestFit="1" customWidth="1"/>
    <col min="6" max="6" width="20.140625" bestFit="1" customWidth="1"/>
    <col min="7" max="7" width="11.140625" bestFit="1" customWidth="1"/>
    <col min="8" max="8" width="20.140625" bestFit="1" customWidth="1"/>
    <col min="11" max="12" width="12.28515625" bestFit="1" customWidth="1"/>
    <col min="13" max="13" width="17.85546875" bestFit="1" customWidth="1"/>
  </cols>
  <sheetData>
    <row r="1" spans="2:15" x14ac:dyDescent="0.25">
      <c r="B1" t="s">
        <v>16</v>
      </c>
      <c r="C1">
        <f>G23/(365*5)</f>
        <v>4.3101369863013694</v>
      </c>
    </row>
    <row r="3" spans="2:15" x14ac:dyDescent="0.25">
      <c r="L3" t="s">
        <v>16</v>
      </c>
      <c r="M3" s="2">
        <v>4.3101369863013694</v>
      </c>
    </row>
    <row r="4" spans="2:15" x14ac:dyDescent="0.25">
      <c r="C4" t="s">
        <v>17</v>
      </c>
      <c r="D4" t="s">
        <v>18</v>
      </c>
      <c r="E4" t="s">
        <v>18</v>
      </c>
      <c r="F4" t="s">
        <v>19</v>
      </c>
    </row>
    <row r="5" spans="2:15" x14ac:dyDescent="0.25">
      <c r="B5" t="s">
        <v>10</v>
      </c>
      <c r="C5">
        <v>144</v>
      </c>
      <c r="D5">
        <f>C23</f>
        <v>692</v>
      </c>
      <c r="E5">
        <f>D5/C5</f>
        <v>4.8055555555555554</v>
      </c>
      <c r="F5" s="1">
        <f>(E5-$C$1)/$C$1</f>
        <v>0.11494265050710518</v>
      </c>
      <c r="L5" t="s">
        <v>20</v>
      </c>
      <c r="M5" t="s">
        <v>21</v>
      </c>
    </row>
    <row r="6" spans="2:15" x14ac:dyDescent="0.25">
      <c r="B6" t="s">
        <v>15</v>
      </c>
      <c r="C6">
        <v>1035</v>
      </c>
      <c r="D6">
        <f>F23</f>
        <v>4241</v>
      </c>
      <c r="E6">
        <f t="shared" ref="E6:E8" si="0">D6/C6</f>
        <v>4.097584541062802</v>
      </c>
      <c r="F6" s="1">
        <f>(E6-$C$1)/$C$1</f>
        <v>-4.9314545202184791E-2</v>
      </c>
      <c r="L6" t="s">
        <v>2</v>
      </c>
      <c r="M6" s="1">
        <v>-0.31464530892448506</v>
      </c>
      <c r="O6">
        <f>M3*(1+M13)*(1+M11)</f>
        <v>5.5942629318868828</v>
      </c>
    </row>
    <row r="7" spans="2:15" x14ac:dyDescent="0.25">
      <c r="B7" t="s">
        <v>9</v>
      </c>
      <c r="C7">
        <v>508</v>
      </c>
      <c r="D7">
        <f>D23</f>
        <v>2313</v>
      </c>
      <c r="E7">
        <f t="shared" si="0"/>
        <v>4.5531496062992129</v>
      </c>
      <c r="F7" s="1">
        <f>(E7-$C$1)/$C$1</f>
        <v>5.6381646516153627E-2</v>
      </c>
      <c r="L7" t="s">
        <v>3</v>
      </c>
      <c r="M7" s="1">
        <v>-1.0297482837528528E-2</v>
      </c>
    </row>
    <row r="8" spans="2:15" x14ac:dyDescent="0.25">
      <c r="B8" t="s">
        <v>8</v>
      </c>
      <c r="C8">
        <v>137</v>
      </c>
      <c r="D8">
        <f>E23</f>
        <v>620</v>
      </c>
      <c r="E8">
        <f t="shared" si="0"/>
        <v>4.5255474452554747</v>
      </c>
      <c r="F8" s="1">
        <f>(E8-$C$1)/$C$1</f>
        <v>4.9977636357900097E-2</v>
      </c>
      <c r="L8" t="s">
        <v>4</v>
      </c>
      <c r="M8" s="1">
        <v>6.0005085176709938E-2</v>
      </c>
      <c r="O8">
        <f>M3*(1+M6)*(1+M14)</f>
        <v>2.8082987872959024</v>
      </c>
    </row>
    <row r="9" spans="2:15" x14ac:dyDescent="0.25">
      <c r="L9" t="s">
        <v>6</v>
      </c>
      <c r="M9" s="1">
        <v>9.0261886600559366E-2</v>
      </c>
    </row>
    <row r="10" spans="2:15" x14ac:dyDescent="0.25">
      <c r="L10" t="s">
        <v>5</v>
      </c>
      <c r="M10" s="1">
        <v>0.14454614797864229</v>
      </c>
    </row>
    <row r="11" spans="2:15" x14ac:dyDescent="0.25">
      <c r="L11" t="s">
        <v>0</v>
      </c>
      <c r="M11" s="1">
        <v>0.16412407831172132</v>
      </c>
    </row>
    <row r="12" spans="2:15" x14ac:dyDescent="0.25">
      <c r="L12" t="s">
        <v>1</v>
      </c>
      <c r="M12" s="1">
        <v>-0.1339944063056191</v>
      </c>
    </row>
    <row r="13" spans="2:15" x14ac:dyDescent="0.25">
      <c r="B13" t="s">
        <v>12</v>
      </c>
      <c r="C13" t="s">
        <v>10</v>
      </c>
      <c r="D13" t="s">
        <v>9</v>
      </c>
      <c r="E13" t="s">
        <v>8</v>
      </c>
      <c r="F13" t="s">
        <v>11</v>
      </c>
      <c r="G13" t="s">
        <v>14</v>
      </c>
      <c r="L13" t="s">
        <v>10</v>
      </c>
      <c r="M13" s="1">
        <v>0.11494265050710518</v>
      </c>
    </row>
    <row r="14" spans="2:15" x14ac:dyDescent="0.25">
      <c r="B14" t="s">
        <v>2</v>
      </c>
      <c r="C14">
        <v>53</v>
      </c>
      <c r="D14">
        <v>213</v>
      </c>
      <c r="E14">
        <v>57</v>
      </c>
      <c r="F14">
        <v>387</v>
      </c>
      <c r="G14">
        <v>710</v>
      </c>
      <c r="H14">
        <f>(G14+(SUM($G$21:$G$22)/7))/(365*5/7)</f>
        <v>2.953972602739726</v>
      </c>
      <c r="I14" s="1">
        <f>(H14-$C$1)/$C$1</f>
        <v>-0.31464530892448506</v>
      </c>
      <c r="L14" t="s">
        <v>15</v>
      </c>
      <c r="M14" s="1">
        <v>-4.9314545202184791E-2</v>
      </c>
    </row>
    <row r="15" spans="2:15" x14ac:dyDescent="0.25">
      <c r="B15" t="s">
        <v>3</v>
      </c>
      <c r="C15">
        <v>75</v>
      </c>
      <c r="D15">
        <v>272</v>
      </c>
      <c r="E15">
        <v>95</v>
      </c>
      <c r="F15">
        <v>610</v>
      </c>
      <c r="G15">
        <v>1052</v>
      </c>
      <c r="H15">
        <f t="shared" ref="H15:H20" si="1">(G15+(SUM($G$21:$G$22)/7))/(365*5/7)</f>
        <v>4.2657534246575342</v>
      </c>
      <c r="I15" s="1">
        <f t="shared" ref="I15:I22" si="2">(H15-$C$1)/$C$1</f>
        <v>-1.0297482837528528E-2</v>
      </c>
      <c r="L15" t="s">
        <v>9</v>
      </c>
      <c r="M15" s="1">
        <v>5.6381646516153627E-2</v>
      </c>
    </row>
    <row r="16" spans="2:15" x14ac:dyDescent="0.25">
      <c r="B16" t="s">
        <v>4</v>
      </c>
      <c r="C16">
        <v>95</v>
      </c>
      <c r="D16">
        <v>388</v>
      </c>
      <c r="E16">
        <v>91</v>
      </c>
      <c r="F16">
        <v>557</v>
      </c>
      <c r="G16">
        <v>1131</v>
      </c>
      <c r="H16">
        <f t="shared" si="1"/>
        <v>4.568767123287671</v>
      </c>
      <c r="I16" s="1">
        <f t="shared" si="2"/>
        <v>6.0005085176709938E-2</v>
      </c>
      <c r="L16" t="s">
        <v>8</v>
      </c>
      <c r="M16" s="1">
        <v>4.9977636357900097E-2</v>
      </c>
    </row>
    <row r="17" spans="2:9" x14ac:dyDescent="0.25">
      <c r="B17" t="s">
        <v>6</v>
      </c>
      <c r="C17">
        <v>90</v>
      </c>
      <c r="D17">
        <v>432</v>
      </c>
      <c r="E17">
        <v>94</v>
      </c>
      <c r="F17">
        <v>549</v>
      </c>
      <c r="G17">
        <v>1165</v>
      </c>
      <c r="H17">
        <f t="shared" si="1"/>
        <v>4.6991780821917803</v>
      </c>
      <c r="I17" s="1">
        <f t="shared" si="2"/>
        <v>9.0261886600559366E-2</v>
      </c>
    </row>
    <row r="18" spans="2:9" x14ac:dyDescent="0.25">
      <c r="B18" t="s">
        <v>5</v>
      </c>
      <c r="C18">
        <v>125</v>
      </c>
      <c r="D18">
        <v>341</v>
      </c>
      <c r="E18">
        <v>95</v>
      </c>
      <c r="F18">
        <v>665</v>
      </c>
      <c r="G18">
        <v>1226</v>
      </c>
      <c r="H18">
        <f t="shared" si="1"/>
        <v>4.9331506849315065</v>
      </c>
      <c r="I18" s="1">
        <f t="shared" si="2"/>
        <v>0.14454614797864229</v>
      </c>
    </row>
    <row r="19" spans="2:9" x14ac:dyDescent="0.25">
      <c r="B19" t="s">
        <v>0</v>
      </c>
      <c r="C19">
        <v>133</v>
      </c>
      <c r="D19">
        <v>322</v>
      </c>
      <c r="E19">
        <v>105</v>
      </c>
      <c r="F19">
        <v>688</v>
      </c>
      <c r="G19">
        <v>1248</v>
      </c>
      <c r="H19">
        <f t="shared" si="1"/>
        <v>5.0175342465753419</v>
      </c>
      <c r="I19" s="1">
        <f t="shared" si="2"/>
        <v>0.16412407831172132</v>
      </c>
    </row>
    <row r="20" spans="2:9" x14ac:dyDescent="0.25">
      <c r="B20" t="s">
        <v>1</v>
      </c>
      <c r="C20">
        <v>80</v>
      </c>
      <c r="D20">
        <v>222</v>
      </c>
      <c r="E20">
        <v>58</v>
      </c>
      <c r="F20">
        <v>553</v>
      </c>
      <c r="G20">
        <v>913</v>
      </c>
      <c r="H20">
        <f t="shared" si="1"/>
        <v>3.7326027397260271</v>
      </c>
      <c r="I20" s="1">
        <f t="shared" si="2"/>
        <v>-0.1339944063056191</v>
      </c>
    </row>
    <row r="21" spans="2:9" x14ac:dyDescent="0.25">
      <c r="B21" t="s">
        <v>7</v>
      </c>
      <c r="F21">
        <v>1</v>
      </c>
      <c r="G21">
        <v>1</v>
      </c>
      <c r="H21">
        <f t="shared" ref="H15:H23" si="3">G21/(365*5/7)</f>
        <v>3.8356164383561643E-3</v>
      </c>
      <c r="I21" s="1"/>
    </row>
    <row r="22" spans="2:9" x14ac:dyDescent="0.25">
      <c r="B22" t="s">
        <v>13</v>
      </c>
      <c r="C22">
        <v>41</v>
      </c>
      <c r="D22">
        <v>123</v>
      </c>
      <c r="E22">
        <v>25</v>
      </c>
      <c r="F22">
        <v>231</v>
      </c>
      <c r="G22">
        <v>420</v>
      </c>
      <c r="H22">
        <f t="shared" si="3"/>
        <v>1.6109589041095891</v>
      </c>
      <c r="I22" s="1"/>
    </row>
    <row r="23" spans="2:9" x14ac:dyDescent="0.25">
      <c r="B23" t="s">
        <v>14</v>
      </c>
      <c r="C23">
        <v>692</v>
      </c>
      <c r="D23">
        <v>2313</v>
      </c>
      <c r="E23">
        <v>620</v>
      </c>
      <c r="F23">
        <v>4241</v>
      </c>
      <c r="G23">
        <v>7866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ktrasi</dc:creator>
  <cp:lastModifiedBy>Kartik Trasi</cp:lastModifiedBy>
  <dcterms:created xsi:type="dcterms:W3CDTF">2016-04-06T23:00:36Z</dcterms:created>
  <dcterms:modified xsi:type="dcterms:W3CDTF">2016-04-24T03:07:04Z</dcterms:modified>
</cp:coreProperties>
</file>